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https://d.docs.live.net/e81bdec6e41d4b18/Universitetet/Welfare Seminar/Coalition Governments/"/>
    </mc:Choice>
  </mc:AlternateContent>
  <xr:revisionPtr revIDLastSave="3" documentId="13_ncr:1_{DEB1E7FD-4A8D-4778-9CCF-DBA4B035885E}" xr6:coauthVersionLast="47" xr6:coauthVersionMax="47" xr10:uidLastSave="{F1786F69-2BEF-4F25-A241-7D34C505DC5E}"/>
  <bookViews>
    <workbookView xWindow="-120" yWindow="-120" windowWidth="29040" windowHeight="15840" tabRatio="787" firstSheet="3" activeTab="4" xr2:uid="{00000000-000D-0000-FFFF-FFFF00000000}"/>
  </bookViews>
  <sheets>
    <sheet name="Notes" sheetId="21" r:id="rId1"/>
    <sheet name="info_parties" sheetId="2" r:id="rId2"/>
    <sheet name="cabinetpos" sheetId="3" r:id="rId3"/>
    <sheet name="ministers" sheetId="24" r:id="rId4"/>
    <sheet name="parlvotes_lh" sheetId="26"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definedNames>
    <definedName name="_xlnm._FilterDatabase" localSheetId="3" hidden="1">ministers!$A$10:$KF$281</definedName>
  </definedName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2" i="12" l="1"/>
  <c r="AG22" i="12"/>
  <c r="AH22" i="12"/>
  <c r="AF23" i="12"/>
  <c r="AG23" i="12"/>
  <c r="AH23" i="12"/>
  <c r="AF24" i="12"/>
  <c r="AG24" i="12"/>
  <c r="AH24" i="12"/>
  <c r="AF29" i="12"/>
  <c r="AG29" i="12"/>
  <c r="AH29" i="12"/>
  <c r="AF30" i="12"/>
  <c r="AG30" i="12"/>
  <c r="AH30" i="12"/>
  <c r="AF1" i="12"/>
  <c r="AG1" i="12"/>
  <c r="AH1" i="12"/>
  <c r="AF2" i="12"/>
  <c r="AG2" i="12"/>
  <c r="AH2" i="12"/>
  <c r="FI217" i="24"/>
  <c r="FE217" i="24" s="1"/>
  <c r="FJ217" i="24"/>
  <c r="FK217" i="24"/>
  <c r="FL217" i="24"/>
  <c r="FI56" i="24"/>
  <c r="FE56" i="24" s="1"/>
  <c r="FJ56" i="24"/>
  <c r="FM56" i="24" s="1"/>
  <c r="FK56" i="24"/>
  <c r="FL56" i="24"/>
  <c r="FI57" i="24"/>
  <c r="FE57" i="24" s="1"/>
  <c r="FJ57" i="24"/>
  <c r="FK57" i="24"/>
  <c r="FL57" i="24"/>
  <c r="FM57" i="24"/>
  <c r="FH90" i="24"/>
  <c r="FI90" i="24"/>
  <c r="FE90" i="24" s="1"/>
  <c r="FJ90" i="24"/>
  <c r="FK90" i="24"/>
  <c r="FL90" i="24"/>
  <c r="FM90" i="24"/>
  <c r="FI108" i="24"/>
  <c r="FE108" i="24" s="1"/>
  <c r="FJ108" i="24"/>
  <c r="FK108" i="24"/>
  <c r="FL108" i="24"/>
  <c r="FI27" i="24"/>
  <c r="FJ27" i="24"/>
  <c r="FK27" i="24"/>
  <c r="FL27" i="24"/>
  <c r="FI28" i="24"/>
  <c r="FJ28" i="24"/>
  <c r="FK28" i="24"/>
  <c r="FL28" i="24"/>
  <c r="FI29" i="24"/>
  <c r="FG29" i="24" s="1"/>
  <c r="FJ29" i="24"/>
  <c r="FK29" i="24"/>
  <c r="FL29" i="24"/>
  <c r="FM29" i="24"/>
  <c r="FI30" i="24"/>
  <c r="FE30" i="24" s="1"/>
  <c r="FJ30" i="24"/>
  <c r="FK30" i="24"/>
  <c r="FL30" i="24"/>
  <c r="FM30" i="24"/>
  <c r="FI31" i="24"/>
  <c r="FE31" i="24" s="1"/>
  <c r="FJ31" i="24"/>
  <c r="FK31" i="24"/>
  <c r="FL31" i="24"/>
  <c r="FI32" i="24"/>
  <c r="FE32" i="24" s="1"/>
  <c r="FJ32" i="24"/>
  <c r="FK32" i="24"/>
  <c r="FL32" i="24"/>
  <c r="FI33" i="24"/>
  <c r="FM33" i="24" s="1"/>
  <c r="FJ33" i="24"/>
  <c r="FK33" i="24"/>
  <c r="FL33" i="24"/>
  <c r="FI34" i="24"/>
  <c r="FG34" i="24" s="1"/>
  <c r="FJ34" i="24"/>
  <c r="FK34" i="24"/>
  <c r="FL34" i="24"/>
  <c r="FM34" i="24"/>
  <c r="FI35" i="24"/>
  <c r="FM35" i="24" s="1"/>
  <c r="FJ35" i="24"/>
  <c r="FK35" i="24"/>
  <c r="FL35" i="24"/>
  <c r="FI36" i="24"/>
  <c r="FM36" i="24" s="1"/>
  <c r="FJ36" i="24"/>
  <c r="FK36" i="24"/>
  <c r="FL36" i="24"/>
  <c r="FI37" i="24"/>
  <c r="FJ37" i="24"/>
  <c r="FK37" i="24"/>
  <c r="FL37" i="24"/>
  <c r="FI38" i="24"/>
  <c r="FE38" i="24" s="1"/>
  <c r="FJ38" i="24"/>
  <c r="FK38" i="24"/>
  <c r="FL38" i="24"/>
  <c r="FI39" i="24"/>
  <c r="FJ39" i="24"/>
  <c r="FK39" i="24"/>
  <c r="FL39" i="24"/>
  <c r="FI40" i="24"/>
  <c r="FM40" i="24" s="1"/>
  <c r="FJ40" i="24"/>
  <c r="FK40" i="24"/>
  <c r="FL40" i="24"/>
  <c r="FI41" i="24"/>
  <c r="FG41" i="24" s="1"/>
  <c r="FJ41" i="24"/>
  <c r="FK41" i="24"/>
  <c r="FL41" i="24"/>
  <c r="FI42" i="24"/>
  <c r="FE42" i="24" s="1"/>
  <c r="FJ42" i="24"/>
  <c r="FK42" i="24"/>
  <c r="FL42" i="24"/>
  <c r="FI43" i="24"/>
  <c r="FG43" i="24" s="1"/>
  <c r="FJ43" i="24"/>
  <c r="FK43" i="24"/>
  <c r="FL43" i="24"/>
  <c r="FM43" i="24"/>
  <c r="FI44" i="24"/>
  <c r="FE44" i="24" s="1"/>
  <c r="FJ44" i="24"/>
  <c r="FK44" i="24"/>
  <c r="FL44" i="24"/>
  <c r="FI45" i="24"/>
  <c r="FJ45" i="24"/>
  <c r="FK45" i="24"/>
  <c r="FL45" i="24"/>
  <c r="FI46" i="24"/>
  <c r="FG46" i="24" s="1"/>
  <c r="FJ46" i="24"/>
  <c r="FK46" i="24"/>
  <c r="FL46" i="24"/>
  <c r="FI47" i="24"/>
  <c r="FJ47" i="24"/>
  <c r="FK47" i="24"/>
  <c r="FL47" i="24"/>
  <c r="FI48" i="24"/>
  <c r="FJ48" i="24"/>
  <c r="FK48" i="24"/>
  <c r="FL48" i="24"/>
  <c r="FI49" i="24"/>
  <c r="FG49" i="24" s="1"/>
  <c r="FJ49" i="24"/>
  <c r="FK49" i="24"/>
  <c r="FL49" i="24"/>
  <c r="FI50" i="24"/>
  <c r="FE50" i="24" s="1"/>
  <c r="FJ50" i="24"/>
  <c r="FK50" i="24"/>
  <c r="FL50" i="24"/>
  <c r="FI51" i="24"/>
  <c r="FF51" i="24" s="1"/>
  <c r="FJ51" i="24"/>
  <c r="FK51" i="24"/>
  <c r="FL51" i="24"/>
  <c r="FI52" i="24"/>
  <c r="FH52" i="24" s="1"/>
  <c r="FJ52" i="24"/>
  <c r="FK52" i="24"/>
  <c r="FL52" i="24"/>
  <c r="FI53" i="24"/>
  <c r="FM53" i="24" s="1"/>
  <c r="FJ53" i="24"/>
  <c r="FK53" i="24"/>
  <c r="FL53" i="24"/>
  <c r="FI54" i="24"/>
  <c r="FG54" i="24" s="1"/>
  <c r="FJ54" i="24"/>
  <c r="FK54" i="24"/>
  <c r="FL54" i="24"/>
  <c r="FI55" i="24"/>
  <c r="FJ55" i="24"/>
  <c r="FK55" i="24"/>
  <c r="FL55" i="24"/>
  <c r="FI58" i="24"/>
  <c r="FM58" i="24" s="1"/>
  <c r="FJ58" i="24"/>
  <c r="FK58" i="24"/>
  <c r="FL58" i="24"/>
  <c r="FI59" i="24"/>
  <c r="FH59" i="24" s="1"/>
  <c r="FJ59" i="24"/>
  <c r="FK59" i="24"/>
  <c r="FL59" i="24"/>
  <c r="FI60" i="24"/>
  <c r="FE60" i="24" s="1"/>
  <c r="FJ60" i="24"/>
  <c r="FK60" i="24"/>
  <c r="FL60" i="24"/>
  <c r="FI61" i="24"/>
  <c r="FJ61" i="24"/>
  <c r="FK61" i="24"/>
  <c r="FL61" i="24"/>
  <c r="FI62" i="24"/>
  <c r="FM62" i="24" s="1"/>
  <c r="FJ62" i="24"/>
  <c r="FK62" i="24"/>
  <c r="FL62" i="24"/>
  <c r="FI63" i="24"/>
  <c r="FG63" i="24" s="1"/>
  <c r="FJ63" i="24"/>
  <c r="FK63" i="24"/>
  <c r="FL63" i="24"/>
  <c r="FI64" i="24"/>
  <c r="FF64" i="24" s="1"/>
  <c r="FJ64" i="24"/>
  <c r="FK64" i="24"/>
  <c r="FL64" i="24"/>
  <c r="FI65" i="24"/>
  <c r="FM65" i="24" s="1"/>
  <c r="FJ65" i="24"/>
  <c r="FK65" i="24"/>
  <c r="FL65" i="24"/>
  <c r="FI66" i="24"/>
  <c r="FM66" i="24" s="1"/>
  <c r="FJ66" i="24"/>
  <c r="FK66" i="24"/>
  <c r="FL66" i="24"/>
  <c r="FI67" i="24"/>
  <c r="FJ67" i="24"/>
  <c r="FK67" i="24"/>
  <c r="FL67" i="24"/>
  <c r="FI68" i="24"/>
  <c r="FE68" i="24" s="1"/>
  <c r="FJ68" i="24"/>
  <c r="FK68" i="24"/>
  <c r="FL68" i="24"/>
  <c r="FI69" i="24"/>
  <c r="FJ69" i="24"/>
  <c r="FK69" i="24"/>
  <c r="FL69" i="24"/>
  <c r="FI70" i="24"/>
  <c r="FH70" i="24" s="1"/>
  <c r="FJ70" i="24"/>
  <c r="FK70" i="24"/>
  <c r="FL70" i="24"/>
  <c r="FI71" i="24"/>
  <c r="FG71" i="24" s="1"/>
  <c r="FJ71" i="24"/>
  <c r="FK71" i="24"/>
  <c r="FL71" i="24"/>
  <c r="FI72" i="24"/>
  <c r="FM72" i="24" s="1"/>
  <c r="FJ72" i="24"/>
  <c r="FK72" i="24"/>
  <c r="FL72" i="24"/>
  <c r="FI73" i="24"/>
  <c r="FE73" i="24" s="1"/>
  <c r="FJ73" i="24"/>
  <c r="FK73" i="24"/>
  <c r="FL73" i="24"/>
  <c r="FI74" i="24"/>
  <c r="FE74" i="24" s="1"/>
  <c r="FJ74" i="24"/>
  <c r="FK74" i="24"/>
  <c r="FL74" i="24"/>
  <c r="FI75" i="24"/>
  <c r="FM75" i="24" s="1"/>
  <c r="FJ75" i="24"/>
  <c r="FK75" i="24"/>
  <c r="FL75" i="24"/>
  <c r="FI76" i="24"/>
  <c r="FG76" i="24" s="1"/>
  <c r="FJ76" i="24"/>
  <c r="FK76" i="24"/>
  <c r="FL76" i="24"/>
  <c r="FI77" i="24"/>
  <c r="FM77" i="24" s="1"/>
  <c r="FJ77" i="24"/>
  <c r="FK77" i="24"/>
  <c r="FL77" i="24"/>
  <c r="FI78" i="24"/>
  <c r="FM78" i="24" s="1"/>
  <c r="FJ78" i="24"/>
  <c r="FK78" i="24"/>
  <c r="FL78" i="24"/>
  <c r="FI79" i="24"/>
  <c r="FJ79" i="24"/>
  <c r="FK79" i="24"/>
  <c r="FL79" i="24"/>
  <c r="FI80" i="24"/>
  <c r="FM80" i="24" s="1"/>
  <c r="FJ80" i="24"/>
  <c r="FK80" i="24"/>
  <c r="FL80" i="24"/>
  <c r="FI81" i="24"/>
  <c r="FM81" i="24" s="1"/>
  <c r="FJ81" i="24"/>
  <c r="FK81" i="24"/>
  <c r="FL81" i="24"/>
  <c r="FI82" i="24"/>
  <c r="FM82" i="24" s="1"/>
  <c r="FJ82" i="24"/>
  <c r="FK82" i="24"/>
  <c r="FL82" i="24"/>
  <c r="FI83" i="24"/>
  <c r="FG83" i="24" s="1"/>
  <c r="FJ83" i="24"/>
  <c r="FK83" i="24"/>
  <c r="FL83" i="24"/>
  <c r="FM83" i="24"/>
  <c r="FI84" i="24"/>
  <c r="FE84" i="24" s="1"/>
  <c r="FJ84" i="24"/>
  <c r="FK84" i="24"/>
  <c r="FL84" i="24"/>
  <c r="FI85" i="24"/>
  <c r="FF85" i="24" s="1"/>
  <c r="FJ85" i="24"/>
  <c r="FK85" i="24"/>
  <c r="FL85" i="24"/>
  <c r="FI86" i="24"/>
  <c r="FM86" i="24" s="1"/>
  <c r="FJ86" i="24"/>
  <c r="FK86" i="24"/>
  <c r="FL86" i="24"/>
  <c r="FI87" i="24"/>
  <c r="FJ87" i="24"/>
  <c r="FK87" i="24"/>
  <c r="FL87" i="24"/>
  <c r="FI88" i="24"/>
  <c r="FF88" i="24" s="1"/>
  <c r="FJ88" i="24"/>
  <c r="FK88" i="24"/>
  <c r="FL88" i="24"/>
  <c r="FI89" i="24"/>
  <c r="FJ89" i="24"/>
  <c r="FK89" i="24"/>
  <c r="FL89" i="24"/>
  <c r="FI91" i="24"/>
  <c r="FJ91" i="24"/>
  <c r="FK91" i="24"/>
  <c r="FL91" i="24"/>
  <c r="FI92" i="24"/>
  <c r="FG92" i="24" s="1"/>
  <c r="FJ92" i="24"/>
  <c r="FK92" i="24"/>
  <c r="FL92" i="24"/>
  <c r="FI93" i="24"/>
  <c r="FE93" i="24" s="1"/>
  <c r="FJ93" i="24"/>
  <c r="FK93" i="24"/>
  <c r="FL93" i="24"/>
  <c r="FI94" i="24"/>
  <c r="FE94" i="24" s="1"/>
  <c r="FJ94" i="24"/>
  <c r="FK94" i="24"/>
  <c r="FL94" i="24"/>
  <c r="FI95" i="24"/>
  <c r="FH95" i="24" s="1"/>
  <c r="FJ95" i="24"/>
  <c r="FK95" i="24"/>
  <c r="FL95" i="24"/>
  <c r="FI96" i="24"/>
  <c r="FM96" i="24" s="1"/>
  <c r="FJ96" i="24"/>
  <c r="FK96" i="24"/>
  <c r="FL96" i="24"/>
  <c r="FI97" i="24"/>
  <c r="FG97" i="24" s="1"/>
  <c r="FJ97" i="24"/>
  <c r="FK97" i="24"/>
  <c r="FL97" i="24"/>
  <c r="FI98" i="24"/>
  <c r="FM98" i="24" s="1"/>
  <c r="FJ98" i="24"/>
  <c r="FK98" i="24"/>
  <c r="FL98" i="24"/>
  <c r="FI99" i="24"/>
  <c r="FM99" i="24" s="1"/>
  <c r="FJ99" i="24"/>
  <c r="FK99" i="24"/>
  <c r="FL99" i="24"/>
  <c r="FI100" i="24"/>
  <c r="FH100" i="24" s="1"/>
  <c r="FJ100" i="24"/>
  <c r="FK100" i="24"/>
  <c r="FL100" i="24"/>
  <c r="FI101" i="24"/>
  <c r="FE101" i="24" s="1"/>
  <c r="FJ101" i="24"/>
  <c r="FK101" i="24"/>
  <c r="FL101" i="24"/>
  <c r="FI102" i="24"/>
  <c r="FJ102" i="24"/>
  <c r="FK102" i="24"/>
  <c r="FL102" i="24"/>
  <c r="FI103" i="24"/>
  <c r="FJ103" i="24"/>
  <c r="FK103" i="24"/>
  <c r="FL103" i="24"/>
  <c r="FI104" i="24"/>
  <c r="FF104" i="24" s="1"/>
  <c r="FJ104" i="24"/>
  <c r="FK104" i="24"/>
  <c r="FL104" i="24"/>
  <c r="FI105" i="24"/>
  <c r="FF105" i="24" s="1"/>
  <c r="FJ105" i="24"/>
  <c r="FK105" i="24"/>
  <c r="FL105" i="24"/>
  <c r="FI106" i="24"/>
  <c r="FG106" i="24" s="1"/>
  <c r="FJ106" i="24"/>
  <c r="FK106" i="24"/>
  <c r="FL106" i="24"/>
  <c r="FI107" i="24"/>
  <c r="FE107" i="24" s="1"/>
  <c r="FJ107" i="24"/>
  <c r="FK107" i="24"/>
  <c r="FL107" i="24"/>
  <c r="FI109" i="24"/>
  <c r="FG109" i="24" s="1"/>
  <c r="FJ109" i="24"/>
  <c r="FK109" i="24"/>
  <c r="FL109" i="24"/>
  <c r="FI110" i="24"/>
  <c r="FE110" i="24" s="1"/>
  <c r="FJ110" i="24"/>
  <c r="FK110" i="24"/>
  <c r="FL110" i="24"/>
  <c r="FM110" i="24"/>
  <c r="FI111" i="24"/>
  <c r="FH111" i="24" s="1"/>
  <c r="FJ111" i="24"/>
  <c r="FK111" i="24"/>
  <c r="FL111" i="24"/>
  <c r="FI112" i="24"/>
  <c r="FJ112" i="24"/>
  <c r="FK112" i="24"/>
  <c r="FL112" i="24"/>
  <c r="FI113" i="24"/>
  <c r="FG113" i="24" s="1"/>
  <c r="FJ113" i="24"/>
  <c r="FK113" i="24"/>
  <c r="FL113" i="24"/>
  <c r="FI114" i="24"/>
  <c r="FE114" i="24" s="1"/>
  <c r="FJ114" i="24"/>
  <c r="FK114" i="24"/>
  <c r="FL114" i="24"/>
  <c r="FM114" i="24"/>
  <c r="FI115" i="24"/>
  <c r="FM115" i="24" s="1"/>
  <c r="FJ115" i="24"/>
  <c r="FK115" i="24"/>
  <c r="FL115" i="24"/>
  <c r="FI116" i="24"/>
  <c r="FF116" i="24" s="1"/>
  <c r="FJ116" i="24"/>
  <c r="FK116" i="24"/>
  <c r="FL116" i="24"/>
  <c r="FM116" i="24"/>
  <c r="FI117" i="24"/>
  <c r="FJ117" i="24"/>
  <c r="FK117" i="24"/>
  <c r="FL117" i="24"/>
  <c r="FI118" i="24"/>
  <c r="FG118" i="24" s="1"/>
  <c r="FJ118" i="24"/>
  <c r="FK118" i="24"/>
  <c r="FL118" i="24"/>
  <c r="FI119" i="24"/>
  <c r="FM119" i="24" s="1"/>
  <c r="FJ119" i="24"/>
  <c r="FK119" i="24"/>
  <c r="FL119" i="24"/>
  <c r="FI120" i="24"/>
  <c r="FM120" i="24" s="1"/>
  <c r="FJ120" i="24"/>
  <c r="FK120" i="24"/>
  <c r="FL120" i="24"/>
  <c r="FI121" i="24"/>
  <c r="FJ121" i="24"/>
  <c r="FK121" i="24"/>
  <c r="FL121" i="24"/>
  <c r="FI122" i="24"/>
  <c r="FJ122" i="24"/>
  <c r="FK122" i="24"/>
  <c r="FL122" i="24"/>
  <c r="FI123" i="24"/>
  <c r="FH123" i="24" s="1"/>
  <c r="FJ123" i="24"/>
  <c r="FK123" i="24"/>
  <c r="FL123" i="24"/>
  <c r="FI124" i="24"/>
  <c r="FE124" i="24" s="1"/>
  <c r="FJ124" i="24"/>
  <c r="FK124" i="24"/>
  <c r="FL124" i="24"/>
  <c r="FI125" i="24"/>
  <c r="FG125" i="24" s="1"/>
  <c r="FJ125" i="24"/>
  <c r="FK125" i="24"/>
  <c r="FL125" i="24"/>
  <c r="FI126" i="24"/>
  <c r="FE126" i="24" s="1"/>
  <c r="FJ126" i="24"/>
  <c r="FK126" i="24"/>
  <c r="FL126" i="24"/>
  <c r="FI127" i="24"/>
  <c r="FE127" i="24" s="1"/>
  <c r="FJ127" i="24"/>
  <c r="FK127" i="24"/>
  <c r="FL127" i="24"/>
  <c r="FI128" i="24"/>
  <c r="FM128" i="24" s="1"/>
  <c r="FJ128" i="24"/>
  <c r="FK128" i="24"/>
  <c r="FL128" i="24"/>
  <c r="FI129" i="24"/>
  <c r="FJ129" i="24"/>
  <c r="FK129" i="24"/>
  <c r="FL129" i="24"/>
  <c r="FI130" i="24"/>
  <c r="FH130" i="24" s="1"/>
  <c r="FJ130" i="24"/>
  <c r="FK130" i="24"/>
  <c r="FL130" i="24"/>
  <c r="FI131" i="24"/>
  <c r="FH131" i="24" s="1"/>
  <c r="FJ131" i="24"/>
  <c r="FK131" i="24"/>
  <c r="FL131" i="24"/>
  <c r="FI132" i="24"/>
  <c r="FG132" i="24" s="1"/>
  <c r="FJ132" i="24"/>
  <c r="FK132" i="24"/>
  <c r="FL132" i="24"/>
  <c r="FI133" i="24"/>
  <c r="FG133" i="24" s="1"/>
  <c r="FJ133" i="24"/>
  <c r="FK133" i="24"/>
  <c r="FL133" i="24"/>
  <c r="FI134" i="24"/>
  <c r="FE134" i="24" s="1"/>
  <c r="FJ134" i="24"/>
  <c r="FK134" i="24"/>
  <c r="FL134" i="24"/>
  <c r="FI135" i="24"/>
  <c r="FE135" i="24" s="1"/>
  <c r="FJ135" i="24"/>
  <c r="FK135" i="24"/>
  <c r="FL135" i="24"/>
  <c r="FI136" i="24"/>
  <c r="FH136" i="24" s="1"/>
  <c r="FJ136" i="24"/>
  <c r="FK136" i="24"/>
  <c r="FL136" i="24"/>
  <c r="FI137" i="24"/>
  <c r="FF137" i="24" s="1"/>
  <c r="FJ137" i="24"/>
  <c r="FK137" i="24"/>
  <c r="FL137" i="24"/>
  <c r="FI138" i="24"/>
  <c r="FJ138" i="24"/>
  <c r="FK138" i="24"/>
  <c r="FL138" i="24"/>
  <c r="FI139" i="24"/>
  <c r="FM139" i="24" s="1"/>
  <c r="FJ139" i="24"/>
  <c r="FK139" i="24"/>
  <c r="FL139" i="24"/>
  <c r="FI140" i="24"/>
  <c r="FE140" i="24" s="1"/>
  <c r="FJ140" i="24"/>
  <c r="FK140" i="24"/>
  <c r="FL140" i="24"/>
  <c r="FI141" i="24"/>
  <c r="FE141" i="24" s="1"/>
  <c r="FJ141" i="24"/>
  <c r="FK141" i="24"/>
  <c r="FL141" i="24"/>
  <c r="FM141" i="24"/>
  <c r="FI142" i="24"/>
  <c r="FM142" i="24" s="1"/>
  <c r="FJ142" i="24"/>
  <c r="FK142" i="24"/>
  <c r="FL142" i="24"/>
  <c r="FI143" i="24"/>
  <c r="FM143" i="24" s="1"/>
  <c r="FJ143" i="24"/>
  <c r="FK143" i="24"/>
  <c r="FL143" i="24"/>
  <c r="FI144" i="24"/>
  <c r="FE144" i="24" s="1"/>
  <c r="FJ144" i="24"/>
  <c r="FK144" i="24"/>
  <c r="FL144" i="24"/>
  <c r="FI145" i="24"/>
  <c r="FG145" i="24" s="1"/>
  <c r="FJ145" i="24"/>
  <c r="FM145" i="24" s="1"/>
  <c r="FK145" i="24"/>
  <c r="FL145" i="24"/>
  <c r="FI146" i="24"/>
  <c r="FJ146" i="24"/>
  <c r="FK146" i="24"/>
  <c r="FL146" i="24"/>
  <c r="FI147" i="24"/>
  <c r="FE147" i="24" s="1"/>
  <c r="FJ147" i="24"/>
  <c r="FK147" i="24"/>
  <c r="FL147" i="24"/>
  <c r="FI148" i="24"/>
  <c r="FM148" i="24" s="1"/>
  <c r="FJ148" i="24"/>
  <c r="FK148" i="24"/>
  <c r="FL148" i="24"/>
  <c r="FI149" i="24"/>
  <c r="FG149" i="24" s="1"/>
  <c r="FJ149" i="24"/>
  <c r="FK149" i="24"/>
  <c r="FL149" i="24"/>
  <c r="FI150" i="24"/>
  <c r="FJ150" i="24"/>
  <c r="FK150" i="24"/>
  <c r="FL150" i="24"/>
  <c r="FI151" i="24"/>
  <c r="FJ151" i="24"/>
  <c r="FK151" i="24"/>
  <c r="FL151" i="24"/>
  <c r="FI152" i="24"/>
  <c r="FH152" i="24" s="1"/>
  <c r="FJ152" i="24"/>
  <c r="FK152" i="24"/>
  <c r="FL152" i="24"/>
  <c r="FI153" i="24"/>
  <c r="FG153" i="24" s="1"/>
  <c r="FJ153" i="24"/>
  <c r="FK153" i="24"/>
  <c r="FL153" i="24"/>
  <c r="FM153" i="24"/>
  <c r="FI154" i="24"/>
  <c r="FE154" i="24" s="1"/>
  <c r="FJ154" i="24"/>
  <c r="FK154" i="24"/>
  <c r="FL154" i="24"/>
  <c r="FM154" i="24"/>
  <c r="FI155" i="24"/>
  <c r="FE155" i="24" s="1"/>
  <c r="FJ155" i="24"/>
  <c r="FK155" i="24"/>
  <c r="FL155" i="24"/>
  <c r="FI156" i="24"/>
  <c r="FH156" i="24" s="1"/>
  <c r="FJ156" i="24"/>
  <c r="FK156" i="24"/>
  <c r="FL156" i="24"/>
  <c r="FI157" i="24"/>
  <c r="FM157" i="24" s="1"/>
  <c r="FJ157" i="24"/>
  <c r="FK157" i="24"/>
  <c r="FL157" i="24"/>
  <c r="FI158" i="24"/>
  <c r="FJ158" i="24"/>
  <c r="FK158" i="24"/>
  <c r="FL158" i="24"/>
  <c r="FI159" i="24"/>
  <c r="FJ159" i="24"/>
  <c r="FK159" i="24"/>
  <c r="FL159" i="24"/>
  <c r="FI160" i="24"/>
  <c r="FE160" i="24" s="1"/>
  <c r="FJ160" i="24"/>
  <c r="FK160" i="24"/>
  <c r="FL160" i="24"/>
  <c r="FI161" i="24"/>
  <c r="FF161" i="24" s="1"/>
  <c r="FJ161" i="24"/>
  <c r="FK161" i="24"/>
  <c r="FL161" i="24"/>
  <c r="FI162" i="24"/>
  <c r="FM162" i="24" s="1"/>
  <c r="FJ162" i="24"/>
  <c r="FK162" i="24"/>
  <c r="FL162" i="24"/>
  <c r="FI163" i="24"/>
  <c r="FJ163" i="24"/>
  <c r="FK163" i="24"/>
  <c r="FL163" i="24"/>
  <c r="FI164" i="24"/>
  <c r="FE164" i="24" s="1"/>
  <c r="FJ164" i="24"/>
  <c r="FK164" i="24"/>
  <c r="FL164" i="24"/>
  <c r="FI165" i="24"/>
  <c r="FG165" i="24" s="1"/>
  <c r="FJ165" i="24"/>
  <c r="FK165" i="24"/>
  <c r="FL165" i="24"/>
  <c r="FI166" i="24"/>
  <c r="FJ166" i="24"/>
  <c r="FK166" i="24"/>
  <c r="FL166" i="24"/>
  <c r="FI167" i="24"/>
  <c r="FE167" i="24" s="1"/>
  <c r="FJ167" i="24"/>
  <c r="FK167" i="24"/>
  <c r="FL167" i="24"/>
  <c r="FI168" i="24"/>
  <c r="FM168" i="24" s="1"/>
  <c r="FJ168" i="24"/>
  <c r="FK168" i="24"/>
  <c r="FL168" i="24"/>
  <c r="FI169" i="24"/>
  <c r="FF169" i="24" s="1"/>
  <c r="FJ169" i="24"/>
  <c r="FK169" i="24"/>
  <c r="FL169" i="24"/>
  <c r="FI170" i="24"/>
  <c r="FE170" i="24" s="1"/>
  <c r="FJ170" i="24"/>
  <c r="FK170" i="24"/>
  <c r="FL170" i="24"/>
  <c r="FI171" i="24"/>
  <c r="FJ171" i="24"/>
  <c r="FK171" i="24"/>
  <c r="FL171" i="24"/>
  <c r="FI172" i="24"/>
  <c r="FM172" i="24" s="1"/>
  <c r="FJ172" i="24"/>
  <c r="FK172" i="24"/>
  <c r="FL172" i="24"/>
  <c r="FI173" i="24"/>
  <c r="FG173" i="24" s="1"/>
  <c r="FJ173" i="24"/>
  <c r="FK173" i="24"/>
  <c r="FL173" i="24"/>
  <c r="FI174" i="24"/>
  <c r="FE174" i="24" s="1"/>
  <c r="FJ174" i="24"/>
  <c r="FK174" i="24"/>
  <c r="FL174" i="24"/>
  <c r="FI175" i="24"/>
  <c r="FE175" i="24" s="1"/>
  <c r="FJ175" i="24"/>
  <c r="FK175" i="24"/>
  <c r="FL175" i="24"/>
  <c r="FI176" i="24"/>
  <c r="FH176" i="24" s="1"/>
  <c r="FJ176" i="24"/>
  <c r="FK176" i="24"/>
  <c r="FL176" i="24"/>
  <c r="FI177" i="24"/>
  <c r="FF177" i="24" s="1"/>
  <c r="FJ177" i="24"/>
  <c r="FK177" i="24"/>
  <c r="FL177" i="24"/>
  <c r="FI178" i="24"/>
  <c r="FJ178" i="24"/>
  <c r="FK178" i="24"/>
  <c r="FL178" i="24"/>
  <c r="FI179" i="24"/>
  <c r="FF179" i="24" s="1"/>
  <c r="FJ179" i="24"/>
  <c r="FK179" i="24"/>
  <c r="FL179" i="24"/>
  <c r="FI180" i="24"/>
  <c r="FE180" i="24" s="1"/>
  <c r="FJ180" i="24"/>
  <c r="FK180" i="24"/>
  <c r="FL180" i="24"/>
  <c r="FI181" i="24"/>
  <c r="FE181" i="24" s="1"/>
  <c r="FJ181" i="24"/>
  <c r="FK181" i="24"/>
  <c r="FL181" i="24"/>
  <c r="FI182" i="24"/>
  <c r="FM182" i="24" s="1"/>
  <c r="FJ182" i="24"/>
  <c r="FK182" i="24"/>
  <c r="FL182" i="24"/>
  <c r="FI183" i="24"/>
  <c r="FJ183" i="24"/>
  <c r="FK183" i="24"/>
  <c r="FL183" i="24"/>
  <c r="FM183" i="24"/>
  <c r="FI184" i="24"/>
  <c r="FM184" i="24" s="1"/>
  <c r="FJ184" i="24"/>
  <c r="FK184" i="24"/>
  <c r="FL184" i="24"/>
  <c r="FI185" i="24"/>
  <c r="FG185" i="24" s="1"/>
  <c r="FJ185" i="24"/>
  <c r="FK185" i="24"/>
  <c r="FL185" i="24"/>
  <c r="FI186" i="24"/>
  <c r="FJ186" i="24"/>
  <c r="FK186" i="24"/>
  <c r="FL186" i="24"/>
  <c r="FI187" i="24"/>
  <c r="FM187" i="24" s="1"/>
  <c r="FJ187" i="24"/>
  <c r="FK187" i="24"/>
  <c r="FL187" i="24"/>
  <c r="FI188" i="24"/>
  <c r="FM188" i="24" s="1"/>
  <c r="FJ188" i="24"/>
  <c r="FK188" i="24"/>
  <c r="FL188" i="24"/>
  <c r="FI189" i="24"/>
  <c r="FG189" i="24" s="1"/>
  <c r="FJ189" i="24"/>
  <c r="FK189" i="24"/>
  <c r="FL189" i="24"/>
  <c r="FI190" i="24"/>
  <c r="FJ190" i="24"/>
  <c r="FK190" i="24"/>
  <c r="FL190" i="24"/>
  <c r="FI191" i="24"/>
  <c r="FJ191" i="24"/>
  <c r="FK191" i="24"/>
  <c r="FL191" i="24"/>
  <c r="FI192" i="24"/>
  <c r="FH192" i="24" s="1"/>
  <c r="FJ192" i="24"/>
  <c r="FK192" i="24"/>
  <c r="FL192" i="24"/>
  <c r="FI193" i="24"/>
  <c r="FG193" i="24" s="1"/>
  <c r="FJ193" i="24"/>
  <c r="FK193" i="24"/>
  <c r="FL193" i="24"/>
  <c r="FI194" i="24"/>
  <c r="FE194" i="24" s="1"/>
  <c r="FJ194" i="24"/>
  <c r="FK194" i="24"/>
  <c r="FL194" i="24"/>
  <c r="FM194" i="24"/>
  <c r="FI195" i="24"/>
  <c r="FM195" i="24" s="1"/>
  <c r="FJ195" i="24"/>
  <c r="FK195" i="24"/>
  <c r="FL195" i="24"/>
  <c r="FI196" i="24"/>
  <c r="FH196" i="24" s="1"/>
  <c r="FJ196" i="24"/>
  <c r="FK196" i="24"/>
  <c r="FL196" i="24"/>
  <c r="FI197" i="24"/>
  <c r="FM197" i="24" s="1"/>
  <c r="FJ197" i="24"/>
  <c r="FK197" i="24"/>
  <c r="FL197" i="24"/>
  <c r="FI198" i="24"/>
  <c r="FJ198" i="24"/>
  <c r="FK198" i="24"/>
  <c r="FL198" i="24"/>
  <c r="FI199" i="24"/>
  <c r="FM199" i="24" s="1"/>
  <c r="FJ199" i="24"/>
  <c r="FK199" i="24"/>
  <c r="FL199" i="24"/>
  <c r="FI200" i="24"/>
  <c r="FE200" i="24" s="1"/>
  <c r="FJ200" i="24"/>
  <c r="FK200" i="24"/>
  <c r="FL200" i="24"/>
  <c r="FI201" i="24"/>
  <c r="FF201" i="24" s="1"/>
  <c r="FJ201" i="24"/>
  <c r="FK201" i="24"/>
  <c r="FL201" i="24"/>
  <c r="FI202" i="24"/>
  <c r="FJ202" i="24"/>
  <c r="FK202" i="24"/>
  <c r="FL202" i="24"/>
  <c r="FI203" i="24"/>
  <c r="FJ203" i="24"/>
  <c r="FK203" i="24"/>
  <c r="FL203" i="24"/>
  <c r="FM203" i="24"/>
  <c r="FI204" i="24"/>
  <c r="FE204" i="24" s="1"/>
  <c r="FJ204" i="24"/>
  <c r="FK204" i="24"/>
  <c r="FL204" i="24"/>
  <c r="FI205" i="24"/>
  <c r="FG205" i="24" s="1"/>
  <c r="FJ205" i="24"/>
  <c r="FK205" i="24"/>
  <c r="FL205" i="24"/>
  <c r="FI206" i="24"/>
  <c r="FJ206" i="24"/>
  <c r="FK206" i="24"/>
  <c r="FL206" i="24"/>
  <c r="FI207" i="24"/>
  <c r="FE207" i="24" s="1"/>
  <c r="FJ207" i="24"/>
  <c r="FK207" i="24"/>
  <c r="FL207" i="24"/>
  <c r="FM207" i="24"/>
  <c r="FI208" i="24"/>
  <c r="FM208" i="24" s="1"/>
  <c r="FJ208" i="24"/>
  <c r="FK208" i="24"/>
  <c r="FL208" i="24"/>
  <c r="FI209" i="24"/>
  <c r="FF209" i="24" s="1"/>
  <c r="FJ209" i="24"/>
  <c r="FK209" i="24"/>
  <c r="FL209" i="24"/>
  <c r="FI210" i="24"/>
  <c r="FE210" i="24" s="1"/>
  <c r="FJ210" i="24"/>
  <c r="FK210" i="24"/>
  <c r="FL210" i="24"/>
  <c r="FI211" i="24"/>
  <c r="FJ211" i="24"/>
  <c r="FK211" i="24"/>
  <c r="FL211" i="24"/>
  <c r="FI212" i="24"/>
  <c r="FG212" i="24" s="1"/>
  <c r="FJ212" i="24"/>
  <c r="FK212" i="24"/>
  <c r="FL212" i="24"/>
  <c r="FI213" i="24"/>
  <c r="FG213" i="24" s="1"/>
  <c r="FJ213" i="24"/>
  <c r="FK213" i="24"/>
  <c r="FL213" i="24"/>
  <c r="FI214" i="24"/>
  <c r="FM214" i="24" s="1"/>
  <c r="FJ214" i="24"/>
  <c r="FK214" i="24"/>
  <c r="FL214" i="24"/>
  <c r="FI215" i="24"/>
  <c r="FE215" i="24" s="1"/>
  <c r="FJ215" i="24"/>
  <c r="FK215" i="24"/>
  <c r="FL215" i="24"/>
  <c r="FI216" i="24"/>
  <c r="FJ216" i="24"/>
  <c r="FK216" i="24"/>
  <c r="FL216" i="24"/>
  <c r="FI218" i="24"/>
  <c r="FF218" i="24" s="1"/>
  <c r="FJ218" i="24"/>
  <c r="FK218" i="24"/>
  <c r="FL218" i="24"/>
  <c r="FI219" i="24"/>
  <c r="FJ219" i="24"/>
  <c r="FK219" i="24"/>
  <c r="FL219" i="24"/>
  <c r="FI220" i="24"/>
  <c r="FM220" i="24" s="1"/>
  <c r="FJ220" i="24"/>
  <c r="FK220" i="24"/>
  <c r="FL220" i="24"/>
  <c r="FI221" i="24"/>
  <c r="FE221" i="24" s="1"/>
  <c r="FJ221" i="24"/>
  <c r="FK221" i="24"/>
  <c r="FL221" i="24"/>
  <c r="FI222" i="24"/>
  <c r="FE222" i="24" s="1"/>
  <c r="FJ222" i="24"/>
  <c r="FK222" i="24"/>
  <c r="FL222" i="24"/>
  <c r="FI223" i="24"/>
  <c r="FM223" i="24" s="1"/>
  <c r="FJ223" i="24"/>
  <c r="FK223" i="24"/>
  <c r="FL223" i="24"/>
  <c r="FI224" i="24"/>
  <c r="FM224" i="24" s="1"/>
  <c r="FJ224" i="24"/>
  <c r="FK224" i="24"/>
  <c r="FL224" i="24"/>
  <c r="FI225" i="24"/>
  <c r="FE225" i="24" s="1"/>
  <c r="FJ225" i="24"/>
  <c r="FK225" i="24"/>
  <c r="FL225" i="24"/>
  <c r="FI226" i="24"/>
  <c r="FG226" i="24" s="1"/>
  <c r="FJ226" i="24"/>
  <c r="FK226" i="24"/>
  <c r="FL226" i="24"/>
  <c r="FI227" i="24"/>
  <c r="FJ227" i="24"/>
  <c r="FK227" i="24"/>
  <c r="FL227" i="24"/>
  <c r="FI228" i="24"/>
  <c r="FE228" i="24" s="1"/>
  <c r="FJ228" i="24"/>
  <c r="FK228" i="24"/>
  <c r="FL228" i="24"/>
  <c r="FM228" i="24"/>
  <c r="FI229" i="24"/>
  <c r="FM229" i="24" s="1"/>
  <c r="FJ229" i="24"/>
  <c r="FK229" i="24"/>
  <c r="FL229" i="24"/>
  <c r="FI230" i="24"/>
  <c r="FE230" i="24" s="1"/>
  <c r="FJ230" i="24"/>
  <c r="FK230" i="24"/>
  <c r="FL230" i="24"/>
  <c r="FI231" i="24"/>
  <c r="FG231" i="24" s="1"/>
  <c r="FJ231" i="24"/>
  <c r="FK231" i="24"/>
  <c r="FL231" i="24"/>
  <c r="FI232" i="24"/>
  <c r="FJ232" i="24"/>
  <c r="FK232" i="24"/>
  <c r="FL232" i="24"/>
  <c r="FI233" i="24"/>
  <c r="FJ233" i="24"/>
  <c r="FK233" i="24"/>
  <c r="FL233" i="24"/>
  <c r="FI234" i="24"/>
  <c r="FJ234" i="24"/>
  <c r="FK234" i="24"/>
  <c r="FL234" i="24"/>
  <c r="FI235" i="24"/>
  <c r="FJ235" i="24"/>
  <c r="FK235" i="24"/>
  <c r="FL235" i="24"/>
  <c r="FI236" i="24"/>
  <c r="FF236" i="24" s="1"/>
  <c r="FJ236" i="24"/>
  <c r="FK236" i="24"/>
  <c r="FL236" i="24"/>
  <c r="FI237" i="24"/>
  <c r="FH237" i="24" s="1"/>
  <c r="FJ237" i="24"/>
  <c r="FK237" i="24"/>
  <c r="FL237" i="24"/>
  <c r="FM237" i="24"/>
  <c r="FI238" i="24"/>
  <c r="FM238" i="24" s="1"/>
  <c r="FJ238" i="24"/>
  <c r="FK238" i="24"/>
  <c r="FL238" i="24"/>
  <c r="FI239" i="24"/>
  <c r="FF239" i="24" s="1"/>
  <c r="FJ239" i="24"/>
  <c r="FK239" i="24"/>
  <c r="FL239" i="24"/>
  <c r="FI240" i="24"/>
  <c r="FM240" i="24" s="1"/>
  <c r="FJ240" i="24"/>
  <c r="FK240" i="24"/>
  <c r="FL240" i="24"/>
  <c r="FI241" i="24"/>
  <c r="FF241" i="24" s="1"/>
  <c r="FJ241" i="24"/>
  <c r="FK241" i="24"/>
  <c r="FL241" i="24"/>
  <c r="FI242" i="24"/>
  <c r="FE242" i="24" s="1"/>
  <c r="FJ242" i="24"/>
  <c r="FK242" i="24"/>
  <c r="FL242" i="24"/>
  <c r="FI19" i="24"/>
  <c r="FF19" i="24" s="1"/>
  <c r="FJ19" i="24"/>
  <c r="FK19" i="24"/>
  <c r="FL19" i="24"/>
  <c r="FI20" i="24"/>
  <c r="FE20" i="24" s="1"/>
  <c r="FJ20" i="24"/>
  <c r="FK20" i="24"/>
  <c r="FL20" i="24"/>
  <c r="FM20" i="24"/>
  <c r="FI21" i="24"/>
  <c r="FH21" i="24" s="1"/>
  <c r="FJ21" i="24"/>
  <c r="FK21" i="24"/>
  <c r="FL21" i="24"/>
  <c r="FM21" i="24"/>
  <c r="FI22" i="24"/>
  <c r="FE22" i="24" s="1"/>
  <c r="FJ22" i="24"/>
  <c r="FK22" i="24"/>
  <c r="FL22" i="24"/>
  <c r="FI23" i="24"/>
  <c r="FM23" i="24" s="1"/>
  <c r="FJ23" i="24"/>
  <c r="FK23" i="24"/>
  <c r="FL23" i="24"/>
  <c r="FI24" i="24"/>
  <c r="FE24" i="24" s="1"/>
  <c r="FJ24" i="24"/>
  <c r="FK24" i="24"/>
  <c r="FL24" i="24"/>
  <c r="FI25" i="24"/>
  <c r="FM25" i="24" s="1"/>
  <c r="FJ25" i="24"/>
  <c r="FK25" i="24"/>
  <c r="FL25" i="24"/>
  <c r="FI26" i="24"/>
  <c r="FE26" i="24" s="1"/>
  <c r="FJ26" i="24"/>
  <c r="FM26" i="24" s="1"/>
  <c r="FK26" i="24"/>
  <c r="FL26" i="24"/>
  <c r="AE29" i="12"/>
  <c r="AD29" i="12"/>
  <c r="AC29" i="12"/>
  <c r="AB29" i="12"/>
  <c r="AA29" i="12"/>
  <c r="Z29" i="12"/>
  <c r="Y29" i="12"/>
  <c r="X29" i="12"/>
  <c r="AD24" i="12"/>
  <c r="AC24" i="12"/>
  <c r="AB24" i="12"/>
  <c r="AE23" i="12"/>
  <c r="AD23" i="12"/>
  <c r="AC23" i="12"/>
  <c r="AB23" i="12"/>
  <c r="AA23" i="12"/>
  <c r="Z23" i="12"/>
  <c r="Y23" i="12"/>
  <c r="X23" i="12"/>
  <c r="AE22" i="12"/>
  <c r="AD22" i="12"/>
  <c r="AC22" i="12"/>
  <c r="AB22" i="12"/>
  <c r="AA22" i="12"/>
  <c r="Z22" i="12"/>
  <c r="Y22" i="12"/>
  <c r="X22" i="12"/>
  <c r="AE1" i="12"/>
  <c r="AE30" i="12" s="1"/>
  <c r="AD1" i="12"/>
  <c r="AD30" i="12" s="1"/>
  <c r="AC1" i="12"/>
  <c r="AC2" i="12" s="1"/>
  <c r="AB1" i="12"/>
  <c r="AB30" i="12" s="1"/>
  <c r="AA1" i="12"/>
  <c r="AA24" i="12" s="1"/>
  <c r="Z1" i="12"/>
  <c r="Z24" i="12" s="1"/>
  <c r="Y1" i="12"/>
  <c r="Y24" i="12" s="1"/>
  <c r="X1" i="12"/>
  <c r="X24" i="12" s="1"/>
  <c r="FU165" i="24"/>
  <c r="FQ165" i="24" s="1"/>
  <c r="FV165" i="24"/>
  <c r="FW165" i="24"/>
  <c r="FX165" i="24"/>
  <c r="FU166" i="24"/>
  <c r="FR166" i="24" s="1"/>
  <c r="FV166" i="24"/>
  <c r="FW166" i="24"/>
  <c r="FX166" i="24"/>
  <c r="FU154" i="24"/>
  <c r="FY154" i="24" s="1"/>
  <c r="FV154" i="24"/>
  <c r="FW154" i="24"/>
  <c r="FX154" i="24"/>
  <c r="FU186" i="24"/>
  <c r="FY186" i="24" s="1"/>
  <c r="FV186" i="24"/>
  <c r="FW186" i="24"/>
  <c r="FX186" i="24"/>
  <c r="FU155" i="24"/>
  <c r="FV155" i="24"/>
  <c r="FW155" i="24"/>
  <c r="FX155" i="24"/>
  <c r="FU156" i="24"/>
  <c r="FR156" i="24" s="1"/>
  <c r="FV156" i="24"/>
  <c r="FW156" i="24"/>
  <c r="FX156" i="24"/>
  <c r="FU160" i="24"/>
  <c r="FQ160" i="24" s="1"/>
  <c r="FV160" i="24"/>
  <c r="FW160" i="24"/>
  <c r="FX160" i="24"/>
  <c r="FU167" i="24"/>
  <c r="FQ167" i="24" s="1"/>
  <c r="FV167" i="24"/>
  <c r="FW167" i="24"/>
  <c r="FX167" i="24"/>
  <c r="FU168" i="24"/>
  <c r="FQ168" i="24" s="1"/>
  <c r="FV168" i="24"/>
  <c r="FW168" i="24"/>
  <c r="FX168" i="24"/>
  <c r="FU169" i="24"/>
  <c r="FR169" i="24" s="1"/>
  <c r="FV169" i="24"/>
  <c r="FW169" i="24"/>
  <c r="FX169" i="24"/>
  <c r="FU162" i="24"/>
  <c r="FY162" i="24" s="1"/>
  <c r="FV162" i="24"/>
  <c r="FW162" i="24"/>
  <c r="FX162" i="24"/>
  <c r="FU171" i="24"/>
  <c r="FY171" i="24" s="1"/>
  <c r="FV171" i="24"/>
  <c r="FW171" i="24"/>
  <c r="FX171" i="24"/>
  <c r="FU172" i="24"/>
  <c r="FY172" i="24" s="1"/>
  <c r="FV172" i="24"/>
  <c r="FW172" i="24"/>
  <c r="FX172" i="24"/>
  <c r="FU173" i="24"/>
  <c r="FR173" i="24" s="1"/>
  <c r="FV173" i="24"/>
  <c r="FW173" i="24"/>
  <c r="FX173" i="24"/>
  <c r="FU175" i="24"/>
  <c r="FQ175" i="24" s="1"/>
  <c r="FV175" i="24"/>
  <c r="FW175" i="24"/>
  <c r="FX175" i="24"/>
  <c r="FU181" i="24"/>
  <c r="FV181" i="24"/>
  <c r="FW181" i="24"/>
  <c r="FX181" i="24"/>
  <c r="FU182" i="24"/>
  <c r="FQ182" i="24" s="1"/>
  <c r="FV182" i="24"/>
  <c r="FW182" i="24"/>
  <c r="FX182" i="24"/>
  <c r="FU183" i="24"/>
  <c r="FR183" i="24" s="1"/>
  <c r="FV183" i="24"/>
  <c r="FW183" i="24"/>
  <c r="FX183" i="24"/>
  <c r="FU184" i="24"/>
  <c r="FY184" i="24" s="1"/>
  <c r="FV184" i="24"/>
  <c r="FW184" i="24"/>
  <c r="FX184" i="24"/>
  <c r="FU139" i="24"/>
  <c r="FY139" i="24" s="1"/>
  <c r="FV139" i="24"/>
  <c r="FW139" i="24"/>
  <c r="FX139" i="24"/>
  <c r="FU140" i="24"/>
  <c r="FR140" i="24" s="1"/>
  <c r="FV140" i="24"/>
  <c r="FW140" i="24"/>
  <c r="FX140" i="24"/>
  <c r="FU141" i="24"/>
  <c r="FR141" i="24" s="1"/>
  <c r="FV141" i="24"/>
  <c r="FW141" i="24"/>
  <c r="FX141" i="24"/>
  <c r="FU142" i="24"/>
  <c r="FR142" i="24" s="1"/>
  <c r="FV142" i="24"/>
  <c r="FW142" i="24"/>
  <c r="FX142" i="24"/>
  <c r="FU185" i="24"/>
  <c r="FQ185" i="24" s="1"/>
  <c r="FV185" i="24"/>
  <c r="FW185" i="24"/>
  <c r="FX185" i="24"/>
  <c r="FU214" i="24"/>
  <c r="FQ214" i="24" s="1"/>
  <c r="FV214" i="24"/>
  <c r="FW214" i="24"/>
  <c r="FX214" i="24"/>
  <c r="FU234" i="24"/>
  <c r="FR234" i="24" s="1"/>
  <c r="FV234" i="24"/>
  <c r="FW234" i="24"/>
  <c r="FX234" i="24"/>
  <c r="FU235" i="24"/>
  <c r="FY235" i="24" s="1"/>
  <c r="FV235" i="24"/>
  <c r="FW235" i="24"/>
  <c r="FX235" i="24"/>
  <c r="FU236" i="24"/>
  <c r="FY236" i="24" s="1"/>
  <c r="FV236" i="24"/>
  <c r="FW236" i="24"/>
  <c r="FX236" i="24"/>
  <c r="FU216" i="24"/>
  <c r="FR216" i="24" s="1"/>
  <c r="FV216" i="24"/>
  <c r="FW216" i="24"/>
  <c r="FX216" i="24"/>
  <c r="FU215" i="24"/>
  <c r="FR215" i="24" s="1"/>
  <c r="FV215" i="24"/>
  <c r="FW215" i="24"/>
  <c r="FX215" i="24"/>
  <c r="FU22" i="24"/>
  <c r="FR22" i="24" s="1"/>
  <c r="FV22" i="24"/>
  <c r="FW22" i="24"/>
  <c r="FX22" i="24"/>
  <c r="FU204" i="24"/>
  <c r="FQ204" i="24" s="1"/>
  <c r="FV204" i="24"/>
  <c r="FW204" i="24"/>
  <c r="FX204" i="24"/>
  <c r="FU192" i="24"/>
  <c r="FQ192" i="24" s="1"/>
  <c r="FV192" i="24"/>
  <c r="FW192" i="24"/>
  <c r="FX192" i="24"/>
  <c r="FU190" i="24"/>
  <c r="FR190" i="24" s="1"/>
  <c r="FV190" i="24"/>
  <c r="FW190" i="24"/>
  <c r="FX190" i="24"/>
  <c r="FU210" i="24"/>
  <c r="FY210" i="24" s="1"/>
  <c r="FV210" i="24"/>
  <c r="FW210" i="24"/>
  <c r="FX210" i="24"/>
  <c r="FU203" i="24"/>
  <c r="FY203" i="24" s="1"/>
  <c r="FV203" i="24"/>
  <c r="FW203" i="24"/>
  <c r="FX203" i="24"/>
  <c r="FU238" i="24"/>
  <c r="FQ238" i="24" s="1"/>
  <c r="FV238" i="24"/>
  <c r="FW238" i="24"/>
  <c r="FX238" i="24"/>
  <c r="FU188" i="24"/>
  <c r="FV188" i="24"/>
  <c r="FW188" i="24"/>
  <c r="FX188" i="24"/>
  <c r="FU198" i="24"/>
  <c r="FQ198" i="24" s="1"/>
  <c r="FV198" i="24"/>
  <c r="FW198" i="24"/>
  <c r="FX198" i="24"/>
  <c r="FU218" i="24"/>
  <c r="FV218" i="24"/>
  <c r="FW218" i="24"/>
  <c r="FX218" i="24"/>
  <c r="FU220" i="24"/>
  <c r="FQ220" i="24" s="1"/>
  <c r="FV220" i="24"/>
  <c r="FW220" i="24"/>
  <c r="FX220" i="24"/>
  <c r="FU221" i="24"/>
  <c r="FR221" i="24" s="1"/>
  <c r="FV221" i="24"/>
  <c r="FW221" i="24"/>
  <c r="FX221" i="24"/>
  <c r="FU222" i="24"/>
  <c r="FY222" i="24" s="1"/>
  <c r="FV222" i="24"/>
  <c r="FW222" i="24"/>
  <c r="FX222" i="24"/>
  <c r="FU201" i="24"/>
  <c r="FY201" i="24" s="1"/>
  <c r="FV201" i="24"/>
  <c r="FW201" i="24"/>
  <c r="FX201" i="24"/>
  <c r="FU202" i="24"/>
  <c r="FV202" i="24"/>
  <c r="FW202" i="24"/>
  <c r="FX202" i="24"/>
  <c r="FU223" i="24"/>
  <c r="FR223" i="24" s="1"/>
  <c r="FV223" i="24"/>
  <c r="FW223" i="24"/>
  <c r="FX223" i="24"/>
  <c r="FU224" i="24"/>
  <c r="FQ224" i="24" s="1"/>
  <c r="FV224" i="24"/>
  <c r="FW224" i="24"/>
  <c r="FX224" i="24"/>
  <c r="FU225" i="24"/>
  <c r="FQ225" i="24" s="1"/>
  <c r="FV225" i="24"/>
  <c r="FW225" i="24"/>
  <c r="FX225" i="24"/>
  <c r="FU189" i="24"/>
  <c r="FQ189" i="24" s="1"/>
  <c r="FV189" i="24"/>
  <c r="FW189" i="24"/>
  <c r="FX189" i="24"/>
  <c r="FU226" i="24"/>
  <c r="FR226" i="24" s="1"/>
  <c r="FV226" i="24"/>
  <c r="FW226" i="24"/>
  <c r="FX226" i="24"/>
  <c r="FU227" i="24"/>
  <c r="FY227" i="24" s="1"/>
  <c r="FV227" i="24"/>
  <c r="FW227" i="24"/>
  <c r="FX227" i="24"/>
  <c r="FU211" i="24"/>
  <c r="FY211" i="24" s="1"/>
  <c r="FV211" i="24"/>
  <c r="FW211" i="24"/>
  <c r="FX211" i="24"/>
  <c r="FU212" i="24"/>
  <c r="FY212" i="24" s="1"/>
  <c r="FV212" i="24"/>
  <c r="FW212" i="24"/>
  <c r="FX212" i="24"/>
  <c r="FU228" i="24"/>
  <c r="FR228" i="24" s="1"/>
  <c r="FV228" i="24"/>
  <c r="FW228" i="24"/>
  <c r="FX228" i="24"/>
  <c r="FU242" i="24"/>
  <c r="FQ242" i="24" s="1"/>
  <c r="FV242" i="24"/>
  <c r="FW242" i="24"/>
  <c r="FX242" i="24"/>
  <c r="FU206" i="24"/>
  <c r="FV206" i="24"/>
  <c r="FW206" i="24"/>
  <c r="FX206" i="24"/>
  <c r="FU207" i="24"/>
  <c r="FQ207" i="24" s="1"/>
  <c r="FV207" i="24"/>
  <c r="FW207" i="24"/>
  <c r="FX207" i="24"/>
  <c r="FU187" i="24"/>
  <c r="FR187" i="24" s="1"/>
  <c r="FV187" i="24"/>
  <c r="FW187" i="24"/>
  <c r="FX187" i="24"/>
  <c r="FU229" i="24"/>
  <c r="FY229" i="24" s="1"/>
  <c r="FV229" i="24"/>
  <c r="FW229" i="24"/>
  <c r="FX229" i="24"/>
  <c r="FU230" i="24"/>
  <c r="FY230" i="24" s="1"/>
  <c r="FV230" i="24"/>
  <c r="FW230" i="24"/>
  <c r="FX230" i="24"/>
  <c r="FU231" i="24"/>
  <c r="FR231" i="24" s="1"/>
  <c r="FV231" i="24"/>
  <c r="FW231" i="24"/>
  <c r="FX231" i="24"/>
  <c r="FU232" i="24"/>
  <c r="FR232" i="24" s="1"/>
  <c r="FV232" i="24"/>
  <c r="FW232" i="24"/>
  <c r="FX232" i="24"/>
  <c r="FU237" i="24"/>
  <c r="FR237" i="24" s="1"/>
  <c r="FV237" i="24"/>
  <c r="FW237" i="24"/>
  <c r="FX237" i="24"/>
  <c r="FU205" i="24"/>
  <c r="FQ205" i="24" s="1"/>
  <c r="FV205" i="24"/>
  <c r="FW205" i="24"/>
  <c r="FX205" i="24"/>
  <c r="FU193" i="24"/>
  <c r="FQ193" i="24" s="1"/>
  <c r="FV193" i="24"/>
  <c r="FW193" i="24"/>
  <c r="FX193" i="24"/>
  <c r="FU194" i="24"/>
  <c r="FR194" i="24" s="1"/>
  <c r="FV194" i="24"/>
  <c r="FW194" i="24"/>
  <c r="FX194" i="24"/>
  <c r="FU197" i="24"/>
  <c r="FY197" i="24" s="1"/>
  <c r="FV197" i="24"/>
  <c r="FW197" i="24"/>
  <c r="FX197" i="24"/>
  <c r="FU195" i="24"/>
  <c r="FY195" i="24" s="1"/>
  <c r="FV195" i="24"/>
  <c r="FW195" i="24"/>
  <c r="FX195" i="24"/>
  <c r="FU196" i="24"/>
  <c r="FR196" i="24" s="1"/>
  <c r="FV196" i="24"/>
  <c r="FW196" i="24"/>
  <c r="FX196" i="24"/>
  <c r="FU239" i="24"/>
  <c r="FR239" i="24" s="1"/>
  <c r="FV239" i="24"/>
  <c r="FW239" i="24"/>
  <c r="FX239" i="24"/>
  <c r="FU240" i="24"/>
  <c r="FR240" i="24" s="1"/>
  <c r="FV240" i="24"/>
  <c r="FW240" i="24"/>
  <c r="FX240" i="24"/>
  <c r="FU241" i="24"/>
  <c r="FQ241" i="24" s="1"/>
  <c r="FV241" i="24"/>
  <c r="FW241" i="24"/>
  <c r="FX241" i="24"/>
  <c r="FU208" i="24"/>
  <c r="FQ208" i="24" s="1"/>
  <c r="FV208" i="24"/>
  <c r="FW208" i="24"/>
  <c r="FX208" i="24"/>
  <c r="FU209" i="24"/>
  <c r="FR209" i="24" s="1"/>
  <c r="FV209" i="24"/>
  <c r="FW209" i="24"/>
  <c r="FX209" i="24"/>
  <c r="FU199" i="24"/>
  <c r="FY199" i="24" s="1"/>
  <c r="FV199" i="24"/>
  <c r="FW199" i="24"/>
  <c r="FX199" i="24"/>
  <c r="FU200" i="24"/>
  <c r="FY200" i="24" s="1"/>
  <c r="FV200" i="24"/>
  <c r="FW200" i="24"/>
  <c r="FX200" i="24"/>
  <c r="FU213" i="24"/>
  <c r="FQ213" i="24" s="1"/>
  <c r="FV213" i="24"/>
  <c r="FW213" i="24"/>
  <c r="FX213" i="24"/>
  <c r="FU219" i="24"/>
  <c r="FQ219" i="24" s="1"/>
  <c r="FV219" i="24"/>
  <c r="FW219" i="24"/>
  <c r="FX219" i="24"/>
  <c r="FU233" i="24"/>
  <c r="FQ233" i="24" s="1"/>
  <c r="FV233" i="24"/>
  <c r="FW233" i="24"/>
  <c r="FX233" i="24"/>
  <c r="FU243" i="24"/>
  <c r="FQ243" i="24" s="1"/>
  <c r="FV243" i="24"/>
  <c r="FW243" i="24"/>
  <c r="FX243" i="24"/>
  <c r="FU244" i="24"/>
  <c r="FQ244" i="24" s="1"/>
  <c r="FV244" i="24"/>
  <c r="FW244" i="24"/>
  <c r="FX244" i="24"/>
  <c r="FU245" i="24"/>
  <c r="FR245" i="24" s="1"/>
  <c r="FV245" i="24"/>
  <c r="FW245" i="24"/>
  <c r="FX245" i="24"/>
  <c r="FU246" i="24"/>
  <c r="FY246" i="24" s="1"/>
  <c r="FV246" i="24"/>
  <c r="FW246" i="24"/>
  <c r="FX246" i="24"/>
  <c r="FU247" i="24"/>
  <c r="FY247" i="24" s="1"/>
  <c r="FV247" i="24"/>
  <c r="FW247" i="24"/>
  <c r="FX247" i="24"/>
  <c r="FU248" i="24"/>
  <c r="FR248" i="24" s="1"/>
  <c r="FV248" i="24"/>
  <c r="FW248" i="24"/>
  <c r="FX248" i="24"/>
  <c r="FU249" i="24"/>
  <c r="FR249" i="24" s="1"/>
  <c r="FV249" i="24"/>
  <c r="FW249" i="24"/>
  <c r="FX249" i="24"/>
  <c r="FU250" i="24"/>
  <c r="FR250" i="24" s="1"/>
  <c r="FV250" i="24"/>
  <c r="FW250" i="24"/>
  <c r="FX250" i="24"/>
  <c r="FU251" i="24"/>
  <c r="FR251" i="24" s="1"/>
  <c r="FV251" i="24"/>
  <c r="FW251" i="24"/>
  <c r="FX251" i="24"/>
  <c r="FU252" i="24"/>
  <c r="FQ252" i="24" s="1"/>
  <c r="FV252" i="24"/>
  <c r="FW252" i="24"/>
  <c r="FX252" i="24"/>
  <c r="FU253" i="24"/>
  <c r="FR253" i="24" s="1"/>
  <c r="FV253" i="24"/>
  <c r="FW253" i="24"/>
  <c r="FX253" i="24"/>
  <c r="FU254" i="24"/>
  <c r="FY254" i="24" s="1"/>
  <c r="FV254" i="24"/>
  <c r="FW254" i="24"/>
  <c r="FX254" i="24"/>
  <c r="FU255" i="24"/>
  <c r="FY255" i="24" s="1"/>
  <c r="FV255" i="24"/>
  <c r="FW255" i="24"/>
  <c r="FX255" i="24"/>
  <c r="FU256" i="24"/>
  <c r="FQ256" i="24" s="1"/>
  <c r="FV256" i="24"/>
  <c r="FW256" i="24"/>
  <c r="FX256" i="24"/>
  <c r="FU257" i="24"/>
  <c r="FR257" i="24" s="1"/>
  <c r="FV257" i="24"/>
  <c r="FW257" i="24"/>
  <c r="FX257" i="24"/>
  <c r="FU258" i="24"/>
  <c r="FQ258" i="24" s="1"/>
  <c r="FV258" i="24"/>
  <c r="FW258" i="24"/>
  <c r="FX258" i="24"/>
  <c r="FU259" i="24"/>
  <c r="FQ259" i="24" s="1"/>
  <c r="FV259" i="24"/>
  <c r="FW259" i="24"/>
  <c r="FX259" i="24"/>
  <c r="FU260" i="24"/>
  <c r="FQ260" i="24" s="1"/>
  <c r="FV260" i="24"/>
  <c r="FW260" i="24"/>
  <c r="FX260" i="24"/>
  <c r="FU261" i="24"/>
  <c r="FR261" i="24" s="1"/>
  <c r="FV261" i="24"/>
  <c r="FW261" i="24"/>
  <c r="FX261" i="24"/>
  <c r="FU262" i="24"/>
  <c r="FY262" i="24" s="1"/>
  <c r="FV262" i="24"/>
  <c r="FW262" i="24"/>
  <c r="FX262" i="24"/>
  <c r="FU263" i="24"/>
  <c r="FY263" i="24" s="1"/>
  <c r="FV263" i="24"/>
  <c r="FW263" i="24"/>
  <c r="FX263" i="24"/>
  <c r="FU264" i="24"/>
  <c r="FQ264" i="24" s="1"/>
  <c r="FV264" i="24"/>
  <c r="FW264" i="24"/>
  <c r="FX264" i="24"/>
  <c r="FU265" i="24"/>
  <c r="FR265" i="24" s="1"/>
  <c r="FV265" i="24"/>
  <c r="FW265" i="24"/>
  <c r="FX265" i="24"/>
  <c r="FU266" i="24"/>
  <c r="FQ266" i="24" s="1"/>
  <c r="FV266" i="24"/>
  <c r="FW266" i="24"/>
  <c r="FX266" i="24"/>
  <c r="FU267" i="24"/>
  <c r="FY267" i="24" s="1"/>
  <c r="FV267" i="24"/>
  <c r="FW267" i="24"/>
  <c r="FX267" i="24"/>
  <c r="FU268" i="24"/>
  <c r="FQ268" i="24" s="1"/>
  <c r="FV268" i="24"/>
  <c r="FW268" i="24"/>
  <c r="FX268" i="24"/>
  <c r="FU269" i="24"/>
  <c r="FR269" i="24" s="1"/>
  <c r="FV269" i="24"/>
  <c r="FW269" i="24"/>
  <c r="FX269" i="24"/>
  <c r="FU270" i="24"/>
  <c r="FY270" i="24" s="1"/>
  <c r="FV270" i="24"/>
  <c r="FW270" i="24"/>
  <c r="FX270" i="24"/>
  <c r="FU271" i="24"/>
  <c r="FY271" i="24" s="1"/>
  <c r="FV271" i="24"/>
  <c r="FW271" i="24"/>
  <c r="FX271" i="24"/>
  <c r="FU272" i="24"/>
  <c r="FQ272" i="24" s="1"/>
  <c r="FV272" i="24"/>
  <c r="FW272" i="24"/>
  <c r="FX272" i="24"/>
  <c r="FU273" i="24"/>
  <c r="FR273" i="24" s="1"/>
  <c r="FV273" i="24"/>
  <c r="FW273" i="24"/>
  <c r="FX273" i="24"/>
  <c r="FU274" i="24"/>
  <c r="FQ274" i="24" s="1"/>
  <c r="FV274" i="24"/>
  <c r="FW274" i="24"/>
  <c r="FX274" i="24"/>
  <c r="FU275" i="24"/>
  <c r="FQ275" i="24" s="1"/>
  <c r="FV275" i="24"/>
  <c r="FW275" i="24"/>
  <c r="FX275" i="24"/>
  <c r="FU276" i="24"/>
  <c r="FQ276" i="24" s="1"/>
  <c r="FV276" i="24"/>
  <c r="FW276" i="24"/>
  <c r="FX276" i="24"/>
  <c r="FU277" i="24"/>
  <c r="FR277" i="24" s="1"/>
  <c r="FV277" i="24"/>
  <c r="FW277" i="24"/>
  <c r="FX277" i="24"/>
  <c r="FU278" i="24"/>
  <c r="FY278" i="24" s="1"/>
  <c r="FV278" i="24"/>
  <c r="FW278" i="24"/>
  <c r="FX278" i="24"/>
  <c r="FU279" i="24"/>
  <c r="FY279" i="24" s="1"/>
  <c r="FV279" i="24"/>
  <c r="FW279" i="24"/>
  <c r="FX279" i="24"/>
  <c r="FI12" i="24"/>
  <c r="FE12" i="24" s="1"/>
  <c r="FJ12" i="24"/>
  <c r="FK12" i="24"/>
  <c r="FL12" i="24"/>
  <c r="FI13" i="24"/>
  <c r="FF13" i="24" s="1"/>
  <c r="FJ13" i="24"/>
  <c r="FK13" i="24"/>
  <c r="FL13" i="24"/>
  <c r="FI14" i="24"/>
  <c r="FE14" i="24" s="1"/>
  <c r="FJ14" i="24"/>
  <c r="FK14" i="24"/>
  <c r="FL14" i="24"/>
  <c r="FI15" i="24"/>
  <c r="FJ15" i="24"/>
  <c r="FK15" i="24"/>
  <c r="FL15" i="24"/>
  <c r="FI16" i="24"/>
  <c r="FE16" i="24" s="1"/>
  <c r="FJ16" i="24"/>
  <c r="FK16" i="24"/>
  <c r="FL16" i="24"/>
  <c r="FI17" i="24"/>
  <c r="FH17" i="24" s="1"/>
  <c r="FJ17" i="24"/>
  <c r="FK17" i="24"/>
  <c r="FL17" i="24"/>
  <c r="FI18" i="24"/>
  <c r="FE18" i="24" s="1"/>
  <c r="FJ18" i="24"/>
  <c r="FK18" i="24"/>
  <c r="FL18" i="24"/>
  <c r="FI243" i="24"/>
  <c r="FM243" i="24" s="1"/>
  <c r="FJ243" i="24"/>
  <c r="FK243" i="24"/>
  <c r="FL243" i="24"/>
  <c r="FI244" i="24"/>
  <c r="FE244" i="24" s="1"/>
  <c r="FJ244" i="24"/>
  <c r="FK244" i="24"/>
  <c r="FL244" i="24"/>
  <c r="FI245" i="24"/>
  <c r="FE245" i="24" s="1"/>
  <c r="FJ245" i="24"/>
  <c r="FK245" i="24"/>
  <c r="FL245" i="24"/>
  <c r="FI246" i="24"/>
  <c r="FE246" i="24" s="1"/>
  <c r="FJ246" i="24"/>
  <c r="FK246" i="24"/>
  <c r="FL246" i="24"/>
  <c r="FI247" i="24"/>
  <c r="FF247" i="24" s="1"/>
  <c r="FJ247" i="24"/>
  <c r="FK247" i="24"/>
  <c r="FL247" i="24"/>
  <c r="FI248" i="24"/>
  <c r="FG248" i="24" s="1"/>
  <c r="FJ248" i="24"/>
  <c r="FK248" i="24"/>
  <c r="FL248" i="24"/>
  <c r="FL11" i="24"/>
  <c r="FK11" i="24"/>
  <c r="FJ11" i="24"/>
  <c r="FI11" i="24"/>
  <c r="FF11" i="24" s="1"/>
  <c r="EZ199" i="24"/>
  <c r="EY199" i="24"/>
  <c r="EX199" i="24"/>
  <c r="EW199" i="24"/>
  <c r="ET199" i="24" s="1"/>
  <c r="EZ141" i="24"/>
  <c r="EY141" i="24"/>
  <c r="EX141" i="24"/>
  <c r="EW141" i="24"/>
  <c r="EZ164" i="24"/>
  <c r="EY164" i="24"/>
  <c r="EX164" i="24"/>
  <c r="EW164" i="24"/>
  <c r="EZ145" i="24"/>
  <c r="EY145" i="24"/>
  <c r="EX145" i="24"/>
  <c r="EW145" i="24"/>
  <c r="EZ98" i="24"/>
  <c r="EY98" i="24"/>
  <c r="EX98" i="24"/>
  <c r="EW98" i="24"/>
  <c r="EV98" i="24" s="1"/>
  <c r="EZ125" i="24"/>
  <c r="EY125" i="24"/>
  <c r="EX125" i="24"/>
  <c r="EW125" i="24"/>
  <c r="EZ177" i="24"/>
  <c r="EY177" i="24"/>
  <c r="EX177" i="24"/>
  <c r="EW177" i="24"/>
  <c r="EZ157" i="24"/>
  <c r="EY157" i="24"/>
  <c r="EX157" i="24"/>
  <c r="EW157" i="24"/>
  <c r="EV157" i="24" s="1"/>
  <c r="EZ102" i="24"/>
  <c r="EY102" i="24"/>
  <c r="EX102" i="24"/>
  <c r="EW102" i="24"/>
  <c r="ET102" i="24" s="1"/>
  <c r="EZ97" i="24"/>
  <c r="EY97" i="24"/>
  <c r="EX97" i="24"/>
  <c r="EW97" i="24"/>
  <c r="EV97" i="24" s="1"/>
  <c r="EZ87" i="24"/>
  <c r="EY87" i="24"/>
  <c r="EX87" i="24"/>
  <c r="EW87" i="24"/>
  <c r="EZ85" i="24"/>
  <c r="EY85" i="24"/>
  <c r="EX85" i="24"/>
  <c r="EW85" i="24"/>
  <c r="EZ81" i="24"/>
  <c r="EY81" i="24"/>
  <c r="EX81" i="24"/>
  <c r="EW81" i="24"/>
  <c r="EV81" i="24" s="1"/>
  <c r="EZ51" i="24"/>
  <c r="EY51" i="24"/>
  <c r="EX51" i="24"/>
  <c r="EW51" i="24"/>
  <c r="EZ30" i="24"/>
  <c r="EY30" i="24"/>
  <c r="EX30" i="24"/>
  <c r="EW30" i="24"/>
  <c r="ET30" i="24" s="1"/>
  <c r="EZ14" i="24"/>
  <c r="EY14" i="24"/>
  <c r="EX14" i="24"/>
  <c r="EW14" i="24"/>
  <c r="ET14" i="24" s="1"/>
  <c r="EN83" i="24"/>
  <c r="EM83" i="24"/>
  <c r="EL83" i="24"/>
  <c r="EK83" i="24"/>
  <c r="EN82" i="24"/>
  <c r="EM82" i="24"/>
  <c r="EL82" i="24"/>
  <c r="EK82" i="24"/>
  <c r="EK81" i="24"/>
  <c r="EL81" i="24"/>
  <c r="EM81" i="24"/>
  <c r="EN81" i="24"/>
  <c r="EN14" i="24"/>
  <c r="EM14" i="24"/>
  <c r="EL14" i="24"/>
  <c r="EK14" i="24"/>
  <c r="EJ14" i="24" s="1"/>
  <c r="EN54" i="24"/>
  <c r="EM54" i="24"/>
  <c r="EL54" i="24"/>
  <c r="EK54" i="24"/>
  <c r="EN178" i="24"/>
  <c r="EM178" i="24"/>
  <c r="EL178" i="24"/>
  <c r="EK178" i="24"/>
  <c r="EN196" i="24"/>
  <c r="EM196" i="24"/>
  <c r="EL196" i="24"/>
  <c r="EK196" i="24"/>
  <c r="DE56" i="9"/>
  <c r="DF56" i="9" s="1"/>
  <c r="DE51" i="9"/>
  <c r="DF51" i="9" s="1"/>
  <c r="DE43" i="9"/>
  <c r="DF43" i="9" s="1"/>
  <c r="DE36" i="9"/>
  <c r="DF36" i="9" s="1"/>
  <c r="DE32" i="9"/>
  <c r="DF32" i="9" s="1"/>
  <c r="DE31" i="9"/>
  <c r="DF31" i="9" s="1"/>
  <c r="DE30" i="9"/>
  <c r="DF30" i="9" s="1"/>
  <c r="DE29" i="9"/>
  <c r="DF29" i="9" s="1"/>
  <c r="DE27" i="9"/>
  <c r="DF27" i="9" s="1"/>
  <c r="DE19" i="9"/>
  <c r="DF19" i="9" s="1"/>
  <c r="DE17" i="9"/>
  <c r="DF17" i="9" s="1"/>
  <c r="DE16" i="9"/>
  <c r="DF16" i="9" s="1"/>
  <c r="DE12" i="9"/>
  <c r="DF12" i="9" s="1"/>
  <c r="DE11" i="9"/>
  <c r="DF11" i="9" s="1"/>
  <c r="DB56" i="9"/>
  <c r="DC56" i="9" s="1"/>
  <c r="DB51" i="9"/>
  <c r="DC51" i="9" s="1"/>
  <c r="DB43" i="9"/>
  <c r="DC43" i="9" s="1"/>
  <c r="DB36" i="9"/>
  <c r="DC36" i="9" s="1"/>
  <c r="DB32" i="9"/>
  <c r="DC32" i="9" s="1"/>
  <c r="DB31" i="9"/>
  <c r="DC31" i="9" s="1"/>
  <c r="DB30" i="9"/>
  <c r="DC30" i="9" s="1"/>
  <c r="DB29" i="9"/>
  <c r="DC29" i="9" s="1"/>
  <c r="DB27" i="9"/>
  <c r="DC27" i="9" s="1"/>
  <c r="DB19" i="9"/>
  <c r="DC19" i="9" s="1"/>
  <c r="DB17" i="9"/>
  <c r="DC17" i="9" s="1"/>
  <c r="DB16" i="9"/>
  <c r="DC16" i="9" s="1"/>
  <c r="DC12" i="9"/>
  <c r="DB12" i="9"/>
  <c r="DB11" i="9"/>
  <c r="DC11" i="9" s="1"/>
  <c r="CY8" i="9"/>
  <c r="CY6" i="9"/>
  <c r="AE24" i="12" l="1"/>
  <c r="FM217" i="24"/>
  <c r="FF217" i="24"/>
  <c r="FH217" i="24"/>
  <c r="FH57" i="24"/>
  <c r="FF57" i="24"/>
  <c r="FF56" i="24"/>
  <c r="FF90" i="24"/>
  <c r="FM108" i="24"/>
  <c r="FH108" i="24"/>
  <c r="FF108" i="24"/>
  <c r="FM64" i="24"/>
  <c r="FM213" i="24"/>
  <c r="FM174" i="24"/>
  <c r="FM104" i="24"/>
  <c r="FM231" i="24"/>
  <c r="FM147" i="24"/>
  <c r="FF221" i="24"/>
  <c r="FM97" i="24"/>
  <c r="FE65" i="24"/>
  <c r="FE29" i="24"/>
  <c r="FH221" i="24"/>
  <c r="FG172" i="24"/>
  <c r="FM175" i="24"/>
  <c r="FF65" i="24"/>
  <c r="FE168" i="24"/>
  <c r="FG221" i="24"/>
  <c r="FM233" i="24"/>
  <c r="FF195" i="24"/>
  <c r="FM163" i="24"/>
  <c r="FG225" i="24"/>
  <c r="FG82" i="24"/>
  <c r="FH210" i="24"/>
  <c r="FG210" i="24"/>
  <c r="FF187" i="24"/>
  <c r="FH164" i="24"/>
  <c r="FF164" i="24"/>
  <c r="FF141" i="24"/>
  <c r="FG78" i="24"/>
  <c r="FF78" i="24"/>
  <c r="FF225" i="24"/>
  <c r="FF215" i="24"/>
  <c r="FF82" i="24"/>
  <c r="FE78" i="24"/>
  <c r="FG187" i="24"/>
  <c r="FF210" i="24"/>
  <c r="FG164" i="24"/>
  <c r="FM135" i="24"/>
  <c r="FM76" i="24"/>
  <c r="FM236" i="24"/>
  <c r="FM176" i="24"/>
  <c r="FM225" i="24"/>
  <c r="FE62" i="24"/>
  <c r="FF36" i="24"/>
  <c r="FG184" i="24"/>
  <c r="FM54" i="24"/>
  <c r="FF204" i="24"/>
  <c r="FF66" i="24"/>
  <c r="FE66" i="24"/>
  <c r="FH62" i="24"/>
  <c r="FM156" i="24"/>
  <c r="FF62" i="24"/>
  <c r="FG36" i="24"/>
  <c r="FF184" i="24"/>
  <c r="FG65" i="24"/>
  <c r="FG31" i="24"/>
  <c r="FG58" i="24"/>
  <c r="FG42" i="24"/>
  <c r="FH157" i="24"/>
  <c r="FF42" i="24"/>
  <c r="FG209" i="24"/>
  <c r="FG181" i="24"/>
  <c r="FG124" i="24"/>
  <c r="FF120" i="24"/>
  <c r="FF106" i="24"/>
  <c r="FF41" i="24"/>
  <c r="FE205" i="24"/>
  <c r="FF181" i="24"/>
  <c r="FG168" i="24"/>
  <c r="FF124" i="24"/>
  <c r="FE106" i="24"/>
  <c r="FE72" i="24"/>
  <c r="FE64" i="24"/>
  <c r="FE41" i="24"/>
  <c r="FH225" i="24"/>
  <c r="FM204" i="24"/>
  <c r="FH184" i="24"/>
  <c r="FF168" i="24"/>
  <c r="FM63" i="24"/>
  <c r="FH36" i="24"/>
  <c r="FH240" i="24"/>
  <c r="FH228" i="24"/>
  <c r="FF216" i="24"/>
  <c r="FF196" i="24"/>
  <c r="FF147" i="24"/>
  <c r="FH135" i="24"/>
  <c r="FG127" i="24"/>
  <c r="FF115" i="24"/>
  <c r="FH94" i="24"/>
  <c r="FE240" i="24"/>
  <c r="FE236" i="24"/>
  <c r="FG228" i="24"/>
  <c r="FE216" i="24"/>
  <c r="FG200" i="24"/>
  <c r="FE196" i="24"/>
  <c r="FE184" i="24"/>
  <c r="FG135" i="24"/>
  <c r="FF127" i="24"/>
  <c r="FE119" i="24"/>
  <c r="FE115" i="24"/>
  <c r="FE36" i="24"/>
  <c r="FF228" i="24"/>
  <c r="FE208" i="24"/>
  <c r="FF200" i="24"/>
  <c r="FH187" i="24"/>
  <c r="FF180" i="24"/>
  <c r="FF135" i="24"/>
  <c r="FH82" i="24"/>
  <c r="FG120" i="24"/>
  <c r="FG136" i="24"/>
  <c r="FF157" i="24"/>
  <c r="FE116" i="24"/>
  <c r="FE231" i="24"/>
  <c r="FE187" i="24"/>
  <c r="FG74" i="24"/>
  <c r="FM103" i="24"/>
  <c r="FE214" i="24"/>
  <c r="FF84" i="24"/>
  <c r="FF73" i="24"/>
  <c r="FF136" i="24"/>
  <c r="FG218" i="24"/>
  <c r="FE173" i="24"/>
  <c r="FE157" i="24"/>
  <c r="FF140" i="24"/>
  <c r="FG128" i="24"/>
  <c r="FF197" i="24"/>
  <c r="FF94" i="24"/>
  <c r="FF231" i="24"/>
  <c r="FH167" i="24"/>
  <c r="FF43" i="24"/>
  <c r="FG167" i="24"/>
  <c r="FE82" i="24"/>
  <c r="FE43" i="24"/>
  <c r="FM230" i="24"/>
  <c r="FG215" i="24"/>
  <c r="FG195" i="24"/>
  <c r="FM170" i="24"/>
  <c r="FF167" i="24"/>
  <c r="FF126" i="24"/>
  <c r="FE104" i="24"/>
  <c r="FG95" i="24"/>
  <c r="FF74" i="24"/>
  <c r="FG35" i="24"/>
  <c r="FH31" i="24"/>
  <c r="FG103" i="24"/>
  <c r="FE77" i="24"/>
  <c r="FG157" i="24"/>
  <c r="FE153" i="24"/>
  <c r="FG237" i="24"/>
  <c r="FF128" i="24"/>
  <c r="FF77" i="24"/>
  <c r="FG73" i="24"/>
  <c r="FF173" i="24"/>
  <c r="FE136" i="24"/>
  <c r="FH120" i="24"/>
  <c r="FG94" i="24"/>
  <c r="FH124" i="24"/>
  <c r="FM136" i="24"/>
  <c r="FF95" i="24"/>
  <c r="FF35" i="24"/>
  <c r="FM226" i="24"/>
  <c r="FF207" i="24"/>
  <c r="FE195" i="24"/>
  <c r="FF170" i="24"/>
  <c r="FG141" i="24"/>
  <c r="FM133" i="24"/>
  <c r="FF99" i="24"/>
  <c r="FE95" i="24"/>
  <c r="FG62" i="24"/>
  <c r="FF58" i="24"/>
  <c r="FE35" i="24"/>
  <c r="FF31" i="24"/>
  <c r="FG156" i="24"/>
  <c r="FE85" i="24"/>
  <c r="FE51" i="24"/>
  <c r="FH20" i="24"/>
  <c r="FM234" i="24"/>
  <c r="FH175" i="24"/>
  <c r="FF125" i="24"/>
  <c r="FM84" i="24"/>
  <c r="FM68" i="24"/>
  <c r="FG20" i="24"/>
  <c r="FH231" i="24"/>
  <c r="FM216" i="24"/>
  <c r="FG208" i="24"/>
  <c r="FG175" i="24"/>
  <c r="FG169" i="24"/>
  <c r="FF156" i="24"/>
  <c r="FF145" i="24"/>
  <c r="FM127" i="24"/>
  <c r="FE125" i="24"/>
  <c r="FF118" i="24"/>
  <c r="FH115" i="24"/>
  <c r="FM106" i="24"/>
  <c r="FM42" i="24"/>
  <c r="FH40" i="24"/>
  <c r="FF20" i="24"/>
  <c r="FM210" i="24"/>
  <c r="FF208" i="24"/>
  <c r="FF205" i="24"/>
  <c r="FH195" i="24"/>
  <c r="FH181" i="24"/>
  <c r="FF175" i="24"/>
  <c r="FH172" i="24"/>
  <c r="FE156" i="24"/>
  <c r="FF153" i="24"/>
  <c r="FE145" i="24"/>
  <c r="FH141" i="24"/>
  <c r="FM124" i="24"/>
  <c r="FE118" i="24"/>
  <c r="FG115" i="24"/>
  <c r="FM95" i="24"/>
  <c r="FH78" i="24"/>
  <c r="FM74" i="24"/>
  <c r="FH65" i="24"/>
  <c r="FG40" i="24"/>
  <c r="FM165" i="24"/>
  <c r="FM155" i="24"/>
  <c r="FM134" i="24"/>
  <c r="FM92" i="24"/>
  <c r="FM52" i="24"/>
  <c r="FF40" i="24"/>
  <c r="FM32" i="24"/>
  <c r="FM71" i="24"/>
  <c r="FM49" i="24"/>
  <c r="FE40" i="24"/>
  <c r="FG240" i="24"/>
  <c r="FF237" i="24"/>
  <c r="FF234" i="24"/>
  <c r="FH197" i="24"/>
  <c r="FG177" i="24"/>
  <c r="FF103" i="24"/>
  <c r="FH99" i="24"/>
  <c r="FH84" i="24"/>
  <c r="FF68" i="24"/>
  <c r="FF240" i="24"/>
  <c r="FE237" i="24"/>
  <c r="FE234" i="24"/>
  <c r="FG216" i="24"/>
  <c r="FG197" i="24"/>
  <c r="FH127" i="24"/>
  <c r="FE103" i="24"/>
  <c r="FG99" i="24"/>
  <c r="FG84" i="24"/>
  <c r="FH58" i="24"/>
  <c r="FH42" i="24"/>
  <c r="FE19" i="24"/>
  <c r="FE197" i="24"/>
  <c r="FF165" i="24"/>
  <c r="FH155" i="24"/>
  <c r="FE99" i="24"/>
  <c r="FF92" i="24"/>
  <c r="FG52" i="24"/>
  <c r="FM39" i="24"/>
  <c r="FG32" i="24"/>
  <c r="FM242" i="24"/>
  <c r="FM215" i="24"/>
  <c r="FF213" i="24"/>
  <c r="FH207" i="24"/>
  <c r="FH204" i="24"/>
  <c r="FM196" i="24"/>
  <c r="FH180" i="24"/>
  <c r="FE165" i="24"/>
  <c r="FG155" i="24"/>
  <c r="FH147" i="24"/>
  <c r="FH140" i="24"/>
  <c r="FE92" i="24"/>
  <c r="FM73" i="24"/>
  <c r="FF71" i="24"/>
  <c r="FE58" i="24"/>
  <c r="FF52" i="24"/>
  <c r="FF49" i="24"/>
  <c r="FM38" i="24"/>
  <c r="FF32" i="24"/>
  <c r="FF220" i="24"/>
  <c r="FE213" i="24"/>
  <c r="FG207" i="24"/>
  <c r="FG204" i="24"/>
  <c r="FH200" i="24"/>
  <c r="FG180" i="24"/>
  <c r="FM173" i="24"/>
  <c r="FM167" i="24"/>
  <c r="FM164" i="24"/>
  <c r="FF155" i="24"/>
  <c r="FG147" i="24"/>
  <c r="FG140" i="24"/>
  <c r="FM126" i="24"/>
  <c r="FE120" i="24"/>
  <c r="FM94" i="24"/>
  <c r="FE86" i="24"/>
  <c r="FG77" i="24"/>
  <c r="FE71" i="24"/>
  <c r="FE52" i="24"/>
  <c r="FE49" i="24"/>
  <c r="FM41" i="24"/>
  <c r="FM31" i="24"/>
  <c r="FF29" i="24"/>
  <c r="FM212" i="24"/>
  <c r="FM193" i="24"/>
  <c r="FM185" i="24"/>
  <c r="FM113" i="24"/>
  <c r="FM101" i="24"/>
  <c r="FM85" i="24"/>
  <c r="FM60" i="24"/>
  <c r="FM51" i="24"/>
  <c r="FG21" i="24"/>
  <c r="FG239" i="24"/>
  <c r="FH236" i="24"/>
  <c r="FF226" i="24"/>
  <c r="FG176" i="24"/>
  <c r="FH116" i="24"/>
  <c r="FF110" i="24"/>
  <c r="FF21" i="24"/>
  <c r="FG236" i="24"/>
  <c r="FE226" i="24"/>
  <c r="FF176" i="24"/>
  <c r="FH170" i="24"/>
  <c r="FF133" i="24"/>
  <c r="FG116" i="24"/>
  <c r="FF83" i="24"/>
  <c r="FM55" i="24"/>
  <c r="FE21" i="24"/>
  <c r="FF242" i="24"/>
  <c r="FH215" i="24"/>
  <c r="FG196" i="24"/>
  <c r="FE176" i="24"/>
  <c r="FG170" i="24"/>
  <c r="FE133" i="24"/>
  <c r="FE83" i="24"/>
  <c r="FH73" i="24"/>
  <c r="FG66" i="24"/>
  <c r="FH212" i="24"/>
  <c r="FF193" i="24"/>
  <c r="FF185" i="24"/>
  <c r="FH160" i="24"/>
  <c r="FF139" i="24"/>
  <c r="FM118" i="24"/>
  <c r="FF113" i="24"/>
  <c r="FH85" i="24"/>
  <c r="FH51" i="24"/>
  <c r="FG24" i="24"/>
  <c r="FG222" i="24"/>
  <c r="FM205" i="24"/>
  <c r="FE193" i="24"/>
  <c r="FE185" i="24"/>
  <c r="FM181" i="24"/>
  <c r="FG160" i="24"/>
  <c r="FE113" i="24"/>
  <c r="FG85" i="24"/>
  <c r="FF63" i="24"/>
  <c r="FG51" i="24"/>
  <c r="FH43" i="24"/>
  <c r="FF24" i="24"/>
  <c r="FE238" i="24"/>
  <c r="FF222" i="24"/>
  <c r="FF160" i="24"/>
  <c r="FH128" i="24"/>
  <c r="FM125" i="24"/>
  <c r="FM122" i="24"/>
  <c r="FE63" i="24"/>
  <c r="FM105" i="24"/>
  <c r="FE105" i="24"/>
  <c r="FH144" i="24"/>
  <c r="FF144" i="24"/>
  <c r="FM144" i="24"/>
  <c r="FM107" i="24"/>
  <c r="FF107" i="24"/>
  <c r="FH137" i="24"/>
  <c r="FM150" i="24"/>
  <c r="FE150" i="24"/>
  <c r="FF150" i="24"/>
  <c r="FE67" i="24"/>
  <c r="FH67" i="24"/>
  <c r="FM67" i="24"/>
  <c r="FF67" i="24"/>
  <c r="FG67" i="24"/>
  <c r="FG201" i="24"/>
  <c r="FE61" i="24"/>
  <c r="FF61" i="24"/>
  <c r="FG61" i="24"/>
  <c r="FM61" i="24"/>
  <c r="FM166" i="24"/>
  <c r="FE166" i="24"/>
  <c r="FF166" i="24"/>
  <c r="FG166" i="24"/>
  <c r="FH166" i="24"/>
  <c r="FE130" i="24"/>
  <c r="FF130" i="24"/>
  <c r="FG130" i="24"/>
  <c r="FM130" i="24"/>
  <c r="FH61" i="24"/>
  <c r="FG137" i="24"/>
  <c r="FG198" i="24"/>
  <c r="FM198" i="24"/>
  <c r="FE198" i="24"/>
  <c r="FF198" i="24"/>
  <c r="FH198" i="24"/>
  <c r="FH150" i="24"/>
  <c r="FE121" i="24"/>
  <c r="FM121" i="24"/>
  <c r="FG121" i="24"/>
  <c r="FF121" i="24"/>
  <c r="FE102" i="24"/>
  <c r="FF102" i="24"/>
  <c r="FG102" i="24"/>
  <c r="FM102" i="24"/>
  <c r="FE45" i="24"/>
  <c r="FH45" i="24"/>
  <c r="FM45" i="24"/>
  <c r="FF45" i="24"/>
  <c r="FG45" i="24"/>
  <c r="FF227" i="24"/>
  <c r="FG227" i="24"/>
  <c r="FH227" i="24"/>
  <c r="FE227" i="24"/>
  <c r="FM227" i="24"/>
  <c r="FE201" i="24"/>
  <c r="FM201" i="24"/>
  <c r="FG178" i="24"/>
  <c r="FE178" i="24"/>
  <c r="FH178" i="24"/>
  <c r="FF178" i="24"/>
  <c r="FM178" i="24"/>
  <c r="FG150" i="24"/>
  <c r="FH121" i="24"/>
  <c r="FE112" i="24"/>
  <c r="FF112" i="24"/>
  <c r="FG112" i="24"/>
  <c r="FM112" i="24"/>
  <c r="FH102" i="24"/>
  <c r="FH201" i="24"/>
  <c r="FF146" i="24"/>
  <c r="FG146" i="24"/>
  <c r="FE146" i="24"/>
  <c r="FH146" i="24"/>
  <c r="FM146" i="24"/>
  <c r="FH112" i="24"/>
  <c r="FM239" i="24"/>
  <c r="FE239" i="24"/>
  <c r="FM177" i="24"/>
  <c r="FE177" i="24"/>
  <c r="FM117" i="24"/>
  <c r="FE117" i="24"/>
  <c r="FF117" i="24"/>
  <c r="FG117" i="24"/>
  <c r="FE91" i="24"/>
  <c r="FF91" i="24"/>
  <c r="FM91" i="24"/>
  <c r="FG91" i="24"/>
  <c r="FH91" i="24"/>
  <c r="FH239" i="24"/>
  <c r="FH177" i="24"/>
  <c r="FH117" i="24"/>
  <c r="FF70" i="24"/>
  <c r="FE70" i="24"/>
  <c r="FG70" i="24"/>
  <c r="FM70" i="24"/>
  <c r="FG138" i="24"/>
  <c r="FE138" i="24"/>
  <c r="FF138" i="24"/>
  <c r="FH138" i="24"/>
  <c r="FM138" i="24"/>
  <c r="FM137" i="24"/>
  <c r="FE137" i="24"/>
  <c r="FF202" i="24"/>
  <c r="FH202" i="24"/>
  <c r="FG202" i="24"/>
  <c r="FE202" i="24"/>
  <c r="FM202" i="24"/>
  <c r="FE109" i="24"/>
  <c r="FH109" i="24"/>
  <c r="FM109" i="24"/>
  <c r="FF109" i="24"/>
  <c r="FE87" i="24"/>
  <c r="FH87" i="24"/>
  <c r="FM87" i="24"/>
  <c r="FF87" i="24"/>
  <c r="FG87" i="24"/>
  <c r="FM190" i="24"/>
  <c r="FE190" i="24"/>
  <c r="FF190" i="24"/>
  <c r="FE79" i="24"/>
  <c r="FM79" i="24"/>
  <c r="FF79" i="24"/>
  <c r="FG79" i="24"/>
  <c r="FH79" i="24"/>
  <c r="FF48" i="24"/>
  <c r="FE48" i="24"/>
  <c r="FM48" i="24"/>
  <c r="FG48" i="24"/>
  <c r="FH48" i="24"/>
  <c r="FG219" i="24"/>
  <c r="FE219" i="24"/>
  <c r="FF219" i="24"/>
  <c r="FH219" i="24"/>
  <c r="FM219" i="24"/>
  <c r="FH190" i="24"/>
  <c r="FE129" i="24"/>
  <c r="FH129" i="24"/>
  <c r="FM129" i="24"/>
  <c r="FE28" i="24"/>
  <c r="FF28" i="24"/>
  <c r="FG28" i="24"/>
  <c r="FM28" i="24"/>
  <c r="FE232" i="24"/>
  <c r="FG232" i="24"/>
  <c r="FF232" i="24"/>
  <c r="FM232" i="24"/>
  <c r="FH232" i="24"/>
  <c r="FG190" i="24"/>
  <c r="FG158" i="24"/>
  <c r="FM158" i="24"/>
  <c r="FE158" i="24"/>
  <c r="FF158" i="24"/>
  <c r="FH158" i="24"/>
  <c r="FG129" i="24"/>
  <c r="FH28" i="24"/>
  <c r="FE186" i="24"/>
  <c r="FF186" i="24"/>
  <c r="FG186" i="24"/>
  <c r="FH186" i="24"/>
  <c r="FM186" i="24"/>
  <c r="FF129" i="24"/>
  <c r="FE100" i="24"/>
  <c r="FF100" i="24"/>
  <c r="FG100" i="24"/>
  <c r="FM100" i="24"/>
  <c r="FE37" i="24"/>
  <c r="FM37" i="24"/>
  <c r="FF37" i="24"/>
  <c r="FG37" i="24"/>
  <c r="FH37" i="24"/>
  <c r="FM206" i="24"/>
  <c r="FE206" i="24"/>
  <c r="FF206" i="24"/>
  <c r="FG206" i="24"/>
  <c r="FH206" i="24"/>
  <c r="FE161" i="24"/>
  <c r="FM161" i="24"/>
  <c r="FM218" i="24"/>
  <c r="FE218" i="24"/>
  <c r="FH161" i="24"/>
  <c r="FF132" i="24"/>
  <c r="FE132" i="24"/>
  <c r="FM132" i="24"/>
  <c r="FF235" i="24"/>
  <c r="FH235" i="24"/>
  <c r="FG235" i="24"/>
  <c r="FE235" i="24"/>
  <c r="FM235" i="24"/>
  <c r="FH218" i="24"/>
  <c r="FG161" i="24"/>
  <c r="FH132" i="24"/>
  <c r="FE59" i="24"/>
  <c r="FF59" i="24"/>
  <c r="FG59" i="24"/>
  <c r="FM59" i="24"/>
  <c r="FE241" i="24"/>
  <c r="FM241" i="24"/>
  <c r="FF223" i="24"/>
  <c r="FH223" i="24"/>
  <c r="FG223" i="24"/>
  <c r="FF182" i="24"/>
  <c r="FH182" i="24"/>
  <c r="FG182" i="24"/>
  <c r="FM179" i="24"/>
  <c r="FF142" i="24"/>
  <c r="FG142" i="24"/>
  <c r="FH142" i="24"/>
  <c r="FH96" i="24"/>
  <c r="FH53" i="24"/>
  <c r="FH241" i="24"/>
  <c r="FE223" i="24"/>
  <c r="FH220" i="24"/>
  <c r="FE211" i="24"/>
  <c r="FG211" i="24"/>
  <c r="FF211" i="24"/>
  <c r="FM211" i="24"/>
  <c r="FM192" i="24"/>
  <c r="FE182" i="24"/>
  <c r="FH179" i="24"/>
  <c r="FE171" i="24"/>
  <c r="FF171" i="24"/>
  <c r="FG171" i="24"/>
  <c r="FM171" i="24"/>
  <c r="FM152" i="24"/>
  <c r="FE142" i="24"/>
  <c r="FH139" i="24"/>
  <c r="FH126" i="24"/>
  <c r="FM123" i="24"/>
  <c r="FH110" i="24"/>
  <c r="FG96" i="24"/>
  <c r="FM93" i="24"/>
  <c r="FH68" i="24"/>
  <c r="FG53" i="24"/>
  <c r="FM50" i="24"/>
  <c r="FG241" i="24"/>
  <c r="FM222" i="24"/>
  <c r="FG220" i="24"/>
  <c r="FF214" i="24"/>
  <c r="FH214" i="24"/>
  <c r="FG214" i="24"/>
  <c r="FH211" i="24"/>
  <c r="FH208" i="24"/>
  <c r="FG179" i="24"/>
  <c r="FF174" i="24"/>
  <c r="FH174" i="24"/>
  <c r="FG174" i="24"/>
  <c r="FH171" i="24"/>
  <c r="FH168" i="24"/>
  <c r="FG139" i="24"/>
  <c r="FE131" i="24"/>
  <c r="FG131" i="24"/>
  <c r="FF131" i="24"/>
  <c r="FM131" i="24"/>
  <c r="FH118" i="24"/>
  <c r="FG110" i="24"/>
  <c r="FF101" i="24"/>
  <c r="FG101" i="24"/>
  <c r="FH101" i="24"/>
  <c r="FF96" i="24"/>
  <c r="FG68" i="24"/>
  <c r="FF60" i="24"/>
  <c r="FG60" i="24"/>
  <c r="FH60" i="24"/>
  <c r="FF53" i="24"/>
  <c r="FE53" i="24"/>
  <c r="FE220" i="24"/>
  <c r="FE203" i="24"/>
  <c r="FF203" i="24"/>
  <c r="FG203" i="24"/>
  <c r="FE179" i="24"/>
  <c r="FM44" i="24"/>
  <c r="FH34" i="24"/>
  <c r="FE128" i="24"/>
  <c r="FF98" i="24"/>
  <c r="FM88" i="24"/>
  <c r="FG86" i="24"/>
  <c r="FE81" i="24"/>
  <c r="FF81" i="24"/>
  <c r="FG81" i="24"/>
  <c r="FE76" i="24"/>
  <c r="FF55" i="24"/>
  <c r="FM46" i="24"/>
  <c r="FG44" i="24"/>
  <c r="FE39" i="24"/>
  <c r="FF39" i="24"/>
  <c r="FG39" i="24"/>
  <c r="FE34" i="24"/>
  <c r="FF233" i="24"/>
  <c r="FE233" i="24"/>
  <c r="FF134" i="24"/>
  <c r="FH134" i="24"/>
  <c r="FG134" i="24"/>
  <c r="FE96" i="24"/>
  <c r="FE163" i="24"/>
  <c r="FG163" i="24"/>
  <c r="FF163" i="24"/>
  <c r="FE139" i="24"/>
  <c r="FH98" i="24"/>
  <c r="FE89" i="24"/>
  <c r="FF89" i="24"/>
  <c r="FM89" i="24"/>
  <c r="FH76" i="24"/>
  <c r="FE47" i="24"/>
  <c r="FF47" i="24"/>
  <c r="FG47" i="24"/>
  <c r="FM47" i="24"/>
  <c r="FH238" i="24"/>
  <c r="FG233" i="24"/>
  <c r="FH230" i="24"/>
  <c r="FH203" i="24"/>
  <c r="FF192" i="24"/>
  <c r="FE192" i="24"/>
  <c r="FE189" i="24"/>
  <c r="FH189" i="24"/>
  <c r="FM189" i="24"/>
  <c r="FH163" i="24"/>
  <c r="FF152" i="24"/>
  <c r="FE152" i="24"/>
  <c r="FE149" i="24"/>
  <c r="FH149" i="24"/>
  <c r="FM149" i="24"/>
  <c r="FE123" i="24"/>
  <c r="FG123" i="24"/>
  <c r="FF123" i="24"/>
  <c r="FG98" i="24"/>
  <c r="FF93" i="24"/>
  <c r="FH93" i="24"/>
  <c r="FG93" i="24"/>
  <c r="FH86" i="24"/>
  <c r="FF76" i="24"/>
  <c r="FG55" i="24"/>
  <c r="FF50" i="24"/>
  <c r="FG50" i="24"/>
  <c r="FH50" i="24"/>
  <c r="FH47" i="24"/>
  <c r="FH44" i="24"/>
  <c r="FF34" i="24"/>
  <c r="FG238" i="24"/>
  <c r="FG230" i="24"/>
  <c r="FF238" i="24"/>
  <c r="FF230" i="24"/>
  <c r="FH222" i="24"/>
  <c r="FG192" i="24"/>
  <c r="FF189" i="24"/>
  <c r="FG152" i="24"/>
  <c r="FF149" i="24"/>
  <c r="FE98" i="24"/>
  <c r="FF86" i="24"/>
  <c r="FH81" i="24"/>
  <c r="FE55" i="24"/>
  <c r="FF44" i="24"/>
  <c r="FH39" i="24"/>
  <c r="FF162" i="24"/>
  <c r="FG162" i="24"/>
  <c r="FH162" i="24"/>
  <c r="FM159" i="24"/>
  <c r="FE162" i="24"/>
  <c r="FH159" i="24"/>
  <c r="FG229" i="24"/>
  <c r="FF199" i="24"/>
  <c r="FG188" i="24"/>
  <c r="FF75" i="24"/>
  <c r="FF46" i="24"/>
  <c r="FH242" i="24"/>
  <c r="FF229" i="24"/>
  <c r="FE224" i="24"/>
  <c r="FG224" i="24"/>
  <c r="FF224" i="24"/>
  <c r="FE199" i="24"/>
  <c r="FF188" i="24"/>
  <c r="FE183" i="24"/>
  <c r="FG183" i="24"/>
  <c r="FF183" i="24"/>
  <c r="FE159" i="24"/>
  <c r="FF148" i="24"/>
  <c r="FE143" i="24"/>
  <c r="FG143" i="24"/>
  <c r="FF143" i="24"/>
  <c r="FG119" i="24"/>
  <c r="FE111" i="24"/>
  <c r="FG111" i="24"/>
  <c r="FF111" i="24"/>
  <c r="FM111" i="24"/>
  <c r="FF97" i="24"/>
  <c r="FE88" i="24"/>
  <c r="FE75" i="24"/>
  <c r="FE69" i="24"/>
  <c r="FF69" i="24"/>
  <c r="FG69" i="24"/>
  <c r="FM69" i="24"/>
  <c r="FG64" i="24"/>
  <c r="FF54" i="24"/>
  <c r="FE46" i="24"/>
  <c r="FE33" i="24"/>
  <c r="FE27" i="24"/>
  <c r="FF27" i="24"/>
  <c r="FG27" i="24"/>
  <c r="FM27" i="24"/>
  <c r="FH199" i="24"/>
  <c r="FE191" i="24"/>
  <c r="FF191" i="24"/>
  <c r="FG191" i="24"/>
  <c r="FM191" i="24"/>
  <c r="FE151" i="24"/>
  <c r="FF151" i="24"/>
  <c r="FG151" i="24"/>
  <c r="FM151" i="24"/>
  <c r="FF122" i="24"/>
  <c r="FH122" i="24"/>
  <c r="FG122" i="24"/>
  <c r="FH75" i="24"/>
  <c r="FH46" i="24"/>
  <c r="FH33" i="24"/>
  <c r="FH229" i="24"/>
  <c r="FG199" i="24"/>
  <c r="FF194" i="24"/>
  <c r="FH194" i="24"/>
  <c r="FG194" i="24"/>
  <c r="FH191" i="24"/>
  <c r="FH188" i="24"/>
  <c r="FG159" i="24"/>
  <c r="FF154" i="24"/>
  <c r="FH154" i="24"/>
  <c r="FG154" i="24"/>
  <c r="FH151" i="24"/>
  <c r="FH148" i="24"/>
  <c r="FE122" i="24"/>
  <c r="FG88" i="24"/>
  <c r="FF80" i="24"/>
  <c r="FG80" i="24"/>
  <c r="FH80" i="24"/>
  <c r="FG75" i="24"/>
  <c r="FF38" i="24"/>
  <c r="FG38" i="24"/>
  <c r="FH38" i="24"/>
  <c r="FG33" i="24"/>
  <c r="FF159" i="24"/>
  <c r="FG148" i="24"/>
  <c r="FH119" i="24"/>
  <c r="FH105" i="24"/>
  <c r="FH97" i="24"/>
  <c r="FE80" i="24"/>
  <c r="FH64" i="24"/>
  <c r="FH54" i="24"/>
  <c r="FF33" i="24"/>
  <c r="FG242" i="24"/>
  <c r="FE229" i="24"/>
  <c r="FH224" i="24"/>
  <c r="FF212" i="24"/>
  <c r="FE212" i="24"/>
  <c r="FE209" i="24"/>
  <c r="FH209" i="24"/>
  <c r="FM209" i="24"/>
  <c r="FE188" i="24"/>
  <c r="FH183" i="24"/>
  <c r="FF172" i="24"/>
  <c r="FE172" i="24"/>
  <c r="FE169" i="24"/>
  <c r="FH169" i="24"/>
  <c r="FM169" i="24"/>
  <c r="FE148" i="24"/>
  <c r="FF119" i="24"/>
  <c r="FF114" i="24"/>
  <c r="FG114" i="24"/>
  <c r="FH114" i="24"/>
  <c r="FE97" i="24"/>
  <c r="FH77" i="24"/>
  <c r="FF72" i="24"/>
  <c r="FG72" i="24"/>
  <c r="FH72" i="24"/>
  <c r="FH69" i="24"/>
  <c r="FH66" i="24"/>
  <c r="FE54" i="24"/>
  <c r="FH35" i="24"/>
  <c r="FF30" i="24"/>
  <c r="FH30" i="24"/>
  <c r="FG30" i="24"/>
  <c r="FH27" i="24"/>
  <c r="FH226" i="24"/>
  <c r="FM221" i="24"/>
  <c r="FH205" i="24"/>
  <c r="FM200" i="24"/>
  <c r="FH185" i="24"/>
  <c r="FM180" i="24"/>
  <c r="FH165" i="24"/>
  <c r="FM160" i="24"/>
  <c r="FH145" i="24"/>
  <c r="FM140" i="24"/>
  <c r="FH83" i="24"/>
  <c r="FH63" i="24"/>
  <c r="FH41" i="24"/>
  <c r="FH74" i="24"/>
  <c r="FH32" i="24"/>
  <c r="FH234" i="24"/>
  <c r="FH213" i="24"/>
  <c r="FH193" i="24"/>
  <c r="FH173" i="24"/>
  <c r="FH153" i="24"/>
  <c r="FH133" i="24"/>
  <c r="FH113" i="24"/>
  <c r="FH92" i="24"/>
  <c r="FH71" i="24"/>
  <c r="FH49" i="24"/>
  <c r="FH29" i="24"/>
  <c r="FG23" i="24"/>
  <c r="FH25" i="24"/>
  <c r="FF23" i="24"/>
  <c r="FG25" i="24"/>
  <c r="FE23" i="24"/>
  <c r="FF25" i="24"/>
  <c r="FM22" i="24"/>
  <c r="FE25" i="24"/>
  <c r="FM24" i="24"/>
  <c r="FH23" i="24"/>
  <c r="FH22" i="24"/>
  <c r="FG22" i="24"/>
  <c r="FH24" i="24"/>
  <c r="FF22" i="24"/>
  <c r="FM19" i="24"/>
  <c r="FH26" i="24"/>
  <c r="FG26" i="24"/>
  <c r="FF26" i="24"/>
  <c r="FH19" i="24"/>
  <c r="FA51" i="24"/>
  <c r="EO196" i="24"/>
  <c r="EO82" i="24"/>
  <c r="FY175" i="24"/>
  <c r="FA125" i="24"/>
  <c r="FY256" i="24"/>
  <c r="FY204" i="24"/>
  <c r="FY223" i="24"/>
  <c r="FY167" i="24"/>
  <c r="EO54" i="24"/>
  <c r="FA87" i="24"/>
  <c r="FY258" i="24"/>
  <c r="FY275" i="24"/>
  <c r="FA164" i="24"/>
  <c r="FY248" i="24"/>
  <c r="FY239" i="24"/>
  <c r="FY22" i="24"/>
  <c r="FY225" i="24"/>
  <c r="FY216" i="24"/>
  <c r="FY185" i="24"/>
  <c r="FM246" i="24"/>
  <c r="FY272" i="24"/>
  <c r="FM248" i="24"/>
  <c r="FQ250" i="24"/>
  <c r="FR254" i="24"/>
  <c r="FY173" i="24"/>
  <c r="FY266" i="24"/>
  <c r="FY243" i="24"/>
  <c r="FY231" i="24"/>
  <c r="FA145" i="24"/>
  <c r="FY233" i="24"/>
  <c r="FY274" i="24"/>
  <c r="FY196" i="24"/>
  <c r="FY265" i="24"/>
  <c r="FY251" i="24"/>
  <c r="FY273" i="24"/>
  <c r="FY259" i="24"/>
  <c r="FF245" i="24"/>
  <c r="FY250" i="24"/>
  <c r="FY242" i="24"/>
  <c r="FY205" i="24"/>
  <c r="FH248" i="24"/>
  <c r="FF248" i="24"/>
  <c r="EO178" i="24"/>
  <c r="EO83" i="24"/>
  <c r="FA85" i="24"/>
  <c r="FE248" i="24"/>
  <c r="FY140" i="24"/>
  <c r="FY215" i="24"/>
  <c r="FM247" i="24"/>
  <c r="FY249" i="24"/>
  <c r="FY241" i="24"/>
  <c r="FY198" i="24"/>
  <c r="FH245" i="24"/>
  <c r="FA141" i="24"/>
  <c r="FR199" i="24"/>
  <c r="FR267" i="24"/>
  <c r="FQ253" i="24"/>
  <c r="FQ194" i="24"/>
  <c r="FQ209" i="24"/>
  <c r="FR270" i="24"/>
  <c r="FR259" i="24"/>
  <c r="FR256" i="24"/>
  <c r="FQ245" i="24"/>
  <c r="FQ212" i="24"/>
  <c r="FQ234" i="24"/>
  <c r="FQ231" i="24"/>
  <c r="FR266" i="24"/>
  <c r="FR172" i="24"/>
  <c r="FQ172" i="24"/>
  <c r="FQ269" i="24"/>
  <c r="FR262" i="24"/>
  <c r="FG246" i="24"/>
  <c r="FQ251" i="24"/>
  <c r="FQ248" i="24"/>
  <c r="FF246" i="24"/>
  <c r="FR258" i="24"/>
  <c r="FR205" i="24"/>
  <c r="FR242" i="24"/>
  <c r="FR154" i="24"/>
  <c r="EU14" i="24"/>
  <c r="FR264" i="24"/>
  <c r="FQ267" i="24"/>
  <c r="FR274" i="24"/>
  <c r="FQ173" i="24"/>
  <c r="FR222" i="24"/>
  <c r="FQ265" i="24"/>
  <c r="FY257" i="24"/>
  <c r="FY240" i="24"/>
  <c r="FY228" i="24"/>
  <c r="FY156" i="24"/>
  <c r="FA177" i="24"/>
  <c r="FQ156" i="24"/>
  <c r="FR278" i="24"/>
  <c r="FR246" i="24"/>
  <c r="FR212" i="24"/>
  <c r="FQ273" i="24"/>
  <c r="FQ140" i="24"/>
  <c r="FH16" i="24"/>
  <c r="FR275" i="24"/>
  <c r="FR272" i="24"/>
  <c r="FY264" i="24"/>
  <c r="FQ261" i="24"/>
  <c r="FR243" i="24"/>
  <c r="FR185" i="24"/>
  <c r="FR175" i="24"/>
  <c r="FG245" i="24"/>
  <c r="FQ257" i="24"/>
  <c r="FQ240" i="24"/>
  <c r="FQ228" i="24"/>
  <c r="FQ22" i="24"/>
  <c r="FR210" i="24"/>
  <c r="FE247" i="24"/>
  <c r="FQ249" i="24"/>
  <c r="FH244" i="24"/>
  <c r="FQ277" i="24"/>
  <c r="FG244" i="24"/>
  <c r="FH246" i="24"/>
  <c r="FQ223" i="24"/>
  <c r="FR235" i="24"/>
  <c r="FR188" i="24"/>
  <c r="FY188" i="24"/>
  <c r="FY155" i="24"/>
  <c r="FQ155" i="24"/>
  <c r="FR155" i="24"/>
  <c r="FQ188" i="24"/>
  <c r="FQ190" i="24"/>
  <c r="ET97" i="24"/>
  <c r="EU97" i="24"/>
  <c r="FY238" i="24"/>
  <c r="EV30" i="24"/>
  <c r="FQ181" i="24"/>
  <c r="FY181" i="24"/>
  <c r="FR219" i="24"/>
  <c r="FY219" i="24"/>
  <c r="FY202" i="24"/>
  <c r="FQ202" i="24"/>
  <c r="FR202" i="24"/>
  <c r="FQ206" i="24"/>
  <c r="FY206" i="24"/>
  <c r="FR213" i="24"/>
  <c r="FR197" i="24"/>
  <c r="FY142" i="24"/>
  <c r="FQ142" i="24"/>
  <c r="FY237" i="24"/>
  <c r="FQ237" i="24"/>
  <c r="FY213" i="24"/>
  <c r="FR206" i="24"/>
  <c r="FR181" i="24"/>
  <c r="FR238" i="24"/>
  <c r="FQ218" i="24"/>
  <c r="FR218" i="24"/>
  <c r="FY218" i="24"/>
  <c r="FY232" i="24"/>
  <c r="FR225" i="24"/>
  <c r="FY141" i="24"/>
  <c r="FR167" i="24"/>
  <c r="FQ239" i="24"/>
  <c r="FR229" i="24"/>
  <c r="FY224" i="24"/>
  <c r="FQ215" i="24"/>
  <c r="FR184" i="24"/>
  <c r="FY160" i="24"/>
  <c r="FR241" i="24"/>
  <c r="FQ196" i="24"/>
  <c r="FR204" i="24"/>
  <c r="FQ216" i="24"/>
  <c r="FR233" i="24"/>
  <c r="FQ226" i="24"/>
  <c r="FR198" i="24"/>
  <c r="FQ169" i="24"/>
  <c r="FQ232" i="24"/>
  <c r="FQ183" i="24"/>
  <c r="FR162" i="24"/>
  <c r="EO81" i="24"/>
  <c r="FR224" i="24"/>
  <c r="FR227" i="24"/>
  <c r="FQ141" i="24"/>
  <c r="FQ187" i="24"/>
  <c r="FR160" i="24"/>
  <c r="FQ221" i="24"/>
  <c r="FQ166" i="24"/>
  <c r="Z2" i="12"/>
  <c r="Y2" i="12"/>
  <c r="Z30" i="12"/>
  <c r="AA2" i="12"/>
  <c r="AA30" i="12"/>
  <c r="AB2" i="12"/>
  <c r="AC30" i="12"/>
  <c r="AD2" i="12"/>
  <c r="X2" i="12"/>
  <c r="X30" i="12"/>
  <c r="Y30" i="12"/>
  <c r="AE2" i="12"/>
  <c r="FG18" i="24"/>
  <c r="FF18" i="24"/>
  <c r="FG17" i="24"/>
  <c r="FF14" i="24"/>
  <c r="FG14" i="24"/>
  <c r="FH13" i="24"/>
  <c r="FG13" i="24"/>
  <c r="FE13" i="24"/>
  <c r="FM13" i="24"/>
  <c r="FF12" i="24"/>
  <c r="FH12" i="24"/>
  <c r="FG11" i="24"/>
  <c r="FM11" i="24"/>
  <c r="FR279" i="24"/>
  <c r="FQ278" i="24"/>
  <c r="FY276" i="24"/>
  <c r="FR271" i="24"/>
  <c r="FQ270" i="24"/>
  <c r="FY268" i="24"/>
  <c r="FR263" i="24"/>
  <c r="FQ262" i="24"/>
  <c r="FY260" i="24"/>
  <c r="FR255" i="24"/>
  <c r="FQ254" i="24"/>
  <c r="FY252" i="24"/>
  <c r="FR247" i="24"/>
  <c r="FQ246" i="24"/>
  <c r="FY244" i="24"/>
  <c r="FR200" i="24"/>
  <c r="FQ199" i="24"/>
  <c r="FY208" i="24"/>
  <c r="FR195" i="24"/>
  <c r="FQ197" i="24"/>
  <c r="FY193" i="24"/>
  <c r="FR230" i="24"/>
  <c r="FQ229" i="24"/>
  <c r="FY207" i="24"/>
  <c r="FR211" i="24"/>
  <c r="FQ227" i="24"/>
  <c r="FY189" i="24"/>
  <c r="FR201" i="24"/>
  <c r="FQ222" i="24"/>
  <c r="FY220" i="24"/>
  <c r="FR203" i="24"/>
  <c r="FQ210" i="24"/>
  <c r="FY192" i="24"/>
  <c r="FR236" i="24"/>
  <c r="FQ235" i="24"/>
  <c r="FY214" i="24"/>
  <c r="FR139" i="24"/>
  <c r="FQ184" i="24"/>
  <c r="FY182" i="24"/>
  <c r="FR171" i="24"/>
  <c r="FQ162" i="24"/>
  <c r="FY168" i="24"/>
  <c r="FR186" i="24"/>
  <c r="FQ154" i="24"/>
  <c r="FY165" i="24"/>
  <c r="FQ279" i="24"/>
  <c r="FY277" i="24"/>
  <c r="FQ271" i="24"/>
  <c r="FY269" i="24"/>
  <c r="FQ263" i="24"/>
  <c r="FY261" i="24"/>
  <c r="FQ255" i="24"/>
  <c r="FY253" i="24"/>
  <c r="FQ247" i="24"/>
  <c r="FY245" i="24"/>
  <c r="FQ200" i="24"/>
  <c r="FY209" i="24"/>
  <c r="FQ195" i="24"/>
  <c r="FY194" i="24"/>
  <c r="FQ230" i="24"/>
  <c r="FY187" i="24"/>
  <c r="FQ211" i="24"/>
  <c r="FY226" i="24"/>
  <c r="FQ201" i="24"/>
  <c r="FY221" i="24"/>
  <c r="FQ203" i="24"/>
  <c r="FY190" i="24"/>
  <c r="FQ236" i="24"/>
  <c r="FY234" i="24"/>
  <c r="FQ139" i="24"/>
  <c r="FY183" i="24"/>
  <c r="FQ171" i="24"/>
  <c r="FY169" i="24"/>
  <c r="FQ186" i="24"/>
  <c r="FY166" i="24"/>
  <c r="FR276" i="24"/>
  <c r="FR268" i="24"/>
  <c r="FR260" i="24"/>
  <c r="FR252" i="24"/>
  <c r="FR244" i="24"/>
  <c r="FR208" i="24"/>
  <c r="FR193" i="24"/>
  <c r="FR207" i="24"/>
  <c r="FR189" i="24"/>
  <c r="FR220" i="24"/>
  <c r="FR192" i="24"/>
  <c r="FR214" i="24"/>
  <c r="FR182" i="24"/>
  <c r="FR168" i="24"/>
  <c r="FR165" i="24"/>
  <c r="FM245" i="24"/>
  <c r="FF244" i="24"/>
  <c r="FG243" i="24"/>
  <c r="FM244" i="24"/>
  <c r="FF243" i="24"/>
  <c r="FH243" i="24"/>
  <c r="FE15" i="24"/>
  <c r="FM15" i="24"/>
  <c r="FF15" i="24"/>
  <c r="FG15" i="24"/>
  <c r="FH15" i="24"/>
  <c r="FE243" i="24"/>
  <c r="FH247" i="24"/>
  <c r="FG247" i="24"/>
  <c r="FM18" i="24"/>
  <c r="FF17" i="24"/>
  <c r="FG16" i="24"/>
  <c r="FM17" i="24"/>
  <c r="FE17" i="24"/>
  <c r="FF16" i="24"/>
  <c r="FH14" i="24"/>
  <c r="FM16" i="24"/>
  <c r="FM14" i="24"/>
  <c r="FG12" i="24"/>
  <c r="FM12" i="24"/>
  <c r="FE11" i="24"/>
  <c r="FH11" i="24"/>
  <c r="EH178" i="24"/>
  <c r="EU30" i="24"/>
  <c r="EU102" i="24"/>
  <c r="EV102" i="24"/>
  <c r="EV199" i="24"/>
  <c r="EU199" i="24"/>
  <c r="EV14" i="24"/>
  <c r="ES199" i="24"/>
  <c r="FA199" i="24"/>
  <c r="ET141" i="24"/>
  <c r="EU141" i="24"/>
  <c r="EV141" i="24"/>
  <c r="ES141" i="24"/>
  <c r="ET164" i="24"/>
  <c r="EU164" i="24"/>
  <c r="EV164" i="24"/>
  <c r="ES164" i="24"/>
  <c r="ET145" i="24"/>
  <c r="EU145" i="24"/>
  <c r="EV145" i="24"/>
  <c r="ES145" i="24"/>
  <c r="ES98" i="24"/>
  <c r="FA98" i="24"/>
  <c r="ET98" i="24"/>
  <c r="EU98" i="24"/>
  <c r="ET125" i="24"/>
  <c r="EU125" i="24"/>
  <c r="EV125" i="24"/>
  <c r="ES125" i="24"/>
  <c r="ET177" i="24"/>
  <c r="EU177" i="24"/>
  <c r="EV177" i="24"/>
  <c r="ES177" i="24"/>
  <c r="ES157" i="24"/>
  <c r="ET157" i="24"/>
  <c r="EU157" i="24"/>
  <c r="FA157" i="24"/>
  <c r="ES102" i="24"/>
  <c r="FA102" i="24"/>
  <c r="ES97" i="24"/>
  <c r="FA97" i="24"/>
  <c r="ET87" i="24"/>
  <c r="EU87" i="24"/>
  <c r="EV87" i="24"/>
  <c r="ES87" i="24"/>
  <c r="ET85" i="24"/>
  <c r="EU85" i="24"/>
  <c r="EV85" i="24"/>
  <c r="ES85" i="24"/>
  <c r="ES81" i="24"/>
  <c r="FA81" i="24"/>
  <c r="ET81" i="24"/>
  <c r="EU81" i="24"/>
  <c r="ET51" i="24"/>
  <c r="EU51" i="24"/>
  <c r="EV51" i="24"/>
  <c r="ES51" i="24"/>
  <c r="FA30" i="24"/>
  <c r="ES30" i="24"/>
  <c r="FA14" i="24"/>
  <c r="ES14" i="24"/>
  <c r="EG14" i="24"/>
  <c r="EH14" i="24"/>
  <c r="EG54" i="24"/>
  <c r="EH54" i="24"/>
  <c r="EG178" i="24"/>
  <c r="EG83" i="24"/>
  <c r="EH83" i="24"/>
  <c r="EJ83" i="24"/>
  <c r="EG82" i="24"/>
  <c r="EH82" i="24"/>
  <c r="EO14" i="24"/>
  <c r="EJ54" i="24"/>
  <c r="EJ178" i="24"/>
  <c r="EJ196" i="24"/>
  <c r="EG196" i="24"/>
  <c r="EH196" i="24"/>
  <c r="EN200" i="24"/>
  <c r="EN199" i="24"/>
  <c r="EN195" i="24"/>
  <c r="EN197" i="24"/>
  <c r="EN232" i="24"/>
  <c r="EN190" i="24"/>
  <c r="EN142" i="24"/>
  <c r="EN141" i="24"/>
  <c r="EN164" i="24"/>
  <c r="EN145" i="24"/>
  <c r="EN177" i="24"/>
  <c r="EN125" i="24"/>
  <c r="EN158" i="24"/>
  <c r="EN157" i="24"/>
  <c r="EN102" i="24"/>
  <c r="EN96" i="24"/>
  <c r="EN91" i="24"/>
  <c r="EN85" i="24"/>
  <c r="EN61" i="24"/>
  <c r="EN53" i="24"/>
  <c r="EN35" i="24"/>
  <c r="EN16" i="24"/>
  <c r="EN15" i="24"/>
  <c r="EN13" i="24"/>
  <c r="EN12" i="24"/>
  <c r="EN36" i="24"/>
  <c r="EN11" i="24"/>
  <c r="EM200" i="24" l="1"/>
  <c r="EL200" i="24"/>
  <c r="EK200" i="24"/>
  <c r="EO200" i="24" l="1"/>
  <c r="EG200" i="24"/>
  <c r="EH200" i="24"/>
  <c r="EJ200" i="24"/>
  <c r="DY50" i="26"/>
  <c r="DV50" i="26"/>
  <c r="DB50" i="26"/>
  <c r="CH50" i="26"/>
  <c r="DY49" i="26"/>
  <c r="DZ49" i="26" s="1"/>
  <c r="DV49" i="26"/>
  <c r="DW49" i="26" s="1"/>
  <c r="DY48" i="26"/>
  <c r="DZ48" i="26" s="1"/>
  <c r="DV48" i="26"/>
  <c r="DB48" i="26"/>
  <c r="DC48" i="26" s="1"/>
  <c r="DY47" i="26"/>
  <c r="DZ47" i="26" s="1"/>
  <c r="DV47" i="26"/>
  <c r="DW47" i="26" s="1"/>
  <c r="DB47" i="26"/>
  <c r="DC47" i="26" s="1"/>
  <c r="DY46" i="26"/>
  <c r="DZ46" i="26" s="1"/>
  <c r="DV46" i="26"/>
  <c r="DW46" i="26" s="1"/>
  <c r="DB46" i="26"/>
  <c r="CH46" i="26"/>
  <c r="DC45" i="26"/>
  <c r="DB45" i="26"/>
  <c r="DC44" i="26"/>
  <c r="DB44" i="26"/>
  <c r="DY28" i="26"/>
  <c r="DZ28" i="26" s="1"/>
  <c r="DV28" i="26"/>
  <c r="DW28" i="26" s="1"/>
  <c r="DB28" i="26"/>
  <c r="DC28" i="26" s="1"/>
  <c r="DZ27" i="26"/>
  <c r="DY27" i="26"/>
  <c r="DV27" i="26"/>
  <c r="DW27" i="26" s="1"/>
  <c r="DB27" i="26"/>
  <c r="DC27" i="26" s="1"/>
  <c r="DC25" i="26"/>
  <c r="DB25" i="26"/>
  <c r="CH25" i="26"/>
  <c r="DY24" i="26"/>
  <c r="DZ24" i="26" s="1"/>
  <c r="DV24" i="26"/>
  <c r="DW24" i="26" s="1"/>
  <c r="DY22" i="26"/>
  <c r="DZ22" i="26" s="1"/>
  <c r="DV22" i="26"/>
  <c r="DW22" i="26" s="1"/>
  <c r="DB22" i="26"/>
  <c r="CH22" i="26"/>
  <c r="DY21" i="26"/>
  <c r="DZ21" i="26" s="1"/>
  <c r="DV21" i="26"/>
  <c r="DW21" i="26" s="1"/>
  <c r="DB21" i="26"/>
  <c r="CH21" i="26"/>
  <c r="DC21" i="26" s="1"/>
  <c r="DY19" i="26"/>
  <c r="DZ19" i="26" s="1"/>
  <c r="DV19" i="26"/>
  <c r="DW19" i="26" s="1"/>
  <c r="DB19" i="26"/>
  <c r="DC19" i="26" s="1"/>
  <c r="CH19" i="26"/>
  <c r="DY18" i="26"/>
  <c r="DZ18" i="26" s="1"/>
  <c r="DV18" i="26"/>
  <c r="DB18" i="26"/>
  <c r="DC18" i="26" s="1"/>
  <c r="CH18" i="26"/>
  <c r="DY17" i="26"/>
  <c r="DZ17" i="26" s="1"/>
  <c r="DV17" i="26"/>
  <c r="DW17" i="26" s="1"/>
  <c r="DB17" i="26"/>
  <c r="CH17" i="26"/>
  <c r="DZ15" i="26"/>
  <c r="DY15" i="26"/>
  <c r="DV15" i="26"/>
  <c r="DW15" i="26" s="1"/>
  <c r="DB15" i="26"/>
  <c r="CH15" i="26"/>
  <c r="DY14" i="26"/>
  <c r="DZ14" i="26" s="1"/>
  <c r="DV14" i="26"/>
  <c r="DB14" i="26"/>
  <c r="CH14" i="26"/>
  <c r="DY12" i="26"/>
  <c r="DZ12" i="26" s="1"/>
  <c r="DV12" i="26"/>
  <c r="DW12" i="26" s="1"/>
  <c r="DB12" i="26"/>
  <c r="DC12" i="26" s="1"/>
  <c r="CH12" i="26"/>
  <c r="DY11" i="26"/>
  <c r="DZ11" i="26" s="1"/>
  <c r="DV11" i="26"/>
  <c r="DB11" i="26"/>
  <c r="CH11" i="26"/>
  <c r="C11" i="26"/>
  <c r="A11" i="26" s="1"/>
  <c r="DC15" i="26" l="1"/>
  <c r="DC22" i="26"/>
  <c r="DC11" i="26"/>
  <c r="DW11" i="26"/>
  <c r="DW18" i="26"/>
  <c r="DC14" i="26"/>
  <c r="DW48" i="26"/>
  <c r="DW14" i="26"/>
  <c r="DC17" i="26"/>
  <c r="DC46" i="26"/>
  <c r="EM142" i="24" l="1"/>
  <c r="EL142" i="24"/>
  <c r="EK142" i="24"/>
  <c r="EO142" i="24" l="1"/>
  <c r="EJ142" i="24"/>
  <c r="EG142" i="24"/>
  <c r="EH142" i="24"/>
  <c r="EM158" i="24"/>
  <c r="EL158" i="24"/>
  <c r="EK158" i="24"/>
  <c r="EM195" i="24"/>
  <c r="EL195" i="24"/>
  <c r="EK195" i="24"/>
  <c r="ET96" i="24"/>
  <c r="ES96" i="24"/>
  <c r="EM96" i="24"/>
  <c r="EL96" i="24"/>
  <c r="EK96" i="24"/>
  <c r="EH96" i="24" s="1"/>
  <c r="EM36" i="24"/>
  <c r="EL36" i="24"/>
  <c r="EK36" i="24"/>
  <c r="EO36" i="24" s="1"/>
  <c r="EN281" i="24"/>
  <c r="EM281" i="24"/>
  <c r="EL281" i="24"/>
  <c r="EK281" i="24"/>
  <c r="EN280" i="24"/>
  <c r="EM280" i="24"/>
  <c r="EL280" i="24"/>
  <c r="EK280" i="24"/>
  <c r="EO280" i="24" s="1"/>
  <c r="EN279" i="24"/>
  <c r="EM279" i="24"/>
  <c r="EL279" i="24"/>
  <c r="EK279" i="24"/>
  <c r="EH279" i="24" s="1"/>
  <c r="EN278" i="24"/>
  <c r="EM278" i="24"/>
  <c r="EL278" i="24"/>
  <c r="EK278" i="24"/>
  <c r="EG278" i="24" s="1"/>
  <c r="EN277" i="24"/>
  <c r="EM277" i="24"/>
  <c r="EL277" i="24"/>
  <c r="EK277" i="24"/>
  <c r="EO277" i="24" s="1"/>
  <c r="EH277" i="24"/>
  <c r="EN276" i="24"/>
  <c r="EM276" i="24"/>
  <c r="EL276" i="24"/>
  <c r="EK276" i="24"/>
  <c r="EO276" i="24" s="1"/>
  <c r="EN275" i="24"/>
  <c r="EM275" i="24"/>
  <c r="EL275" i="24"/>
  <c r="EK275" i="24"/>
  <c r="EO275" i="24" s="1"/>
  <c r="EN274" i="24"/>
  <c r="EM274" i="24"/>
  <c r="EL274" i="24"/>
  <c r="EK274" i="24"/>
  <c r="EG274" i="24" s="1"/>
  <c r="EN273" i="24"/>
  <c r="EM273" i="24"/>
  <c r="EL273" i="24"/>
  <c r="EK273" i="24"/>
  <c r="EO273" i="24" s="1"/>
  <c r="EN272" i="24"/>
  <c r="EM272" i="24"/>
  <c r="EL272" i="24"/>
  <c r="EK272" i="24"/>
  <c r="EN271" i="24"/>
  <c r="EM271" i="24"/>
  <c r="EL271" i="24"/>
  <c r="EK271" i="24"/>
  <c r="EO271" i="24" s="1"/>
  <c r="EN270" i="24"/>
  <c r="EM270" i="24"/>
  <c r="EL270" i="24"/>
  <c r="EK270" i="24"/>
  <c r="EG270" i="24" s="1"/>
  <c r="EN269" i="24"/>
  <c r="EM269" i="24"/>
  <c r="EL269" i="24"/>
  <c r="EK269" i="24"/>
  <c r="EN268" i="24"/>
  <c r="EM268" i="24"/>
  <c r="EL268" i="24"/>
  <c r="EK268" i="24"/>
  <c r="EO268" i="24" s="1"/>
  <c r="EN267" i="24"/>
  <c r="EM267" i="24"/>
  <c r="EL267" i="24"/>
  <c r="EK267" i="24"/>
  <c r="EO267" i="24" s="1"/>
  <c r="EN266" i="24"/>
  <c r="EM266" i="24"/>
  <c r="EL266" i="24"/>
  <c r="EK266" i="24"/>
  <c r="EG266" i="24" s="1"/>
  <c r="EN265" i="24"/>
  <c r="EM265" i="24"/>
  <c r="EL265" i="24"/>
  <c r="EK265" i="24"/>
  <c r="EO265" i="24" s="1"/>
  <c r="EN264" i="24"/>
  <c r="EM264" i="24"/>
  <c r="EL264" i="24"/>
  <c r="EK264" i="24"/>
  <c r="EO264" i="24" s="1"/>
  <c r="EN263" i="24"/>
  <c r="EM263" i="24"/>
  <c r="EL263" i="24"/>
  <c r="EK263" i="24"/>
  <c r="EH263" i="24" s="1"/>
  <c r="EN262" i="24"/>
  <c r="EM262" i="24"/>
  <c r="EL262" i="24"/>
  <c r="EK262" i="24"/>
  <c r="EG262" i="24" s="1"/>
  <c r="EN261" i="24"/>
  <c r="EM261" i="24"/>
  <c r="EL261" i="24"/>
  <c r="EK261" i="24"/>
  <c r="EO261" i="24" s="1"/>
  <c r="EN260" i="24"/>
  <c r="EM260" i="24"/>
  <c r="EL260" i="24"/>
  <c r="EK260" i="24"/>
  <c r="EO260" i="24" s="1"/>
  <c r="EN259" i="24"/>
  <c r="EM259" i="24"/>
  <c r="EL259" i="24"/>
  <c r="EK259" i="24"/>
  <c r="EO259" i="24" s="1"/>
  <c r="EN258" i="24"/>
  <c r="EM258" i="24"/>
  <c r="EL258" i="24"/>
  <c r="EK258" i="24"/>
  <c r="EN257" i="24"/>
  <c r="EM257" i="24"/>
  <c r="EL257" i="24"/>
  <c r="EK257" i="24"/>
  <c r="EO257" i="24" s="1"/>
  <c r="EN256" i="24"/>
  <c r="EM256" i="24"/>
  <c r="EL256" i="24"/>
  <c r="EK256" i="24"/>
  <c r="EG256" i="24" s="1"/>
  <c r="EN255" i="24"/>
  <c r="EM255" i="24"/>
  <c r="EL255" i="24"/>
  <c r="EK255" i="24"/>
  <c r="EG255" i="24" s="1"/>
  <c r="EN254" i="24"/>
  <c r="EM254" i="24"/>
  <c r="EL254" i="24"/>
  <c r="EK254" i="24"/>
  <c r="EN253" i="24"/>
  <c r="EM253" i="24"/>
  <c r="EL253" i="24"/>
  <c r="EK253" i="24"/>
  <c r="EN252" i="24"/>
  <c r="EM252" i="24"/>
  <c r="EL252" i="24"/>
  <c r="EK252" i="24"/>
  <c r="EO252" i="24" s="1"/>
  <c r="EN251" i="24"/>
  <c r="EM251" i="24"/>
  <c r="EL251" i="24"/>
  <c r="EK251" i="24"/>
  <c r="EO251" i="24" s="1"/>
  <c r="EN250" i="24"/>
  <c r="EM250" i="24"/>
  <c r="EL250" i="24"/>
  <c r="EK250" i="24"/>
  <c r="EG250" i="24" s="1"/>
  <c r="EN249" i="24"/>
  <c r="EM249" i="24"/>
  <c r="EL249" i="24"/>
  <c r="EK249" i="24"/>
  <c r="EO249" i="24" s="1"/>
  <c r="EN248" i="24"/>
  <c r="EM248" i="24"/>
  <c r="EL248" i="24"/>
  <c r="EK248" i="24"/>
  <c r="EN247" i="24"/>
  <c r="EM247" i="24"/>
  <c r="EL247" i="24"/>
  <c r="EK247" i="24"/>
  <c r="EO247" i="24" s="1"/>
  <c r="EN246" i="24"/>
  <c r="EM246" i="24"/>
  <c r="EL246" i="24"/>
  <c r="EK246" i="24"/>
  <c r="EG246" i="24" s="1"/>
  <c r="EN245" i="24"/>
  <c r="EM245" i="24"/>
  <c r="EL245" i="24"/>
  <c r="EK245" i="24"/>
  <c r="EN244" i="24"/>
  <c r="EM244" i="24"/>
  <c r="EL244" i="24"/>
  <c r="EK244" i="24"/>
  <c r="EO244" i="24" s="1"/>
  <c r="EN243" i="24"/>
  <c r="EM243" i="24"/>
  <c r="EL243" i="24"/>
  <c r="EK243" i="24"/>
  <c r="EO243" i="24" s="1"/>
  <c r="EN233" i="24"/>
  <c r="EM233" i="24"/>
  <c r="EL233" i="24"/>
  <c r="EK233" i="24"/>
  <c r="EG233" i="24" s="1"/>
  <c r="EN219" i="24"/>
  <c r="EM219" i="24"/>
  <c r="EL219" i="24"/>
  <c r="EK219" i="24"/>
  <c r="EO219" i="24" s="1"/>
  <c r="EN213" i="24"/>
  <c r="EM213" i="24"/>
  <c r="EL213" i="24"/>
  <c r="EK213" i="24"/>
  <c r="EM199" i="24"/>
  <c r="EL199" i="24"/>
  <c r="EK199" i="24"/>
  <c r="EN209" i="24"/>
  <c r="EM209" i="24"/>
  <c r="EL209" i="24"/>
  <c r="EK209" i="24"/>
  <c r="EO209" i="24" s="1"/>
  <c r="EN208" i="24"/>
  <c r="EM208" i="24"/>
  <c r="EL208" i="24"/>
  <c r="EK208" i="24"/>
  <c r="EO208" i="24" s="1"/>
  <c r="EN241" i="24"/>
  <c r="EM241" i="24"/>
  <c r="EL241" i="24"/>
  <c r="EK241" i="24"/>
  <c r="EH241" i="24" s="1"/>
  <c r="EN240" i="24"/>
  <c r="EM240" i="24"/>
  <c r="EL240" i="24"/>
  <c r="EK240" i="24"/>
  <c r="EG240" i="24" s="1"/>
  <c r="EN239" i="24"/>
  <c r="EM239" i="24"/>
  <c r="EL239" i="24"/>
  <c r="EK239" i="24"/>
  <c r="EO239" i="24" s="1"/>
  <c r="EM197" i="24"/>
  <c r="EL197" i="24"/>
  <c r="EK197" i="24"/>
  <c r="EI197" i="24" s="1"/>
  <c r="EN194" i="24"/>
  <c r="EM194" i="24"/>
  <c r="EL194" i="24"/>
  <c r="EK194" i="24"/>
  <c r="EH194" i="24" s="1"/>
  <c r="EN193" i="24"/>
  <c r="EM193" i="24"/>
  <c r="EL193" i="24"/>
  <c r="EK193" i="24"/>
  <c r="EG193" i="24" s="1"/>
  <c r="EN205" i="24"/>
  <c r="EM205" i="24"/>
  <c r="EL205" i="24"/>
  <c r="EK205" i="24"/>
  <c r="EO205" i="24" s="1"/>
  <c r="EN237" i="24"/>
  <c r="EM237" i="24"/>
  <c r="EL237" i="24"/>
  <c r="EK237" i="24"/>
  <c r="EO237" i="24" s="1"/>
  <c r="EM232" i="24"/>
  <c r="EL232" i="24"/>
  <c r="EK232" i="24"/>
  <c r="EH232" i="24" s="1"/>
  <c r="EN231" i="24"/>
  <c r="EM231" i="24"/>
  <c r="EL231" i="24"/>
  <c r="EK231" i="24"/>
  <c r="EG231" i="24" s="1"/>
  <c r="EN230" i="24"/>
  <c r="EM230" i="24"/>
  <c r="EL230" i="24"/>
  <c r="EK230" i="24"/>
  <c r="EO230" i="24" s="1"/>
  <c r="EN229" i="24"/>
  <c r="EM229" i="24"/>
  <c r="EL229" i="24"/>
  <c r="EK229" i="24"/>
  <c r="EO229" i="24" s="1"/>
  <c r="EN187" i="24"/>
  <c r="EM187" i="24"/>
  <c r="EL187" i="24"/>
  <c r="EK187" i="24"/>
  <c r="EH187" i="24" s="1"/>
  <c r="EN207" i="24"/>
  <c r="EM207" i="24"/>
  <c r="EL207" i="24"/>
  <c r="EK207" i="24"/>
  <c r="EN206" i="24"/>
  <c r="EM206" i="24"/>
  <c r="EL206" i="24"/>
  <c r="EK206" i="24"/>
  <c r="EO206" i="24" s="1"/>
  <c r="EN242" i="24"/>
  <c r="EM242" i="24"/>
  <c r="EL242" i="24"/>
  <c r="EK242" i="24"/>
  <c r="EG242" i="24" s="1"/>
  <c r="EN228" i="24"/>
  <c r="EM228" i="24"/>
  <c r="EL228" i="24"/>
  <c r="EK228" i="24"/>
  <c r="EN212" i="24"/>
  <c r="EM212" i="24"/>
  <c r="EL212" i="24"/>
  <c r="EK212" i="24"/>
  <c r="EG212" i="24" s="1"/>
  <c r="EN211" i="24"/>
  <c r="EM211" i="24"/>
  <c r="EL211" i="24"/>
  <c r="EK211" i="24"/>
  <c r="EN227" i="24"/>
  <c r="EM227" i="24"/>
  <c r="EL227" i="24"/>
  <c r="EK227" i="24"/>
  <c r="EO227" i="24" s="1"/>
  <c r="EN226" i="24"/>
  <c r="EM226" i="24"/>
  <c r="EL226" i="24"/>
  <c r="EK226" i="24"/>
  <c r="EH226" i="24" s="1"/>
  <c r="EN189" i="24"/>
  <c r="EM189" i="24"/>
  <c r="EL189" i="24"/>
  <c r="EK189" i="24"/>
  <c r="EG189" i="24" s="1"/>
  <c r="EN225" i="24"/>
  <c r="EM225" i="24"/>
  <c r="EL225" i="24"/>
  <c r="EK225" i="24"/>
  <c r="EH225" i="24" s="1"/>
  <c r="EN224" i="24"/>
  <c r="EM224" i="24"/>
  <c r="EL224" i="24"/>
  <c r="EK224" i="24"/>
  <c r="EO224" i="24" s="1"/>
  <c r="EN223" i="24"/>
  <c r="EM223" i="24"/>
  <c r="EL223" i="24"/>
  <c r="EK223" i="24"/>
  <c r="EH223" i="24" s="1"/>
  <c r="EN202" i="24"/>
  <c r="EM202" i="24"/>
  <c r="EL202" i="24"/>
  <c r="EK202" i="24"/>
  <c r="EG202" i="24" s="1"/>
  <c r="EN201" i="24"/>
  <c r="EM201" i="24"/>
  <c r="EL201" i="24"/>
  <c r="EK201" i="24"/>
  <c r="EN222" i="24"/>
  <c r="EM222" i="24"/>
  <c r="EL222" i="24"/>
  <c r="EK222" i="24"/>
  <c r="EO222" i="24" s="1"/>
  <c r="EN221" i="24"/>
  <c r="EM221" i="24"/>
  <c r="EL221" i="24"/>
  <c r="EK221" i="24"/>
  <c r="EH221" i="24" s="1"/>
  <c r="EN220" i="24"/>
  <c r="EM220" i="24"/>
  <c r="EL220" i="24"/>
  <c r="EK220" i="24"/>
  <c r="EJ220" i="24" s="1"/>
  <c r="EN218" i="24"/>
  <c r="EM218" i="24"/>
  <c r="EL218" i="24"/>
  <c r="EK218" i="24"/>
  <c r="EG218" i="24" s="1"/>
  <c r="EN198" i="24"/>
  <c r="EM198" i="24"/>
  <c r="EL198" i="24"/>
  <c r="EK198" i="24"/>
  <c r="EO198" i="24" s="1"/>
  <c r="EN188" i="24"/>
  <c r="EM188" i="24"/>
  <c r="EL188" i="24"/>
  <c r="EK188" i="24"/>
  <c r="EH188" i="24" s="1"/>
  <c r="EN238" i="24"/>
  <c r="EM238" i="24"/>
  <c r="EL238" i="24"/>
  <c r="EK238" i="24"/>
  <c r="EJ238" i="24" s="1"/>
  <c r="EN203" i="24"/>
  <c r="EM203" i="24"/>
  <c r="EL203" i="24"/>
  <c r="EK203" i="24"/>
  <c r="EH203" i="24" s="1"/>
  <c r="EN210" i="24"/>
  <c r="EM210" i="24"/>
  <c r="EL210" i="24"/>
  <c r="EK210" i="24"/>
  <c r="EO210" i="24" s="1"/>
  <c r="EM190" i="24"/>
  <c r="EL190" i="24"/>
  <c r="EK190" i="24"/>
  <c r="EH190" i="24" s="1"/>
  <c r="EN192" i="24"/>
  <c r="EM192" i="24"/>
  <c r="EL192" i="24"/>
  <c r="EK192" i="24"/>
  <c r="EN204" i="24"/>
  <c r="EM204" i="24"/>
  <c r="EL204" i="24"/>
  <c r="EK204" i="24"/>
  <c r="EH204" i="24" s="1"/>
  <c r="EN22" i="24"/>
  <c r="EM22" i="24"/>
  <c r="EL22" i="24"/>
  <c r="EK22" i="24"/>
  <c r="EO22" i="24" s="1"/>
  <c r="EN215" i="24"/>
  <c r="EM215" i="24"/>
  <c r="EL215" i="24"/>
  <c r="EK215" i="24"/>
  <c r="EH215" i="24" s="1"/>
  <c r="EN216" i="24"/>
  <c r="EM216" i="24"/>
  <c r="EL216" i="24"/>
  <c r="EK216" i="24"/>
  <c r="EG216" i="24" s="1"/>
  <c r="EN236" i="24"/>
  <c r="EM236" i="24"/>
  <c r="EL236" i="24"/>
  <c r="EK236" i="24"/>
  <c r="EN235" i="24"/>
  <c r="EM235" i="24"/>
  <c r="EL235" i="24"/>
  <c r="EK235" i="24"/>
  <c r="EO235" i="24" s="1"/>
  <c r="EN234" i="24"/>
  <c r="EM234" i="24"/>
  <c r="EL234" i="24"/>
  <c r="EK234" i="24"/>
  <c r="EH234" i="24" s="1"/>
  <c r="EN214" i="24"/>
  <c r="EM214" i="24"/>
  <c r="EL214" i="24"/>
  <c r="EK214" i="24"/>
  <c r="EJ214" i="24" s="1"/>
  <c r="EN185" i="24"/>
  <c r="EM185" i="24"/>
  <c r="EL185" i="24"/>
  <c r="EK185" i="24"/>
  <c r="EG185" i="24" s="1"/>
  <c r="EM141" i="24"/>
  <c r="EL141" i="24"/>
  <c r="EK141" i="24"/>
  <c r="EN140" i="24"/>
  <c r="EM140" i="24"/>
  <c r="EL140" i="24"/>
  <c r="EK140" i="24"/>
  <c r="EO140" i="24" s="1"/>
  <c r="EN139" i="24"/>
  <c r="EM139" i="24"/>
  <c r="EL139" i="24"/>
  <c r="EK139" i="24"/>
  <c r="EH139" i="24" s="1"/>
  <c r="EN184" i="24"/>
  <c r="EM184" i="24"/>
  <c r="EL184" i="24"/>
  <c r="EK184" i="24"/>
  <c r="EI184" i="24" s="1"/>
  <c r="EN183" i="24"/>
  <c r="EM183" i="24"/>
  <c r="EL183" i="24"/>
  <c r="EK183" i="24"/>
  <c r="EO183" i="24" s="1"/>
  <c r="EN182" i="24"/>
  <c r="EM182" i="24"/>
  <c r="EL182" i="24"/>
  <c r="EK182" i="24"/>
  <c r="EG182" i="24" s="1"/>
  <c r="EN181" i="24"/>
  <c r="EM181" i="24"/>
  <c r="EL181" i="24"/>
  <c r="EK181" i="24"/>
  <c r="EO181" i="24" s="1"/>
  <c r="EN175" i="24"/>
  <c r="EM175" i="24"/>
  <c r="EL175" i="24"/>
  <c r="EK175" i="24"/>
  <c r="EH175" i="24" s="1"/>
  <c r="EN173" i="24"/>
  <c r="EM173" i="24"/>
  <c r="EL173" i="24"/>
  <c r="EK173" i="24"/>
  <c r="EO173" i="24" s="1"/>
  <c r="EN172" i="24"/>
  <c r="EM172" i="24"/>
  <c r="EL172" i="24"/>
  <c r="EK172" i="24"/>
  <c r="EN171" i="24"/>
  <c r="EM171" i="24"/>
  <c r="EL171" i="24"/>
  <c r="EK171" i="24"/>
  <c r="EO171" i="24" s="1"/>
  <c r="EN162" i="24"/>
  <c r="EM162" i="24"/>
  <c r="EL162" i="24"/>
  <c r="EK162" i="24"/>
  <c r="EI162" i="24" s="1"/>
  <c r="EN169" i="24"/>
  <c r="EM169" i="24"/>
  <c r="EL169" i="24"/>
  <c r="EK169" i="24"/>
  <c r="EG169" i="24" s="1"/>
  <c r="EN168" i="24"/>
  <c r="EM168" i="24"/>
  <c r="EL168" i="24"/>
  <c r="EK168" i="24"/>
  <c r="EO168" i="24" s="1"/>
  <c r="EN167" i="24"/>
  <c r="EM167" i="24"/>
  <c r="EL167" i="24"/>
  <c r="EK167" i="24"/>
  <c r="EH167" i="24" s="1"/>
  <c r="EN160" i="24"/>
  <c r="EM160" i="24"/>
  <c r="EL160" i="24"/>
  <c r="EK160" i="24"/>
  <c r="EI160" i="24" s="1"/>
  <c r="EN156" i="24"/>
  <c r="EM156" i="24"/>
  <c r="EL156" i="24"/>
  <c r="EK156" i="24"/>
  <c r="EG156" i="24" s="1"/>
  <c r="EN155" i="24"/>
  <c r="EM155" i="24"/>
  <c r="EL155" i="24"/>
  <c r="EK155" i="24"/>
  <c r="EO155" i="24" s="1"/>
  <c r="EN186" i="24"/>
  <c r="EM186" i="24"/>
  <c r="EL186" i="24"/>
  <c r="EK186" i="24"/>
  <c r="EH186" i="24" s="1"/>
  <c r="EN154" i="24"/>
  <c r="EM154" i="24"/>
  <c r="EL154" i="24"/>
  <c r="EK154" i="24"/>
  <c r="EO154" i="24" s="1"/>
  <c r="EN166" i="24"/>
  <c r="EM166" i="24"/>
  <c r="EL166" i="24"/>
  <c r="EK166" i="24"/>
  <c r="EG166" i="24" s="1"/>
  <c r="EN165" i="24"/>
  <c r="EM165" i="24"/>
  <c r="EL165" i="24"/>
  <c r="EK165" i="24"/>
  <c r="EO165" i="24" s="1"/>
  <c r="EM164" i="24"/>
  <c r="EL164" i="24"/>
  <c r="EK164" i="24"/>
  <c r="EH164" i="24" s="1"/>
  <c r="EN163" i="24"/>
  <c r="EM163" i="24"/>
  <c r="EL163" i="24"/>
  <c r="EK163" i="24"/>
  <c r="EO163" i="24" s="1"/>
  <c r="EN161" i="24"/>
  <c r="EM161" i="24"/>
  <c r="EL161" i="24"/>
  <c r="EK161" i="24"/>
  <c r="EG161" i="24" s="1"/>
  <c r="EN150" i="24"/>
  <c r="EM150" i="24"/>
  <c r="EL150" i="24"/>
  <c r="EK150" i="24"/>
  <c r="EG150" i="24" s="1"/>
  <c r="EN148" i="24"/>
  <c r="EM148" i="24"/>
  <c r="EL148" i="24"/>
  <c r="EK148" i="24"/>
  <c r="EN147" i="24"/>
  <c r="EM147" i="24"/>
  <c r="EL147" i="24"/>
  <c r="EK147" i="24"/>
  <c r="EO147" i="24" s="1"/>
  <c r="EN146" i="24"/>
  <c r="EM146" i="24"/>
  <c r="EL146" i="24"/>
  <c r="EK146" i="24"/>
  <c r="EG146" i="24" s="1"/>
  <c r="EM145" i="24"/>
  <c r="EL145" i="24"/>
  <c r="EK145" i="24"/>
  <c r="EJ145" i="24" s="1"/>
  <c r="EN137" i="24"/>
  <c r="EM137" i="24"/>
  <c r="EL137" i="24"/>
  <c r="EK137" i="24"/>
  <c r="EH137" i="24" s="1"/>
  <c r="EN136" i="24"/>
  <c r="EM136" i="24"/>
  <c r="EL136" i="24"/>
  <c r="EK136" i="24"/>
  <c r="EI136" i="24" s="1"/>
  <c r="EN135" i="24"/>
  <c r="EM135" i="24"/>
  <c r="EL135" i="24"/>
  <c r="EK135" i="24"/>
  <c r="EO135" i="24" s="1"/>
  <c r="EN134" i="24"/>
  <c r="EM134" i="24"/>
  <c r="EL134" i="24"/>
  <c r="EK134" i="24"/>
  <c r="EM177" i="24"/>
  <c r="EL177" i="24"/>
  <c r="EK177" i="24"/>
  <c r="EN176" i="24"/>
  <c r="EM176" i="24"/>
  <c r="EL176" i="24"/>
  <c r="EK176" i="24"/>
  <c r="EI176" i="24" s="1"/>
  <c r="EN133" i="24"/>
  <c r="EM133" i="24"/>
  <c r="EL133" i="24"/>
  <c r="EK133" i="24"/>
  <c r="EG133" i="24" s="1"/>
  <c r="EN132" i="24"/>
  <c r="EM132" i="24"/>
  <c r="EL132" i="24"/>
  <c r="EK132" i="24"/>
  <c r="EO132" i="24" s="1"/>
  <c r="EN128" i="24"/>
  <c r="EM128" i="24"/>
  <c r="EL128" i="24"/>
  <c r="EK128" i="24"/>
  <c r="EH128" i="24" s="1"/>
  <c r="EN129" i="24"/>
  <c r="EM129" i="24"/>
  <c r="EL129" i="24"/>
  <c r="EK129" i="24"/>
  <c r="EN130" i="24"/>
  <c r="EM130" i="24"/>
  <c r="EL130" i="24"/>
  <c r="EK130" i="24"/>
  <c r="EG130" i="24" s="1"/>
  <c r="EN127" i="24"/>
  <c r="EM127" i="24"/>
  <c r="EL127" i="24"/>
  <c r="EK127" i="24"/>
  <c r="EO127" i="24" s="1"/>
  <c r="EN126" i="24"/>
  <c r="EM126" i="24"/>
  <c r="EL126" i="24"/>
  <c r="EK126" i="24"/>
  <c r="EH126" i="24" s="1"/>
  <c r="EM125" i="24"/>
  <c r="EL125" i="24"/>
  <c r="EK125" i="24"/>
  <c r="EI125" i="24" s="1"/>
  <c r="EN121" i="24"/>
  <c r="EM121" i="24"/>
  <c r="EL121" i="24"/>
  <c r="EK121" i="24"/>
  <c r="EG121" i="24" s="1"/>
  <c r="EM157" i="24"/>
  <c r="EL157" i="24"/>
  <c r="EK157" i="24"/>
  <c r="EN124" i="24"/>
  <c r="EM124" i="24"/>
  <c r="EL124" i="24"/>
  <c r="EK124" i="24"/>
  <c r="EH124" i="24" s="1"/>
  <c r="EN123" i="24"/>
  <c r="EM123" i="24"/>
  <c r="EL123" i="24"/>
  <c r="EK123" i="24"/>
  <c r="EI123" i="24" s="1"/>
  <c r="EN120" i="24"/>
  <c r="EM120" i="24"/>
  <c r="EL120" i="24"/>
  <c r="EK120" i="24"/>
  <c r="EN119" i="24"/>
  <c r="EM119" i="24"/>
  <c r="EL119" i="24"/>
  <c r="EK119" i="24"/>
  <c r="EO119" i="24" s="1"/>
  <c r="EN118" i="24"/>
  <c r="EM118" i="24"/>
  <c r="EL118" i="24"/>
  <c r="EK118" i="24"/>
  <c r="EH118" i="24" s="1"/>
  <c r="EN117" i="24"/>
  <c r="EM117" i="24"/>
  <c r="EL117" i="24"/>
  <c r="EK117" i="24"/>
  <c r="EN116" i="24"/>
  <c r="EM116" i="24"/>
  <c r="EL116" i="24"/>
  <c r="EK116" i="24"/>
  <c r="EG116" i="24" s="1"/>
  <c r="EN115" i="24"/>
  <c r="EM115" i="24"/>
  <c r="EL115" i="24"/>
  <c r="EK115" i="24"/>
  <c r="EN111" i="24"/>
  <c r="EM111" i="24"/>
  <c r="EL111" i="24"/>
  <c r="EK111" i="24"/>
  <c r="EN110" i="24"/>
  <c r="EM110" i="24"/>
  <c r="EL110" i="24"/>
  <c r="EK110" i="24"/>
  <c r="EI110" i="24" s="1"/>
  <c r="EN114" i="24"/>
  <c r="EM114" i="24"/>
  <c r="EL114" i="24"/>
  <c r="EK114" i="24"/>
  <c r="EG114" i="24" s="1"/>
  <c r="EN113" i="24"/>
  <c r="EM113" i="24"/>
  <c r="EL113" i="24"/>
  <c r="EK113" i="24"/>
  <c r="EO113" i="24" s="1"/>
  <c r="EN112" i="24"/>
  <c r="EM112" i="24"/>
  <c r="EL112" i="24"/>
  <c r="EK112" i="24"/>
  <c r="EH112" i="24" s="1"/>
  <c r="EN109" i="24"/>
  <c r="EM109" i="24"/>
  <c r="EL109" i="24"/>
  <c r="EK109" i="24"/>
  <c r="EI109" i="24" s="1"/>
  <c r="EN106" i="24"/>
  <c r="EM106" i="24"/>
  <c r="EL106" i="24"/>
  <c r="EK106" i="24"/>
  <c r="EG106" i="24" s="1"/>
  <c r="EM102" i="24"/>
  <c r="EL102" i="24"/>
  <c r="EK102" i="24"/>
  <c r="EJ102" i="24" s="1"/>
  <c r="EN101" i="24"/>
  <c r="EM101" i="24"/>
  <c r="EL101" i="24"/>
  <c r="EK101" i="24"/>
  <c r="EH101" i="24" s="1"/>
  <c r="EN100" i="24"/>
  <c r="EM100" i="24"/>
  <c r="EL100" i="24"/>
  <c r="EK100" i="24"/>
  <c r="EN99" i="24"/>
  <c r="EM99" i="24"/>
  <c r="EL99" i="24"/>
  <c r="EK99" i="24"/>
  <c r="EN98" i="24"/>
  <c r="EM98" i="24"/>
  <c r="EL98" i="24"/>
  <c r="EK98" i="24"/>
  <c r="EO98" i="24" s="1"/>
  <c r="EN95" i="24"/>
  <c r="EM95" i="24"/>
  <c r="EL95" i="24"/>
  <c r="EK95" i="24"/>
  <c r="EI95" i="24" s="1"/>
  <c r="EN94" i="24"/>
  <c r="EM94" i="24"/>
  <c r="EL94" i="24"/>
  <c r="EK94" i="24"/>
  <c r="EN93" i="24"/>
  <c r="EM93" i="24"/>
  <c r="EL93" i="24"/>
  <c r="EK93" i="24"/>
  <c r="EG93" i="24" s="1"/>
  <c r="EN92" i="24"/>
  <c r="EM92" i="24"/>
  <c r="EL92" i="24"/>
  <c r="EK92" i="24"/>
  <c r="EO92" i="24" s="1"/>
  <c r="EM91" i="24"/>
  <c r="EL91" i="24"/>
  <c r="EK91" i="24"/>
  <c r="EM85" i="24"/>
  <c r="EL85" i="24"/>
  <c r="EK85" i="24"/>
  <c r="EI85" i="24" s="1"/>
  <c r="EN86" i="24"/>
  <c r="EM86" i="24"/>
  <c r="EL86" i="24"/>
  <c r="EK86" i="24"/>
  <c r="EN76" i="24"/>
  <c r="EM76" i="24"/>
  <c r="EL76" i="24"/>
  <c r="EK76" i="24"/>
  <c r="EH76" i="24" s="1"/>
  <c r="EN75" i="24"/>
  <c r="EM75" i="24"/>
  <c r="EL75" i="24"/>
  <c r="EK75" i="24"/>
  <c r="EI75" i="24" s="1"/>
  <c r="EN74" i="24"/>
  <c r="EM74" i="24"/>
  <c r="EL74" i="24"/>
  <c r="EK74" i="24"/>
  <c r="EJ74" i="24" s="1"/>
  <c r="EN80" i="24"/>
  <c r="EM80" i="24"/>
  <c r="EL80" i="24"/>
  <c r="EK80" i="24"/>
  <c r="EO80" i="24" s="1"/>
  <c r="EN79" i="24"/>
  <c r="EM79" i="24"/>
  <c r="EL79" i="24"/>
  <c r="EK79" i="24"/>
  <c r="EH79" i="24" s="1"/>
  <c r="EN78" i="24"/>
  <c r="EM78" i="24"/>
  <c r="EL78" i="24"/>
  <c r="EK78" i="24"/>
  <c r="EN77" i="24"/>
  <c r="EM77" i="24"/>
  <c r="EL77" i="24"/>
  <c r="EK77" i="24"/>
  <c r="EJ77" i="24" s="1"/>
  <c r="EN73" i="24"/>
  <c r="EM73" i="24"/>
  <c r="EL73" i="24"/>
  <c r="EK73" i="24"/>
  <c r="EO73" i="24" s="1"/>
  <c r="EN69" i="24"/>
  <c r="EM69" i="24"/>
  <c r="EL69" i="24"/>
  <c r="EK69" i="24"/>
  <c r="EH69" i="24" s="1"/>
  <c r="EN68" i="24"/>
  <c r="EM68" i="24"/>
  <c r="EL68" i="24"/>
  <c r="EK68" i="24"/>
  <c r="EI68" i="24" s="1"/>
  <c r="EN72" i="24"/>
  <c r="EM72" i="24"/>
  <c r="EL72" i="24"/>
  <c r="EK72" i="24"/>
  <c r="EJ72" i="24" s="1"/>
  <c r="EN71" i="24"/>
  <c r="EM71" i="24"/>
  <c r="EL71" i="24"/>
  <c r="EK71" i="24"/>
  <c r="EH71" i="24" s="1"/>
  <c r="EN70" i="24"/>
  <c r="EM70" i="24"/>
  <c r="EL70" i="24"/>
  <c r="EK70" i="24"/>
  <c r="EN66" i="24"/>
  <c r="EM66" i="24"/>
  <c r="EL66" i="24"/>
  <c r="EK66" i="24"/>
  <c r="EI66" i="24" s="1"/>
  <c r="EN65" i="24"/>
  <c r="EM65" i="24"/>
  <c r="EL65" i="24"/>
  <c r="EK65" i="24"/>
  <c r="EJ65" i="24" s="1"/>
  <c r="EN64" i="24"/>
  <c r="EM64" i="24"/>
  <c r="EL64" i="24"/>
  <c r="EK64" i="24"/>
  <c r="EO64" i="24" s="1"/>
  <c r="EN63" i="24"/>
  <c r="EM63" i="24"/>
  <c r="EL63" i="24"/>
  <c r="EK63" i="24"/>
  <c r="EH63" i="24" s="1"/>
  <c r="EM61" i="24"/>
  <c r="EL61" i="24"/>
  <c r="EK61" i="24"/>
  <c r="EI61" i="24" s="1"/>
  <c r="EN62" i="24"/>
  <c r="EM62" i="24"/>
  <c r="EL62" i="24"/>
  <c r="EK62" i="24"/>
  <c r="EJ62" i="24" s="1"/>
  <c r="EN60" i="24"/>
  <c r="EM60" i="24"/>
  <c r="EL60" i="24"/>
  <c r="EK60" i="24"/>
  <c r="EH60" i="24" s="1"/>
  <c r="EN59" i="24"/>
  <c r="EM59" i="24"/>
  <c r="EL59" i="24"/>
  <c r="EK59" i="24"/>
  <c r="EN58" i="24"/>
  <c r="EM58" i="24"/>
  <c r="EL58" i="24"/>
  <c r="EK58" i="24"/>
  <c r="EI58" i="24" s="1"/>
  <c r="EM53" i="24"/>
  <c r="EL53" i="24"/>
  <c r="EK53" i="24"/>
  <c r="EI53" i="24" s="1"/>
  <c r="EN52" i="24"/>
  <c r="EM52" i="24"/>
  <c r="EL52" i="24"/>
  <c r="EK52" i="24"/>
  <c r="EN51" i="24"/>
  <c r="EM51" i="24"/>
  <c r="EL51" i="24"/>
  <c r="EK51" i="24"/>
  <c r="EG51" i="24" s="1"/>
  <c r="EN50" i="24"/>
  <c r="EM50" i="24"/>
  <c r="EL50" i="24"/>
  <c r="EK50" i="24"/>
  <c r="EN49" i="24"/>
  <c r="EM49" i="24"/>
  <c r="EL49" i="24"/>
  <c r="EK49" i="24"/>
  <c r="EJ49" i="24" s="1"/>
  <c r="EN48" i="24"/>
  <c r="EM48" i="24"/>
  <c r="EL48" i="24"/>
  <c r="EK48" i="24"/>
  <c r="EO48" i="24" s="1"/>
  <c r="EN47" i="24"/>
  <c r="EM47" i="24"/>
  <c r="EL47" i="24"/>
  <c r="EK47" i="24"/>
  <c r="EH47" i="24" s="1"/>
  <c r="EN46" i="24"/>
  <c r="EM46" i="24"/>
  <c r="EL46" i="24"/>
  <c r="EK46" i="24"/>
  <c r="EN45" i="24"/>
  <c r="EM45" i="24"/>
  <c r="EL45" i="24"/>
  <c r="EK45" i="24"/>
  <c r="EJ45" i="24" s="1"/>
  <c r="EN153" i="24"/>
  <c r="EM153" i="24"/>
  <c r="EL153" i="24"/>
  <c r="EK153" i="24"/>
  <c r="EJ153" i="24" s="1"/>
  <c r="EN152" i="24"/>
  <c r="EM152" i="24"/>
  <c r="EL152" i="24"/>
  <c r="EK152" i="24"/>
  <c r="EH152" i="24" s="1"/>
  <c r="EN43" i="24"/>
  <c r="EM43" i="24"/>
  <c r="EL43" i="24"/>
  <c r="EK43" i="24"/>
  <c r="EH43" i="24" s="1"/>
  <c r="EN42" i="24"/>
  <c r="EM42" i="24"/>
  <c r="EL42" i="24"/>
  <c r="EK42" i="24"/>
  <c r="EJ42" i="24" s="1"/>
  <c r="EN41" i="24"/>
  <c r="EM41" i="24"/>
  <c r="EL41" i="24"/>
  <c r="EK41" i="24"/>
  <c r="EG41" i="24" s="1"/>
  <c r="EN40" i="24"/>
  <c r="EM40" i="24"/>
  <c r="EL40" i="24"/>
  <c r="EK40" i="24"/>
  <c r="EH40" i="24" s="1"/>
  <c r="EN25" i="24"/>
  <c r="EM25" i="24"/>
  <c r="EL25" i="24"/>
  <c r="EK25" i="24"/>
  <c r="EH25" i="24" s="1"/>
  <c r="EN33" i="24"/>
  <c r="EM33" i="24"/>
  <c r="EL33" i="24"/>
  <c r="EK33" i="24"/>
  <c r="EJ33" i="24" s="1"/>
  <c r="EN37" i="24"/>
  <c r="EM37" i="24"/>
  <c r="EL37" i="24"/>
  <c r="EK37" i="24"/>
  <c r="EJ37" i="24" s="1"/>
  <c r="EN38" i="24"/>
  <c r="EM38" i="24"/>
  <c r="EL38" i="24"/>
  <c r="EK38" i="24"/>
  <c r="EH38" i="24" s="1"/>
  <c r="EN34" i="24"/>
  <c r="EM34" i="24"/>
  <c r="EL34" i="24"/>
  <c r="EK34" i="24"/>
  <c r="EH34" i="24" s="1"/>
  <c r="EN24" i="24"/>
  <c r="EM24" i="24"/>
  <c r="EL24" i="24"/>
  <c r="EK24" i="24"/>
  <c r="EJ24" i="24" s="1"/>
  <c r="EN23" i="24"/>
  <c r="EM23" i="24"/>
  <c r="EL23" i="24"/>
  <c r="EK23" i="24"/>
  <c r="EG23" i="24" s="1"/>
  <c r="EM35" i="24"/>
  <c r="EL35" i="24"/>
  <c r="EK35" i="24"/>
  <c r="EH35" i="24" s="1"/>
  <c r="EN32" i="24"/>
  <c r="EM32" i="24"/>
  <c r="EL32" i="24"/>
  <c r="EK32" i="24"/>
  <c r="EH32" i="24" s="1"/>
  <c r="EN31" i="24"/>
  <c r="EM31" i="24"/>
  <c r="EL31" i="24"/>
  <c r="EK31" i="24"/>
  <c r="EJ31" i="24" s="1"/>
  <c r="EN29" i="24"/>
  <c r="EM29" i="24"/>
  <c r="EL29" i="24"/>
  <c r="EK29" i="24"/>
  <c r="EJ29" i="24" s="1"/>
  <c r="EN28" i="24"/>
  <c r="EM28" i="24"/>
  <c r="EL28" i="24"/>
  <c r="EK28" i="24"/>
  <c r="EI28" i="24" s="1"/>
  <c r="EN27" i="24"/>
  <c r="EM27" i="24"/>
  <c r="EL27" i="24"/>
  <c r="EK27" i="24"/>
  <c r="EI27" i="24" s="1"/>
  <c r="EN21" i="24"/>
  <c r="EM21" i="24"/>
  <c r="EL21" i="24"/>
  <c r="EK21" i="24"/>
  <c r="EJ21" i="24" s="1"/>
  <c r="EN20" i="24"/>
  <c r="EM20" i="24"/>
  <c r="EL20" i="24"/>
  <c r="EK20" i="24"/>
  <c r="EI20" i="24" s="1"/>
  <c r="EN19" i="24"/>
  <c r="EM19" i="24"/>
  <c r="EL19" i="24"/>
  <c r="EK19" i="24"/>
  <c r="EG19" i="24" s="1"/>
  <c r="EN18" i="24"/>
  <c r="EM18" i="24"/>
  <c r="EL18" i="24"/>
  <c r="EK18" i="24"/>
  <c r="EI18" i="24" s="1"/>
  <c r="EN17" i="24"/>
  <c r="EM17" i="24"/>
  <c r="EL17" i="24"/>
  <c r="EK17" i="24"/>
  <c r="EJ17" i="24" s="1"/>
  <c r="EM16" i="24"/>
  <c r="EL16" i="24"/>
  <c r="EK16" i="24"/>
  <c r="EI16" i="24" s="1"/>
  <c r="EM15" i="24"/>
  <c r="EL15" i="24"/>
  <c r="EK15" i="24"/>
  <c r="EH15" i="24" s="1"/>
  <c r="EM13" i="24"/>
  <c r="EL13" i="24"/>
  <c r="EK13" i="24"/>
  <c r="EI13" i="24" s="1"/>
  <c r="EM12" i="24"/>
  <c r="EL12" i="24"/>
  <c r="EK12" i="24"/>
  <c r="EJ12" i="24" s="1"/>
  <c r="EA166" i="24"/>
  <c r="DZ166" i="24"/>
  <c r="DY166" i="24"/>
  <c r="EA69" i="24"/>
  <c r="DZ69" i="24"/>
  <c r="DY69" i="24"/>
  <c r="EA127" i="24"/>
  <c r="DZ127" i="24"/>
  <c r="DY127" i="24"/>
  <c r="EA202" i="24"/>
  <c r="DZ202" i="24"/>
  <c r="DY202" i="24"/>
  <c r="EA236" i="24"/>
  <c r="DZ236" i="24"/>
  <c r="DY236" i="24"/>
  <c r="EA124" i="24"/>
  <c r="DZ124" i="24"/>
  <c r="DY124" i="24"/>
  <c r="EA21" i="24"/>
  <c r="DZ21" i="24"/>
  <c r="DY21" i="24"/>
  <c r="EH273" i="24" l="1"/>
  <c r="EG271" i="24"/>
  <c r="EO158" i="24"/>
  <c r="EJ210" i="24"/>
  <c r="EH244" i="24"/>
  <c r="EG229" i="24"/>
  <c r="EH205" i="24"/>
  <c r="EJ60" i="24"/>
  <c r="EI247" i="24"/>
  <c r="EH184" i="24"/>
  <c r="EG214" i="24"/>
  <c r="EI210" i="24"/>
  <c r="EG257" i="24"/>
  <c r="EI271" i="24"/>
  <c r="EJ221" i="24"/>
  <c r="EG64" i="24"/>
  <c r="EI223" i="24"/>
  <c r="EI275" i="24"/>
  <c r="EG243" i="24"/>
  <c r="EI243" i="24"/>
  <c r="EJ276" i="24"/>
  <c r="EI79" i="24"/>
  <c r="EH252" i="24"/>
  <c r="EI69" i="24"/>
  <c r="EI80" i="24"/>
  <c r="EH110" i="24"/>
  <c r="EG239" i="24"/>
  <c r="EG27" i="24"/>
  <c r="EJ27" i="24"/>
  <c r="EH265" i="24"/>
  <c r="EG184" i="24"/>
  <c r="EJ216" i="24"/>
  <c r="EH158" i="24"/>
  <c r="EI198" i="24"/>
  <c r="EH239" i="24"/>
  <c r="EI268" i="24"/>
  <c r="EI224" i="24"/>
  <c r="EJ224" i="24"/>
  <c r="EH23" i="24"/>
  <c r="EJ23" i="24"/>
  <c r="EI47" i="24"/>
  <c r="EJ235" i="24"/>
  <c r="EJ226" i="24"/>
  <c r="EI259" i="24"/>
  <c r="EJ139" i="24"/>
  <c r="EH237" i="24"/>
  <c r="EG209" i="24"/>
  <c r="EH66" i="24"/>
  <c r="EJ202" i="24"/>
  <c r="EI237" i="24"/>
  <c r="EH209" i="24"/>
  <c r="EG188" i="24"/>
  <c r="EI92" i="24"/>
  <c r="EG224" i="24"/>
  <c r="EI227" i="24"/>
  <c r="EH64" i="24"/>
  <c r="EG79" i="24"/>
  <c r="EJ80" i="24"/>
  <c r="EG154" i="24"/>
  <c r="EJ234" i="24"/>
  <c r="EG210" i="24"/>
  <c r="EG219" i="24"/>
  <c r="EG259" i="24"/>
  <c r="EJ275" i="24"/>
  <c r="EJ66" i="24"/>
  <c r="EG280" i="24"/>
  <c r="EG32" i="24"/>
  <c r="EG208" i="24"/>
  <c r="EG261" i="24"/>
  <c r="EG264" i="24"/>
  <c r="EG265" i="24"/>
  <c r="EG268" i="24"/>
  <c r="EG273" i="24"/>
  <c r="EI280" i="24"/>
  <c r="EJ184" i="24"/>
  <c r="EJ215" i="24"/>
  <c r="EG241" i="24"/>
  <c r="EH208" i="24"/>
  <c r="EG263" i="24"/>
  <c r="EH264" i="24"/>
  <c r="EH41" i="24"/>
  <c r="EG76" i="24"/>
  <c r="EG206" i="24"/>
  <c r="EI241" i="24"/>
  <c r="EI208" i="24"/>
  <c r="EG249" i="24"/>
  <c r="EI263" i="24"/>
  <c r="EI264" i="24"/>
  <c r="EG267" i="24"/>
  <c r="EH276" i="24"/>
  <c r="EI279" i="24"/>
  <c r="EC124" i="24"/>
  <c r="EJ41" i="24"/>
  <c r="EH80" i="24"/>
  <c r="EJ140" i="24"/>
  <c r="EH185" i="24"/>
  <c r="EG222" i="24"/>
  <c r="EG227" i="24"/>
  <c r="EH206" i="24"/>
  <c r="EG197" i="24"/>
  <c r="EJ241" i="24"/>
  <c r="EJ208" i="24"/>
  <c r="EH260" i="24"/>
  <c r="EJ263" i="24"/>
  <c r="EJ264" i="24"/>
  <c r="EI267" i="24"/>
  <c r="EH275" i="24"/>
  <c r="EI276" i="24"/>
  <c r="EH27" i="24"/>
  <c r="EI188" i="24"/>
  <c r="EJ198" i="24"/>
  <c r="EJ229" i="24"/>
  <c r="EH243" i="24"/>
  <c r="EJ247" i="24"/>
  <c r="EG260" i="24"/>
  <c r="EH261" i="24"/>
  <c r="EH271" i="24"/>
  <c r="EG279" i="24"/>
  <c r="EH280" i="24"/>
  <c r="EG220" i="24"/>
  <c r="EI226" i="24"/>
  <c r="EJ227" i="24"/>
  <c r="EJ187" i="24"/>
  <c r="EG237" i="24"/>
  <c r="EG205" i="24"/>
  <c r="EJ243" i="24"/>
  <c r="EI260" i="24"/>
  <c r="EJ271" i="24"/>
  <c r="EJ279" i="24"/>
  <c r="EJ280" i="24"/>
  <c r="EG68" i="24"/>
  <c r="EG183" i="24"/>
  <c r="EG251" i="24"/>
  <c r="EJ16" i="24"/>
  <c r="EH18" i="24"/>
  <c r="EH48" i="24"/>
  <c r="EH68" i="24"/>
  <c r="EH183" i="24"/>
  <c r="EG22" i="24"/>
  <c r="EG194" i="24"/>
  <c r="EH251" i="24"/>
  <c r="EG25" i="24"/>
  <c r="EI183" i="24"/>
  <c r="EI22" i="24"/>
  <c r="EG198" i="24"/>
  <c r="EH218" i="24"/>
  <c r="EJ222" i="24"/>
  <c r="EJ223" i="24"/>
  <c r="EG230" i="24"/>
  <c r="EJ237" i="24"/>
  <c r="EI194" i="24"/>
  <c r="EG247" i="24"/>
  <c r="EI251" i="24"/>
  <c r="EI48" i="24"/>
  <c r="EH20" i="24"/>
  <c r="EG47" i="24"/>
  <c r="EJ48" i="24"/>
  <c r="EG60" i="24"/>
  <c r="EH92" i="24"/>
  <c r="EH176" i="24"/>
  <c r="EJ162" i="24"/>
  <c r="EG140" i="24"/>
  <c r="EG235" i="24"/>
  <c r="EI215" i="24"/>
  <c r="EJ22" i="24"/>
  <c r="EG203" i="24"/>
  <c r="EH198" i="24"/>
  <c r="EH230" i="24"/>
  <c r="EJ194" i="24"/>
  <c r="EH247" i="24"/>
  <c r="EJ251" i="24"/>
  <c r="EG275" i="24"/>
  <c r="EG276" i="24"/>
  <c r="EG277" i="24"/>
  <c r="EG96" i="24"/>
  <c r="EG48" i="24"/>
  <c r="EG80" i="24"/>
  <c r="EG92" i="24"/>
  <c r="EG37" i="24"/>
  <c r="EG153" i="24"/>
  <c r="EG58" i="24"/>
  <c r="EI64" i="24"/>
  <c r="EG73" i="24"/>
  <c r="EJ75" i="24"/>
  <c r="EG29" i="24"/>
  <c r="EH58" i="24"/>
  <c r="EG63" i="24"/>
  <c r="EG66" i="24"/>
  <c r="EJ73" i="24"/>
  <c r="EJ58" i="24"/>
  <c r="EI232" i="24"/>
  <c r="EJ232" i="24"/>
  <c r="EG232" i="24"/>
  <c r="EH125" i="24"/>
  <c r="EG16" i="24"/>
  <c r="EH16" i="24"/>
  <c r="EG195" i="24"/>
  <c r="EH195" i="24"/>
  <c r="EO195" i="24"/>
  <c r="EH197" i="24"/>
  <c r="EG158" i="24"/>
  <c r="EJ96" i="24"/>
  <c r="EI15" i="24"/>
  <c r="EH13" i="24"/>
  <c r="EG85" i="24"/>
  <c r="EH85" i="24"/>
  <c r="EJ158" i="24"/>
  <c r="EJ98" i="24"/>
  <c r="EI128" i="24"/>
  <c r="EI118" i="24"/>
  <c r="EG145" i="24"/>
  <c r="EG181" i="24"/>
  <c r="EO96" i="24"/>
  <c r="EI119" i="24"/>
  <c r="EG132" i="24"/>
  <c r="EG147" i="24"/>
  <c r="EG167" i="24"/>
  <c r="EO102" i="24"/>
  <c r="EG110" i="24"/>
  <c r="EG125" i="24"/>
  <c r="EJ132" i="24"/>
  <c r="EJ147" i="24"/>
  <c r="EH162" i="24"/>
  <c r="EI145" i="24"/>
  <c r="EH154" i="24"/>
  <c r="EG173" i="24"/>
  <c r="EH181" i="24"/>
  <c r="EJ110" i="24"/>
  <c r="EJ119" i="24"/>
  <c r="EI126" i="24"/>
  <c r="EH132" i="24"/>
  <c r="EJ176" i="24"/>
  <c r="EJ163" i="24"/>
  <c r="EI154" i="24"/>
  <c r="EG162" i="24"/>
  <c r="EJ173" i="24"/>
  <c r="EJ181" i="24"/>
  <c r="EG98" i="24"/>
  <c r="EG113" i="24"/>
  <c r="EG118" i="24"/>
  <c r="EJ123" i="24"/>
  <c r="EG128" i="24"/>
  <c r="EI132" i="24"/>
  <c r="EG136" i="24"/>
  <c r="EG165" i="24"/>
  <c r="EG155" i="24"/>
  <c r="EG175" i="24"/>
  <c r="EG36" i="24"/>
  <c r="EH36" i="24"/>
  <c r="EJ36" i="24"/>
  <c r="EG119" i="24"/>
  <c r="EI147" i="24"/>
  <c r="EG163" i="24"/>
  <c r="EH165" i="24"/>
  <c r="EJ155" i="24"/>
  <c r="EG168" i="24"/>
  <c r="EH113" i="24"/>
  <c r="EI93" i="24"/>
  <c r="EG101" i="24"/>
  <c r="EJ109" i="24"/>
  <c r="EI113" i="24"/>
  <c r="EH119" i="24"/>
  <c r="EG124" i="24"/>
  <c r="EG127" i="24"/>
  <c r="EG176" i="24"/>
  <c r="EH136" i="24"/>
  <c r="EI165" i="24"/>
  <c r="EH168" i="24"/>
  <c r="EI101" i="24"/>
  <c r="EG112" i="24"/>
  <c r="EJ127" i="24"/>
  <c r="EI137" i="24"/>
  <c r="EO145" i="24"/>
  <c r="EI164" i="24"/>
  <c r="EJ165" i="24"/>
  <c r="EI186" i="24"/>
  <c r="EJ160" i="24"/>
  <c r="EI168" i="24"/>
  <c r="EJ171" i="24"/>
  <c r="EI190" i="24"/>
  <c r="EJ190" i="24"/>
  <c r="EO197" i="24"/>
  <c r="EI46" i="24"/>
  <c r="EH46" i="24"/>
  <c r="EI50" i="24"/>
  <c r="EG50" i="24"/>
  <c r="EO52" i="24"/>
  <c r="EJ52" i="24"/>
  <c r="EH59" i="24"/>
  <c r="EG59" i="24"/>
  <c r="EO115" i="24"/>
  <c r="EJ115" i="24"/>
  <c r="EI115" i="24"/>
  <c r="EH115" i="24"/>
  <c r="EO245" i="24"/>
  <c r="EH245" i="24"/>
  <c r="EG245" i="24"/>
  <c r="EO272" i="24"/>
  <c r="EI272" i="24"/>
  <c r="EH272" i="24"/>
  <c r="EG272" i="24"/>
  <c r="EO281" i="24"/>
  <c r="EI281" i="24"/>
  <c r="EH281" i="24"/>
  <c r="EG281" i="24"/>
  <c r="EJ18" i="24"/>
  <c r="EO29" i="24"/>
  <c r="EI29" i="24"/>
  <c r="EI34" i="24"/>
  <c r="EJ34" i="24"/>
  <c r="EI38" i="24"/>
  <c r="EO37" i="24"/>
  <c r="EI37" i="24"/>
  <c r="EI43" i="24"/>
  <c r="EJ43" i="24"/>
  <c r="EI152" i="24"/>
  <c r="EO153" i="24"/>
  <c r="EI153" i="24"/>
  <c r="EG45" i="24"/>
  <c r="EH51" i="24"/>
  <c r="EI51" i="24"/>
  <c r="EG52" i="24"/>
  <c r="EO71" i="24"/>
  <c r="EJ71" i="24"/>
  <c r="EI71" i="24"/>
  <c r="EI117" i="24"/>
  <c r="EJ117" i="24"/>
  <c r="EH117" i="24"/>
  <c r="EG117" i="24"/>
  <c r="EO211" i="24"/>
  <c r="EH211" i="24"/>
  <c r="EG211" i="24"/>
  <c r="EO213" i="24"/>
  <c r="EI213" i="24"/>
  <c r="EH213" i="24"/>
  <c r="EG213" i="24"/>
  <c r="EO248" i="24"/>
  <c r="EI248" i="24"/>
  <c r="EH248" i="24"/>
  <c r="EG248" i="24"/>
  <c r="EO255" i="24"/>
  <c r="EJ255" i="24"/>
  <c r="EI255" i="24"/>
  <c r="EH255" i="24"/>
  <c r="EI94" i="24"/>
  <c r="EJ94" i="24"/>
  <c r="EH94" i="24"/>
  <c r="EG94" i="24"/>
  <c r="EO20" i="24"/>
  <c r="EJ20" i="24"/>
  <c r="EH28" i="24"/>
  <c r="EG28" i="24"/>
  <c r="EG46" i="24"/>
  <c r="EH50" i="24"/>
  <c r="EH52" i="24"/>
  <c r="EI78" i="24"/>
  <c r="EJ78" i="24"/>
  <c r="EH78" i="24"/>
  <c r="EG78" i="24"/>
  <c r="EJ86" i="24"/>
  <c r="EH86" i="24"/>
  <c r="EI129" i="24"/>
  <c r="EJ129" i="24"/>
  <c r="EH129" i="24"/>
  <c r="EG129" i="24"/>
  <c r="EH148" i="24"/>
  <c r="EI148" i="24"/>
  <c r="EG148" i="24"/>
  <c r="EI141" i="24"/>
  <c r="EH141" i="24"/>
  <c r="EG141" i="24"/>
  <c r="EH228" i="24"/>
  <c r="EJ228" i="24"/>
  <c r="EI228" i="24"/>
  <c r="EG228" i="24"/>
  <c r="EO256" i="24"/>
  <c r="EJ256" i="24"/>
  <c r="EI256" i="24"/>
  <c r="EH256" i="24"/>
  <c r="EO134" i="24"/>
  <c r="EJ134" i="24"/>
  <c r="EI134" i="24"/>
  <c r="EH134" i="24"/>
  <c r="EO253" i="24"/>
  <c r="EH253" i="24"/>
  <c r="EG253" i="24"/>
  <c r="EG13" i="24"/>
  <c r="EO16" i="24"/>
  <c r="EG18" i="24"/>
  <c r="EH19" i="24"/>
  <c r="EI19" i="24"/>
  <c r="EG20" i="24"/>
  <c r="EH29" i="24"/>
  <c r="EI32" i="24"/>
  <c r="EJ32" i="24"/>
  <c r="EI35" i="24"/>
  <c r="EO23" i="24"/>
  <c r="EI23" i="24"/>
  <c r="EG34" i="24"/>
  <c r="EH37" i="24"/>
  <c r="EI25" i="24"/>
  <c r="EJ25" i="24"/>
  <c r="EI40" i="24"/>
  <c r="EO41" i="24"/>
  <c r="EI41" i="24"/>
  <c r="EG43" i="24"/>
  <c r="EH153" i="24"/>
  <c r="EJ46" i="24"/>
  <c r="EJ50" i="24"/>
  <c r="EI52" i="24"/>
  <c r="EI59" i="24"/>
  <c r="EO60" i="24"/>
  <c r="EI60" i="24"/>
  <c r="EH61" i="24"/>
  <c r="EH70" i="24"/>
  <c r="EI70" i="24"/>
  <c r="EG70" i="24"/>
  <c r="EG71" i="24"/>
  <c r="EI100" i="24"/>
  <c r="EJ100" i="24"/>
  <c r="EH100" i="24"/>
  <c r="EG100" i="24"/>
  <c r="EH111" i="24"/>
  <c r="EI111" i="24"/>
  <c r="EG111" i="24"/>
  <c r="EG115" i="24"/>
  <c r="EH177" i="24"/>
  <c r="EI177" i="24"/>
  <c r="EG177" i="24"/>
  <c r="EG134" i="24"/>
  <c r="EO150" i="24"/>
  <c r="EJ150" i="24"/>
  <c r="EI150" i="24"/>
  <c r="EH150" i="24"/>
  <c r="EO242" i="24"/>
  <c r="EJ242" i="24"/>
  <c r="EI242" i="24"/>
  <c r="EH242" i="24"/>
  <c r="EO269" i="24"/>
  <c r="EH269" i="24"/>
  <c r="EG269" i="24"/>
  <c r="EH219" i="24"/>
  <c r="EI244" i="24"/>
  <c r="EH249" i="24"/>
  <c r="EI252" i="24"/>
  <c r="EH257" i="24"/>
  <c r="EJ259" i="24"/>
  <c r="EJ267" i="24"/>
  <c r="EJ268" i="24"/>
  <c r="EI63" i="24"/>
  <c r="EJ64" i="24"/>
  <c r="EJ68" i="24"/>
  <c r="EH73" i="24"/>
  <c r="EG75" i="24"/>
  <c r="EI76" i="24"/>
  <c r="EJ85" i="24"/>
  <c r="EJ92" i="24"/>
  <c r="EH98" i="24"/>
  <c r="EG102" i="24"/>
  <c r="EG109" i="24"/>
  <c r="EI112" i="24"/>
  <c r="EJ113" i="24"/>
  <c r="EG123" i="24"/>
  <c r="EI124" i="24"/>
  <c r="EJ125" i="24"/>
  <c r="EH127" i="24"/>
  <c r="EJ136" i="24"/>
  <c r="EH145" i="24"/>
  <c r="EH163" i="24"/>
  <c r="EJ154" i="24"/>
  <c r="EH155" i="24"/>
  <c r="EG160" i="24"/>
  <c r="EI167" i="24"/>
  <c r="EJ168" i="24"/>
  <c r="EG171" i="24"/>
  <c r="EH173" i="24"/>
  <c r="EI175" i="24"/>
  <c r="EJ183" i="24"/>
  <c r="EG139" i="24"/>
  <c r="EH140" i="24"/>
  <c r="EG234" i="24"/>
  <c r="EH235" i="24"/>
  <c r="EJ188" i="24"/>
  <c r="EG221" i="24"/>
  <c r="EH222" i="24"/>
  <c r="EG187" i="24"/>
  <c r="EH229" i="24"/>
  <c r="EG69" i="24"/>
  <c r="EI73" i="24"/>
  <c r="EH75" i="24"/>
  <c r="EI98" i="24"/>
  <c r="EI102" i="24"/>
  <c r="EH109" i="24"/>
  <c r="EH123" i="24"/>
  <c r="EO157" i="24"/>
  <c r="EG126" i="24"/>
  <c r="EI127" i="24"/>
  <c r="EG137" i="24"/>
  <c r="EH147" i="24"/>
  <c r="EI163" i="24"/>
  <c r="EG186" i="24"/>
  <c r="EI155" i="24"/>
  <c r="EH160" i="24"/>
  <c r="EH171" i="24"/>
  <c r="EI173" i="24"/>
  <c r="EI139" i="24"/>
  <c r="EI140" i="24"/>
  <c r="EI234" i="24"/>
  <c r="EI235" i="24"/>
  <c r="EG215" i="24"/>
  <c r="EH22" i="24"/>
  <c r="EG190" i="24"/>
  <c r="EH210" i="24"/>
  <c r="EI221" i="24"/>
  <c r="EI222" i="24"/>
  <c r="EG223" i="24"/>
  <c r="EH224" i="24"/>
  <c r="EG226" i="24"/>
  <c r="EH227" i="24"/>
  <c r="EI187" i="24"/>
  <c r="EI229" i="24"/>
  <c r="EG244" i="24"/>
  <c r="EG252" i="24"/>
  <c r="EH259" i="24"/>
  <c r="EH267" i="24"/>
  <c r="EH268" i="24"/>
  <c r="EG164" i="24"/>
  <c r="EJ61" i="24"/>
  <c r="EG61" i="24"/>
  <c r="EH157" i="24"/>
  <c r="EG157" i="24"/>
  <c r="EI157" i="24"/>
  <c r="EG81" i="24"/>
  <c r="EH81" i="24"/>
  <c r="EI81" i="24"/>
  <c r="EH102" i="24"/>
  <c r="EG21" i="24"/>
  <c r="EG31" i="24"/>
  <c r="EG33" i="24"/>
  <c r="EO33" i="24"/>
  <c r="EG42" i="24"/>
  <c r="EG49" i="24"/>
  <c r="EG53" i="24"/>
  <c r="EO53" i="24"/>
  <c r="EG62" i="24"/>
  <c r="EG77" i="24"/>
  <c r="EG74" i="24"/>
  <c r="EO74" i="24"/>
  <c r="EJ201" i="24"/>
  <c r="EI201" i="24"/>
  <c r="EH201" i="24"/>
  <c r="EG201" i="24"/>
  <c r="EO201" i="24"/>
  <c r="EH12" i="24"/>
  <c r="EO13" i="24"/>
  <c r="EJ15" i="24"/>
  <c r="EH17" i="24"/>
  <c r="EO18" i="24"/>
  <c r="EJ19" i="24"/>
  <c r="EH21" i="24"/>
  <c r="EO27" i="24"/>
  <c r="EJ28" i="24"/>
  <c r="EH31" i="24"/>
  <c r="EO32" i="24"/>
  <c r="EH24" i="24"/>
  <c r="EO34" i="24"/>
  <c r="EJ38" i="24"/>
  <c r="EH33" i="24"/>
  <c r="EO25" i="24"/>
  <c r="EJ40" i="24"/>
  <c r="EH42" i="24"/>
  <c r="EO43" i="24"/>
  <c r="EJ152" i="24"/>
  <c r="EH45" i="24"/>
  <c r="EO46" i="24"/>
  <c r="EJ47" i="24"/>
  <c r="EH49" i="24"/>
  <c r="EO50" i="24"/>
  <c r="EJ51" i="24"/>
  <c r="EH53" i="24"/>
  <c r="EO58" i="24"/>
  <c r="EJ59" i="24"/>
  <c r="EH62" i="24"/>
  <c r="EO61" i="24"/>
  <c r="EJ63" i="24"/>
  <c r="EH65" i="24"/>
  <c r="EO66" i="24"/>
  <c r="EJ70" i="24"/>
  <c r="EH72" i="24"/>
  <c r="EO68" i="24"/>
  <c r="EJ69" i="24"/>
  <c r="EH77" i="24"/>
  <c r="EO78" i="24"/>
  <c r="EJ79" i="24"/>
  <c r="EH74" i="24"/>
  <c r="EO75" i="24"/>
  <c r="EJ76" i="24"/>
  <c r="EI86" i="24"/>
  <c r="EH95" i="24"/>
  <c r="EJ95" i="24"/>
  <c r="EO95" i="24"/>
  <c r="EJ116" i="24"/>
  <c r="EI116" i="24"/>
  <c r="EH116" i="24"/>
  <c r="EO116" i="24"/>
  <c r="EJ133" i="24"/>
  <c r="EI133" i="24"/>
  <c r="EH133" i="24"/>
  <c r="EO133" i="24"/>
  <c r="EI192" i="24"/>
  <c r="EH192" i="24"/>
  <c r="EJ192" i="24"/>
  <c r="EG192" i="24"/>
  <c r="EO192" i="24"/>
  <c r="EJ258" i="24"/>
  <c r="EI258" i="24"/>
  <c r="EH258" i="24"/>
  <c r="EG258" i="24"/>
  <c r="EO258" i="24"/>
  <c r="EG12" i="24"/>
  <c r="EO24" i="24"/>
  <c r="EO65" i="24"/>
  <c r="EG72" i="24"/>
  <c r="EH91" i="24"/>
  <c r="EJ99" i="24"/>
  <c r="EH99" i="24"/>
  <c r="EO99" i="24"/>
  <c r="EJ120" i="24"/>
  <c r="EI120" i="24"/>
  <c r="EH120" i="24"/>
  <c r="EO120" i="24"/>
  <c r="EG15" i="24"/>
  <c r="EI17" i="24"/>
  <c r="EO19" i="24"/>
  <c r="EI21" i="24"/>
  <c r="EO28" i="24"/>
  <c r="EI31" i="24"/>
  <c r="EG35" i="24"/>
  <c r="EI24" i="24"/>
  <c r="EO38" i="24"/>
  <c r="EO40" i="24"/>
  <c r="EI42" i="24"/>
  <c r="EO152" i="24"/>
  <c r="EO47" i="24"/>
  <c r="EI49" i="24"/>
  <c r="EO51" i="24"/>
  <c r="EO59" i="24"/>
  <c r="EI62" i="24"/>
  <c r="EO63" i="24"/>
  <c r="EI65" i="24"/>
  <c r="EO70" i="24"/>
  <c r="EI72" i="24"/>
  <c r="EO69" i="24"/>
  <c r="EI77" i="24"/>
  <c r="EO79" i="24"/>
  <c r="EI74" i="24"/>
  <c r="EO76" i="24"/>
  <c r="EO86" i="24"/>
  <c r="EG91" i="24"/>
  <c r="EG99" i="24"/>
  <c r="EJ114" i="24"/>
  <c r="EI114" i="24"/>
  <c r="EH114" i="24"/>
  <c r="EO114" i="24"/>
  <c r="EJ130" i="24"/>
  <c r="EI130" i="24"/>
  <c r="EH130" i="24"/>
  <c r="EO130" i="24"/>
  <c r="EJ169" i="24"/>
  <c r="EI169" i="24"/>
  <c r="EH169" i="24"/>
  <c r="EO169" i="24"/>
  <c r="EJ236" i="24"/>
  <c r="EI236" i="24"/>
  <c r="EH236" i="24"/>
  <c r="EG236" i="24"/>
  <c r="EO236" i="24"/>
  <c r="EJ207" i="24"/>
  <c r="EI207" i="24"/>
  <c r="EH207" i="24"/>
  <c r="EG207" i="24"/>
  <c r="EO207" i="24"/>
  <c r="EI199" i="24"/>
  <c r="EH199" i="24"/>
  <c r="EG199" i="24"/>
  <c r="EO199" i="24"/>
  <c r="EJ254" i="24"/>
  <c r="EI254" i="24"/>
  <c r="EH254" i="24"/>
  <c r="EG254" i="24"/>
  <c r="EO254" i="24"/>
  <c r="EO12" i="24"/>
  <c r="EG17" i="24"/>
  <c r="EO17" i="24"/>
  <c r="EO21" i="24"/>
  <c r="EO31" i="24"/>
  <c r="EG24" i="24"/>
  <c r="EO42" i="24"/>
  <c r="EO45" i="24"/>
  <c r="EO49" i="24"/>
  <c r="EO62" i="24"/>
  <c r="EG65" i="24"/>
  <c r="EO72" i="24"/>
  <c r="EO77" i="24"/>
  <c r="EO91" i="24"/>
  <c r="EJ135" i="24"/>
  <c r="EI135" i="24"/>
  <c r="EH135" i="24"/>
  <c r="EJ172" i="24"/>
  <c r="EI172" i="24"/>
  <c r="EH172" i="24"/>
  <c r="EO172" i="24"/>
  <c r="EI12" i="24"/>
  <c r="EO15" i="24"/>
  <c r="EO35" i="24"/>
  <c r="EG38" i="24"/>
  <c r="EI33" i="24"/>
  <c r="EG40" i="24"/>
  <c r="EG152" i="24"/>
  <c r="EI45" i="24"/>
  <c r="EG86" i="24"/>
  <c r="EI91" i="24"/>
  <c r="EJ93" i="24"/>
  <c r="EH93" i="24"/>
  <c r="EO93" i="24"/>
  <c r="EG95" i="24"/>
  <c r="EI99" i="24"/>
  <c r="EJ106" i="24"/>
  <c r="EI106" i="24"/>
  <c r="EH106" i="24"/>
  <c r="EO106" i="24"/>
  <c r="EG120" i="24"/>
  <c r="EJ121" i="24"/>
  <c r="EI121" i="24"/>
  <c r="EH121" i="24"/>
  <c r="EO121" i="24"/>
  <c r="EG135" i="24"/>
  <c r="EJ146" i="24"/>
  <c r="EI146" i="24"/>
  <c r="EH146" i="24"/>
  <c r="EO146" i="24"/>
  <c r="EJ161" i="24"/>
  <c r="EI161" i="24"/>
  <c r="EH161" i="24"/>
  <c r="EO161" i="24"/>
  <c r="EJ166" i="24"/>
  <c r="EI166" i="24"/>
  <c r="EH166" i="24"/>
  <c r="EO166" i="24"/>
  <c r="EJ156" i="24"/>
  <c r="EI156" i="24"/>
  <c r="EH156" i="24"/>
  <c r="EO156" i="24"/>
  <c r="EG172" i="24"/>
  <c r="EJ182" i="24"/>
  <c r="EI182" i="24"/>
  <c r="EH182" i="24"/>
  <c r="EO182" i="24"/>
  <c r="EO85" i="24"/>
  <c r="EO94" i="24"/>
  <c r="EO100" i="24"/>
  <c r="EJ101" i="24"/>
  <c r="EO109" i="24"/>
  <c r="EJ112" i="24"/>
  <c r="EO110" i="24"/>
  <c r="EJ111" i="24"/>
  <c r="EO117" i="24"/>
  <c r="EJ118" i="24"/>
  <c r="EO123" i="24"/>
  <c r="EJ124" i="24"/>
  <c r="EO125" i="24"/>
  <c r="EJ126" i="24"/>
  <c r="EO129" i="24"/>
  <c r="EJ128" i="24"/>
  <c r="EO176" i="24"/>
  <c r="EO136" i="24"/>
  <c r="EJ137" i="24"/>
  <c r="EJ148" i="24"/>
  <c r="EJ164" i="24"/>
  <c r="EJ186" i="24"/>
  <c r="EO160" i="24"/>
  <c r="EJ167" i="24"/>
  <c r="EO162" i="24"/>
  <c r="EI171" i="24"/>
  <c r="EJ175" i="24"/>
  <c r="EI181" i="24"/>
  <c r="EO184" i="24"/>
  <c r="EO139" i="24"/>
  <c r="EO141" i="24"/>
  <c r="EJ204" i="24"/>
  <c r="EI204" i="24"/>
  <c r="EO204" i="24"/>
  <c r="EI238" i="24"/>
  <c r="EH238" i="24"/>
  <c r="EO238" i="24"/>
  <c r="EO225" i="24"/>
  <c r="EJ225" i="24"/>
  <c r="EI225" i="24"/>
  <c r="EJ212" i="24"/>
  <c r="EI212" i="24"/>
  <c r="EH212" i="24"/>
  <c r="EO212" i="24"/>
  <c r="EJ240" i="24"/>
  <c r="EI240" i="24"/>
  <c r="EH240" i="24"/>
  <c r="EO240" i="24"/>
  <c r="EJ250" i="24"/>
  <c r="EI250" i="24"/>
  <c r="EH250" i="24"/>
  <c r="EO250" i="24"/>
  <c r="EJ274" i="24"/>
  <c r="EI274" i="24"/>
  <c r="EH274" i="24"/>
  <c r="EO274" i="24"/>
  <c r="EJ278" i="24"/>
  <c r="EI278" i="24"/>
  <c r="EH278" i="24"/>
  <c r="EO278" i="24"/>
  <c r="EO101" i="24"/>
  <c r="EO112" i="24"/>
  <c r="EO111" i="24"/>
  <c r="EO118" i="24"/>
  <c r="EO124" i="24"/>
  <c r="EO126" i="24"/>
  <c r="EO128" i="24"/>
  <c r="EO177" i="24"/>
  <c r="EO137" i="24"/>
  <c r="EO148" i="24"/>
  <c r="EO164" i="24"/>
  <c r="EO186" i="24"/>
  <c r="EO167" i="24"/>
  <c r="EO175" i="24"/>
  <c r="EI214" i="24"/>
  <c r="EH214" i="24"/>
  <c r="EO214" i="24"/>
  <c r="EJ203" i="24"/>
  <c r="EI203" i="24"/>
  <c r="EO203" i="24"/>
  <c r="EI220" i="24"/>
  <c r="EH220" i="24"/>
  <c r="EO220" i="24"/>
  <c r="EJ189" i="24"/>
  <c r="EI189" i="24"/>
  <c r="EH189" i="24"/>
  <c r="EO189" i="24"/>
  <c r="EJ193" i="24"/>
  <c r="EI193" i="24"/>
  <c r="EH193" i="24"/>
  <c r="EO193" i="24"/>
  <c r="EJ246" i="24"/>
  <c r="EI246" i="24"/>
  <c r="EH246" i="24"/>
  <c r="EO246" i="24"/>
  <c r="EJ266" i="24"/>
  <c r="EI266" i="24"/>
  <c r="EH266" i="24"/>
  <c r="EO266" i="24"/>
  <c r="EJ270" i="24"/>
  <c r="EI270" i="24"/>
  <c r="EH270" i="24"/>
  <c r="EO270" i="24"/>
  <c r="EJ185" i="24"/>
  <c r="EI185" i="24"/>
  <c r="EO185" i="24"/>
  <c r="EI216" i="24"/>
  <c r="EH216" i="24"/>
  <c r="EO216" i="24"/>
  <c r="EG204" i="24"/>
  <c r="EG238" i="24"/>
  <c r="EJ218" i="24"/>
  <c r="EI218" i="24"/>
  <c r="EO218" i="24"/>
  <c r="EI202" i="24"/>
  <c r="EH202" i="24"/>
  <c r="EO202" i="24"/>
  <c r="EG225" i="24"/>
  <c r="EJ231" i="24"/>
  <c r="EI231" i="24"/>
  <c r="EH231" i="24"/>
  <c r="EO231" i="24"/>
  <c r="EJ233" i="24"/>
  <c r="EI233" i="24"/>
  <c r="EH233" i="24"/>
  <c r="EO233" i="24"/>
  <c r="EJ262" i="24"/>
  <c r="EI262" i="24"/>
  <c r="EH262" i="24"/>
  <c r="EO262" i="24"/>
  <c r="EO234" i="24"/>
  <c r="EO215" i="24"/>
  <c r="EO190" i="24"/>
  <c r="EO188" i="24"/>
  <c r="EO221" i="24"/>
  <c r="EO223" i="24"/>
  <c r="EO226" i="24"/>
  <c r="EI211" i="24"/>
  <c r="EO228" i="24"/>
  <c r="EI206" i="24"/>
  <c r="EO187" i="24"/>
  <c r="EI230" i="24"/>
  <c r="EO232" i="24"/>
  <c r="EI205" i="24"/>
  <c r="EO194" i="24"/>
  <c r="EI239" i="24"/>
  <c r="EO241" i="24"/>
  <c r="EI209" i="24"/>
  <c r="EJ213" i="24"/>
  <c r="EI219" i="24"/>
  <c r="EJ244" i="24"/>
  <c r="EI245" i="24"/>
  <c r="EJ248" i="24"/>
  <c r="EI249" i="24"/>
  <c r="EJ252" i="24"/>
  <c r="EI253" i="24"/>
  <c r="EI257" i="24"/>
  <c r="EJ260" i="24"/>
  <c r="EI261" i="24"/>
  <c r="EO263" i="24"/>
  <c r="EI265" i="24"/>
  <c r="EI269" i="24"/>
  <c r="EJ272" i="24"/>
  <c r="EI273" i="24"/>
  <c r="EI277" i="24"/>
  <c r="EO279" i="24"/>
  <c r="EJ211" i="24"/>
  <c r="EJ206" i="24"/>
  <c r="EJ230" i="24"/>
  <c r="EJ205" i="24"/>
  <c r="EJ239" i="24"/>
  <c r="EJ209" i="24"/>
  <c r="EJ219" i="24"/>
  <c r="EJ245" i="24"/>
  <c r="EJ249" i="24"/>
  <c r="EJ253" i="24"/>
  <c r="EJ257" i="24"/>
  <c r="EJ261" i="24"/>
  <c r="EJ265" i="24"/>
  <c r="EJ269" i="24"/>
  <c r="EJ273" i="24"/>
  <c r="EJ277" i="24"/>
  <c r="EJ281" i="24"/>
  <c r="EC236" i="24"/>
  <c r="DX124" i="24"/>
  <c r="DX236" i="24"/>
  <c r="EC127" i="24"/>
  <c r="EC21" i="24"/>
  <c r="EC166" i="24"/>
  <c r="EC202" i="24"/>
  <c r="EC69" i="24"/>
  <c r="DV166" i="24"/>
  <c r="DU166" i="24"/>
  <c r="DX166" i="24"/>
  <c r="DU69" i="24"/>
  <c r="DV69" i="24"/>
  <c r="DX69" i="24"/>
  <c r="DU127" i="24"/>
  <c r="DV127" i="24"/>
  <c r="DW127" i="24"/>
  <c r="DX127" i="24"/>
  <c r="DU202" i="24"/>
  <c r="DV202" i="24"/>
  <c r="DX202" i="24"/>
  <c r="DU236" i="24"/>
  <c r="DV236" i="24"/>
  <c r="DU124" i="24"/>
  <c r="DV124" i="24"/>
  <c r="DU21" i="24"/>
  <c r="DV21" i="24"/>
  <c r="DX21" i="24"/>
  <c r="AC201" i="25" l="1"/>
  <c r="AB201" i="25"/>
  <c r="E200" i="25"/>
  <c r="D200" i="25"/>
  <c r="C200" i="25"/>
  <c r="B200" i="25"/>
  <c r="E199" i="25"/>
  <c r="D199" i="25"/>
  <c r="C199" i="25"/>
  <c r="B199" i="25"/>
  <c r="E198" i="25"/>
  <c r="D198" i="25"/>
  <c r="C198" i="25"/>
  <c r="B198" i="25"/>
  <c r="E197" i="25"/>
  <c r="D197" i="25"/>
  <c r="C197" i="25"/>
  <c r="B197" i="25"/>
  <c r="E196" i="25"/>
  <c r="D196" i="25"/>
  <c r="C196" i="25"/>
  <c r="B196" i="25"/>
  <c r="E195" i="25"/>
  <c r="D195" i="25"/>
  <c r="C195" i="25"/>
  <c r="B195" i="25"/>
  <c r="E194" i="25"/>
  <c r="D194" i="25"/>
  <c r="C194" i="25"/>
  <c r="B194" i="25"/>
  <c r="E193" i="25"/>
  <c r="D193" i="25"/>
  <c r="C193" i="25"/>
  <c r="B193" i="25"/>
  <c r="E192" i="25"/>
  <c r="D192" i="25"/>
  <c r="C192" i="25"/>
  <c r="B192" i="25"/>
  <c r="E191" i="25"/>
  <c r="D191" i="25"/>
  <c r="C191" i="25"/>
  <c r="B191" i="25"/>
  <c r="E190" i="25"/>
  <c r="D190" i="25"/>
  <c r="C190" i="25"/>
  <c r="B190" i="25"/>
  <c r="E189" i="25"/>
  <c r="D189" i="25"/>
  <c r="C189" i="25"/>
  <c r="B189" i="25"/>
  <c r="E188" i="25"/>
  <c r="D188" i="25"/>
  <c r="C188" i="25"/>
  <c r="B188" i="25"/>
  <c r="E187" i="25"/>
  <c r="D187" i="25"/>
  <c r="C187" i="25"/>
  <c r="B187" i="25"/>
  <c r="E186" i="25"/>
  <c r="D186" i="25"/>
  <c r="C186" i="25"/>
  <c r="B186" i="25"/>
  <c r="E185" i="25"/>
  <c r="D185" i="25"/>
  <c r="C185" i="25"/>
  <c r="B185" i="25"/>
  <c r="E184" i="25"/>
  <c r="D184" i="25"/>
  <c r="C184" i="25"/>
  <c r="B184" i="25"/>
  <c r="E183" i="25"/>
  <c r="D183" i="25"/>
  <c r="C183" i="25"/>
  <c r="B183" i="25"/>
  <c r="E182" i="25"/>
  <c r="D182" i="25"/>
  <c r="C182" i="25"/>
  <c r="B182" i="25"/>
  <c r="E181" i="25"/>
  <c r="D181" i="25"/>
  <c r="C181" i="25"/>
  <c r="B181" i="25"/>
  <c r="E180" i="25"/>
  <c r="D180" i="25"/>
  <c r="C180" i="25"/>
  <c r="B180" i="25"/>
  <c r="E179" i="25"/>
  <c r="D179" i="25"/>
  <c r="C179" i="25"/>
  <c r="B179" i="25"/>
  <c r="E178" i="25"/>
  <c r="D178" i="25"/>
  <c r="C178" i="25"/>
  <c r="B178" i="25"/>
  <c r="E177" i="25"/>
  <c r="D177" i="25"/>
  <c r="C177" i="25"/>
  <c r="B177" i="25"/>
  <c r="E176" i="25"/>
  <c r="D176" i="25"/>
  <c r="C176" i="25"/>
  <c r="B176" i="25"/>
  <c r="E175" i="25"/>
  <c r="D175" i="25"/>
  <c r="C175" i="25"/>
  <c r="B175" i="25"/>
  <c r="E174" i="25"/>
  <c r="D174" i="25"/>
  <c r="C174" i="25"/>
  <c r="B174" i="25"/>
  <c r="E173" i="25"/>
  <c r="D173" i="25"/>
  <c r="C173" i="25"/>
  <c r="B173" i="25"/>
  <c r="E172" i="25"/>
  <c r="D172" i="25"/>
  <c r="C172" i="25"/>
  <c r="B172" i="25"/>
  <c r="E171" i="25"/>
  <c r="D171" i="25"/>
  <c r="C171" i="25"/>
  <c r="B171" i="25"/>
  <c r="E170" i="25"/>
  <c r="D170" i="25"/>
  <c r="C170" i="25"/>
  <c r="B170" i="25"/>
  <c r="E169" i="25"/>
  <c r="D169" i="25"/>
  <c r="C169" i="25"/>
  <c r="B169" i="25"/>
  <c r="E168" i="25"/>
  <c r="D168" i="25"/>
  <c r="C168" i="25"/>
  <c r="B168" i="25"/>
  <c r="E167" i="25"/>
  <c r="D167" i="25"/>
  <c r="C167" i="25"/>
  <c r="B167" i="25"/>
  <c r="E166" i="25"/>
  <c r="D166" i="25"/>
  <c r="C166" i="25"/>
  <c r="B166" i="25"/>
  <c r="E165" i="25"/>
  <c r="D165" i="25"/>
  <c r="C165" i="25"/>
  <c r="B165" i="25"/>
  <c r="E164" i="25"/>
  <c r="D164" i="25"/>
  <c r="C164" i="25"/>
  <c r="B164" i="25"/>
  <c r="E163" i="25"/>
  <c r="D163" i="25"/>
  <c r="C163" i="25"/>
  <c r="B163" i="25"/>
  <c r="E162" i="25"/>
  <c r="D162" i="25"/>
  <c r="C162" i="25"/>
  <c r="B162" i="25"/>
  <c r="E161" i="25"/>
  <c r="D161" i="25"/>
  <c r="C161" i="25"/>
  <c r="B161" i="25"/>
  <c r="E160" i="25"/>
  <c r="D160" i="25"/>
  <c r="C160" i="25"/>
  <c r="B160" i="25"/>
  <c r="E159" i="25"/>
  <c r="D159" i="25"/>
  <c r="C159" i="25"/>
  <c r="B159" i="25"/>
  <c r="E158" i="25"/>
  <c r="D158" i="25"/>
  <c r="C158" i="25"/>
  <c r="B158" i="25"/>
  <c r="E157" i="25"/>
  <c r="D157" i="25"/>
  <c r="C157" i="25"/>
  <c r="B157" i="25"/>
  <c r="E156" i="25"/>
  <c r="D156" i="25"/>
  <c r="C156" i="25"/>
  <c r="B156" i="25"/>
  <c r="E155" i="25"/>
  <c r="D155" i="25"/>
  <c r="C155" i="25"/>
  <c r="B155" i="25"/>
  <c r="E154" i="25"/>
  <c r="D154" i="25"/>
  <c r="C154" i="25"/>
  <c r="B154" i="25"/>
  <c r="E153" i="25"/>
  <c r="D153" i="25"/>
  <c r="C153" i="25"/>
  <c r="B153" i="25"/>
  <c r="E152" i="25"/>
  <c r="D152" i="25"/>
  <c r="C152" i="25"/>
  <c r="B152" i="25"/>
  <c r="E151" i="25"/>
  <c r="D151" i="25"/>
  <c r="C151" i="25"/>
  <c r="B151" i="25"/>
  <c r="E150" i="25"/>
  <c r="D150" i="25"/>
  <c r="C150" i="25"/>
  <c r="B150" i="25"/>
  <c r="E149" i="25"/>
  <c r="D149" i="25"/>
  <c r="C149" i="25"/>
  <c r="B149" i="25"/>
  <c r="E148" i="25"/>
  <c r="D148" i="25"/>
  <c r="C148" i="25"/>
  <c r="B148" i="25"/>
  <c r="E147" i="25"/>
  <c r="D147" i="25"/>
  <c r="C147" i="25"/>
  <c r="B147" i="25"/>
  <c r="E146" i="25"/>
  <c r="D146" i="25"/>
  <c r="C146" i="25"/>
  <c r="B146" i="25"/>
  <c r="E145" i="25"/>
  <c r="D145" i="25"/>
  <c r="C145" i="25"/>
  <c r="B145" i="25"/>
  <c r="E144" i="25"/>
  <c r="D144" i="25"/>
  <c r="C144" i="25"/>
  <c r="B144" i="25"/>
  <c r="E143" i="25"/>
  <c r="D143" i="25"/>
  <c r="C143" i="25"/>
  <c r="B143" i="25"/>
  <c r="E142" i="25"/>
  <c r="D142" i="25"/>
  <c r="C142" i="25"/>
  <c r="B142" i="25"/>
  <c r="E141" i="25"/>
  <c r="D141" i="25"/>
  <c r="C141" i="25"/>
  <c r="B141" i="25"/>
  <c r="E140" i="25"/>
  <c r="D140" i="25"/>
  <c r="C140" i="25"/>
  <c r="B140" i="25"/>
  <c r="E139" i="25"/>
  <c r="D139" i="25"/>
  <c r="C139" i="25"/>
  <c r="B139" i="25"/>
  <c r="E138" i="25"/>
  <c r="D138" i="25"/>
  <c r="C138" i="25"/>
  <c r="B138" i="25"/>
  <c r="E137" i="25"/>
  <c r="D137" i="25"/>
  <c r="C137" i="25"/>
  <c r="B137" i="25"/>
  <c r="E136" i="25"/>
  <c r="D136" i="25"/>
  <c r="C136" i="25"/>
  <c r="B136" i="25"/>
  <c r="E135" i="25"/>
  <c r="D135" i="25"/>
  <c r="C135" i="25"/>
  <c r="B135" i="25"/>
  <c r="E134" i="25"/>
  <c r="D134" i="25"/>
  <c r="C134" i="25"/>
  <c r="B134" i="25"/>
  <c r="E133" i="25"/>
  <c r="D133" i="25"/>
  <c r="C133" i="25"/>
  <c r="B133" i="25"/>
  <c r="E132" i="25"/>
  <c r="D132" i="25"/>
  <c r="C132" i="25"/>
  <c r="B132" i="25"/>
  <c r="E131" i="25"/>
  <c r="D131" i="25"/>
  <c r="C131" i="25"/>
  <c r="B131" i="25"/>
  <c r="E130" i="25"/>
  <c r="D130" i="25"/>
  <c r="C130" i="25"/>
  <c r="B130" i="25"/>
  <c r="E129" i="25"/>
  <c r="D129" i="25"/>
  <c r="C129" i="25"/>
  <c r="B129" i="25"/>
  <c r="E128" i="25"/>
  <c r="D128" i="25"/>
  <c r="C128" i="25"/>
  <c r="B128" i="25"/>
  <c r="E127" i="25"/>
  <c r="D127" i="25"/>
  <c r="C127" i="25"/>
  <c r="B127" i="25"/>
  <c r="E126" i="25"/>
  <c r="D126" i="25"/>
  <c r="C126" i="25"/>
  <c r="B126" i="25"/>
  <c r="E125" i="25"/>
  <c r="D125" i="25"/>
  <c r="C125" i="25"/>
  <c r="B125" i="25"/>
  <c r="E124" i="25"/>
  <c r="D124" i="25"/>
  <c r="C124" i="25"/>
  <c r="B124" i="25"/>
  <c r="E123" i="25"/>
  <c r="D123" i="25"/>
  <c r="C123" i="25"/>
  <c r="B123" i="25"/>
  <c r="E122" i="25"/>
  <c r="D122" i="25"/>
  <c r="C122" i="25"/>
  <c r="B122" i="25"/>
  <c r="E121" i="25"/>
  <c r="D121" i="25"/>
  <c r="C121" i="25"/>
  <c r="B121" i="25"/>
  <c r="E120" i="25"/>
  <c r="D120" i="25"/>
  <c r="C120" i="25"/>
  <c r="B120" i="25"/>
  <c r="E119" i="25"/>
  <c r="D119" i="25"/>
  <c r="C119" i="25"/>
  <c r="B119" i="25"/>
  <c r="E118" i="25"/>
  <c r="D118" i="25"/>
  <c r="C118" i="25"/>
  <c r="B118" i="25"/>
  <c r="E117" i="25"/>
  <c r="D117" i="25"/>
  <c r="C117" i="25"/>
  <c r="B117" i="25"/>
  <c r="E116" i="25"/>
  <c r="D116" i="25"/>
  <c r="C116" i="25"/>
  <c r="B116" i="25"/>
  <c r="E115" i="25"/>
  <c r="D115" i="25"/>
  <c r="C115" i="25"/>
  <c r="B115" i="25"/>
  <c r="E114" i="25"/>
  <c r="D114" i="25"/>
  <c r="C114" i="25"/>
  <c r="B114" i="25"/>
  <c r="E113" i="25"/>
  <c r="D113" i="25"/>
  <c r="C113" i="25"/>
  <c r="B113" i="25"/>
  <c r="E112" i="25"/>
  <c r="D112" i="25"/>
  <c r="C112" i="25"/>
  <c r="B112" i="25"/>
  <c r="E111" i="25"/>
  <c r="D111" i="25"/>
  <c r="C111" i="25"/>
  <c r="B111" i="25"/>
  <c r="E110" i="25"/>
  <c r="D110" i="25"/>
  <c r="C110" i="25"/>
  <c r="B110" i="25"/>
  <c r="E109" i="25"/>
  <c r="D109" i="25"/>
  <c r="C109" i="25"/>
  <c r="B109" i="25"/>
  <c r="E108" i="25"/>
  <c r="D108" i="25"/>
  <c r="C108" i="25"/>
  <c r="B108" i="25"/>
  <c r="E107" i="25"/>
  <c r="D107" i="25"/>
  <c r="C107" i="25"/>
  <c r="B107" i="25"/>
  <c r="E106" i="25"/>
  <c r="D106" i="25"/>
  <c r="C106" i="25"/>
  <c r="B106" i="25"/>
  <c r="E105" i="25"/>
  <c r="D105" i="25"/>
  <c r="C105" i="25"/>
  <c r="B105" i="25"/>
  <c r="E104" i="25"/>
  <c r="D104" i="25"/>
  <c r="C104" i="25"/>
  <c r="B104" i="25"/>
  <c r="E103" i="25"/>
  <c r="D103" i="25"/>
  <c r="C103" i="25"/>
  <c r="B103" i="25"/>
  <c r="E102" i="25"/>
  <c r="D102" i="25"/>
  <c r="C102" i="25"/>
  <c r="B102" i="25"/>
  <c r="E101" i="25"/>
  <c r="D101" i="25"/>
  <c r="C101" i="25"/>
  <c r="A101" i="25"/>
  <c r="B101" i="25" s="1"/>
  <c r="E100" i="25"/>
  <c r="D100" i="25"/>
  <c r="C100" i="25"/>
  <c r="A100" i="25"/>
  <c r="E99" i="25"/>
  <c r="D99" i="25"/>
  <c r="C99" i="25"/>
  <c r="A99" i="25"/>
  <c r="E98" i="25"/>
  <c r="D98" i="25"/>
  <c r="C98" i="25"/>
  <c r="A98" i="25"/>
  <c r="E97" i="25"/>
  <c r="D97" i="25"/>
  <c r="C97" i="25"/>
  <c r="A97" i="25"/>
  <c r="E96" i="25"/>
  <c r="D96" i="25"/>
  <c r="C96" i="25"/>
  <c r="A96" i="25"/>
  <c r="E95" i="25"/>
  <c r="D95" i="25"/>
  <c r="C95" i="25"/>
  <c r="A95" i="25"/>
  <c r="E94" i="25"/>
  <c r="D94" i="25"/>
  <c r="C94" i="25"/>
  <c r="A94" i="25"/>
  <c r="E93" i="25"/>
  <c r="D93" i="25"/>
  <c r="C93" i="25"/>
  <c r="A93" i="25"/>
  <c r="B93" i="25" s="1"/>
  <c r="E92" i="25"/>
  <c r="D92" i="25"/>
  <c r="C92" i="25"/>
  <c r="A92" i="25"/>
  <c r="E91" i="25"/>
  <c r="D91" i="25"/>
  <c r="C91" i="25"/>
  <c r="A91" i="25"/>
  <c r="E90" i="25"/>
  <c r="D90" i="25"/>
  <c r="C90" i="25"/>
  <c r="A90" i="25"/>
  <c r="E89" i="25"/>
  <c r="D89" i="25"/>
  <c r="C89" i="25"/>
  <c r="A89" i="25"/>
  <c r="E88" i="25"/>
  <c r="D88" i="25"/>
  <c r="C88" i="25"/>
  <c r="A88" i="25"/>
  <c r="E87" i="25"/>
  <c r="D87" i="25"/>
  <c r="C87" i="25"/>
  <c r="A87" i="25"/>
  <c r="E86" i="25"/>
  <c r="D86" i="25"/>
  <c r="C86" i="25"/>
  <c r="B86" i="25"/>
  <c r="A86" i="25"/>
  <c r="E85" i="25"/>
  <c r="D85" i="25"/>
  <c r="C85" i="25"/>
  <c r="A85" i="25"/>
  <c r="B85" i="25" s="1"/>
  <c r="E84" i="25"/>
  <c r="D84" i="25"/>
  <c r="C84" i="25"/>
  <c r="A84" i="25"/>
  <c r="E83" i="25"/>
  <c r="D83" i="25"/>
  <c r="C83" i="25"/>
  <c r="B83" i="25"/>
  <c r="A83" i="25"/>
  <c r="E82" i="25"/>
  <c r="D82" i="25"/>
  <c r="C82" i="25"/>
  <c r="B82" i="25"/>
  <c r="A82" i="25"/>
  <c r="E81" i="25"/>
  <c r="D81" i="25"/>
  <c r="C81" i="25"/>
  <c r="B81" i="25"/>
  <c r="A81" i="25"/>
  <c r="E80" i="25"/>
  <c r="D80" i="25"/>
  <c r="C80" i="25"/>
  <c r="A80" i="25"/>
  <c r="E79" i="25"/>
  <c r="D79" i="25"/>
  <c r="C79" i="25"/>
  <c r="A79" i="25"/>
  <c r="E78" i="25"/>
  <c r="D78" i="25"/>
  <c r="C78" i="25"/>
  <c r="A78" i="25"/>
  <c r="E77" i="25"/>
  <c r="D77" i="25"/>
  <c r="C77" i="25"/>
  <c r="A77" i="25"/>
  <c r="E76" i="25"/>
  <c r="D76" i="25"/>
  <c r="C76" i="25"/>
  <c r="A76" i="25"/>
  <c r="E75" i="25"/>
  <c r="D75" i="25"/>
  <c r="C75" i="25"/>
  <c r="A75" i="25"/>
  <c r="E74" i="25"/>
  <c r="D74" i="25"/>
  <c r="C74" i="25"/>
  <c r="A74" i="25"/>
  <c r="E73" i="25"/>
  <c r="D73" i="25"/>
  <c r="C73" i="25"/>
  <c r="A73" i="25"/>
  <c r="E72" i="25"/>
  <c r="D72" i="25"/>
  <c r="C72" i="25"/>
  <c r="A72" i="25"/>
  <c r="E71" i="25"/>
  <c r="D71" i="25"/>
  <c r="C71" i="25"/>
  <c r="A71" i="25"/>
  <c r="E70" i="25"/>
  <c r="D70" i="25"/>
  <c r="C70" i="25"/>
  <c r="A70" i="25"/>
  <c r="E69" i="25"/>
  <c r="D69" i="25"/>
  <c r="C69" i="25"/>
  <c r="A69" i="25"/>
  <c r="E68" i="25"/>
  <c r="D68" i="25"/>
  <c r="C68" i="25"/>
  <c r="A68" i="25"/>
  <c r="B68" i="25" s="1"/>
  <c r="E67" i="25"/>
  <c r="D67" i="25"/>
  <c r="C67" i="25"/>
  <c r="A67" i="25"/>
  <c r="E66" i="25"/>
  <c r="D66" i="25"/>
  <c r="C66" i="25"/>
  <c r="A66" i="25"/>
  <c r="E65" i="25"/>
  <c r="D65" i="25"/>
  <c r="C65" i="25"/>
  <c r="A65" i="25"/>
  <c r="E64" i="25"/>
  <c r="D64" i="25"/>
  <c r="C64" i="25"/>
  <c r="A64" i="25"/>
  <c r="E63" i="25"/>
  <c r="D63" i="25"/>
  <c r="C63" i="25"/>
  <c r="A63" i="25"/>
  <c r="E62" i="25"/>
  <c r="D62" i="25"/>
  <c r="C62" i="25"/>
  <c r="A62" i="25"/>
  <c r="E61" i="25"/>
  <c r="D61" i="25"/>
  <c r="C61" i="25"/>
  <c r="A61" i="25"/>
  <c r="E60" i="25"/>
  <c r="D60" i="25"/>
  <c r="C60" i="25"/>
  <c r="A60" i="25"/>
  <c r="E59" i="25"/>
  <c r="D59" i="25"/>
  <c r="C59" i="25"/>
  <c r="A59" i="25"/>
  <c r="E58" i="25"/>
  <c r="D58" i="25"/>
  <c r="C58" i="25"/>
  <c r="A58" i="25"/>
  <c r="E57" i="25"/>
  <c r="D57" i="25"/>
  <c r="C57" i="25"/>
  <c r="A57" i="25"/>
  <c r="E56" i="25"/>
  <c r="D56" i="25"/>
  <c r="C56" i="25"/>
  <c r="A56" i="25"/>
  <c r="E55" i="25"/>
  <c r="D55" i="25"/>
  <c r="C55" i="25"/>
  <c r="A55" i="25"/>
  <c r="E54" i="25"/>
  <c r="D54" i="25"/>
  <c r="C54" i="25"/>
  <c r="B54" i="25"/>
  <c r="A54" i="25"/>
  <c r="E53" i="25"/>
  <c r="D53" i="25"/>
  <c r="C53" i="25"/>
  <c r="A53" i="25"/>
  <c r="E52" i="25"/>
  <c r="D52" i="25"/>
  <c r="C52" i="25"/>
  <c r="A52" i="25"/>
  <c r="E51" i="25"/>
  <c r="D51" i="25"/>
  <c r="C51" i="25"/>
  <c r="A51" i="25"/>
  <c r="E50" i="25"/>
  <c r="D50" i="25"/>
  <c r="C50" i="25"/>
  <c r="A50" i="25"/>
  <c r="E49" i="25"/>
  <c r="D49" i="25"/>
  <c r="C49" i="25"/>
  <c r="A49" i="25"/>
  <c r="E48" i="25"/>
  <c r="D48" i="25"/>
  <c r="C48" i="25"/>
  <c r="A48" i="25"/>
  <c r="E47" i="25"/>
  <c r="D47" i="25"/>
  <c r="C47" i="25"/>
  <c r="A47" i="25"/>
  <c r="B47" i="25" s="1"/>
  <c r="E46" i="25"/>
  <c r="D46" i="25"/>
  <c r="C46" i="25"/>
  <c r="A46" i="25"/>
  <c r="E45" i="25"/>
  <c r="D45" i="25"/>
  <c r="C45" i="25"/>
  <c r="A45" i="25"/>
  <c r="E44" i="25"/>
  <c r="D44" i="25"/>
  <c r="C44" i="25"/>
  <c r="A44" i="25"/>
  <c r="E43" i="25"/>
  <c r="D43" i="25"/>
  <c r="C43" i="25"/>
  <c r="A43" i="25"/>
  <c r="B43" i="25" s="1"/>
  <c r="E42" i="25"/>
  <c r="D42" i="25"/>
  <c r="C42" i="25"/>
  <c r="A42" i="25"/>
  <c r="E41" i="25"/>
  <c r="D41" i="25"/>
  <c r="C41" i="25"/>
  <c r="A41" i="25"/>
  <c r="B41" i="25" s="1"/>
  <c r="E40" i="25"/>
  <c r="D40" i="25"/>
  <c r="C40" i="25"/>
  <c r="A40" i="25"/>
  <c r="B40" i="25" s="1"/>
  <c r="E39" i="25"/>
  <c r="D39" i="25"/>
  <c r="C39" i="25"/>
  <c r="A39" i="25"/>
  <c r="B39" i="25" s="1"/>
  <c r="E38" i="25"/>
  <c r="D38" i="25"/>
  <c r="C38" i="25"/>
  <c r="A38" i="25"/>
  <c r="E37" i="25"/>
  <c r="D37" i="25"/>
  <c r="C37" i="25"/>
  <c r="B37" i="25"/>
  <c r="A37" i="25"/>
  <c r="E36" i="25"/>
  <c r="D36" i="25"/>
  <c r="C36" i="25"/>
  <c r="A36" i="25"/>
  <c r="E35" i="25"/>
  <c r="D35" i="25"/>
  <c r="C35" i="25"/>
  <c r="A35" i="25"/>
  <c r="E34" i="25"/>
  <c r="D34" i="25"/>
  <c r="C34" i="25"/>
  <c r="A34" i="25"/>
  <c r="E33" i="25"/>
  <c r="D33" i="25"/>
  <c r="C33" i="25"/>
  <c r="A33" i="25"/>
  <c r="E32" i="25"/>
  <c r="D32" i="25"/>
  <c r="C32" i="25"/>
  <c r="A32" i="25"/>
  <c r="E31" i="25"/>
  <c r="D31" i="25"/>
  <c r="C31" i="25"/>
  <c r="A31" i="25"/>
  <c r="E30" i="25"/>
  <c r="D30" i="25"/>
  <c r="C30" i="25"/>
  <c r="A30" i="25"/>
  <c r="E29" i="25"/>
  <c r="D29" i="25"/>
  <c r="C29" i="25"/>
  <c r="A29" i="25"/>
  <c r="E28" i="25"/>
  <c r="D28" i="25"/>
  <c r="C28" i="25"/>
  <c r="A28" i="25"/>
  <c r="E27" i="25"/>
  <c r="D27" i="25"/>
  <c r="C27" i="25"/>
  <c r="A27" i="25"/>
  <c r="E26" i="25"/>
  <c r="D26" i="25"/>
  <c r="C26" i="25"/>
  <c r="A26" i="25"/>
  <c r="E25" i="25"/>
  <c r="D25" i="25"/>
  <c r="C25" i="25"/>
  <c r="A25" i="25"/>
  <c r="E24" i="25"/>
  <c r="D24" i="25"/>
  <c r="C24" i="25"/>
  <c r="A24" i="25"/>
  <c r="E23" i="25"/>
  <c r="D23" i="25"/>
  <c r="C23" i="25"/>
  <c r="A23" i="25"/>
  <c r="E22" i="25"/>
  <c r="D22" i="25"/>
  <c r="C22" i="25"/>
  <c r="A22" i="25"/>
  <c r="B22" i="25" s="1"/>
  <c r="E21" i="25"/>
  <c r="D21" i="25"/>
  <c r="C21" i="25"/>
  <c r="A21" i="25"/>
  <c r="B21" i="25" s="1"/>
  <c r="E20" i="25"/>
  <c r="D20" i="25"/>
  <c r="C20" i="25"/>
  <c r="A20" i="25"/>
  <c r="E19" i="25"/>
  <c r="D19" i="25"/>
  <c r="C19" i="25"/>
  <c r="A19" i="25"/>
  <c r="E18" i="25"/>
  <c r="D18" i="25"/>
  <c r="C18" i="25"/>
  <c r="A18" i="25"/>
  <c r="E17" i="25"/>
  <c r="D17" i="25"/>
  <c r="C17" i="25"/>
  <c r="A17" i="25"/>
  <c r="E16" i="25"/>
  <c r="D16" i="25"/>
  <c r="C16" i="25"/>
  <c r="A16" i="25"/>
  <c r="E15" i="25"/>
  <c r="D15" i="25"/>
  <c r="C15" i="25"/>
  <c r="A15" i="25"/>
  <c r="E14" i="25"/>
  <c r="D14" i="25"/>
  <c r="C14" i="25"/>
  <c r="A14" i="25"/>
  <c r="E13" i="25"/>
  <c r="D13" i="25"/>
  <c r="C13" i="25"/>
  <c r="A13" i="25"/>
  <c r="E12" i="25"/>
  <c r="D12" i="25"/>
  <c r="C12" i="25"/>
  <c r="A12" i="25"/>
  <c r="E11" i="25"/>
  <c r="D11" i="25"/>
  <c r="C11" i="25"/>
  <c r="A11" i="25"/>
  <c r="E10" i="25"/>
  <c r="D10" i="25"/>
  <c r="C10" i="25"/>
  <c r="A10" i="25"/>
  <c r="E9" i="25"/>
  <c r="D9" i="25"/>
  <c r="C9" i="25"/>
  <c r="A9" i="25"/>
  <c r="E8" i="25"/>
  <c r="D8" i="25"/>
  <c r="C8" i="25"/>
  <c r="A8" i="25"/>
  <c r="E7" i="25"/>
  <c r="D7" i="25"/>
  <c r="C7" i="25"/>
  <c r="A7" i="25"/>
  <c r="E6" i="25"/>
  <c r="D6" i="25"/>
  <c r="C6" i="25"/>
  <c r="A6" i="25"/>
  <c r="E5" i="25"/>
  <c r="D5" i="25"/>
  <c r="C5" i="25"/>
  <c r="A5" i="25"/>
  <c r="E4" i="25"/>
  <c r="D4" i="25"/>
  <c r="C4" i="25"/>
  <c r="A4" i="25"/>
  <c r="E3" i="25"/>
  <c r="D3" i="25"/>
  <c r="C3" i="25"/>
  <c r="A3" i="25"/>
  <c r="E2" i="25"/>
  <c r="D2" i="25"/>
  <c r="C2" i="25"/>
  <c r="A2" i="25"/>
  <c r="AC1" i="25"/>
  <c r="AB1" i="25"/>
  <c r="AA1" i="25"/>
  <c r="Z1" i="25"/>
  <c r="Y1" i="25"/>
  <c r="X1" i="25"/>
  <c r="W1" i="25"/>
  <c r="V1" i="25"/>
  <c r="U1" i="25"/>
  <c r="T1" i="25"/>
  <c r="S1" i="25"/>
  <c r="R1" i="25"/>
  <c r="Q1" i="25"/>
  <c r="P1" i="25"/>
  <c r="O1" i="25"/>
  <c r="N1" i="25"/>
  <c r="M1" i="25"/>
  <c r="L1" i="25"/>
  <c r="K1" i="25"/>
  <c r="J1" i="25"/>
  <c r="B13" i="25" l="1"/>
  <c r="B25" i="25"/>
  <c r="B27" i="25"/>
  <c r="B36" i="25"/>
  <c r="B35" i="25"/>
  <c r="B5" i="25"/>
  <c r="B17" i="25"/>
  <c r="B31" i="25"/>
  <c r="B9" i="25"/>
  <c r="B24" i="25"/>
  <c r="B56" i="25"/>
  <c r="B77" i="25"/>
  <c r="B78" i="25"/>
  <c r="B52" i="25"/>
  <c r="B53" i="25"/>
  <c r="B60" i="25"/>
  <c r="B61" i="25"/>
  <c r="B64" i="25"/>
  <c r="B87" i="25"/>
  <c r="B89" i="25"/>
  <c r="B97" i="25"/>
  <c r="B98" i="25"/>
  <c r="B99" i="25"/>
  <c r="B48" i="25"/>
  <c r="B62" i="25"/>
  <c r="B72" i="25"/>
  <c r="B2" i="25"/>
  <c r="B6" i="25"/>
  <c r="B10" i="25"/>
  <c r="B14" i="25"/>
  <c r="B18" i="25"/>
  <c r="B34" i="25"/>
  <c r="B7" i="25"/>
  <c r="B15" i="25"/>
  <c r="B19" i="25"/>
  <c r="B23" i="25"/>
  <c r="B30" i="25"/>
  <c r="B32" i="25"/>
  <c r="B33" i="25"/>
  <c r="B46" i="25"/>
  <c r="B57" i="25"/>
  <c r="B55" i="25"/>
  <c r="B3" i="25"/>
  <c r="B11" i="25"/>
  <c r="B4" i="25"/>
  <c r="B8" i="25"/>
  <c r="B12" i="25"/>
  <c r="B16" i="25"/>
  <c r="B20" i="25"/>
  <c r="B26" i="25"/>
  <c r="B28" i="25"/>
  <c r="B29" i="25"/>
  <c r="B42" i="25"/>
  <c r="B44" i="25"/>
  <c r="B45" i="25"/>
  <c r="B50" i="25"/>
  <c r="B51" i="25"/>
  <c r="B58" i="25"/>
  <c r="B59" i="25"/>
  <c r="B71" i="25"/>
  <c r="B73" i="25"/>
  <c r="B74" i="25"/>
  <c r="B38" i="25"/>
  <c r="B49" i="25"/>
  <c r="B70" i="25"/>
  <c r="B80" i="25"/>
  <c r="B69" i="25"/>
  <c r="B79" i="25"/>
  <c r="B67" i="25"/>
  <c r="B63" i="25"/>
  <c r="B65" i="25"/>
  <c r="B66" i="25"/>
  <c r="B75" i="25"/>
  <c r="B96" i="25"/>
  <c r="B95" i="25"/>
  <c r="B94" i="25"/>
  <c r="B76" i="25"/>
  <c r="B84" i="25"/>
  <c r="B92" i="25"/>
  <c r="B88" i="25"/>
  <c r="B90" i="25"/>
  <c r="B91" i="25"/>
  <c r="B100" i="25"/>
  <c r="F40" i="2" l="1"/>
  <c r="E40" i="2" s="1"/>
  <c r="F39" i="2"/>
  <c r="E39" i="2" s="1"/>
  <c r="AT50" i="9" l="1"/>
  <c r="BO41" i="9"/>
  <c r="AT23" i="9"/>
  <c r="AU23" i="9" s="1"/>
  <c r="BN56" i="9"/>
  <c r="BO23" i="9" l="1"/>
  <c r="F48" i="2"/>
  <c r="E48" i="2" s="1"/>
  <c r="V29" i="12" l="1"/>
  <c r="V23" i="12"/>
  <c r="V1" i="12"/>
  <c r="V30" i="12" s="1"/>
  <c r="V24" i="12" l="1"/>
  <c r="V2" i="12"/>
  <c r="V22" i="12"/>
  <c r="F69" i="2"/>
  <c r="E69" i="2" s="1"/>
  <c r="F68" i="2"/>
  <c r="E68" i="2" s="1"/>
  <c r="F67" i="2"/>
  <c r="E67" i="2" s="1"/>
  <c r="EA146" i="24" l="1"/>
  <c r="DZ146" i="24"/>
  <c r="DY146" i="24"/>
  <c r="DX146" i="24" s="1"/>
  <c r="EC146" i="24" l="1"/>
  <c r="DU146" i="24"/>
  <c r="DV146" i="24"/>
  <c r="F66" i="2"/>
  <c r="E66" i="2" s="1"/>
  <c r="F65" i="2"/>
  <c r="E65" i="2" s="1"/>
  <c r="F64" i="2"/>
  <c r="E64" i="2" s="1"/>
  <c r="F63" i="2"/>
  <c r="E63" i="2" s="1"/>
  <c r="F62" i="2"/>
  <c r="E62" i="2" s="1"/>
  <c r="D5" i="21"/>
  <c r="EA207" i="24"/>
  <c r="DZ207" i="24"/>
  <c r="DY207" i="24"/>
  <c r="DV207" i="24" s="1"/>
  <c r="EA206" i="24"/>
  <c r="DZ206" i="24"/>
  <c r="DY206" i="24"/>
  <c r="DV206" i="24" s="1"/>
  <c r="EA153" i="24"/>
  <c r="DZ153" i="24"/>
  <c r="DY153" i="24"/>
  <c r="EC153" i="24" s="1"/>
  <c r="EA152" i="24"/>
  <c r="DZ152" i="24"/>
  <c r="EC152" i="24" s="1"/>
  <c r="DY152" i="24"/>
  <c r="DU152" i="24" s="1"/>
  <c r="EA95" i="24"/>
  <c r="DZ95" i="24"/>
  <c r="DY95" i="24"/>
  <c r="DV95" i="24" s="1"/>
  <c r="EA20" i="24"/>
  <c r="DZ20" i="24"/>
  <c r="DY20" i="24"/>
  <c r="DX20" i="24" s="1"/>
  <c r="EA19" i="24"/>
  <c r="DZ19" i="24"/>
  <c r="DY19" i="24"/>
  <c r="DX19" i="24" s="1"/>
  <c r="EA123" i="24"/>
  <c r="DZ123" i="24"/>
  <c r="DY123" i="24"/>
  <c r="DW123" i="24" s="1"/>
  <c r="EA209" i="24"/>
  <c r="DZ209" i="24"/>
  <c r="DY209" i="24"/>
  <c r="DU209" i="24" s="1"/>
  <c r="EA208" i="24"/>
  <c r="DZ208" i="24"/>
  <c r="DY208" i="24"/>
  <c r="DV208" i="24" s="1"/>
  <c r="EA192" i="24"/>
  <c r="DZ192" i="24"/>
  <c r="DY192" i="24"/>
  <c r="DX192" i="24" s="1"/>
  <c r="EA198" i="24"/>
  <c r="DZ198" i="24"/>
  <c r="DY198" i="24"/>
  <c r="EA241" i="24"/>
  <c r="DZ241" i="24"/>
  <c r="DY241" i="24"/>
  <c r="EC241" i="24" s="1"/>
  <c r="EA240" i="24"/>
  <c r="DZ240" i="24"/>
  <c r="DY240" i="24"/>
  <c r="DV240" i="24" s="1"/>
  <c r="EA239" i="24"/>
  <c r="DZ239" i="24"/>
  <c r="DY239" i="24"/>
  <c r="EC239" i="24" s="1"/>
  <c r="EA194" i="24"/>
  <c r="DZ194" i="24"/>
  <c r="DY194" i="24"/>
  <c r="DV194" i="24" s="1"/>
  <c r="EA193" i="24"/>
  <c r="DZ193" i="24"/>
  <c r="DY193" i="24"/>
  <c r="DW193" i="24" s="1"/>
  <c r="EA205" i="24"/>
  <c r="DZ205" i="24"/>
  <c r="DY205" i="24"/>
  <c r="DV205" i="24" s="1"/>
  <c r="EA237" i="24"/>
  <c r="DZ237" i="24"/>
  <c r="DY237" i="24"/>
  <c r="DU237" i="24" s="1"/>
  <c r="EA231" i="24"/>
  <c r="DZ231" i="24"/>
  <c r="DY231" i="24"/>
  <c r="DV231" i="24" s="1"/>
  <c r="EA230" i="24"/>
  <c r="DZ230" i="24"/>
  <c r="DY230" i="24"/>
  <c r="EC230" i="24" s="1"/>
  <c r="EA229" i="24"/>
  <c r="DZ229" i="24"/>
  <c r="DY229" i="24"/>
  <c r="DX229" i="24" s="1"/>
  <c r="EA187" i="24"/>
  <c r="DZ187" i="24"/>
  <c r="DY187" i="24"/>
  <c r="DW187" i="24" s="1"/>
  <c r="EA212" i="24"/>
  <c r="DZ212" i="24"/>
  <c r="DY212" i="24"/>
  <c r="DV212" i="24" s="1"/>
  <c r="EA211" i="24"/>
  <c r="DZ211" i="24"/>
  <c r="DY211" i="24"/>
  <c r="DU211" i="24" s="1"/>
  <c r="EA227" i="24"/>
  <c r="DZ227" i="24"/>
  <c r="DY227" i="24"/>
  <c r="EC227" i="24" s="1"/>
  <c r="EA226" i="24"/>
  <c r="DZ226" i="24"/>
  <c r="DY226" i="24"/>
  <c r="DW226" i="24" s="1"/>
  <c r="EA189" i="24"/>
  <c r="DZ189" i="24"/>
  <c r="DY189" i="24"/>
  <c r="DV189" i="24" s="1"/>
  <c r="EA225" i="24"/>
  <c r="DZ225" i="24"/>
  <c r="DY225" i="24"/>
  <c r="DU225" i="24" s="1"/>
  <c r="EA224" i="24"/>
  <c r="DZ224" i="24"/>
  <c r="DY224" i="24"/>
  <c r="EA223" i="24"/>
  <c r="DZ223" i="24"/>
  <c r="DY223" i="24"/>
  <c r="EC223" i="24" s="1"/>
  <c r="EA201" i="24"/>
  <c r="DZ201" i="24"/>
  <c r="DY201" i="24"/>
  <c r="DV201" i="24" s="1"/>
  <c r="EA222" i="24"/>
  <c r="DZ222" i="24"/>
  <c r="DY222" i="24"/>
  <c r="EC222" i="24" s="1"/>
  <c r="EA221" i="24"/>
  <c r="DZ221" i="24"/>
  <c r="DY221" i="24"/>
  <c r="EC221" i="24" s="1"/>
  <c r="EA220" i="24"/>
  <c r="DZ220" i="24"/>
  <c r="DY220" i="24"/>
  <c r="DX220" i="24" s="1"/>
  <c r="EA218" i="24"/>
  <c r="DZ218" i="24"/>
  <c r="DY218" i="24"/>
  <c r="DW218" i="24" s="1"/>
  <c r="EA188" i="24"/>
  <c r="DZ188" i="24"/>
  <c r="DY188" i="24"/>
  <c r="EC188" i="24" s="1"/>
  <c r="EA238" i="24"/>
  <c r="DZ238" i="24"/>
  <c r="DY238" i="24"/>
  <c r="EC238" i="24" s="1"/>
  <c r="EA203" i="24"/>
  <c r="DZ203" i="24"/>
  <c r="DY203" i="24"/>
  <c r="EC203" i="24" s="1"/>
  <c r="EA210" i="24"/>
  <c r="DZ210" i="24"/>
  <c r="DY210" i="24"/>
  <c r="DX210" i="24" s="1"/>
  <c r="EA204" i="24"/>
  <c r="DZ204" i="24"/>
  <c r="DY204" i="24"/>
  <c r="EC204" i="24" s="1"/>
  <c r="EA22" i="24"/>
  <c r="DZ22" i="24"/>
  <c r="DY22" i="24"/>
  <c r="EC22" i="24" s="1"/>
  <c r="EA215" i="24"/>
  <c r="DZ215" i="24"/>
  <c r="DY215" i="24"/>
  <c r="EA216" i="24"/>
  <c r="DZ216" i="24"/>
  <c r="DY216" i="24"/>
  <c r="DV216" i="24" s="1"/>
  <c r="EA235" i="24"/>
  <c r="DZ235" i="24"/>
  <c r="DY235" i="24"/>
  <c r="DU235" i="24" s="1"/>
  <c r="EA234" i="24"/>
  <c r="DZ234" i="24"/>
  <c r="DY234" i="24"/>
  <c r="DX234" i="24" s="1"/>
  <c r="EA214" i="24"/>
  <c r="DZ214" i="24"/>
  <c r="DY214" i="24"/>
  <c r="DV214" i="24" s="1"/>
  <c r="EA185" i="24"/>
  <c r="DZ185" i="24"/>
  <c r="DY185" i="24"/>
  <c r="DV185" i="24" s="1"/>
  <c r="EA140" i="24"/>
  <c r="DZ140" i="24"/>
  <c r="DY140" i="24"/>
  <c r="EA139" i="24"/>
  <c r="DZ139" i="24"/>
  <c r="DY139" i="24"/>
  <c r="EA184" i="24"/>
  <c r="DZ184" i="24"/>
  <c r="DY184" i="24"/>
  <c r="EC184" i="24" s="1"/>
  <c r="EA183" i="24"/>
  <c r="DZ183" i="24"/>
  <c r="DY183" i="24"/>
  <c r="DV183" i="24" s="1"/>
  <c r="EA182" i="24"/>
  <c r="DZ182" i="24"/>
  <c r="DY182" i="24"/>
  <c r="EC182" i="24" s="1"/>
  <c r="EA181" i="24"/>
  <c r="DZ181" i="24"/>
  <c r="DY181" i="24"/>
  <c r="EC181" i="24" s="1"/>
  <c r="EA175" i="24"/>
  <c r="DZ175" i="24"/>
  <c r="DY175" i="24"/>
  <c r="EA173" i="24"/>
  <c r="DZ173" i="24"/>
  <c r="DY173" i="24"/>
  <c r="EA172" i="24"/>
  <c r="DZ172" i="24"/>
  <c r="DY172" i="24"/>
  <c r="DV172" i="24" s="1"/>
  <c r="EA171" i="24"/>
  <c r="DZ171" i="24"/>
  <c r="DY171" i="24"/>
  <c r="EC171" i="24" s="1"/>
  <c r="EA162" i="24"/>
  <c r="DZ162" i="24"/>
  <c r="DY162" i="24"/>
  <c r="EC162" i="24" s="1"/>
  <c r="EA169" i="24"/>
  <c r="DZ169" i="24"/>
  <c r="DY169" i="24"/>
  <c r="DU169" i="24" s="1"/>
  <c r="EA168" i="24"/>
  <c r="DZ168" i="24"/>
  <c r="DY168" i="24"/>
  <c r="EC168" i="24" s="1"/>
  <c r="EA167" i="24"/>
  <c r="DZ167" i="24"/>
  <c r="DY167" i="24"/>
  <c r="EC167" i="24" s="1"/>
  <c r="EA160" i="24"/>
  <c r="DZ160" i="24"/>
  <c r="DY160" i="24"/>
  <c r="DV160" i="24" s="1"/>
  <c r="EA156" i="24"/>
  <c r="DZ156" i="24"/>
  <c r="DY156" i="24"/>
  <c r="DV156" i="24" s="1"/>
  <c r="EA155" i="24"/>
  <c r="DZ155" i="24"/>
  <c r="DY155" i="24"/>
  <c r="EC155" i="24" s="1"/>
  <c r="EA186" i="24"/>
  <c r="DZ186" i="24"/>
  <c r="DY186" i="24"/>
  <c r="EC186" i="24" s="1"/>
  <c r="EA154" i="24"/>
  <c r="DZ154" i="24"/>
  <c r="DY154" i="24"/>
  <c r="DV154" i="24" s="1"/>
  <c r="EA165" i="24"/>
  <c r="DZ165" i="24"/>
  <c r="DY165" i="24"/>
  <c r="DV165" i="24" s="1"/>
  <c r="EA176" i="24"/>
  <c r="DZ176" i="24"/>
  <c r="DY176" i="24"/>
  <c r="DW176" i="24" s="1"/>
  <c r="EA101" i="24"/>
  <c r="DZ101" i="24"/>
  <c r="DY101" i="24"/>
  <c r="DX101" i="24" s="1"/>
  <c r="EA94" i="24"/>
  <c r="DZ94" i="24"/>
  <c r="DY94" i="24"/>
  <c r="DW94" i="24" s="1"/>
  <c r="EA93" i="24"/>
  <c r="DZ93" i="24"/>
  <c r="DY93" i="24"/>
  <c r="EC93" i="24" s="1"/>
  <c r="EA68" i="24"/>
  <c r="DZ68" i="24"/>
  <c r="DY68" i="24"/>
  <c r="DW68" i="24" s="1"/>
  <c r="EA37" i="24"/>
  <c r="DZ37" i="24"/>
  <c r="DY37" i="24"/>
  <c r="DW37" i="24" s="1"/>
  <c r="EA33" i="24"/>
  <c r="DZ33" i="24"/>
  <c r="DY33" i="24"/>
  <c r="DV33" i="24" s="1"/>
  <c r="KB164" i="24"/>
  <c r="KA164" i="24"/>
  <c r="JZ164" i="24"/>
  <c r="JY164" i="24"/>
  <c r="JP164" i="24"/>
  <c r="JO164" i="24"/>
  <c r="JN164" i="24"/>
  <c r="JM164" i="24"/>
  <c r="JJ164" i="24" s="1"/>
  <c r="JD164" i="24"/>
  <c r="JC164" i="24"/>
  <c r="JB164" i="24"/>
  <c r="JA164" i="24"/>
  <c r="IW164" i="24" s="1"/>
  <c r="IR164" i="24"/>
  <c r="IQ164" i="24"/>
  <c r="IP164" i="24"/>
  <c r="IO164" i="24"/>
  <c r="IK164" i="24" s="1"/>
  <c r="IF164" i="24"/>
  <c r="IE164" i="24"/>
  <c r="ID164" i="24"/>
  <c r="IC164" i="24"/>
  <c r="IG164" i="24" s="1"/>
  <c r="HT164" i="24"/>
  <c r="HS164" i="24"/>
  <c r="HR164" i="24"/>
  <c r="HQ164" i="24"/>
  <c r="HH164" i="24"/>
  <c r="HG164" i="24"/>
  <c r="HF164" i="24"/>
  <c r="HE164" i="24"/>
  <c r="GV164" i="24"/>
  <c r="GU164" i="24"/>
  <c r="GT164" i="24"/>
  <c r="GS164" i="24"/>
  <c r="GO164" i="24" s="1"/>
  <c r="GJ164" i="24"/>
  <c r="GI164" i="24"/>
  <c r="GH164" i="24"/>
  <c r="GG164" i="24"/>
  <c r="GD164" i="24" s="1"/>
  <c r="FX164" i="24"/>
  <c r="FW164" i="24"/>
  <c r="FV164" i="24"/>
  <c r="FU164" i="24"/>
  <c r="EA164" i="24"/>
  <c r="DZ164" i="24"/>
  <c r="DY164" i="24"/>
  <c r="KB163" i="24"/>
  <c r="KA163" i="24"/>
  <c r="JZ163" i="24"/>
  <c r="JY163" i="24"/>
  <c r="JP163" i="24"/>
  <c r="JO163" i="24"/>
  <c r="JN163" i="24"/>
  <c r="JM163" i="24"/>
  <c r="JQ163" i="24" s="1"/>
  <c r="JD163" i="24"/>
  <c r="JC163" i="24"/>
  <c r="JB163" i="24"/>
  <c r="JA163" i="24"/>
  <c r="IX163" i="24" s="1"/>
  <c r="IR163" i="24"/>
  <c r="IQ163" i="24"/>
  <c r="IP163" i="24"/>
  <c r="IO163" i="24"/>
  <c r="IK163" i="24" s="1"/>
  <c r="IF163" i="24"/>
  <c r="IE163" i="24"/>
  <c r="ID163" i="24"/>
  <c r="IC163" i="24"/>
  <c r="HZ163" i="24" s="1"/>
  <c r="HT163" i="24"/>
  <c r="HS163" i="24"/>
  <c r="HR163" i="24"/>
  <c r="HQ163" i="24"/>
  <c r="HM163" i="24" s="1"/>
  <c r="HH163" i="24"/>
  <c r="HG163" i="24"/>
  <c r="HF163" i="24"/>
  <c r="HE163" i="24"/>
  <c r="HA163" i="24" s="1"/>
  <c r="GV163" i="24"/>
  <c r="GU163" i="24"/>
  <c r="GT163" i="24"/>
  <c r="GS163" i="24"/>
  <c r="GO163" i="24" s="1"/>
  <c r="GJ163" i="24"/>
  <c r="GI163" i="24"/>
  <c r="GH163" i="24"/>
  <c r="GG163" i="24"/>
  <c r="GD163" i="24" s="1"/>
  <c r="FX163" i="24"/>
  <c r="FW163" i="24"/>
  <c r="FV163" i="24"/>
  <c r="FU163" i="24"/>
  <c r="FQ163" i="24" s="1"/>
  <c r="EZ163" i="24"/>
  <c r="EY163" i="24"/>
  <c r="EX163" i="24"/>
  <c r="EW163" i="24"/>
  <c r="FA163" i="24" s="1"/>
  <c r="EA163" i="24"/>
  <c r="DZ163" i="24"/>
  <c r="DY163" i="24"/>
  <c r="DU163" i="24" s="1"/>
  <c r="KB161" i="24"/>
  <c r="KA161" i="24"/>
  <c r="JZ161" i="24"/>
  <c r="JY161" i="24"/>
  <c r="JV161" i="24" s="1"/>
  <c r="JP161" i="24"/>
  <c r="JO161" i="24"/>
  <c r="JN161" i="24"/>
  <c r="JM161" i="24"/>
  <c r="JQ161" i="24" s="1"/>
  <c r="JD161" i="24"/>
  <c r="JC161" i="24"/>
  <c r="JB161" i="24"/>
  <c r="JA161" i="24"/>
  <c r="IW161" i="24" s="1"/>
  <c r="IR161" i="24"/>
  <c r="IQ161" i="24"/>
  <c r="IP161" i="24"/>
  <c r="IO161" i="24"/>
  <c r="IK161" i="24" s="1"/>
  <c r="IF161" i="24"/>
  <c r="IE161" i="24"/>
  <c r="ID161" i="24"/>
  <c r="IC161" i="24"/>
  <c r="IG161" i="24" s="1"/>
  <c r="HT161" i="24"/>
  <c r="HS161" i="24"/>
  <c r="HR161" i="24"/>
  <c r="HQ161" i="24"/>
  <c r="HU161" i="24" s="1"/>
  <c r="HH161" i="24"/>
  <c r="HG161" i="24"/>
  <c r="HF161" i="24"/>
  <c r="HE161" i="24"/>
  <c r="HA161" i="24" s="1"/>
  <c r="GV161" i="24"/>
  <c r="GU161" i="24"/>
  <c r="GT161" i="24"/>
  <c r="GS161" i="24"/>
  <c r="GO161" i="24" s="1"/>
  <c r="GJ161" i="24"/>
  <c r="GI161" i="24"/>
  <c r="GH161" i="24"/>
  <c r="GG161" i="24"/>
  <c r="GK161" i="24" s="1"/>
  <c r="FX161" i="24"/>
  <c r="FW161" i="24"/>
  <c r="FV161" i="24"/>
  <c r="FU161" i="24"/>
  <c r="FY161" i="24" s="1"/>
  <c r="EZ161" i="24"/>
  <c r="EY161" i="24"/>
  <c r="EX161" i="24"/>
  <c r="EW161" i="24"/>
  <c r="ET161" i="24" s="1"/>
  <c r="EA161" i="24"/>
  <c r="DZ161" i="24"/>
  <c r="DY161" i="24"/>
  <c r="DW161" i="24" s="1"/>
  <c r="KB150" i="24"/>
  <c r="KA150" i="24"/>
  <c r="JZ150" i="24"/>
  <c r="JY150" i="24"/>
  <c r="JV150" i="24" s="1"/>
  <c r="JP150" i="24"/>
  <c r="JO150" i="24"/>
  <c r="JN150" i="24"/>
  <c r="JM150" i="24"/>
  <c r="JI150" i="24" s="1"/>
  <c r="JD150" i="24"/>
  <c r="JC150" i="24"/>
  <c r="JB150" i="24"/>
  <c r="JA150" i="24"/>
  <c r="IW150" i="24" s="1"/>
  <c r="IR150" i="24"/>
  <c r="IQ150" i="24"/>
  <c r="IP150" i="24"/>
  <c r="IO150" i="24"/>
  <c r="IS150" i="24" s="1"/>
  <c r="IF150" i="24"/>
  <c r="IE150" i="24"/>
  <c r="ID150" i="24"/>
  <c r="IC150" i="24"/>
  <c r="HZ150" i="24" s="1"/>
  <c r="HT150" i="24"/>
  <c r="HS150" i="24"/>
  <c r="HR150" i="24"/>
  <c r="HQ150" i="24"/>
  <c r="HN150" i="24" s="1"/>
  <c r="HH150" i="24"/>
  <c r="HG150" i="24"/>
  <c r="HF150" i="24"/>
  <c r="HE150" i="24"/>
  <c r="HI150" i="24" s="1"/>
  <c r="GV150" i="24"/>
  <c r="GU150" i="24"/>
  <c r="GT150" i="24"/>
  <c r="GS150" i="24"/>
  <c r="GW150" i="24" s="1"/>
  <c r="GJ150" i="24"/>
  <c r="GI150" i="24"/>
  <c r="GH150" i="24"/>
  <c r="GG150" i="24"/>
  <c r="GC150" i="24" s="1"/>
  <c r="FX150" i="24"/>
  <c r="FW150" i="24"/>
  <c r="FV150" i="24"/>
  <c r="FU150" i="24"/>
  <c r="FR150" i="24" s="1"/>
  <c r="EZ150" i="24"/>
  <c r="EY150" i="24"/>
  <c r="EX150" i="24"/>
  <c r="EW150" i="24"/>
  <c r="EA150" i="24"/>
  <c r="DZ150" i="24"/>
  <c r="DY150" i="24"/>
  <c r="DW150" i="24" s="1"/>
  <c r="KB148" i="24"/>
  <c r="KA148" i="24"/>
  <c r="JZ148" i="24"/>
  <c r="JY148" i="24"/>
  <c r="JU148" i="24" s="1"/>
  <c r="JP148" i="24"/>
  <c r="JO148" i="24"/>
  <c r="JN148" i="24"/>
  <c r="JM148" i="24"/>
  <c r="JQ148" i="24" s="1"/>
  <c r="JD148" i="24"/>
  <c r="JC148" i="24"/>
  <c r="JB148" i="24"/>
  <c r="JA148" i="24"/>
  <c r="IX148" i="24" s="1"/>
  <c r="IR148" i="24"/>
  <c r="IQ148" i="24"/>
  <c r="IP148" i="24"/>
  <c r="IO148" i="24"/>
  <c r="IK148" i="24" s="1"/>
  <c r="IF148" i="24"/>
  <c r="IE148" i="24"/>
  <c r="ID148" i="24"/>
  <c r="IC148" i="24"/>
  <c r="IG148" i="24" s="1"/>
  <c r="HT148" i="24"/>
  <c r="HS148" i="24"/>
  <c r="HR148" i="24"/>
  <c r="HQ148" i="24"/>
  <c r="HH148" i="24"/>
  <c r="HG148" i="24"/>
  <c r="HF148" i="24"/>
  <c r="HE148" i="24"/>
  <c r="HA148" i="24" s="1"/>
  <c r="GV148" i="24"/>
  <c r="GU148" i="24"/>
  <c r="GT148" i="24"/>
  <c r="GS148" i="24"/>
  <c r="GP148" i="24" s="1"/>
  <c r="GJ148" i="24"/>
  <c r="GI148" i="24"/>
  <c r="GH148" i="24"/>
  <c r="GG148" i="24"/>
  <c r="FX148" i="24"/>
  <c r="FW148" i="24"/>
  <c r="FV148" i="24"/>
  <c r="FU148" i="24"/>
  <c r="FY148" i="24" s="1"/>
  <c r="EZ148" i="24"/>
  <c r="EY148" i="24"/>
  <c r="EX148" i="24"/>
  <c r="EW148" i="24"/>
  <c r="FA148" i="24" s="1"/>
  <c r="EA148" i="24"/>
  <c r="DZ148" i="24"/>
  <c r="DY148" i="24"/>
  <c r="DW148" i="24" s="1"/>
  <c r="KB147" i="24"/>
  <c r="KA147" i="24"/>
  <c r="JZ147" i="24"/>
  <c r="JY147" i="24"/>
  <c r="JP147" i="24"/>
  <c r="JO147" i="24"/>
  <c r="JN147" i="24"/>
  <c r="JM147" i="24"/>
  <c r="JJ147" i="24" s="1"/>
  <c r="JD147" i="24"/>
  <c r="JC147" i="24"/>
  <c r="JB147" i="24"/>
  <c r="JA147" i="24"/>
  <c r="JE147" i="24" s="1"/>
  <c r="IR147" i="24"/>
  <c r="IQ147" i="24"/>
  <c r="IP147" i="24"/>
  <c r="IO147" i="24"/>
  <c r="IL147" i="24" s="1"/>
  <c r="IF147" i="24"/>
  <c r="IE147" i="24"/>
  <c r="ID147" i="24"/>
  <c r="IC147" i="24"/>
  <c r="IG147" i="24" s="1"/>
  <c r="HT147" i="24"/>
  <c r="HS147" i="24"/>
  <c r="HR147" i="24"/>
  <c r="HQ147" i="24"/>
  <c r="HN147" i="24" s="1"/>
  <c r="HH147" i="24"/>
  <c r="HG147" i="24"/>
  <c r="HF147" i="24"/>
  <c r="HE147" i="24"/>
  <c r="HI147" i="24" s="1"/>
  <c r="GV147" i="24"/>
  <c r="GU147" i="24"/>
  <c r="GT147" i="24"/>
  <c r="GS147" i="24"/>
  <c r="GW147" i="24" s="1"/>
  <c r="GJ147" i="24"/>
  <c r="GI147" i="24"/>
  <c r="GH147" i="24"/>
  <c r="GG147" i="24"/>
  <c r="FX147" i="24"/>
  <c r="FW147" i="24"/>
  <c r="FV147" i="24"/>
  <c r="FU147" i="24"/>
  <c r="FR147" i="24" s="1"/>
  <c r="EZ147" i="24"/>
  <c r="EY147" i="24"/>
  <c r="EX147" i="24"/>
  <c r="EW147" i="24"/>
  <c r="FA147" i="24" s="1"/>
  <c r="EA147" i="24"/>
  <c r="DZ147" i="24"/>
  <c r="DY147" i="24"/>
  <c r="DU147" i="24" s="1"/>
  <c r="KB146" i="24"/>
  <c r="KA146" i="24"/>
  <c r="JZ146" i="24"/>
  <c r="JY146" i="24"/>
  <c r="KC146" i="24" s="1"/>
  <c r="JP146" i="24"/>
  <c r="JO146" i="24"/>
  <c r="JN146" i="24"/>
  <c r="JM146" i="24"/>
  <c r="JQ146" i="24" s="1"/>
  <c r="JD146" i="24"/>
  <c r="JC146" i="24"/>
  <c r="JB146" i="24"/>
  <c r="JA146" i="24"/>
  <c r="JE146" i="24" s="1"/>
  <c r="IR146" i="24"/>
  <c r="IQ146" i="24"/>
  <c r="IP146" i="24"/>
  <c r="IO146" i="24"/>
  <c r="IK146" i="24" s="1"/>
  <c r="IF146" i="24"/>
  <c r="IE146" i="24"/>
  <c r="ID146" i="24"/>
  <c r="IC146" i="24"/>
  <c r="IG146" i="24" s="1"/>
  <c r="HT146" i="24"/>
  <c r="HS146" i="24"/>
  <c r="HR146" i="24"/>
  <c r="HQ146" i="24"/>
  <c r="HN146" i="24" s="1"/>
  <c r="HH146" i="24"/>
  <c r="HG146" i="24"/>
  <c r="HF146" i="24"/>
  <c r="HE146" i="24"/>
  <c r="GV146" i="24"/>
  <c r="GU146" i="24"/>
  <c r="GT146" i="24"/>
  <c r="GS146" i="24"/>
  <c r="GO146" i="24" s="1"/>
  <c r="GJ146" i="24"/>
  <c r="GI146" i="24"/>
  <c r="GH146" i="24"/>
  <c r="GG146" i="24"/>
  <c r="GD146" i="24" s="1"/>
  <c r="FX146" i="24"/>
  <c r="FW146" i="24"/>
  <c r="FV146" i="24"/>
  <c r="FU146" i="24"/>
  <c r="FY146" i="24" s="1"/>
  <c r="EZ146" i="24"/>
  <c r="EY146" i="24"/>
  <c r="EX146" i="24"/>
  <c r="EW146" i="24"/>
  <c r="ES146" i="24" s="1"/>
  <c r="KB145" i="24"/>
  <c r="KA145" i="24"/>
  <c r="JZ145" i="24"/>
  <c r="JY145" i="24"/>
  <c r="JP145" i="24"/>
  <c r="JO145" i="24"/>
  <c r="JN145" i="24"/>
  <c r="JM145" i="24"/>
  <c r="JI145" i="24" s="1"/>
  <c r="JD145" i="24"/>
  <c r="JC145" i="24"/>
  <c r="JB145" i="24"/>
  <c r="JA145" i="24"/>
  <c r="IX145" i="24" s="1"/>
  <c r="IR145" i="24"/>
  <c r="IQ145" i="24"/>
  <c r="IP145" i="24"/>
  <c r="IO145" i="24"/>
  <c r="IK145" i="24" s="1"/>
  <c r="IF145" i="24"/>
  <c r="IE145" i="24"/>
  <c r="ID145" i="24"/>
  <c r="IC145" i="24"/>
  <c r="HY145" i="24" s="1"/>
  <c r="HT145" i="24"/>
  <c r="HS145" i="24"/>
  <c r="HR145" i="24"/>
  <c r="HQ145" i="24"/>
  <c r="HM145" i="24" s="1"/>
  <c r="HH145" i="24"/>
  <c r="HG145" i="24"/>
  <c r="HF145" i="24"/>
  <c r="HE145" i="24"/>
  <c r="HI145" i="24" s="1"/>
  <c r="GV145" i="24"/>
  <c r="GU145" i="24"/>
  <c r="GT145" i="24"/>
  <c r="GS145" i="24"/>
  <c r="GW145" i="24" s="1"/>
  <c r="GJ145" i="24"/>
  <c r="GI145" i="24"/>
  <c r="GH145" i="24"/>
  <c r="GG145" i="24"/>
  <c r="GC145" i="24" s="1"/>
  <c r="FX145" i="24"/>
  <c r="FW145" i="24"/>
  <c r="FV145" i="24"/>
  <c r="FU145" i="24"/>
  <c r="FR145" i="24" s="1"/>
  <c r="EA145" i="24"/>
  <c r="DZ145" i="24"/>
  <c r="DY145" i="24"/>
  <c r="EC145" i="24" s="1"/>
  <c r="KB137" i="24"/>
  <c r="KA137" i="24"/>
  <c r="JZ137" i="24"/>
  <c r="JY137" i="24"/>
  <c r="JU137" i="24" s="1"/>
  <c r="JP137" i="24"/>
  <c r="JO137" i="24"/>
  <c r="JN137" i="24"/>
  <c r="JM137" i="24"/>
  <c r="JI137" i="24" s="1"/>
  <c r="JD137" i="24"/>
  <c r="JC137" i="24"/>
  <c r="JB137" i="24"/>
  <c r="JA137" i="24"/>
  <c r="JE137" i="24" s="1"/>
  <c r="IR137" i="24"/>
  <c r="IQ137" i="24"/>
  <c r="IP137" i="24"/>
  <c r="IO137" i="24"/>
  <c r="IK137" i="24" s="1"/>
  <c r="IF137" i="24"/>
  <c r="IE137" i="24"/>
  <c r="ID137" i="24"/>
  <c r="IC137" i="24"/>
  <c r="HZ137" i="24" s="1"/>
  <c r="HT137" i="24"/>
  <c r="HS137" i="24"/>
  <c r="HR137" i="24"/>
  <c r="HQ137" i="24"/>
  <c r="HU137" i="24" s="1"/>
  <c r="HH137" i="24"/>
  <c r="HG137" i="24"/>
  <c r="HF137" i="24"/>
  <c r="HE137" i="24"/>
  <c r="HB137" i="24" s="1"/>
  <c r="GV137" i="24"/>
  <c r="GU137" i="24"/>
  <c r="GT137" i="24"/>
  <c r="GS137" i="24"/>
  <c r="GO137" i="24" s="1"/>
  <c r="GJ137" i="24"/>
  <c r="GI137" i="24"/>
  <c r="GH137" i="24"/>
  <c r="GG137" i="24"/>
  <c r="GK137" i="24" s="1"/>
  <c r="FX137" i="24"/>
  <c r="FW137" i="24"/>
  <c r="FV137" i="24"/>
  <c r="FU137" i="24"/>
  <c r="FY137" i="24" s="1"/>
  <c r="EZ137" i="24"/>
  <c r="EY137" i="24"/>
  <c r="EX137" i="24"/>
  <c r="EW137" i="24"/>
  <c r="ET137" i="24" s="1"/>
  <c r="EA137" i="24"/>
  <c r="DZ137" i="24"/>
  <c r="DY137" i="24"/>
  <c r="DV137" i="24" s="1"/>
  <c r="KB136" i="24"/>
  <c r="KA136" i="24"/>
  <c r="JZ136" i="24"/>
  <c r="JY136" i="24"/>
  <c r="JU136" i="24" s="1"/>
  <c r="JP136" i="24"/>
  <c r="JO136" i="24"/>
  <c r="JN136" i="24"/>
  <c r="JM136" i="24"/>
  <c r="JJ136" i="24" s="1"/>
  <c r="JD136" i="24"/>
  <c r="JC136" i="24"/>
  <c r="JB136" i="24"/>
  <c r="JA136" i="24"/>
  <c r="IR136" i="24"/>
  <c r="IQ136" i="24"/>
  <c r="IP136" i="24"/>
  <c r="IO136" i="24"/>
  <c r="IS136" i="24" s="1"/>
  <c r="IF136" i="24"/>
  <c r="IE136" i="24"/>
  <c r="ID136" i="24"/>
  <c r="IC136" i="24"/>
  <c r="HY136" i="24" s="1"/>
  <c r="HT136" i="24"/>
  <c r="HS136" i="24"/>
  <c r="HR136" i="24"/>
  <c r="HQ136" i="24"/>
  <c r="HH136" i="24"/>
  <c r="HG136" i="24"/>
  <c r="HF136" i="24"/>
  <c r="HE136" i="24"/>
  <c r="HA136" i="24" s="1"/>
  <c r="GV136" i="24"/>
  <c r="GU136" i="24"/>
  <c r="GT136" i="24"/>
  <c r="GS136" i="24"/>
  <c r="GO136" i="24" s="1"/>
  <c r="GJ136" i="24"/>
  <c r="GI136" i="24"/>
  <c r="GH136" i="24"/>
  <c r="GG136" i="24"/>
  <c r="FX136" i="24"/>
  <c r="FW136" i="24"/>
  <c r="FV136" i="24"/>
  <c r="FU136" i="24"/>
  <c r="FQ136" i="24" s="1"/>
  <c r="EZ136" i="24"/>
  <c r="EY136" i="24"/>
  <c r="EX136" i="24"/>
  <c r="EW136" i="24"/>
  <c r="ES136" i="24" s="1"/>
  <c r="EA136" i="24"/>
  <c r="DZ136" i="24"/>
  <c r="DY136" i="24"/>
  <c r="DX136" i="24" s="1"/>
  <c r="KB135" i="24"/>
  <c r="KA135" i="24"/>
  <c r="JZ135" i="24"/>
  <c r="JY135" i="24"/>
  <c r="JP135" i="24"/>
  <c r="JO135" i="24"/>
  <c r="JN135" i="24"/>
  <c r="JM135" i="24"/>
  <c r="JJ135" i="24" s="1"/>
  <c r="JD135" i="24"/>
  <c r="JC135" i="24"/>
  <c r="JB135" i="24"/>
  <c r="JA135" i="24"/>
  <c r="IX135" i="24" s="1"/>
  <c r="IR135" i="24"/>
  <c r="IQ135" i="24"/>
  <c r="IP135" i="24"/>
  <c r="IO135" i="24"/>
  <c r="IF135" i="24"/>
  <c r="IE135" i="24"/>
  <c r="ID135" i="24"/>
  <c r="IC135" i="24"/>
  <c r="HY135" i="24" s="1"/>
  <c r="HT135" i="24"/>
  <c r="HS135" i="24"/>
  <c r="HR135" i="24"/>
  <c r="HQ135" i="24"/>
  <c r="HN135" i="24" s="1"/>
  <c r="HH135" i="24"/>
  <c r="HG135" i="24"/>
  <c r="HF135" i="24"/>
  <c r="HE135" i="24"/>
  <c r="GV135" i="24"/>
  <c r="GU135" i="24"/>
  <c r="GT135" i="24"/>
  <c r="GS135" i="24"/>
  <c r="GP135" i="24" s="1"/>
  <c r="GJ135" i="24"/>
  <c r="GI135" i="24"/>
  <c r="GH135" i="24"/>
  <c r="GG135" i="24"/>
  <c r="FX135" i="24"/>
  <c r="FW135" i="24"/>
  <c r="FV135" i="24"/>
  <c r="FU135" i="24"/>
  <c r="FY135" i="24" s="1"/>
  <c r="EZ135" i="24"/>
  <c r="EY135" i="24"/>
  <c r="EX135" i="24"/>
  <c r="EW135" i="24"/>
  <c r="ET135" i="24" s="1"/>
  <c r="EA135" i="24"/>
  <c r="DZ135" i="24"/>
  <c r="DY135" i="24"/>
  <c r="DW135" i="24" s="1"/>
  <c r="KB134" i="24"/>
  <c r="KA134" i="24"/>
  <c r="JZ134" i="24"/>
  <c r="JY134" i="24"/>
  <c r="JU134" i="24" s="1"/>
  <c r="JP134" i="24"/>
  <c r="JO134" i="24"/>
  <c r="JN134" i="24"/>
  <c r="JM134" i="24"/>
  <c r="JJ134" i="24" s="1"/>
  <c r="JD134" i="24"/>
  <c r="JC134" i="24"/>
  <c r="JB134" i="24"/>
  <c r="JA134" i="24"/>
  <c r="JE134" i="24" s="1"/>
  <c r="IR134" i="24"/>
  <c r="IQ134" i="24"/>
  <c r="IP134" i="24"/>
  <c r="IO134" i="24"/>
  <c r="IS134" i="24" s="1"/>
  <c r="IF134" i="24"/>
  <c r="IE134" i="24"/>
  <c r="ID134" i="24"/>
  <c r="IC134" i="24"/>
  <c r="HT134" i="24"/>
  <c r="HS134" i="24"/>
  <c r="HR134" i="24"/>
  <c r="HQ134" i="24"/>
  <c r="HM134" i="24" s="1"/>
  <c r="HH134" i="24"/>
  <c r="HG134" i="24"/>
  <c r="HF134" i="24"/>
  <c r="HE134" i="24"/>
  <c r="HI134" i="24" s="1"/>
  <c r="GV134" i="24"/>
  <c r="GU134" i="24"/>
  <c r="GT134" i="24"/>
  <c r="GS134" i="24"/>
  <c r="GW134" i="24" s="1"/>
  <c r="GJ134" i="24"/>
  <c r="GI134" i="24"/>
  <c r="GH134" i="24"/>
  <c r="GG134" i="24"/>
  <c r="GK134" i="24" s="1"/>
  <c r="FX134" i="24"/>
  <c r="FW134" i="24"/>
  <c r="FV134" i="24"/>
  <c r="FU134" i="24"/>
  <c r="FQ134" i="24" s="1"/>
  <c r="EZ134" i="24"/>
  <c r="EY134" i="24"/>
  <c r="EX134" i="24"/>
  <c r="EW134" i="24"/>
  <c r="FA134" i="24" s="1"/>
  <c r="EA134" i="24"/>
  <c r="DZ134" i="24"/>
  <c r="DY134" i="24"/>
  <c r="DW134" i="24" s="1"/>
  <c r="KB133" i="24"/>
  <c r="KA133" i="24"/>
  <c r="JZ133" i="24"/>
  <c r="JY133" i="24"/>
  <c r="JV133" i="24" s="1"/>
  <c r="JP133" i="24"/>
  <c r="JO133" i="24"/>
  <c r="JN133" i="24"/>
  <c r="JM133" i="24"/>
  <c r="JD133" i="24"/>
  <c r="JC133" i="24"/>
  <c r="JB133" i="24"/>
  <c r="JA133" i="24"/>
  <c r="IX133" i="24" s="1"/>
  <c r="IR133" i="24"/>
  <c r="IQ133" i="24"/>
  <c r="IP133" i="24"/>
  <c r="IO133" i="24"/>
  <c r="IL133" i="24" s="1"/>
  <c r="IF133" i="24"/>
  <c r="IE133" i="24"/>
  <c r="ID133" i="24"/>
  <c r="IC133" i="24"/>
  <c r="IG133" i="24" s="1"/>
  <c r="HT133" i="24"/>
  <c r="HS133" i="24"/>
  <c r="HR133" i="24"/>
  <c r="HQ133" i="24"/>
  <c r="HU133" i="24" s="1"/>
  <c r="HH133" i="24"/>
  <c r="HG133" i="24"/>
  <c r="HF133" i="24"/>
  <c r="HE133" i="24"/>
  <c r="HA133" i="24" s="1"/>
  <c r="GV133" i="24"/>
  <c r="GU133" i="24"/>
  <c r="GT133" i="24"/>
  <c r="GS133" i="24"/>
  <c r="GO133" i="24" s="1"/>
  <c r="GJ133" i="24"/>
  <c r="GI133" i="24"/>
  <c r="GH133" i="24"/>
  <c r="GG133" i="24"/>
  <c r="GC133" i="24" s="1"/>
  <c r="FX133" i="24"/>
  <c r="FW133" i="24"/>
  <c r="FV133" i="24"/>
  <c r="FU133" i="24"/>
  <c r="FY133" i="24" s="1"/>
  <c r="EZ133" i="24"/>
  <c r="EY133" i="24"/>
  <c r="EX133" i="24"/>
  <c r="EW133" i="24"/>
  <c r="ET133" i="24" s="1"/>
  <c r="EA133" i="24"/>
  <c r="DZ133" i="24"/>
  <c r="DY133" i="24"/>
  <c r="KB132" i="24"/>
  <c r="KA132" i="24"/>
  <c r="JZ132" i="24"/>
  <c r="JY132" i="24"/>
  <c r="JV132" i="24" s="1"/>
  <c r="JP132" i="24"/>
  <c r="JO132" i="24"/>
  <c r="JN132" i="24"/>
  <c r="JM132" i="24"/>
  <c r="JD132" i="24"/>
  <c r="JC132" i="24"/>
  <c r="JB132" i="24"/>
  <c r="JA132" i="24"/>
  <c r="IW132" i="24" s="1"/>
  <c r="IR132" i="24"/>
  <c r="IQ132" i="24"/>
  <c r="IP132" i="24"/>
  <c r="IO132" i="24"/>
  <c r="IS132" i="24" s="1"/>
  <c r="IF132" i="24"/>
  <c r="IE132" i="24"/>
  <c r="ID132" i="24"/>
  <c r="IC132" i="24"/>
  <c r="HZ132" i="24" s="1"/>
  <c r="HT132" i="24"/>
  <c r="HS132" i="24"/>
  <c r="HR132" i="24"/>
  <c r="HQ132" i="24"/>
  <c r="HM132" i="24" s="1"/>
  <c r="HH132" i="24"/>
  <c r="HG132" i="24"/>
  <c r="HF132" i="24"/>
  <c r="HE132" i="24"/>
  <c r="GV132" i="24"/>
  <c r="GU132" i="24"/>
  <c r="GT132" i="24"/>
  <c r="GS132" i="24"/>
  <c r="GP132" i="24" s="1"/>
  <c r="GJ132" i="24"/>
  <c r="GI132" i="24"/>
  <c r="GH132" i="24"/>
  <c r="GG132" i="24"/>
  <c r="GD132" i="24" s="1"/>
  <c r="FX132" i="24"/>
  <c r="FW132" i="24"/>
  <c r="FV132" i="24"/>
  <c r="FU132" i="24"/>
  <c r="FY132" i="24" s="1"/>
  <c r="EZ132" i="24"/>
  <c r="EY132" i="24"/>
  <c r="EX132" i="24"/>
  <c r="EW132" i="24"/>
  <c r="FA132" i="24" s="1"/>
  <c r="EA132" i="24"/>
  <c r="DZ132" i="24"/>
  <c r="DY132" i="24"/>
  <c r="DX132" i="24" s="1"/>
  <c r="KB128" i="24"/>
  <c r="KA128" i="24"/>
  <c r="JZ128" i="24"/>
  <c r="JY128" i="24"/>
  <c r="JU128" i="24" s="1"/>
  <c r="JP128" i="24"/>
  <c r="JO128" i="24"/>
  <c r="JN128" i="24"/>
  <c r="JM128" i="24"/>
  <c r="JD128" i="24"/>
  <c r="JC128" i="24"/>
  <c r="JB128" i="24"/>
  <c r="JA128" i="24"/>
  <c r="IW128" i="24" s="1"/>
  <c r="IR128" i="24"/>
  <c r="IQ128" i="24"/>
  <c r="IP128" i="24"/>
  <c r="IO128" i="24"/>
  <c r="IL128" i="24" s="1"/>
  <c r="IF128" i="24"/>
  <c r="IE128" i="24"/>
  <c r="ID128" i="24"/>
  <c r="IC128" i="24"/>
  <c r="HT128" i="24"/>
  <c r="HS128" i="24"/>
  <c r="HR128" i="24"/>
  <c r="HQ128" i="24"/>
  <c r="HU128" i="24" s="1"/>
  <c r="HH128" i="24"/>
  <c r="HG128" i="24"/>
  <c r="HF128" i="24"/>
  <c r="HE128" i="24"/>
  <c r="GV128" i="24"/>
  <c r="GU128" i="24"/>
  <c r="GT128" i="24"/>
  <c r="GS128" i="24"/>
  <c r="GO128" i="24" s="1"/>
  <c r="GJ128" i="24"/>
  <c r="GI128" i="24"/>
  <c r="GH128" i="24"/>
  <c r="GG128" i="24"/>
  <c r="GK128" i="24" s="1"/>
  <c r="FX128" i="24"/>
  <c r="FW128" i="24"/>
  <c r="FV128" i="24"/>
  <c r="FU128" i="24"/>
  <c r="FY128" i="24" s="1"/>
  <c r="EZ128" i="24"/>
  <c r="EY128" i="24"/>
  <c r="EX128" i="24"/>
  <c r="EW128" i="24"/>
  <c r="ET128" i="24" s="1"/>
  <c r="EA128" i="24"/>
  <c r="DZ128" i="24"/>
  <c r="DY128" i="24"/>
  <c r="DW128" i="24" s="1"/>
  <c r="KB129" i="24"/>
  <c r="KA129" i="24"/>
  <c r="JZ129" i="24"/>
  <c r="JY129" i="24"/>
  <c r="JU129" i="24" s="1"/>
  <c r="JP129" i="24"/>
  <c r="JO129" i="24"/>
  <c r="JN129" i="24"/>
  <c r="JM129" i="24"/>
  <c r="JI129" i="24" s="1"/>
  <c r="JD129" i="24"/>
  <c r="JC129" i="24"/>
  <c r="JB129" i="24"/>
  <c r="JA129" i="24"/>
  <c r="IX129" i="24" s="1"/>
  <c r="IR129" i="24"/>
  <c r="IQ129" i="24"/>
  <c r="IP129" i="24"/>
  <c r="IO129" i="24"/>
  <c r="IK129" i="24" s="1"/>
  <c r="IF129" i="24"/>
  <c r="IE129" i="24"/>
  <c r="ID129" i="24"/>
  <c r="IC129" i="24"/>
  <c r="IG129" i="24" s="1"/>
  <c r="HT129" i="24"/>
  <c r="HS129" i="24"/>
  <c r="HR129" i="24"/>
  <c r="HQ129" i="24"/>
  <c r="HN129" i="24" s="1"/>
  <c r="HH129" i="24"/>
  <c r="HG129" i="24"/>
  <c r="HF129" i="24"/>
  <c r="HE129" i="24"/>
  <c r="HA129" i="24" s="1"/>
  <c r="GV129" i="24"/>
  <c r="GU129" i="24"/>
  <c r="GT129" i="24"/>
  <c r="GS129" i="24"/>
  <c r="GJ129" i="24"/>
  <c r="GI129" i="24"/>
  <c r="GH129" i="24"/>
  <c r="GG129" i="24"/>
  <c r="GK129" i="24" s="1"/>
  <c r="FX129" i="24"/>
  <c r="FW129" i="24"/>
  <c r="FV129" i="24"/>
  <c r="FU129" i="24"/>
  <c r="FR129" i="24" s="1"/>
  <c r="EZ129" i="24"/>
  <c r="EY129" i="24"/>
  <c r="EX129" i="24"/>
  <c r="EW129" i="24"/>
  <c r="FA129" i="24" s="1"/>
  <c r="EA129" i="24"/>
  <c r="DZ129" i="24"/>
  <c r="DY129" i="24"/>
  <c r="KB130" i="24"/>
  <c r="KA130" i="24"/>
  <c r="JZ130" i="24"/>
  <c r="JY130" i="24"/>
  <c r="JV130" i="24" s="1"/>
  <c r="JP130" i="24"/>
  <c r="JO130" i="24"/>
  <c r="JN130" i="24"/>
  <c r="JM130" i="24"/>
  <c r="JI130" i="24" s="1"/>
  <c r="JD130" i="24"/>
  <c r="JC130" i="24"/>
  <c r="JB130" i="24"/>
  <c r="JA130" i="24"/>
  <c r="IX130" i="24" s="1"/>
  <c r="IR130" i="24"/>
  <c r="IQ130" i="24"/>
  <c r="IP130" i="24"/>
  <c r="IO130" i="24"/>
  <c r="IK130" i="24" s="1"/>
  <c r="IF130" i="24"/>
  <c r="IE130" i="24"/>
  <c r="ID130" i="24"/>
  <c r="IC130" i="24"/>
  <c r="HY130" i="24" s="1"/>
  <c r="HT130" i="24"/>
  <c r="HS130" i="24"/>
  <c r="HR130" i="24"/>
  <c r="HQ130" i="24"/>
  <c r="HM130" i="24" s="1"/>
  <c r="HH130" i="24"/>
  <c r="HG130" i="24"/>
  <c r="HF130" i="24"/>
  <c r="HE130" i="24"/>
  <c r="HB130" i="24" s="1"/>
  <c r="GV130" i="24"/>
  <c r="GU130" i="24"/>
  <c r="GT130" i="24"/>
  <c r="GS130" i="24"/>
  <c r="GO130" i="24" s="1"/>
  <c r="GJ130" i="24"/>
  <c r="GI130" i="24"/>
  <c r="GH130" i="24"/>
  <c r="GG130" i="24"/>
  <c r="GC130" i="24" s="1"/>
  <c r="FX130" i="24"/>
  <c r="FW130" i="24"/>
  <c r="FV130" i="24"/>
  <c r="FU130" i="24"/>
  <c r="FR130" i="24" s="1"/>
  <c r="EZ130" i="24"/>
  <c r="EY130" i="24"/>
  <c r="EX130" i="24"/>
  <c r="EW130" i="24"/>
  <c r="FA130" i="24" s="1"/>
  <c r="EA130" i="24"/>
  <c r="DZ130" i="24"/>
  <c r="DY130" i="24"/>
  <c r="DV130" i="24" s="1"/>
  <c r="KB126" i="24"/>
  <c r="KA126" i="24"/>
  <c r="JZ126" i="24"/>
  <c r="JY126" i="24"/>
  <c r="JV126" i="24" s="1"/>
  <c r="JP126" i="24"/>
  <c r="JO126" i="24"/>
  <c r="JN126" i="24"/>
  <c r="JM126" i="24"/>
  <c r="JJ126" i="24" s="1"/>
  <c r="JD126" i="24"/>
  <c r="JC126" i="24"/>
  <c r="JB126" i="24"/>
  <c r="JA126" i="24"/>
  <c r="JE126" i="24" s="1"/>
  <c r="IR126" i="24"/>
  <c r="IQ126" i="24"/>
  <c r="IP126" i="24"/>
  <c r="IO126" i="24"/>
  <c r="IF126" i="24"/>
  <c r="IE126" i="24"/>
  <c r="ID126" i="24"/>
  <c r="IC126" i="24"/>
  <c r="IG126" i="24" s="1"/>
  <c r="HT126" i="24"/>
  <c r="HS126" i="24"/>
  <c r="HR126" i="24"/>
  <c r="HQ126" i="24"/>
  <c r="HM126" i="24" s="1"/>
  <c r="HH126" i="24"/>
  <c r="HG126" i="24"/>
  <c r="HF126" i="24"/>
  <c r="HE126" i="24"/>
  <c r="HB126" i="24" s="1"/>
  <c r="GV126" i="24"/>
  <c r="GU126" i="24"/>
  <c r="GT126" i="24"/>
  <c r="GS126" i="24"/>
  <c r="GP126" i="24" s="1"/>
  <c r="GJ126" i="24"/>
  <c r="GI126" i="24"/>
  <c r="GH126" i="24"/>
  <c r="GG126" i="24"/>
  <c r="GK126" i="24" s="1"/>
  <c r="FX126" i="24"/>
  <c r="FW126" i="24"/>
  <c r="FV126" i="24"/>
  <c r="FU126" i="24"/>
  <c r="FY126" i="24" s="1"/>
  <c r="EZ126" i="24"/>
  <c r="EY126" i="24"/>
  <c r="EX126" i="24"/>
  <c r="EW126" i="24"/>
  <c r="ET126" i="24" s="1"/>
  <c r="EA126" i="24"/>
  <c r="DZ126" i="24"/>
  <c r="DY126" i="24"/>
  <c r="DW126" i="24" s="1"/>
  <c r="KB125" i="24"/>
  <c r="KA125" i="24"/>
  <c r="JZ125" i="24"/>
  <c r="JY125" i="24"/>
  <c r="JU125" i="24" s="1"/>
  <c r="JP125" i="24"/>
  <c r="JO125" i="24"/>
  <c r="JN125" i="24"/>
  <c r="JM125" i="24"/>
  <c r="JD125" i="24"/>
  <c r="JC125" i="24"/>
  <c r="JB125" i="24"/>
  <c r="JA125" i="24"/>
  <c r="IW125" i="24" s="1"/>
  <c r="IR125" i="24"/>
  <c r="IQ125" i="24"/>
  <c r="IP125" i="24"/>
  <c r="IO125" i="24"/>
  <c r="IK125" i="24" s="1"/>
  <c r="IF125" i="24"/>
  <c r="IE125" i="24"/>
  <c r="ID125" i="24"/>
  <c r="IC125" i="24"/>
  <c r="HY125" i="24" s="1"/>
  <c r="HT125" i="24"/>
  <c r="HS125" i="24"/>
  <c r="HR125" i="24"/>
  <c r="HQ125" i="24"/>
  <c r="HU125" i="24" s="1"/>
  <c r="HH125" i="24"/>
  <c r="HG125" i="24"/>
  <c r="HF125" i="24"/>
  <c r="HE125" i="24"/>
  <c r="GV125" i="24"/>
  <c r="GU125" i="24"/>
  <c r="GT125" i="24"/>
  <c r="GS125" i="24"/>
  <c r="GJ125" i="24"/>
  <c r="GI125" i="24"/>
  <c r="GH125" i="24"/>
  <c r="GG125" i="24"/>
  <c r="GC125" i="24" s="1"/>
  <c r="FX125" i="24"/>
  <c r="FW125" i="24"/>
  <c r="FV125" i="24"/>
  <c r="FU125" i="24"/>
  <c r="FR125" i="24" s="1"/>
  <c r="EA125" i="24"/>
  <c r="DZ125" i="24"/>
  <c r="DY125" i="24"/>
  <c r="DW125" i="24" s="1"/>
  <c r="KB121" i="24"/>
  <c r="KA121" i="24"/>
  <c r="JZ121" i="24"/>
  <c r="JY121" i="24"/>
  <c r="JU121" i="24" s="1"/>
  <c r="JP121" i="24"/>
  <c r="JO121" i="24"/>
  <c r="JN121" i="24"/>
  <c r="JM121" i="24"/>
  <c r="JJ121" i="24" s="1"/>
  <c r="JD121" i="24"/>
  <c r="JC121" i="24"/>
  <c r="JB121" i="24"/>
  <c r="JA121" i="24"/>
  <c r="JE121" i="24" s="1"/>
  <c r="IR121" i="24"/>
  <c r="IQ121" i="24"/>
  <c r="IP121" i="24"/>
  <c r="IO121" i="24"/>
  <c r="IL121" i="24" s="1"/>
  <c r="IF121" i="24"/>
  <c r="IE121" i="24"/>
  <c r="ID121" i="24"/>
  <c r="IC121" i="24"/>
  <c r="HZ121" i="24" s="1"/>
  <c r="HT121" i="24"/>
  <c r="HS121" i="24"/>
  <c r="HR121" i="24"/>
  <c r="HQ121" i="24"/>
  <c r="HM121" i="24" s="1"/>
  <c r="HH121" i="24"/>
  <c r="HG121" i="24"/>
  <c r="HF121" i="24"/>
  <c r="HE121" i="24"/>
  <c r="HI121" i="24" s="1"/>
  <c r="GV121" i="24"/>
  <c r="GU121" i="24"/>
  <c r="GT121" i="24"/>
  <c r="GS121" i="24"/>
  <c r="GW121" i="24" s="1"/>
  <c r="GJ121" i="24"/>
  <c r="GI121" i="24"/>
  <c r="GH121" i="24"/>
  <c r="GG121" i="24"/>
  <c r="GD121" i="24" s="1"/>
  <c r="FX121" i="24"/>
  <c r="FW121" i="24"/>
  <c r="FV121" i="24"/>
  <c r="FU121" i="24"/>
  <c r="FR121" i="24" s="1"/>
  <c r="EZ121" i="24"/>
  <c r="EY121" i="24"/>
  <c r="EX121" i="24"/>
  <c r="EW121" i="24"/>
  <c r="EA121" i="24"/>
  <c r="DZ121" i="24"/>
  <c r="DY121" i="24"/>
  <c r="DW121" i="24" s="1"/>
  <c r="KB120" i="24"/>
  <c r="KA120" i="24"/>
  <c r="JZ120" i="24"/>
  <c r="JY120" i="24"/>
  <c r="KC120" i="24" s="1"/>
  <c r="JP120" i="24"/>
  <c r="JO120" i="24"/>
  <c r="JN120" i="24"/>
  <c r="JM120" i="24"/>
  <c r="JJ120" i="24" s="1"/>
  <c r="JD120" i="24"/>
  <c r="JC120" i="24"/>
  <c r="JB120" i="24"/>
  <c r="JA120" i="24"/>
  <c r="JE120" i="24" s="1"/>
  <c r="IR120" i="24"/>
  <c r="IQ120" i="24"/>
  <c r="IP120" i="24"/>
  <c r="IO120" i="24"/>
  <c r="IK120" i="24" s="1"/>
  <c r="IF120" i="24"/>
  <c r="IE120" i="24"/>
  <c r="ID120" i="24"/>
  <c r="IC120" i="24"/>
  <c r="HT120" i="24"/>
  <c r="HS120" i="24"/>
  <c r="HR120" i="24"/>
  <c r="HQ120" i="24"/>
  <c r="HU120" i="24" s="1"/>
  <c r="HH120" i="24"/>
  <c r="HG120" i="24"/>
  <c r="HF120" i="24"/>
  <c r="HE120" i="24"/>
  <c r="HB120" i="24" s="1"/>
  <c r="GV120" i="24"/>
  <c r="GU120" i="24"/>
  <c r="GT120" i="24"/>
  <c r="GS120" i="24"/>
  <c r="GP120" i="24" s="1"/>
  <c r="GJ120" i="24"/>
  <c r="GI120" i="24"/>
  <c r="GH120" i="24"/>
  <c r="GG120" i="24"/>
  <c r="GD120" i="24" s="1"/>
  <c r="FX120" i="24"/>
  <c r="FW120" i="24"/>
  <c r="FV120" i="24"/>
  <c r="FU120" i="24"/>
  <c r="EZ120" i="24"/>
  <c r="EY120" i="24"/>
  <c r="EX120" i="24"/>
  <c r="EW120" i="24"/>
  <c r="ES120" i="24" s="1"/>
  <c r="EA120" i="24"/>
  <c r="DZ120" i="24"/>
  <c r="DY120" i="24"/>
  <c r="DX120" i="24" s="1"/>
  <c r="KB119" i="24"/>
  <c r="KA119" i="24"/>
  <c r="JZ119" i="24"/>
  <c r="JY119" i="24"/>
  <c r="KC119" i="24" s="1"/>
  <c r="JP119" i="24"/>
  <c r="JO119" i="24"/>
  <c r="JN119" i="24"/>
  <c r="JM119" i="24"/>
  <c r="JD119" i="24"/>
  <c r="JC119" i="24"/>
  <c r="JB119" i="24"/>
  <c r="JA119" i="24"/>
  <c r="IW119" i="24" s="1"/>
  <c r="IR119" i="24"/>
  <c r="IQ119" i="24"/>
  <c r="IP119" i="24"/>
  <c r="IO119" i="24"/>
  <c r="IK119" i="24" s="1"/>
  <c r="IF119" i="24"/>
  <c r="IE119" i="24"/>
  <c r="ID119" i="24"/>
  <c r="IC119" i="24"/>
  <c r="HZ119" i="24" s="1"/>
  <c r="HT119" i="24"/>
  <c r="HS119" i="24"/>
  <c r="HR119" i="24"/>
  <c r="HQ119" i="24"/>
  <c r="HH119" i="24"/>
  <c r="HG119" i="24"/>
  <c r="HF119" i="24"/>
  <c r="HE119" i="24"/>
  <c r="HI119" i="24" s="1"/>
  <c r="GV119" i="24"/>
  <c r="GU119" i="24"/>
  <c r="GT119" i="24"/>
  <c r="GS119" i="24"/>
  <c r="GO119" i="24" s="1"/>
  <c r="GJ119" i="24"/>
  <c r="GI119" i="24"/>
  <c r="GH119" i="24"/>
  <c r="GG119" i="24"/>
  <c r="GD119" i="24" s="1"/>
  <c r="FX119" i="24"/>
  <c r="FW119" i="24"/>
  <c r="FV119" i="24"/>
  <c r="FU119" i="24"/>
  <c r="FY119" i="24" s="1"/>
  <c r="EZ119" i="24"/>
  <c r="EY119" i="24"/>
  <c r="EX119" i="24"/>
  <c r="EW119" i="24"/>
  <c r="ET119" i="24" s="1"/>
  <c r="EA119" i="24"/>
  <c r="DZ119" i="24"/>
  <c r="DY119" i="24"/>
  <c r="DV119" i="24" s="1"/>
  <c r="KB118" i="24"/>
  <c r="KA118" i="24"/>
  <c r="JZ118" i="24"/>
  <c r="JY118" i="24"/>
  <c r="JP118" i="24"/>
  <c r="JO118" i="24"/>
  <c r="JN118" i="24"/>
  <c r="JM118" i="24"/>
  <c r="JD118" i="24"/>
  <c r="JC118" i="24"/>
  <c r="JB118" i="24"/>
  <c r="JA118" i="24"/>
  <c r="IX118" i="24" s="1"/>
  <c r="IR118" i="24"/>
  <c r="IQ118" i="24"/>
  <c r="IP118" i="24"/>
  <c r="IO118" i="24"/>
  <c r="IF118" i="24"/>
  <c r="IE118" i="24"/>
  <c r="ID118" i="24"/>
  <c r="IC118" i="24"/>
  <c r="IG118" i="24" s="1"/>
  <c r="HT118" i="24"/>
  <c r="HS118" i="24"/>
  <c r="HR118" i="24"/>
  <c r="HQ118" i="24"/>
  <c r="HN118" i="24" s="1"/>
  <c r="HH118" i="24"/>
  <c r="HG118" i="24"/>
  <c r="HF118" i="24"/>
  <c r="HE118" i="24"/>
  <c r="GV118" i="24"/>
  <c r="GU118" i="24"/>
  <c r="GT118" i="24"/>
  <c r="GS118" i="24"/>
  <c r="GO118" i="24" s="1"/>
  <c r="GJ118" i="24"/>
  <c r="GI118" i="24"/>
  <c r="GH118" i="24"/>
  <c r="GG118" i="24"/>
  <c r="GD118" i="24" s="1"/>
  <c r="FX118" i="24"/>
  <c r="FW118" i="24"/>
  <c r="FV118" i="24"/>
  <c r="FU118" i="24"/>
  <c r="FY118" i="24" s="1"/>
  <c r="EZ118" i="24"/>
  <c r="EY118" i="24"/>
  <c r="EX118" i="24"/>
  <c r="EW118" i="24"/>
  <c r="ET118" i="24" s="1"/>
  <c r="EA118" i="24"/>
  <c r="DZ118" i="24"/>
  <c r="DY118" i="24"/>
  <c r="DW118" i="24" s="1"/>
  <c r="KB117" i="24"/>
  <c r="KA117" i="24"/>
  <c r="JZ117" i="24"/>
  <c r="JY117" i="24"/>
  <c r="JV117" i="24" s="1"/>
  <c r="JP117" i="24"/>
  <c r="JO117" i="24"/>
  <c r="JN117" i="24"/>
  <c r="JM117" i="24"/>
  <c r="JI117" i="24" s="1"/>
  <c r="JD117" i="24"/>
  <c r="JC117" i="24"/>
  <c r="JB117" i="24"/>
  <c r="JA117" i="24"/>
  <c r="IX117" i="24" s="1"/>
  <c r="IR117" i="24"/>
  <c r="IQ117" i="24"/>
  <c r="IP117" i="24"/>
  <c r="IO117" i="24"/>
  <c r="IF117" i="24"/>
  <c r="IE117" i="24"/>
  <c r="ID117" i="24"/>
  <c r="IC117" i="24"/>
  <c r="HZ117" i="24" s="1"/>
  <c r="HT117" i="24"/>
  <c r="HS117" i="24"/>
  <c r="HR117" i="24"/>
  <c r="HQ117" i="24"/>
  <c r="HN117" i="24" s="1"/>
  <c r="HH117" i="24"/>
  <c r="HG117" i="24"/>
  <c r="HF117" i="24"/>
  <c r="HE117" i="24"/>
  <c r="HI117" i="24" s="1"/>
  <c r="GV117" i="24"/>
  <c r="GU117" i="24"/>
  <c r="GT117" i="24"/>
  <c r="GS117" i="24"/>
  <c r="GW117" i="24" s="1"/>
  <c r="GJ117" i="24"/>
  <c r="GI117" i="24"/>
  <c r="GH117" i="24"/>
  <c r="GG117" i="24"/>
  <c r="FX117" i="24"/>
  <c r="FW117" i="24"/>
  <c r="FV117" i="24"/>
  <c r="FU117" i="24"/>
  <c r="FR117" i="24" s="1"/>
  <c r="EZ117" i="24"/>
  <c r="EY117" i="24"/>
  <c r="EX117" i="24"/>
  <c r="EW117" i="24"/>
  <c r="FA117" i="24" s="1"/>
  <c r="EA117" i="24"/>
  <c r="DZ117" i="24"/>
  <c r="DY117" i="24"/>
  <c r="DV117" i="24" s="1"/>
  <c r="KB116" i="24"/>
  <c r="KA116" i="24"/>
  <c r="JZ116" i="24"/>
  <c r="JY116" i="24"/>
  <c r="JU116" i="24" s="1"/>
  <c r="JP116" i="24"/>
  <c r="JO116" i="24"/>
  <c r="JN116" i="24"/>
  <c r="JM116" i="24"/>
  <c r="JI116" i="24" s="1"/>
  <c r="JD116" i="24"/>
  <c r="JC116" i="24"/>
  <c r="JB116" i="24"/>
  <c r="JA116" i="24"/>
  <c r="IR116" i="24"/>
  <c r="IQ116" i="24"/>
  <c r="IP116" i="24"/>
  <c r="IO116" i="24"/>
  <c r="IL116" i="24" s="1"/>
  <c r="IF116" i="24"/>
  <c r="IE116" i="24"/>
  <c r="ID116" i="24"/>
  <c r="IC116" i="24"/>
  <c r="HZ116" i="24" s="1"/>
  <c r="HT116" i="24"/>
  <c r="HS116" i="24"/>
  <c r="HR116" i="24"/>
  <c r="HQ116" i="24"/>
  <c r="HU116" i="24" s="1"/>
  <c r="HH116" i="24"/>
  <c r="HG116" i="24"/>
  <c r="HF116" i="24"/>
  <c r="HE116" i="24"/>
  <c r="HB116" i="24" s="1"/>
  <c r="GV116" i="24"/>
  <c r="GU116" i="24"/>
  <c r="GT116" i="24"/>
  <c r="GS116" i="24"/>
  <c r="GO116" i="24" s="1"/>
  <c r="GJ116" i="24"/>
  <c r="GI116" i="24"/>
  <c r="GH116" i="24"/>
  <c r="GG116" i="24"/>
  <c r="GD116" i="24" s="1"/>
  <c r="FX116" i="24"/>
  <c r="FW116" i="24"/>
  <c r="FV116" i="24"/>
  <c r="FU116" i="24"/>
  <c r="FY116" i="24" s="1"/>
  <c r="EZ116" i="24"/>
  <c r="EY116" i="24"/>
  <c r="EX116" i="24"/>
  <c r="EW116" i="24"/>
  <c r="ES116" i="24" s="1"/>
  <c r="EA116" i="24"/>
  <c r="DZ116" i="24"/>
  <c r="DY116" i="24"/>
  <c r="DV116" i="24" s="1"/>
  <c r="KB115" i="24"/>
  <c r="KA115" i="24"/>
  <c r="JZ115" i="24"/>
  <c r="JY115" i="24"/>
  <c r="JP115" i="24"/>
  <c r="JO115" i="24"/>
  <c r="JN115" i="24"/>
  <c r="JM115" i="24"/>
  <c r="JI115" i="24" s="1"/>
  <c r="JD115" i="24"/>
  <c r="JC115" i="24"/>
  <c r="JB115" i="24"/>
  <c r="JA115" i="24"/>
  <c r="JE115" i="24" s="1"/>
  <c r="IR115" i="24"/>
  <c r="IQ115" i="24"/>
  <c r="IP115" i="24"/>
  <c r="IO115" i="24"/>
  <c r="IS115" i="24" s="1"/>
  <c r="IF115" i="24"/>
  <c r="IE115" i="24"/>
  <c r="ID115" i="24"/>
  <c r="IC115" i="24"/>
  <c r="IG115" i="24" s="1"/>
  <c r="HT115" i="24"/>
  <c r="HS115" i="24"/>
  <c r="HR115" i="24"/>
  <c r="HQ115" i="24"/>
  <c r="HN115" i="24" s="1"/>
  <c r="HH115" i="24"/>
  <c r="HG115" i="24"/>
  <c r="HF115" i="24"/>
  <c r="HE115" i="24"/>
  <c r="HI115" i="24" s="1"/>
  <c r="GV115" i="24"/>
  <c r="GU115" i="24"/>
  <c r="GT115" i="24"/>
  <c r="GS115" i="24"/>
  <c r="GO115" i="24" s="1"/>
  <c r="GJ115" i="24"/>
  <c r="GI115" i="24"/>
  <c r="GH115" i="24"/>
  <c r="GG115" i="24"/>
  <c r="GK115" i="24" s="1"/>
  <c r="FX115" i="24"/>
  <c r="FW115" i="24"/>
  <c r="FV115" i="24"/>
  <c r="FU115" i="24"/>
  <c r="FQ115" i="24" s="1"/>
  <c r="EZ115" i="24"/>
  <c r="EY115" i="24"/>
  <c r="EX115" i="24"/>
  <c r="EW115" i="24"/>
  <c r="EA115" i="24"/>
  <c r="DZ115" i="24"/>
  <c r="DY115" i="24"/>
  <c r="DU115" i="24" s="1"/>
  <c r="KB111" i="24"/>
  <c r="KA111" i="24"/>
  <c r="JZ111" i="24"/>
  <c r="JY111" i="24"/>
  <c r="JV111" i="24" s="1"/>
  <c r="JP111" i="24"/>
  <c r="JO111" i="24"/>
  <c r="JN111" i="24"/>
  <c r="JM111" i="24"/>
  <c r="JI111" i="24" s="1"/>
  <c r="JD111" i="24"/>
  <c r="JC111" i="24"/>
  <c r="JB111" i="24"/>
  <c r="JA111" i="24"/>
  <c r="JE111" i="24" s="1"/>
  <c r="IR111" i="24"/>
  <c r="IQ111" i="24"/>
  <c r="IP111" i="24"/>
  <c r="IO111" i="24"/>
  <c r="IK111" i="24" s="1"/>
  <c r="IF111" i="24"/>
  <c r="IE111" i="24"/>
  <c r="ID111" i="24"/>
  <c r="IC111" i="24"/>
  <c r="HZ111" i="24" s="1"/>
  <c r="HT111" i="24"/>
  <c r="HS111" i="24"/>
  <c r="HR111" i="24"/>
  <c r="HQ111" i="24"/>
  <c r="HU111" i="24" s="1"/>
  <c r="HH111" i="24"/>
  <c r="HG111" i="24"/>
  <c r="HF111" i="24"/>
  <c r="HE111" i="24"/>
  <c r="HB111" i="24" s="1"/>
  <c r="GV111" i="24"/>
  <c r="GU111" i="24"/>
  <c r="GT111" i="24"/>
  <c r="GS111" i="24"/>
  <c r="GO111" i="24" s="1"/>
  <c r="GJ111" i="24"/>
  <c r="GI111" i="24"/>
  <c r="GH111" i="24"/>
  <c r="GG111" i="24"/>
  <c r="GD111" i="24" s="1"/>
  <c r="FX111" i="24"/>
  <c r="FW111" i="24"/>
  <c r="FV111" i="24"/>
  <c r="FU111" i="24"/>
  <c r="FY111" i="24" s="1"/>
  <c r="EZ111" i="24"/>
  <c r="EY111" i="24"/>
  <c r="EX111" i="24"/>
  <c r="EW111" i="24"/>
  <c r="ES111" i="24" s="1"/>
  <c r="EA111" i="24"/>
  <c r="DZ111" i="24"/>
  <c r="DY111" i="24"/>
  <c r="EC111" i="24" s="1"/>
  <c r="KB110" i="24"/>
  <c r="KA110" i="24"/>
  <c r="JZ110" i="24"/>
  <c r="JY110" i="24"/>
  <c r="JV110" i="24" s="1"/>
  <c r="JP110" i="24"/>
  <c r="JO110" i="24"/>
  <c r="JN110" i="24"/>
  <c r="JM110" i="24"/>
  <c r="JD110" i="24"/>
  <c r="JC110" i="24"/>
  <c r="JB110" i="24"/>
  <c r="JA110" i="24"/>
  <c r="JE110" i="24" s="1"/>
  <c r="IR110" i="24"/>
  <c r="IQ110" i="24"/>
  <c r="IP110" i="24"/>
  <c r="IO110" i="24"/>
  <c r="IS110" i="24" s="1"/>
  <c r="IF110" i="24"/>
  <c r="IE110" i="24"/>
  <c r="ID110" i="24"/>
  <c r="IC110" i="24"/>
  <c r="HZ110" i="24" s="1"/>
  <c r="HT110" i="24"/>
  <c r="HS110" i="24"/>
  <c r="HR110" i="24"/>
  <c r="HQ110" i="24"/>
  <c r="HM110" i="24" s="1"/>
  <c r="HH110" i="24"/>
  <c r="HG110" i="24"/>
  <c r="HF110" i="24"/>
  <c r="HE110" i="24"/>
  <c r="GV110" i="24"/>
  <c r="GU110" i="24"/>
  <c r="GT110" i="24"/>
  <c r="GS110" i="24"/>
  <c r="GW110" i="24" s="1"/>
  <c r="GJ110" i="24"/>
  <c r="GI110" i="24"/>
  <c r="GH110" i="24"/>
  <c r="GG110" i="24"/>
  <c r="GC110" i="24" s="1"/>
  <c r="FX110" i="24"/>
  <c r="FW110" i="24"/>
  <c r="FV110" i="24"/>
  <c r="FU110" i="24"/>
  <c r="FY110" i="24" s="1"/>
  <c r="EZ110" i="24"/>
  <c r="EY110" i="24"/>
  <c r="EX110" i="24"/>
  <c r="EW110" i="24"/>
  <c r="FA110" i="24" s="1"/>
  <c r="EA110" i="24"/>
  <c r="DZ110" i="24"/>
  <c r="DY110" i="24"/>
  <c r="DW110" i="24" s="1"/>
  <c r="KB114" i="24"/>
  <c r="KA114" i="24"/>
  <c r="JZ114" i="24"/>
  <c r="JY114" i="24"/>
  <c r="JV114" i="24" s="1"/>
  <c r="JP114" i="24"/>
  <c r="JO114" i="24"/>
  <c r="JN114" i="24"/>
  <c r="JM114" i="24"/>
  <c r="JQ114" i="24" s="1"/>
  <c r="JD114" i="24"/>
  <c r="JC114" i="24"/>
  <c r="JB114" i="24"/>
  <c r="JA114" i="24"/>
  <c r="JE114" i="24" s="1"/>
  <c r="IR114" i="24"/>
  <c r="IQ114" i="24"/>
  <c r="IP114" i="24"/>
  <c r="IO114" i="24"/>
  <c r="IK114" i="24" s="1"/>
  <c r="IF114" i="24"/>
  <c r="IE114" i="24"/>
  <c r="ID114" i="24"/>
  <c r="IC114" i="24"/>
  <c r="HZ114" i="24" s="1"/>
  <c r="HT114" i="24"/>
  <c r="HS114" i="24"/>
  <c r="HR114" i="24"/>
  <c r="HQ114" i="24"/>
  <c r="HM114" i="24" s="1"/>
  <c r="HH114" i="24"/>
  <c r="HG114" i="24"/>
  <c r="HF114" i="24"/>
  <c r="HE114" i="24"/>
  <c r="HB114" i="24" s="1"/>
  <c r="GV114" i="24"/>
  <c r="GU114" i="24"/>
  <c r="GT114" i="24"/>
  <c r="GS114" i="24"/>
  <c r="GP114" i="24" s="1"/>
  <c r="GJ114" i="24"/>
  <c r="GI114" i="24"/>
  <c r="GH114" i="24"/>
  <c r="GG114" i="24"/>
  <c r="GC114" i="24" s="1"/>
  <c r="FX114" i="24"/>
  <c r="FW114" i="24"/>
  <c r="FV114" i="24"/>
  <c r="FU114" i="24"/>
  <c r="EZ114" i="24"/>
  <c r="EY114" i="24"/>
  <c r="EX114" i="24"/>
  <c r="EW114" i="24"/>
  <c r="EA114" i="24"/>
  <c r="DZ114" i="24"/>
  <c r="DY114" i="24"/>
  <c r="EC114" i="24" s="1"/>
  <c r="KB113" i="24"/>
  <c r="KA113" i="24"/>
  <c r="JZ113" i="24"/>
  <c r="JY113" i="24"/>
  <c r="JU113" i="24" s="1"/>
  <c r="JP113" i="24"/>
  <c r="JO113" i="24"/>
  <c r="JN113" i="24"/>
  <c r="JM113" i="24"/>
  <c r="JI113" i="24" s="1"/>
  <c r="JD113" i="24"/>
  <c r="JC113" i="24"/>
  <c r="JB113" i="24"/>
  <c r="JA113" i="24"/>
  <c r="IR113" i="24"/>
  <c r="IQ113" i="24"/>
  <c r="IP113" i="24"/>
  <c r="IO113" i="24"/>
  <c r="IF113" i="24"/>
  <c r="IE113" i="24"/>
  <c r="ID113" i="24"/>
  <c r="IC113" i="24"/>
  <c r="HZ113" i="24" s="1"/>
  <c r="HT113" i="24"/>
  <c r="HS113" i="24"/>
  <c r="HR113" i="24"/>
  <c r="HQ113" i="24"/>
  <c r="HU113" i="24" s="1"/>
  <c r="HH113" i="24"/>
  <c r="HG113" i="24"/>
  <c r="HF113" i="24"/>
  <c r="HE113" i="24"/>
  <c r="GV113" i="24"/>
  <c r="GU113" i="24"/>
  <c r="GT113" i="24"/>
  <c r="GS113" i="24"/>
  <c r="GP113" i="24" s="1"/>
  <c r="GJ113" i="24"/>
  <c r="GI113" i="24"/>
  <c r="GH113" i="24"/>
  <c r="GG113" i="24"/>
  <c r="GK113" i="24" s="1"/>
  <c r="FX113" i="24"/>
  <c r="FW113" i="24"/>
  <c r="FV113" i="24"/>
  <c r="FU113" i="24"/>
  <c r="FQ113" i="24" s="1"/>
  <c r="EZ113" i="24"/>
  <c r="EY113" i="24"/>
  <c r="EX113" i="24"/>
  <c r="EW113" i="24"/>
  <c r="ES113" i="24" s="1"/>
  <c r="EA113" i="24"/>
  <c r="DZ113" i="24"/>
  <c r="DY113" i="24"/>
  <c r="DV113" i="24" s="1"/>
  <c r="KB112" i="24"/>
  <c r="KA112" i="24"/>
  <c r="JZ112" i="24"/>
  <c r="JY112" i="24"/>
  <c r="JU112" i="24" s="1"/>
  <c r="JP112" i="24"/>
  <c r="JO112" i="24"/>
  <c r="JN112" i="24"/>
  <c r="JM112" i="24"/>
  <c r="JI112" i="24" s="1"/>
  <c r="JD112" i="24"/>
  <c r="JC112" i="24"/>
  <c r="JB112" i="24"/>
  <c r="JA112" i="24"/>
  <c r="IR112" i="24"/>
  <c r="IQ112" i="24"/>
  <c r="IP112" i="24"/>
  <c r="IO112" i="24"/>
  <c r="IL112" i="24" s="1"/>
  <c r="IF112" i="24"/>
  <c r="IE112" i="24"/>
  <c r="ID112" i="24"/>
  <c r="IC112" i="24"/>
  <c r="IG112" i="24" s="1"/>
  <c r="HT112" i="24"/>
  <c r="HS112" i="24"/>
  <c r="HR112" i="24"/>
  <c r="HQ112" i="24"/>
  <c r="HN112" i="24" s="1"/>
  <c r="HH112" i="24"/>
  <c r="HG112" i="24"/>
  <c r="HF112" i="24"/>
  <c r="HE112" i="24"/>
  <c r="HB112" i="24" s="1"/>
  <c r="GV112" i="24"/>
  <c r="GU112" i="24"/>
  <c r="GT112" i="24"/>
  <c r="GS112" i="24"/>
  <c r="GJ112" i="24"/>
  <c r="GI112" i="24"/>
  <c r="GH112" i="24"/>
  <c r="GG112" i="24"/>
  <c r="GK112" i="24" s="1"/>
  <c r="FX112" i="24"/>
  <c r="FW112" i="24"/>
  <c r="FV112" i="24"/>
  <c r="FU112" i="24"/>
  <c r="EZ112" i="24"/>
  <c r="EY112" i="24"/>
  <c r="EX112" i="24"/>
  <c r="EW112" i="24"/>
  <c r="ET112" i="24" s="1"/>
  <c r="EA112" i="24"/>
  <c r="DZ112" i="24"/>
  <c r="DY112" i="24"/>
  <c r="EC112" i="24" s="1"/>
  <c r="KB109" i="24"/>
  <c r="KA109" i="24"/>
  <c r="JZ109" i="24"/>
  <c r="JY109" i="24"/>
  <c r="KC109" i="24" s="1"/>
  <c r="JP109" i="24"/>
  <c r="JO109" i="24"/>
  <c r="JN109" i="24"/>
  <c r="JM109" i="24"/>
  <c r="JI109" i="24" s="1"/>
  <c r="JD109" i="24"/>
  <c r="JC109" i="24"/>
  <c r="JB109" i="24"/>
  <c r="JA109" i="24"/>
  <c r="IX109" i="24" s="1"/>
  <c r="IR109" i="24"/>
  <c r="IQ109" i="24"/>
  <c r="IP109" i="24"/>
  <c r="IO109" i="24"/>
  <c r="IL109" i="24" s="1"/>
  <c r="IF109" i="24"/>
  <c r="IE109" i="24"/>
  <c r="ID109" i="24"/>
  <c r="IC109" i="24"/>
  <c r="HT109" i="24"/>
  <c r="HS109" i="24"/>
  <c r="HR109" i="24"/>
  <c r="HQ109" i="24"/>
  <c r="HM109" i="24" s="1"/>
  <c r="HH109" i="24"/>
  <c r="HG109" i="24"/>
  <c r="HF109" i="24"/>
  <c r="HE109" i="24"/>
  <c r="HB109" i="24" s="1"/>
  <c r="GV109" i="24"/>
  <c r="GU109" i="24"/>
  <c r="GT109" i="24"/>
  <c r="GS109" i="24"/>
  <c r="GW109" i="24" s="1"/>
  <c r="GJ109" i="24"/>
  <c r="GI109" i="24"/>
  <c r="GH109" i="24"/>
  <c r="GG109" i="24"/>
  <c r="GD109" i="24" s="1"/>
  <c r="FX109" i="24"/>
  <c r="FW109" i="24"/>
  <c r="FV109" i="24"/>
  <c r="FU109" i="24"/>
  <c r="FQ109" i="24" s="1"/>
  <c r="EZ109" i="24"/>
  <c r="EY109" i="24"/>
  <c r="EX109" i="24"/>
  <c r="EW109" i="24"/>
  <c r="FA109" i="24" s="1"/>
  <c r="EA109" i="24"/>
  <c r="DZ109" i="24"/>
  <c r="DY109" i="24"/>
  <c r="EC109" i="24" s="1"/>
  <c r="KB106" i="24"/>
  <c r="KA106" i="24"/>
  <c r="JZ106" i="24"/>
  <c r="JY106" i="24"/>
  <c r="JV106" i="24" s="1"/>
  <c r="JP106" i="24"/>
  <c r="JO106" i="24"/>
  <c r="JN106" i="24"/>
  <c r="JM106" i="24"/>
  <c r="JQ106" i="24" s="1"/>
  <c r="JD106" i="24"/>
  <c r="JC106" i="24"/>
  <c r="JB106" i="24"/>
  <c r="JA106" i="24"/>
  <c r="IR106" i="24"/>
  <c r="IQ106" i="24"/>
  <c r="IP106" i="24"/>
  <c r="IO106" i="24"/>
  <c r="IF106" i="24"/>
  <c r="IE106" i="24"/>
  <c r="ID106" i="24"/>
  <c r="IC106" i="24"/>
  <c r="HY106" i="24" s="1"/>
  <c r="HT106" i="24"/>
  <c r="HS106" i="24"/>
  <c r="HR106" i="24"/>
  <c r="HQ106" i="24"/>
  <c r="HM106" i="24" s="1"/>
  <c r="HH106" i="24"/>
  <c r="HG106" i="24"/>
  <c r="HF106" i="24"/>
  <c r="HE106" i="24"/>
  <c r="HI106" i="24" s="1"/>
  <c r="GV106" i="24"/>
  <c r="GU106" i="24"/>
  <c r="GT106" i="24"/>
  <c r="GS106" i="24"/>
  <c r="GJ106" i="24"/>
  <c r="GI106" i="24"/>
  <c r="GH106" i="24"/>
  <c r="GG106" i="24"/>
  <c r="GK106" i="24" s="1"/>
  <c r="FX106" i="24"/>
  <c r="FW106" i="24"/>
  <c r="FV106" i="24"/>
  <c r="FU106" i="24"/>
  <c r="FQ106" i="24" s="1"/>
  <c r="EZ106" i="24"/>
  <c r="EY106" i="24"/>
  <c r="EX106" i="24"/>
  <c r="EW106" i="24"/>
  <c r="ES106" i="24" s="1"/>
  <c r="EA106" i="24"/>
  <c r="DZ106" i="24"/>
  <c r="DY106" i="24"/>
  <c r="DW106" i="24" s="1"/>
  <c r="KB100" i="24"/>
  <c r="KA100" i="24"/>
  <c r="JZ100" i="24"/>
  <c r="JY100" i="24"/>
  <c r="JP100" i="24"/>
  <c r="JO100" i="24"/>
  <c r="JN100" i="24"/>
  <c r="JM100" i="24"/>
  <c r="JD100" i="24"/>
  <c r="JC100" i="24"/>
  <c r="JB100" i="24"/>
  <c r="JA100" i="24"/>
  <c r="JE100" i="24" s="1"/>
  <c r="IR100" i="24"/>
  <c r="IQ100" i="24"/>
  <c r="IP100" i="24"/>
  <c r="IO100" i="24"/>
  <c r="IK100" i="24" s="1"/>
  <c r="IF100" i="24"/>
  <c r="IE100" i="24"/>
  <c r="ID100" i="24"/>
  <c r="IC100" i="24"/>
  <c r="HT100" i="24"/>
  <c r="HS100" i="24"/>
  <c r="HR100" i="24"/>
  <c r="HQ100" i="24"/>
  <c r="HN100" i="24" s="1"/>
  <c r="HH100" i="24"/>
  <c r="HG100" i="24"/>
  <c r="HF100" i="24"/>
  <c r="HE100" i="24"/>
  <c r="GV100" i="24"/>
  <c r="GU100" i="24"/>
  <c r="GT100" i="24"/>
  <c r="GS100" i="24"/>
  <c r="GP100" i="24" s="1"/>
  <c r="GJ100" i="24"/>
  <c r="GI100" i="24"/>
  <c r="GH100" i="24"/>
  <c r="GG100" i="24"/>
  <c r="GC100" i="24" s="1"/>
  <c r="FX100" i="24"/>
  <c r="FW100" i="24"/>
  <c r="FV100" i="24"/>
  <c r="FU100" i="24"/>
  <c r="FR100" i="24" s="1"/>
  <c r="EZ100" i="24"/>
  <c r="EY100" i="24"/>
  <c r="EX100" i="24"/>
  <c r="EW100" i="24"/>
  <c r="FA100" i="24" s="1"/>
  <c r="EA100" i="24"/>
  <c r="DZ100" i="24"/>
  <c r="DY100" i="24"/>
  <c r="DW100" i="24" s="1"/>
  <c r="KB99" i="24"/>
  <c r="KA99" i="24"/>
  <c r="JZ99" i="24"/>
  <c r="JY99" i="24"/>
  <c r="JP99" i="24"/>
  <c r="JO99" i="24"/>
  <c r="JN99" i="24"/>
  <c r="JM99" i="24"/>
  <c r="JJ99" i="24" s="1"/>
  <c r="JD99" i="24"/>
  <c r="JC99" i="24"/>
  <c r="JB99" i="24"/>
  <c r="JA99" i="24"/>
  <c r="IW99" i="24" s="1"/>
  <c r="IR99" i="24"/>
  <c r="IQ99" i="24"/>
  <c r="IP99" i="24"/>
  <c r="IO99" i="24"/>
  <c r="IK99" i="24" s="1"/>
  <c r="IF99" i="24"/>
  <c r="IE99" i="24"/>
  <c r="ID99" i="24"/>
  <c r="IC99" i="24"/>
  <c r="IG99" i="24" s="1"/>
  <c r="HT99" i="24"/>
  <c r="HS99" i="24"/>
  <c r="HR99" i="24"/>
  <c r="HQ99" i="24"/>
  <c r="HH99" i="24"/>
  <c r="HG99" i="24"/>
  <c r="HF99" i="24"/>
  <c r="HE99" i="24"/>
  <c r="HA99" i="24" s="1"/>
  <c r="GV99" i="24"/>
  <c r="GU99" i="24"/>
  <c r="GT99" i="24"/>
  <c r="GS99" i="24"/>
  <c r="GO99" i="24" s="1"/>
  <c r="GJ99" i="24"/>
  <c r="GI99" i="24"/>
  <c r="GH99" i="24"/>
  <c r="GG99" i="24"/>
  <c r="GK99" i="24" s="1"/>
  <c r="FX99" i="24"/>
  <c r="FW99" i="24"/>
  <c r="FV99" i="24"/>
  <c r="FU99" i="24"/>
  <c r="FR99" i="24" s="1"/>
  <c r="EZ99" i="24"/>
  <c r="EY99" i="24"/>
  <c r="EX99" i="24"/>
  <c r="EW99" i="24"/>
  <c r="FA99" i="24" s="1"/>
  <c r="EA99" i="24"/>
  <c r="DZ99" i="24"/>
  <c r="DY99" i="24"/>
  <c r="DX99" i="24" s="1"/>
  <c r="KB98" i="24"/>
  <c r="KA98" i="24"/>
  <c r="JZ98" i="24"/>
  <c r="JY98" i="24"/>
  <c r="JV98" i="24" s="1"/>
  <c r="JP98" i="24"/>
  <c r="JO98" i="24"/>
  <c r="JN98" i="24"/>
  <c r="JM98" i="24"/>
  <c r="JQ98" i="24" s="1"/>
  <c r="JD98" i="24"/>
  <c r="JC98" i="24"/>
  <c r="JB98" i="24"/>
  <c r="JA98" i="24"/>
  <c r="JE98" i="24" s="1"/>
  <c r="IR98" i="24"/>
  <c r="IQ98" i="24"/>
  <c r="IP98" i="24"/>
  <c r="IO98" i="24"/>
  <c r="IL98" i="24" s="1"/>
  <c r="IF98" i="24"/>
  <c r="IE98" i="24"/>
  <c r="ID98" i="24"/>
  <c r="IC98" i="24"/>
  <c r="HY98" i="24" s="1"/>
  <c r="HT98" i="24"/>
  <c r="HS98" i="24"/>
  <c r="HR98" i="24"/>
  <c r="HQ98" i="24"/>
  <c r="HU98" i="24" s="1"/>
  <c r="HH98" i="24"/>
  <c r="HG98" i="24"/>
  <c r="HF98" i="24"/>
  <c r="HE98" i="24"/>
  <c r="HI98" i="24" s="1"/>
  <c r="GV98" i="24"/>
  <c r="GU98" i="24"/>
  <c r="GT98" i="24"/>
  <c r="GS98" i="24"/>
  <c r="GP98" i="24" s="1"/>
  <c r="GJ98" i="24"/>
  <c r="GI98" i="24"/>
  <c r="GH98" i="24"/>
  <c r="GG98" i="24"/>
  <c r="GC98" i="24" s="1"/>
  <c r="FX98" i="24"/>
  <c r="FW98" i="24"/>
  <c r="FV98" i="24"/>
  <c r="FU98" i="24"/>
  <c r="FQ98" i="24" s="1"/>
  <c r="EA98" i="24"/>
  <c r="DZ98" i="24"/>
  <c r="DY98" i="24"/>
  <c r="EC98" i="24" s="1"/>
  <c r="KB93" i="24"/>
  <c r="KA93" i="24"/>
  <c r="JZ93" i="24"/>
  <c r="JY93" i="24"/>
  <c r="KC93" i="24" s="1"/>
  <c r="JP93" i="24"/>
  <c r="JO93" i="24"/>
  <c r="JN93" i="24"/>
  <c r="JM93" i="24"/>
  <c r="JJ93" i="24" s="1"/>
  <c r="JD93" i="24"/>
  <c r="JC93" i="24"/>
  <c r="JB93" i="24"/>
  <c r="JA93" i="24"/>
  <c r="JE93" i="24" s="1"/>
  <c r="IR93" i="24"/>
  <c r="IQ93" i="24"/>
  <c r="IP93" i="24"/>
  <c r="IO93" i="24"/>
  <c r="IL93" i="24" s="1"/>
  <c r="IF93" i="24"/>
  <c r="IE93" i="24"/>
  <c r="ID93" i="24"/>
  <c r="IC93" i="24"/>
  <c r="IG93" i="24" s="1"/>
  <c r="HT93" i="24"/>
  <c r="HS93" i="24"/>
  <c r="HR93" i="24"/>
  <c r="HQ93" i="24"/>
  <c r="HN93" i="24" s="1"/>
  <c r="HH93" i="24"/>
  <c r="HG93" i="24"/>
  <c r="HF93" i="24"/>
  <c r="HE93" i="24"/>
  <c r="HI93" i="24" s="1"/>
  <c r="GV93" i="24"/>
  <c r="GU93" i="24"/>
  <c r="GT93" i="24"/>
  <c r="GS93" i="24"/>
  <c r="GJ93" i="24"/>
  <c r="GI93" i="24"/>
  <c r="GH93" i="24"/>
  <c r="GG93" i="24"/>
  <c r="GD93" i="24" s="1"/>
  <c r="FX93" i="24"/>
  <c r="FW93" i="24"/>
  <c r="FV93" i="24"/>
  <c r="FU93" i="24"/>
  <c r="FY93" i="24" s="1"/>
  <c r="EZ93" i="24"/>
  <c r="EY93" i="24"/>
  <c r="EX93" i="24"/>
  <c r="EW93" i="24"/>
  <c r="ET93" i="24" s="1"/>
  <c r="KB92" i="24"/>
  <c r="KA92" i="24"/>
  <c r="JZ92" i="24"/>
  <c r="JY92" i="24"/>
  <c r="KC92" i="24" s="1"/>
  <c r="JP92" i="24"/>
  <c r="JO92" i="24"/>
  <c r="JN92" i="24"/>
  <c r="JM92" i="24"/>
  <c r="JD92" i="24"/>
  <c r="JC92" i="24"/>
  <c r="JB92" i="24"/>
  <c r="JA92" i="24"/>
  <c r="JE92" i="24" s="1"/>
  <c r="IR92" i="24"/>
  <c r="IQ92" i="24"/>
  <c r="IP92" i="24"/>
  <c r="IO92" i="24"/>
  <c r="IL92" i="24" s="1"/>
  <c r="IF92" i="24"/>
  <c r="IE92" i="24"/>
  <c r="ID92" i="24"/>
  <c r="IC92" i="24"/>
  <c r="HZ92" i="24" s="1"/>
  <c r="HT92" i="24"/>
  <c r="HS92" i="24"/>
  <c r="HR92" i="24"/>
  <c r="HQ92" i="24"/>
  <c r="HU92" i="24" s="1"/>
  <c r="HH92" i="24"/>
  <c r="HG92" i="24"/>
  <c r="HF92" i="24"/>
  <c r="HE92" i="24"/>
  <c r="HI92" i="24" s="1"/>
  <c r="GV92" i="24"/>
  <c r="GU92" i="24"/>
  <c r="GT92" i="24"/>
  <c r="GS92" i="24"/>
  <c r="GW92" i="24" s="1"/>
  <c r="GJ92" i="24"/>
  <c r="GI92" i="24"/>
  <c r="GH92" i="24"/>
  <c r="GG92" i="24"/>
  <c r="GC92" i="24" s="1"/>
  <c r="FX92" i="24"/>
  <c r="FW92" i="24"/>
  <c r="FV92" i="24"/>
  <c r="FU92" i="24"/>
  <c r="FR92" i="24" s="1"/>
  <c r="EZ92" i="24"/>
  <c r="EY92" i="24"/>
  <c r="EX92" i="24"/>
  <c r="EW92" i="24"/>
  <c r="FA92" i="24" s="1"/>
  <c r="EA92" i="24"/>
  <c r="DZ92" i="24"/>
  <c r="DY92" i="24"/>
  <c r="DU92" i="24" s="1"/>
  <c r="KB91" i="24"/>
  <c r="KA91" i="24"/>
  <c r="JZ91" i="24"/>
  <c r="JY91" i="24"/>
  <c r="JU91" i="24" s="1"/>
  <c r="JP91" i="24"/>
  <c r="JO91" i="24"/>
  <c r="JN91" i="24"/>
  <c r="JM91" i="24"/>
  <c r="JJ91" i="24" s="1"/>
  <c r="JD91" i="24"/>
  <c r="JC91" i="24"/>
  <c r="JB91" i="24"/>
  <c r="JA91" i="24"/>
  <c r="JE91" i="24" s="1"/>
  <c r="IR91" i="24"/>
  <c r="IQ91" i="24"/>
  <c r="IP91" i="24"/>
  <c r="IO91" i="24"/>
  <c r="IL91" i="24" s="1"/>
  <c r="IF91" i="24"/>
  <c r="IE91" i="24"/>
  <c r="ID91" i="24"/>
  <c r="IC91" i="24"/>
  <c r="IG91" i="24" s="1"/>
  <c r="HT91" i="24"/>
  <c r="HS91" i="24"/>
  <c r="HR91" i="24"/>
  <c r="HQ91" i="24"/>
  <c r="HM91" i="24" s="1"/>
  <c r="HH91" i="24"/>
  <c r="HG91" i="24"/>
  <c r="HF91" i="24"/>
  <c r="HE91" i="24"/>
  <c r="HB91" i="24" s="1"/>
  <c r="GV91" i="24"/>
  <c r="GU91" i="24"/>
  <c r="GT91" i="24"/>
  <c r="GS91" i="24"/>
  <c r="GJ91" i="24"/>
  <c r="GI91" i="24"/>
  <c r="GH91" i="24"/>
  <c r="GG91" i="24"/>
  <c r="GK91" i="24" s="1"/>
  <c r="FX91" i="24"/>
  <c r="FW91" i="24"/>
  <c r="FV91" i="24"/>
  <c r="FU91" i="24"/>
  <c r="FR91" i="24" s="1"/>
  <c r="EZ91" i="24"/>
  <c r="EY91" i="24"/>
  <c r="EX91" i="24"/>
  <c r="EW91" i="24"/>
  <c r="FA91" i="24" s="1"/>
  <c r="EA91" i="24"/>
  <c r="DZ91" i="24"/>
  <c r="DY91" i="24"/>
  <c r="DV91" i="24" s="1"/>
  <c r="KB86" i="24"/>
  <c r="KA86" i="24"/>
  <c r="JZ86" i="24"/>
  <c r="JY86" i="24"/>
  <c r="KC86" i="24" s="1"/>
  <c r="JP86" i="24"/>
  <c r="JO86" i="24"/>
  <c r="JN86" i="24"/>
  <c r="JM86" i="24"/>
  <c r="JJ86" i="24" s="1"/>
  <c r="JD86" i="24"/>
  <c r="JC86" i="24"/>
  <c r="JB86" i="24"/>
  <c r="JA86" i="24"/>
  <c r="IR86" i="24"/>
  <c r="IQ86" i="24"/>
  <c r="IP86" i="24"/>
  <c r="IO86" i="24"/>
  <c r="IL86" i="24" s="1"/>
  <c r="IF86" i="24"/>
  <c r="IE86" i="24"/>
  <c r="ID86" i="24"/>
  <c r="IC86" i="24"/>
  <c r="HZ86" i="24" s="1"/>
  <c r="HT86" i="24"/>
  <c r="HS86" i="24"/>
  <c r="HR86" i="24"/>
  <c r="HQ86" i="24"/>
  <c r="HN86" i="24" s="1"/>
  <c r="HH86" i="24"/>
  <c r="HG86" i="24"/>
  <c r="HF86" i="24"/>
  <c r="HE86" i="24"/>
  <c r="HI86" i="24" s="1"/>
  <c r="GV86" i="24"/>
  <c r="GU86" i="24"/>
  <c r="GT86" i="24"/>
  <c r="GS86" i="24"/>
  <c r="GW86" i="24" s="1"/>
  <c r="GJ86" i="24"/>
  <c r="GI86" i="24"/>
  <c r="GH86" i="24"/>
  <c r="GG86" i="24"/>
  <c r="GD86" i="24" s="1"/>
  <c r="FX86" i="24"/>
  <c r="FW86" i="24"/>
  <c r="FV86" i="24"/>
  <c r="FU86" i="24"/>
  <c r="FR86" i="24" s="1"/>
  <c r="EZ86" i="24"/>
  <c r="EY86" i="24"/>
  <c r="EX86" i="24"/>
  <c r="EW86" i="24"/>
  <c r="ET86" i="24" s="1"/>
  <c r="EA86" i="24"/>
  <c r="DZ86" i="24"/>
  <c r="DY86" i="24"/>
  <c r="DX86" i="24" s="1"/>
  <c r="KB76" i="24"/>
  <c r="KA76" i="24"/>
  <c r="JZ76" i="24"/>
  <c r="JY76" i="24"/>
  <c r="JU76" i="24" s="1"/>
  <c r="JP76" i="24"/>
  <c r="JO76" i="24"/>
  <c r="JN76" i="24"/>
  <c r="JM76" i="24"/>
  <c r="JI76" i="24" s="1"/>
  <c r="JD76" i="24"/>
  <c r="JC76" i="24"/>
  <c r="JB76" i="24"/>
  <c r="JA76" i="24"/>
  <c r="IX76" i="24" s="1"/>
  <c r="IR76" i="24"/>
  <c r="IQ76" i="24"/>
  <c r="IP76" i="24"/>
  <c r="IO76" i="24"/>
  <c r="IS76" i="24" s="1"/>
  <c r="IF76" i="24"/>
  <c r="IE76" i="24"/>
  <c r="ID76" i="24"/>
  <c r="IC76" i="24"/>
  <c r="HY76" i="24" s="1"/>
  <c r="HT76" i="24"/>
  <c r="HS76" i="24"/>
  <c r="HR76" i="24"/>
  <c r="HQ76" i="24"/>
  <c r="HN76" i="24" s="1"/>
  <c r="HH76" i="24"/>
  <c r="HG76" i="24"/>
  <c r="HF76" i="24"/>
  <c r="HE76" i="24"/>
  <c r="HB76" i="24" s="1"/>
  <c r="GV76" i="24"/>
  <c r="GU76" i="24"/>
  <c r="GT76" i="24"/>
  <c r="GS76" i="24"/>
  <c r="GP76" i="24" s="1"/>
  <c r="GJ76" i="24"/>
  <c r="GI76" i="24"/>
  <c r="GH76" i="24"/>
  <c r="GG76" i="24"/>
  <c r="GC76" i="24" s="1"/>
  <c r="FX76" i="24"/>
  <c r="FW76" i="24"/>
  <c r="FV76" i="24"/>
  <c r="FU76" i="24"/>
  <c r="FY76" i="24" s="1"/>
  <c r="EZ76" i="24"/>
  <c r="EY76" i="24"/>
  <c r="EX76" i="24"/>
  <c r="EW76" i="24"/>
  <c r="EA76" i="24"/>
  <c r="DZ76" i="24"/>
  <c r="DY76" i="24"/>
  <c r="DV76" i="24" s="1"/>
  <c r="KB75" i="24"/>
  <c r="KA75" i="24"/>
  <c r="JZ75" i="24"/>
  <c r="JY75" i="24"/>
  <c r="JU75" i="24" s="1"/>
  <c r="JP75" i="24"/>
  <c r="JO75" i="24"/>
  <c r="JN75" i="24"/>
  <c r="JM75" i="24"/>
  <c r="JQ75" i="24" s="1"/>
  <c r="JD75" i="24"/>
  <c r="JC75" i="24"/>
  <c r="JB75" i="24"/>
  <c r="JA75" i="24"/>
  <c r="IX75" i="24" s="1"/>
  <c r="IR75" i="24"/>
  <c r="IQ75" i="24"/>
  <c r="IP75" i="24"/>
  <c r="IO75" i="24"/>
  <c r="IK75" i="24" s="1"/>
  <c r="IF75" i="24"/>
  <c r="IE75" i="24"/>
  <c r="ID75" i="24"/>
  <c r="IC75" i="24"/>
  <c r="HZ75" i="24" s="1"/>
  <c r="HT75" i="24"/>
  <c r="HS75" i="24"/>
  <c r="HR75" i="24"/>
  <c r="HQ75" i="24"/>
  <c r="HU75" i="24" s="1"/>
  <c r="HH75" i="24"/>
  <c r="HG75" i="24"/>
  <c r="HF75" i="24"/>
  <c r="HE75" i="24"/>
  <c r="HA75" i="24" s="1"/>
  <c r="GV75" i="24"/>
  <c r="GU75" i="24"/>
  <c r="GT75" i="24"/>
  <c r="GS75" i="24"/>
  <c r="GW75" i="24" s="1"/>
  <c r="GJ75" i="24"/>
  <c r="GI75" i="24"/>
  <c r="GH75" i="24"/>
  <c r="GG75" i="24"/>
  <c r="FX75" i="24"/>
  <c r="FW75" i="24"/>
  <c r="FV75" i="24"/>
  <c r="FU75" i="24"/>
  <c r="FR75" i="24" s="1"/>
  <c r="EZ75" i="24"/>
  <c r="EY75" i="24"/>
  <c r="EX75" i="24"/>
  <c r="EW75" i="24"/>
  <c r="FA75" i="24" s="1"/>
  <c r="EA75" i="24"/>
  <c r="DZ75" i="24"/>
  <c r="DY75" i="24"/>
  <c r="DX75" i="24" s="1"/>
  <c r="KB74" i="24"/>
  <c r="KA74" i="24"/>
  <c r="JZ74" i="24"/>
  <c r="JY74" i="24"/>
  <c r="JU74" i="24" s="1"/>
  <c r="JP74" i="24"/>
  <c r="JO74" i="24"/>
  <c r="JN74" i="24"/>
  <c r="JM74" i="24"/>
  <c r="JQ74" i="24" s="1"/>
  <c r="JD74" i="24"/>
  <c r="JC74" i="24"/>
  <c r="JB74" i="24"/>
  <c r="JA74" i="24"/>
  <c r="IW74" i="24" s="1"/>
  <c r="IR74" i="24"/>
  <c r="IQ74" i="24"/>
  <c r="IP74" i="24"/>
  <c r="IO74" i="24"/>
  <c r="IK74" i="24" s="1"/>
  <c r="IF74" i="24"/>
  <c r="IE74" i="24"/>
  <c r="ID74" i="24"/>
  <c r="IC74" i="24"/>
  <c r="HZ74" i="24" s="1"/>
  <c r="HT74" i="24"/>
  <c r="HS74" i="24"/>
  <c r="HR74" i="24"/>
  <c r="HQ74" i="24"/>
  <c r="HM74" i="24" s="1"/>
  <c r="HH74" i="24"/>
  <c r="HG74" i="24"/>
  <c r="HF74" i="24"/>
  <c r="HE74" i="24"/>
  <c r="HA74" i="24" s="1"/>
  <c r="GV74" i="24"/>
  <c r="GU74" i="24"/>
  <c r="GT74" i="24"/>
  <c r="GS74" i="24"/>
  <c r="GW74" i="24" s="1"/>
  <c r="GJ74" i="24"/>
  <c r="GI74" i="24"/>
  <c r="GH74" i="24"/>
  <c r="GG74" i="24"/>
  <c r="GD74" i="24" s="1"/>
  <c r="FX74" i="24"/>
  <c r="FW74" i="24"/>
  <c r="FV74" i="24"/>
  <c r="FU74" i="24"/>
  <c r="FY74" i="24" s="1"/>
  <c r="EZ74" i="24"/>
  <c r="EY74" i="24"/>
  <c r="EX74" i="24"/>
  <c r="EW74" i="24"/>
  <c r="ET74" i="24" s="1"/>
  <c r="EA74" i="24"/>
  <c r="DZ74" i="24"/>
  <c r="DY74" i="24"/>
  <c r="EC74" i="24" s="1"/>
  <c r="KB80" i="24"/>
  <c r="KA80" i="24"/>
  <c r="JZ80" i="24"/>
  <c r="JY80" i="24"/>
  <c r="KC80" i="24" s="1"/>
  <c r="JP80" i="24"/>
  <c r="JO80" i="24"/>
  <c r="JN80" i="24"/>
  <c r="JM80" i="24"/>
  <c r="JD80" i="24"/>
  <c r="JC80" i="24"/>
  <c r="JB80" i="24"/>
  <c r="JA80" i="24"/>
  <c r="IW80" i="24" s="1"/>
  <c r="IR80" i="24"/>
  <c r="IQ80" i="24"/>
  <c r="IP80" i="24"/>
  <c r="IO80" i="24"/>
  <c r="IL80" i="24" s="1"/>
  <c r="IF80" i="24"/>
  <c r="IE80" i="24"/>
  <c r="ID80" i="24"/>
  <c r="IC80" i="24"/>
  <c r="IG80" i="24" s="1"/>
  <c r="HT80" i="24"/>
  <c r="HS80" i="24"/>
  <c r="HR80" i="24"/>
  <c r="HQ80" i="24"/>
  <c r="HM80" i="24" s="1"/>
  <c r="HH80" i="24"/>
  <c r="HG80" i="24"/>
  <c r="HF80" i="24"/>
  <c r="HE80" i="24"/>
  <c r="HA80" i="24" s="1"/>
  <c r="GV80" i="24"/>
  <c r="GU80" i="24"/>
  <c r="GT80" i="24"/>
  <c r="GS80" i="24"/>
  <c r="GW80" i="24" s="1"/>
  <c r="GJ80" i="24"/>
  <c r="GI80" i="24"/>
  <c r="GH80" i="24"/>
  <c r="GG80" i="24"/>
  <c r="GD80" i="24" s="1"/>
  <c r="FX80" i="24"/>
  <c r="FW80" i="24"/>
  <c r="FV80" i="24"/>
  <c r="FU80" i="24"/>
  <c r="FR80" i="24" s="1"/>
  <c r="EZ80" i="24"/>
  <c r="EY80" i="24"/>
  <c r="EX80" i="24"/>
  <c r="EW80" i="24"/>
  <c r="ES80" i="24" s="1"/>
  <c r="EA80" i="24"/>
  <c r="DZ80" i="24"/>
  <c r="DY80" i="24"/>
  <c r="DX80" i="24" s="1"/>
  <c r="KB79" i="24"/>
  <c r="KA79" i="24"/>
  <c r="JZ79" i="24"/>
  <c r="JY79" i="24"/>
  <c r="JU79" i="24" s="1"/>
  <c r="JP79" i="24"/>
  <c r="JO79" i="24"/>
  <c r="JN79" i="24"/>
  <c r="JM79" i="24"/>
  <c r="JI79" i="24" s="1"/>
  <c r="JD79" i="24"/>
  <c r="JC79" i="24"/>
  <c r="JB79" i="24"/>
  <c r="JA79" i="24"/>
  <c r="JE79" i="24" s="1"/>
  <c r="IR79" i="24"/>
  <c r="IQ79" i="24"/>
  <c r="IP79" i="24"/>
  <c r="IO79" i="24"/>
  <c r="IS79" i="24" s="1"/>
  <c r="IF79" i="24"/>
  <c r="IE79" i="24"/>
  <c r="ID79" i="24"/>
  <c r="IC79" i="24"/>
  <c r="HY79" i="24" s="1"/>
  <c r="HT79" i="24"/>
  <c r="HS79" i="24"/>
  <c r="HR79" i="24"/>
  <c r="HQ79" i="24"/>
  <c r="HM79" i="24" s="1"/>
  <c r="HH79" i="24"/>
  <c r="HG79" i="24"/>
  <c r="HF79" i="24"/>
  <c r="HE79" i="24"/>
  <c r="HI79" i="24" s="1"/>
  <c r="GV79" i="24"/>
  <c r="GU79" i="24"/>
  <c r="GT79" i="24"/>
  <c r="GS79" i="24"/>
  <c r="GP79" i="24" s="1"/>
  <c r="GJ79" i="24"/>
  <c r="GI79" i="24"/>
  <c r="GH79" i="24"/>
  <c r="GG79" i="24"/>
  <c r="GK79" i="24" s="1"/>
  <c r="FX79" i="24"/>
  <c r="FW79" i="24"/>
  <c r="FV79" i="24"/>
  <c r="FU79" i="24"/>
  <c r="FY79" i="24" s="1"/>
  <c r="EZ79" i="24"/>
  <c r="EY79" i="24"/>
  <c r="EX79" i="24"/>
  <c r="EW79" i="24"/>
  <c r="ET79" i="24" s="1"/>
  <c r="EA79" i="24"/>
  <c r="DZ79" i="24"/>
  <c r="DY79" i="24"/>
  <c r="DV79" i="24" s="1"/>
  <c r="KB78" i="24"/>
  <c r="KA78" i="24"/>
  <c r="JZ78" i="24"/>
  <c r="JY78" i="24"/>
  <c r="KC78" i="24" s="1"/>
  <c r="JP78" i="24"/>
  <c r="JO78" i="24"/>
  <c r="JN78" i="24"/>
  <c r="JM78" i="24"/>
  <c r="JI78" i="24" s="1"/>
  <c r="JD78" i="24"/>
  <c r="JC78" i="24"/>
  <c r="JB78" i="24"/>
  <c r="JA78" i="24"/>
  <c r="JE78" i="24" s="1"/>
  <c r="IR78" i="24"/>
  <c r="IQ78" i="24"/>
  <c r="IP78" i="24"/>
  <c r="IO78" i="24"/>
  <c r="IL78" i="24" s="1"/>
  <c r="IF78" i="24"/>
  <c r="IE78" i="24"/>
  <c r="ID78" i="24"/>
  <c r="IC78" i="24"/>
  <c r="HZ78" i="24" s="1"/>
  <c r="HT78" i="24"/>
  <c r="HS78" i="24"/>
  <c r="HR78" i="24"/>
  <c r="HQ78" i="24"/>
  <c r="HM78" i="24" s="1"/>
  <c r="HH78" i="24"/>
  <c r="HG78" i="24"/>
  <c r="HF78" i="24"/>
  <c r="HE78" i="24"/>
  <c r="HA78" i="24" s="1"/>
  <c r="GV78" i="24"/>
  <c r="GU78" i="24"/>
  <c r="GT78" i="24"/>
  <c r="GS78" i="24"/>
  <c r="GO78" i="24" s="1"/>
  <c r="GJ78" i="24"/>
  <c r="GI78" i="24"/>
  <c r="GH78" i="24"/>
  <c r="GG78" i="24"/>
  <c r="GK78" i="24" s="1"/>
  <c r="FX78" i="24"/>
  <c r="FW78" i="24"/>
  <c r="FV78" i="24"/>
  <c r="FU78" i="24"/>
  <c r="FY78" i="24" s="1"/>
  <c r="EZ78" i="24"/>
  <c r="EY78" i="24"/>
  <c r="EX78" i="24"/>
  <c r="EW78" i="24"/>
  <c r="FA78" i="24" s="1"/>
  <c r="EA78" i="24"/>
  <c r="DZ78" i="24"/>
  <c r="DY78" i="24"/>
  <c r="KB77" i="24"/>
  <c r="KA77" i="24"/>
  <c r="JZ77" i="24"/>
  <c r="JY77" i="24"/>
  <c r="JU77" i="24" s="1"/>
  <c r="JP77" i="24"/>
  <c r="JO77" i="24"/>
  <c r="JN77" i="24"/>
  <c r="JM77" i="24"/>
  <c r="JQ77" i="24" s="1"/>
  <c r="JD77" i="24"/>
  <c r="JC77" i="24"/>
  <c r="JB77" i="24"/>
  <c r="JA77" i="24"/>
  <c r="JE77" i="24" s="1"/>
  <c r="IR77" i="24"/>
  <c r="IQ77" i="24"/>
  <c r="IP77" i="24"/>
  <c r="IO77" i="24"/>
  <c r="IS77" i="24" s="1"/>
  <c r="IF77" i="24"/>
  <c r="IE77" i="24"/>
  <c r="ID77" i="24"/>
  <c r="IC77" i="24"/>
  <c r="HY77" i="24" s="1"/>
  <c r="HT77" i="24"/>
  <c r="HS77" i="24"/>
  <c r="HR77" i="24"/>
  <c r="HQ77" i="24"/>
  <c r="HM77" i="24" s="1"/>
  <c r="HH77" i="24"/>
  <c r="HG77" i="24"/>
  <c r="HF77" i="24"/>
  <c r="HE77" i="24"/>
  <c r="HI77" i="24" s="1"/>
  <c r="GV77" i="24"/>
  <c r="GU77" i="24"/>
  <c r="GT77" i="24"/>
  <c r="GS77" i="24"/>
  <c r="GP77" i="24" s="1"/>
  <c r="GJ77" i="24"/>
  <c r="GI77" i="24"/>
  <c r="GH77" i="24"/>
  <c r="GG77" i="24"/>
  <c r="FX77" i="24"/>
  <c r="FW77" i="24"/>
  <c r="FV77" i="24"/>
  <c r="FU77" i="24"/>
  <c r="EZ77" i="24"/>
  <c r="EY77" i="24"/>
  <c r="EX77" i="24"/>
  <c r="EW77" i="24"/>
  <c r="FA77" i="24" s="1"/>
  <c r="EA77" i="24"/>
  <c r="DZ77" i="24"/>
  <c r="DY77" i="24"/>
  <c r="EC77" i="24" s="1"/>
  <c r="KB73" i="24"/>
  <c r="KA73" i="24"/>
  <c r="JZ73" i="24"/>
  <c r="JY73" i="24"/>
  <c r="JV73" i="24" s="1"/>
  <c r="JP73" i="24"/>
  <c r="JO73" i="24"/>
  <c r="JN73" i="24"/>
  <c r="JM73" i="24"/>
  <c r="JQ73" i="24" s="1"/>
  <c r="JD73" i="24"/>
  <c r="JC73" i="24"/>
  <c r="JB73" i="24"/>
  <c r="JA73" i="24"/>
  <c r="IW73" i="24" s="1"/>
  <c r="IR73" i="24"/>
  <c r="IQ73" i="24"/>
  <c r="IP73" i="24"/>
  <c r="IO73" i="24"/>
  <c r="IL73" i="24" s="1"/>
  <c r="IF73" i="24"/>
  <c r="IE73" i="24"/>
  <c r="ID73" i="24"/>
  <c r="IC73" i="24"/>
  <c r="IG73" i="24" s="1"/>
  <c r="HT73" i="24"/>
  <c r="HS73" i="24"/>
  <c r="HR73" i="24"/>
  <c r="HQ73" i="24"/>
  <c r="HN73" i="24" s="1"/>
  <c r="HH73" i="24"/>
  <c r="HG73" i="24"/>
  <c r="HF73" i="24"/>
  <c r="HE73" i="24"/>
  <c r="GV73" i="24"/>
  <c r="GU73" i="24"/>
  <c r="GT73" i="24"/>
  <c r="GS73" i="24"/>
  <c r="GW73" i="24" s="1"/>
  <c r="GJ73" i="24"/>
  <c r="GI73" i="24"/>
  <c r="GH73" i="24"/>
  <c r="GG73" i="24"/>
  <c r="GD73" i="24" s="1"/>
  <c r="FX73" i="24"/>
  <c r="FW73" i="24"/>
  <c r="FV73" i="24"/>
  <c r="FU73" i="24"/>
  <c r="EZ73" i="24"/>
  <c r="EY73" i="24"/>
  <c r="EX73" i="24"/>
  <c r="EW73" i="24"/>
  <c r="ES73" i="24" s="1"/>
  <c r="EA73" i="24"/>
  <c r="DZ73" i="24"/>
  <c r="DY73" i="24"/>
  <c r="DX73" i="24" s="1"/>
  <c r="KB72" i="24"/>
  <c r="KA72" i="24"/>
  <c r="JZ72" i="24"/>
  <c r="JY72" i="24"/>
  <c r="JU72" i="24" s="1"/>
  <c r="JP72" i="24"/>
  <c r="JO72" i="24"/>
  <c r="JN72" i="24"/>
  <c r="JM72" i="24"/>
  <c r="JQ72" i="24" s="1"/>
  <c r="JD72" i="24"/>
  <c r="JC72" i="24"/>
  <c r="JB72" i="24"/>
  <c r="JA72" i="24"/>
  <c r="IW72" i="24" s="1"/>
  <c r="IR72" i="24"/>
  <c r="IQ72" i="24"/>
  <c r="IP72" i="24"/>
  <c r="IO72" i="24"/>
  <c r="IL72" i="24" s="1"/>
  <c r="IF72" i="24"/>
  <c r="IE72" i="24"/>
  <c r="ID72" i="24"/>
  <c r="IC72" i="24"/>
  <c r="HY72" i="24" s="1"/>
  <c r="HT72" i="24"/>
  <c r="HS72" i="24"/>
  <c r="HR72" i="24"/>
  <c r="HQ72" i="24"/>
  <c r="HM72" i="24" s="1"/>
  <c r="HH72" i="24"/>
  <c r="HG72" i="24"/>
  <c r="HF72" i="24"/>
  <c r="HE72" i="24"/>
  <c r="HI72" i="24" s="1"/>
  <c r="GV72" i="24"/>
  <c r="GU72" i="24"/>
  <c r="GT72" i="24"/>
  <c r="GS72" i="24"/>
  <c r="GJ72" i="24"/>
  <c r="GI72" i="24"/>
  <c r="GH72" i="24"/>
  <c r="GG72" i="24"/>
  <c r="GC72" i="24" s="1"/>
  <c r="FX72" i="24"/>
  <c r="FW72" i="24"/>
  <c r="FV72" i="24"/>
  <c r="FU72" i="24"/>
  <c r="FY72" i="24" s="1"/>
  <c r="EZ72" i="24"/>
  <c r="EY72" i="24"/>
  <c r="EX72" i="24"/>
  <c r="EW72" i="24"/>
  <c r="ES72" i="24" s="1"/>
  <c r="EA72" i="24"/>
  <c r="DZ72" i="24"/>
  <c r="DY72" i="24"/>
  <c r="DU72" i="24" s="1"/>
  <c r="KB71" i="24"/>
  <c r="KA71" i="24"/>
  <c r="JZ71" i="24"/>
  <c r="JY71" i="24"/>
  <c r="JV71" i="24" s="1"/>
  <c r="JP71" i="24"/>
  <c r="JO71" i="24"/>
  <c r="JN71" i="24"/>
  <c r="JM71" i="24"/>
  <c r="JJ71" i="24" s="1"/>
  <c r="JD71" i="24"/>
  <c r="JC71" i="24"/>
  <c r="JB71" i="24"/>
  <c r="JA71" i="24"/>
  <c r="JE71" i="24" s="1"/>
  <c r="IR71" i="24"/>
  <c r="IQ71" i="24"/>
  <c r="IP71" i="24"/>
  <c r="IO71" i="24"/>
  <c r="IS71" i="24" s="1"/>
  <c r="IF71" i="24"/>
  <c r="IE71" i="24"/>
  <c r="ID71" i="24"/>
  <c r="IC71" i="24"/>
  <c r="HY71" i="24" s="1"/>
  <c r="HT71" i="24"/>
  <c r="HS71" i="24"/>
  <c r="HR71" i="24"/>
  <c r="HQ71" i="24"/>
  <c r="HH71" i="24"/>
  <c r="HG71" i="24"/>
  <c r="HF71" i="24"/>
  <c r="HE71" i="24"/>
  <c r="HA71" i="24" s="1"/>
  <c r="GV71" i="24"/>
  <c r="GU71" i="24"/>
  <c r="GT71" i="24"/>
  <c r="GS71" i="24"/>
  <c r="GP71" i="24" s="1"/>
  <c r="GJ71" i="24"/>
  <c r="GI71" i="24"/>
  <c r="GH71" i="24"/>
  <c r="GG71" i="24"/>
  <c r="GD71" i="24" s="1"/>
  <c r="FX71" i="24"/>
  <c r="FW71" i="24"/>
  <c r="FV71" i="24"/>
  <c r="FU71" i="24"/>
  <c r="FR71" i="24" s="1"/>
  <c r="EZ71" i="24"/>
  <c r="EY71" i="24"/>
  <c r="EX71" i="24"/>
  <c r="EW71" i="24"/>
  <c r="FA71" i="24" s="1"/>
  <c r="EA71" i="24"/>
  <c r="DZ71" i="24"/>
  <c r="DY71" i="24"/>
  <c r="DX71" i="24" s="1"/>
  <c r="KB70" i="24"/>
  <c r="KA70" i="24"/>
  <c r="JZ70" i="24"/>
  <c r="JY70" i="24"/>
  <c r="JU70" i="24" s="1"/>
  <c r="JP70" i="24"/>
  <c r="JO70" i="24"/>
  <c r="JN70" i="24"/>
  <c r="JM70" i="24"/>
  <c r="JJ70" i="24" s="1"/>
  <c r="JD70" i="24"/>
  <c r="JC70" i="24"/>
  <c r="JB70" i="24"/>
  <c r="JA70" i="24"/>
  <c r="IX70" i="24" s="1"/>
  <c r="IR70" i="24"/>
  <c r="IQ70" i="24"/>
  <c r="IP70" i="24"/>
  <c r="IO70" i="24"/>
  <c r="IF70" i="24"/>
  <c r="IE70" i="24"/>
  <c r="ID70" i="24"/>
  <c r="IC70" i="24"/>
  <c r="HY70" i="24" s="1"/>
  <c r="HT70" i="24"/>
  <c r="HS70" i="24"/>
  <c r="HR70" i="24"/>
  <c r="HQ70" i="24"/>
  <c r="HU70" i="24" s="1"/>
  <c r="HH70" i="24"/>
  <c r="HG70" i="24"/>
  <c r="HF70" i="24"/>
  <c r="HE70" i="24"/>
  <c r="HA70" i="24" s="1"/>
  <c r="GV70" i="24"/>
  <c r="GU70" i="24"/>
  <c r="GT70" i="24"/>
  <c r="GS70" i="24"/>
  <c r="GJ70" i="24"/>
  <c r="GI70" i="24"/>
  <c r="GH70" i="24"/>
  <c r="GG70" i="24"/>
  <c r="GC70" i="24" s="1"/>
  <c r="FX70" i="24"/>
  <c r="FW70" i="24"/>
  <c r="FV70" i="24"/>
  <c r="FU70" i="24"/>
  <c r="FY70" i="24" s="1"/>
  <c r="EZ70" i="24"/>
  <c r="EY70" i="24"/>
  <c r="EX70" i="24"/>
  <c r="EW70" i="24"/>
  <c r="FA70" i="24" s="1"/>
  <c r="EA70" i="24"/>
  <c r="DZ70" i="24"/>
  <c r="DY70" i="24"/>
  <c r="DW70" i="24" s="1"/>
  <c r="KB66" i="24"/>
  <c r="KA66" i="24"/>
  <c r="JZ66" i="24"/>
  <c r="JY66" i="24"/>
  <c r="JP66" i="24"/>
  <c r="JO66" i="24"/>
  <c r="JN66" i="24"/>
  <c r="JM66" i="24"/>
  <c r="JQ66" i="24" s="1"/>
  <c r="JD66" i="24"/>
  <c r="JC66" i="24"/>
  <c r="JB66" i="24"/>
  <c r="JA66" i="24"/>
  <c r="IR66" i="24"/>
  <c r="IQ66" i="24"/>
  <c r="IP66" i="24"/>
  <c r="IO66" i="24"/>
  <c r="IS66" i="24" s="1"/>
  <c r="IF66" i="24"/>
  <c r="IE66" i="24"/>
  <c r="ID66" i="24"/>
  <c r="IC66" i="24"/>
  <c r="HT66" i="24"/>
  <c r="HS66" i="24"/>
  <c r="HR66" i="24"/>
  <c r="HQ66" i="24"/>
  <c r="HH66" i="24"/>
  <c r="HG66" i="24"/>
  <c r="HF66" i="24"/>
  <c r="HE66" i="24"/>
  <c r="HI66" i="24" s="1"/>
  <c r="GV66" i="24"/>
  <c r="GU66" i="24"/>
  <c r="GT66" i="24"/>
  <c r="GS66" i="24"/>
  <c r="GW66" i="24" s="1"/>
  <c r="GJ66" i="24"/>
  <c r="GI66" i="24"/>
  <c r="GH66" i="24"/>
  <c r="GG66" i="24"/>
  <c r="GK66" i="24" s="1"/>
  <c r="FX66" i="24"/>
  <c r="FW66" i="24"/>
  <c r="FV66" i="24"/>
  <c r="FU66" i="24"/>
  <c r="EZ66" i="24"/>
  <c r="EY66" i="24"/>
  <c r="EX66" i="24"/>
  <c r="EW66" i="24"/>
  <c r="ES66" i="24" s="1"/>
  <c r="EA66" i="24"/>
  <c r="DZ66" i="24"/>
  <c r="DY66" i="24"/>
  <c r="DX66" i="24" s="1"/>
  <c r="KB65" i="24"/>
  <c r="KA65" i="24"/>
  <c r="JZ65" i="24"/>
  <c r="JY65" i="24"/>
  <c r="JV65" i="24" s="1"/>
  <c r="JP65" i="24"/>
  <c r="JO65" i="24"/>
  <c r="JN65" i="24"/>
  <c r="JM65" i="24"/>
  <c r="JQ65" i="24" s="1"/>
  <c r="JD65" i="24"/>
  <c r="JC65" i="24"/>
  <c r="JB65" i="24"/>
  <c r="JA65" i="24"/>
  <c r="JE65" i="24" s="1"/>
  <c r="IR65" i="24"/>
  <c r="IQ65" i="24"/>
  <c r="IP65" i="24"/>
  <c r="IO65" i="24"/>
  <c r="IL65" i="24" s="1"/>
  <c r="IF65" i="24"/>
  <c r="IE65" i="24"/>
  <c r="ID65" i="24"/>
  <c r="IC65" i="24"/>
  <c r="HY65" i="24" s="1"/>
  <c r="HT65" i="24"/>
  <c r="HS65" i="24"/>
  <c r="HR65" i="24"/>
  <c r="HQ65" i="24"/>
  <c r="HU65" i="24" s="1"/>
  <c r="HH65" i="24"/>
  <c r="HG65" i="24"/>
  <c r="HF65" i="24"/>
  <c r="HE65" i="24"/>
  <c r="HI65" i="24" s="1"/>
  <c r="GV65" i="24"/>
  <c r="GU65" i="24"/>
  <c r="GT65" i="24"/>
  <c r="GS65" i="24"/>
  <c r="GP65" i="24" s="1"/>
  <c r="GJ65" i="24"/>
  <c r="GI65" i="24"/>
  <c r="GH65" i="24"/>
  <c r="GG65" i="24"/>
  <c r="GC65" i="24" s="1"/>
  <c r="FX65" i="24"/>
  <c r="FW65" i="24"/>
  <c r="FV65" i="24"/>
  <c r="FU65" i="24"/>
  <c r="FY65" i="24" s="1"/>
  <c r="EZ65" i="24"/>
  <c r="EY65" i="24"/>
  <c r="EX65" i="24"/>
  <c r="EW65" i="24"/>
  <c r="ET65" i="24" s="1"/>
  <c r="EA65" i="24"/>
  <c r="DZ65" i="24"/>
  <c r="DY65" i="24"/>
  <c r="DV65" i="24" s="1"/>
  <c r="KB64" i="24"/>
  <c r="KA64" i="24"/>
  <c r="JZ64" i="24"/>
  <c r="JY64" i="24"/>
  <c r="KC64" i="24" s="1"/>
  <c r="JP64" i="24"/>
  <c r="JO64" i="24"/>
  <c r="JN64" i="24"/>
  <c r="JM64" i="24"/>
  <c r="JI64" i="24" s="1"/>
  <c r="JD64" i="24"/>
  <c r="JC64" i="24"/>
  <c r="JB64" i="24"/>
  <c r="JA64" i="24"/>
  <c r="IW64" i="24" s="1"/>
  <c r="IR64" i="24"/>
  <c r="IQ64" i="24"/>
  <c r="IP64" i="24"/>
  <c r="IO64" i="24"/>
  <c r="IS64" i="24" s="1"/>
  <c r="IF64" i="24"/>
  <c r="IE64" i="24"/>
  <c r="ID64" i="24"/>
  <c r="IC64" i="24"/>
  <c r="HY64" i="24" s="1"/>
  <c r="HT64" i="24"/>
  <c r="HS64" i="24"/>
  <c r="HR64" i="24"/>
  <c r="HQ64" i="24"/>
  <c r="HN64" i="24" s="1"/>
  <c r="HH64" i="24"/>
  <c r="HG64" i="24"/>
  <c r="HF64" i="24"/>
  <c r="HE64" i="24"/>
  <c r="HA64" i="24" s="1"/>
  <c r="GV64" i="24"/>
  <c r="GU64" i="24"/>
  <c r="GT64" i="24"/>
  <c r="GS64" i="24"/>
  <c r="GW64" i="24" s="1"/>
  <c r="GJ64" i="24"/>
  <c r="GI64" i="24"/>
  <c r="GH64" i="24"/>
  <c r="GG64" i="24"/>
  <c r="GK64" i="24" s="1"/>
  <c r="FX64" i="24"/>
  <c r="FW64" i="24"/>
  <c r="FV64" i="24"/>
  <c r="FU64" i="24"/>
  <c r="FR64" i="24" s="1"/>
  <c r="EZ64" i="24"/>
  <c r="EY64" i="24"/>
  <c r="EX64" i="24"/>
  <c r="EW64" i="24"/>
  <c r="ES64" i="24" s="1"/>
  <c r="EA64" i="24"/>
  <c r="DZ64" i="24"/>
  <c r="DY64" i="24"/>
  <c r="DV64" i="24" s="1"/>
  <c r="KB63" i="24"/>
  <c r="KA63" i="24"/>
  <c r="JZ63" i="24"/>
  <c r="JY63" i="24"/>
  <c r="JU63" i="24" s="1"/>
  <c r="JP63" i="24"/>
  <c r="JO63" i="24"/>
  <c r="JN63" i="24"/>
  <c r="JM63" i="24"/>
  <c r="JQ63" i="24" s="1"/>
  <c r="JD63" i="24"/>
  <c r="JC63" i="24"/>
  <c r="JB63" i="24"/>
  <c r="JA63" i="24"/>
  <c r="JE63" i="24" s="1"/>
  <c r="IR63" i="24"/>
  <c r="IQ63" i="24"/>
  <c r="IP63" i="24"/>
  <c r="IO63" i="24"/>
  <c r="IS63" i="24" s="1"/>
  <c r="IF63" i="24"/>
  <c r="IE63" i="24"/>
  <c r="ID63" i="24"/>
  <c r="IC63" i="24"/>
  <c r="HY63" i="24" s="1"/>
  <c r="HT63" i="24"/>
  <c r="HS63" i="24"/>
  <c r="HR63" i="24"/>
  <c r="HQ63" i="24"/>
  <c r="HH63" i="24"/>
  <c r="HG63" i="24"/>
  <c r="HF63" i="24"/>
  <c r="HE63" i="24"/>
  <c r="HI63" i="24" s="1"/>
  <c r="GV63" i="24"/>
  <c r="GU63" i="24"/>
  <c r="GT63" i="24"/>
  <c r="GS63" i="24"/>
  <c r="GJ63" i="24"/>
  <c r="GI63" i="24"/>
  <c r="GH63" i="24"/>
  <c r="GG63" i="24"/>
  <c r="GD63" i="24" s="1"/>
  <c r="FX63" i="24"/>
  <c r="FW63" i="24"/>
  <c r="FV63" i="24"/>
  <c r="FU63" i="24"/>
  <c r="FQ63" i="24" s="1"/>
  <c r="EZ63" i="24"/>
  <c r="EY63" i="24"/>
  <c r="EX63" i="24"/>
  <c r="EW63" i="24"/>
  <c r="ET63" i="24" s="1"/>
  <c r="EA63" i="24"/>
  <c r="DZ63" i="24"/>
  <c r="DY63" i="24"/>
  <c r="DW63" i="24" s="1"/>
  <c r="KB62" i="24"/>
  <c r="KA62" i="24"/>
  <c r="JZ62" i="24"/>
  <c r="JY62" i="24"/>
  <c r="JU62" i="24" s="1"/>
  <c r="JP62" i="24"/>
  <c r="JO62" i="24"/>
  <c r="JN62" i="24"/>
  <c r="JM62" i="24"/>
  <c r="JI62" i="24" s="1"/>
  <c r="JD62" i="24"/>
  <c r="JC62" i="24"/>
  <c r="JB62" i="24"/>
  <c r="JA62" i="24"/>
  <c r="IX62" i="24" s="1"/>
  <c r="IR62" i="24"/>
  <c r="IQ62" i="24"/>
  <c r="IP62" i="24"/>
  <c r="IO62" i="24"/>
  <c r="IF62" i="24"/>
  <c r="IE62" i="24"/>
  <c r="ID62" i="24"/>
  <c r="IC62" i="24"/>
  <c r="IG62" i="24" s="1"/>
  <c r="HT62" i="24"/>
  <c r="HS62" i="24"/>
  <c r="HR62" i="24"/>
  <c r="HQ62" i="24"/>
  <c r="HU62" i="24" s="1"/>
  <c r="HH62" i="24"/>
  <c r="HG62" i="24"/>
  <c r="HF62" i="24"/>
  <c r="HE62" i="24"/>
  <c r="HI62" i="24" s="1"/>
  <c r="GV62" i="24"/>
  <c r="GU62" i="24"/>
  <c r="GT62" i="24"/>
  <c r="GS62" i="24"/>
  <c r="GJ62" i="24"/>
  <c r="GI62" i="24"/>
  <c r="GH62" i="24"/>
  <c r="GG62" i="24"/>
  <c r="FX62" i="24"/>
  <c r="FW62" i="24"/>
  <c r="FV62" i="24"/>
  <c r="FU62" i="24"/>
  <c r="FR62" i="24" s="1"/>
  <c r="EZ62" i="24"/>
  <c r="EY62" i="24"/>
  <c r="EX62" i="24"/>
  <c r="EW62" i="24"/>
  <c r="FA62" i="24" s="1"/>
  <c r="EA62" i="24"/>
  <c r="DZ62" i="24"/>
  <c r="DY62" i="24"/>
  <c r="DX62" i="24" s="1"/>
  <c r="KB60" i="24"/>
  <c r="KA60" i="24"/>
  <c r="JZ60" i="24"/>
  <c r="JY60" i="24"/>
  <c r="JV60" i="24" s="1"/>
  <c r="JP60" i="24"/>
  <c r="JO60" i="24"/>
  <c r="JN60" i="24"/>
  <c r="JM60" i="24"/>
  <c r="JI60" i="24" s="1"/>
  <c r="JD60" i="24"/>
  <c r="JC60" i="24"/>
  <c r="JB60" i="24"/>
  <c r="JA60" i="24"/>
  <c r="JE60" i="24" s="1"/>
  <c r="IR60" i="24"/>
  <c r="IQ60" i="24"/>
  <c r="IP60" i="24"/>
  <c r="IO60" i="24"/>
  <c r="IK60" i="24" s="1"/>
  <c r="IF60" i="24"/>
  <c r="IE60" i="24"/>
  <c r="ID60" i="24"/>
  <c r="IC60" i="24"/>
  <c r="HY60" i="24" s="1"/>
  <c r="HT60" i="24"/>
  <c r="HS60" i="24"/>
  <c r="HR60" i="24"/>
  <c r="HQ60" i="24"/>
  <c r="HM60" i="24" s="1"/>
  <c r="GV60" i="24"/>
  <c r="GU60" i="24"/>
  <c r="GT60" i="24"/>
  <c r="GS60" i="24"/>
  <c r="GO60" i="24" s="1"/>
  <c r="GJ60" i="24"/>
  <c r="GI60" i="24"/>
  <c r="GH60" i="24"/>
  <c r="GG60" i="24"/>
  <c r="GD60" i="24" s="1"/>
  <c r="FX60" i="24"/>
  <c r="FW60" i="24"/>
  <c r="FV60" i="24"/>
  <c r="FU60" i="24"/>
  <c r="FQ60" i="24" s="1"/>
  <c r="EZ60" i="24"/>
  <c r="EY60" i="24"/>
  <c r="EX60" i="24"/>
  <c r="EW60" i="24"/>
  <c r="ET60" i="24" s="1"/>
  <c r="EA60" i="24"/>
  <c r="DZ60" i="24"/>
  <c r="DY60" i="24"/>
  <c r="DW60" i="24" s="1"/>
  <c r="KB59" i="24"/>
  <c r="KA59" i="24"/>
  <c r="JZ59" i="24"/>
  <c r="JY59" i="24"/>
  <c r="JP59" i="24"/>
  <c r="JO59" i="24"/>
  <c r="JN59" i="24"/>
  <c r="JM59" i="24"/>
  <c r="JJ59" i="24" s="1"/>
  <c r="JD59" i="24"/>
  <c r="JC59" i="24"/>
  <c r="JB59" i="24"/>
  <c r="JA59" i="24"/>
  <c r="IX59" i="24" s="1"/>
  <c r="IR59" i="24"/>
  <c r="IQ59" i="24"/>
  <c r="IP59" i="24"/>
  <c r="IO59" i="24"/>
  <c r="IL59" i="24" s="1"/>
  <c r="IF59" i="24"/>
  <c r="IE59" i="24"/>
  <c r="ID59" i="24"/>
  <c r="IC59" i="24"/>
  <c r="HZ59" i="24" s="1"/>
  <c r="HT59" i="24"/>
  <c r="HS59" i="24"/>
  <c r="HR59" i="24"/>
  <c r="HQ59" i="24"/>
  <c r="HU59" i="24" s="1"/>
  <c r="HH59" i="24"/>
  <c r="HG59" i="24"/>
  <c r="HF59" i="24"/>
  <c r="HE59" i="24"/>
  <c r="HA59" i="24" s="1"/>
  <c r="GV59" i="24"/>
  <c r="GU59" i="24"/>
  <c r="GT59" i="24"/>
  <c r="GS59" i="24"/>
  <c r="GP59" i="24" s="1"/>
  <c r="GJ59" i="24"/>
  <c r="GI59" i="24"/>
  <c r="GH59" i="24"/>
  <c r="GG59" i="24"/>
  <c r="GD59" i="24" s="1"/>
  <c r="FX59" i="24"/>
  <c r="FW59" i="24"/>
  <c r="FV59" i="24"/>
  <c r="FU59" i="24"/>
  <c r="EZ59" i="24"/>
  <c r="EY59" i="24"/>
  <c r="EX59" i="24"/>
  <c r="EW59" i="24"/>
  <c r="EA59" i="24"/>
  <c r="DZ59" i="24"/>
  <c r="DY59" i="24"/>
  <c r="DX59" i="24" s="1"/>
  <c r="KB58" i="24"/>
  <c r="KA58" i="24"/>
  <c r="JZ58" i="24"/>
  <c r="JY58" i="24"/>
  <c r="KC58" i="24" s="1"/>
  <c r="JP58" i="24"/>
  <c r="JO58" i="24"/>
  <c r="JN58" i="24"/>
  <c r="JM58" i="24"/>
  <c r="JI58" i="24" s="1"/>
  <c r="JD58" i="24"/>
  <c r="JC58" i="24"/>
  <c r="JB58" i="24"/>
  <c r="JA58" i="24"/>
  <c r="IW58" i="24" s="1"/>
  <c r="IR58" i="24"/>
  <c r="IQ58" i="24"/>
  <c r="IP58" i="24"/>
  <c r="IO58" i="24"/>
  <c r="IK58" i="24" s="1"/>
  <c r="IF58" i="24"/>
  <c r="IE58" i="24"/>
  <c r="ID58" i="24"/>
  <c r="IC58" i="24"/>
  <c r="IG58" i="24" s="1"/>
  <c r="HT58" i="24"/>
  <c r="HS58" i="24"/>
  <c r="HR58" i="24"/>
  <c r="HQ58" i="24"/>
  <c r="HM58" i="24" s="1"/>
  <c r="HH58" i="24"/>
  <c r="HG58" i="24"/>
  <c r="HF58" i="24"/>
  <c r="HE58" i="24"/>
  <c r="HB58" i="24" s="1"/>
  <c r="GV58" i="24"/>
  <c r="GU58" i="24"/>
  <c r="GT58" i="24"/>
  <c r="GS58" i="24"/>
  <c r="GW58" i="24" s="1"/>
  <c r="GJ58" i="24"/>
  <c r="GI58" i="24"/>
  <c r="GH58" i="24"/>
  <c r="GG58" i="24"/>
  <c r="GK58" i="24" s="1"/>
  <c r="FX58" i="24"/>
  <c r="FW58" i="24"/>
  <c r="FV58" i="24"/>
  <c r="FU58" i="24"/>
  <c r="FR58" i="24" s="1"/>
  <c r="EZ58" i="24"/>
  <c r="EY58" i="24"/>
  <c r="EX58" i="24"/>
  <c r="EW58" i="24"/>
  <c r="FA58" i="24" s="1"/>
  <c r="EA58" i="24"/>
  <c r="DZ58" i="24"/>
  <c r="DY58" i="24"/>
  <c r="DV58" i="24" s="1"/>
  <c r="KB52" i="24"/>
  <c r="KA52" i="24"/>
  <c r="JZ52" i="24"/>
  <c r="JY52" i="24"/>
  <c r="KC52" i="24" s="1"/>
  <c r="JP52" i="24"/>
  <c r="JO52" i="24"/>
  <c r="JN52" i="24"/>
  <c r="JM52" i="24"/>
  <c r="JJ52" i="24" s="1"/>
  <c r="JD52" i="24"/>
  <c r="JC52" i="24"/>
  <c r="JB52" i="24"/>
  <c r="JA52" i="24"/>
  <c r="JE52" i="24" s="1"/>
  <c r="IR52" i="24"/>
  <c r="IQ52" i="24"/>
  <c r="IP52" i="24"/>
  <c r="IO52" i="24"/>
  <c r="IL52" i="24" s="1"/>
  <c r="IF52" i="24"/>
  <c r="IE52" i="24"/>
  <c r="ID52" i="24"/>
  <c r="IC52" i="24"/>
  <c r="HY52" i="24" s="1"/>
  <c r="HT52" i="24"/>
  <c r="HS52" i="24"/>
  <c r="HR52" i="24"/>
  <c r="HQ52" i="24"/>
  <c r="HM52" i="24" s="1"/>
  <c r="HH52" i="24"/>
  <c r="HG52" i="24"/>
  <c r="HF52" i="24"/>
  <c r="HE52" i="24"/>
  <c r="GV52" i="24"/>
  <c r="GU52" i="24"/>
  <c r="GT52" i="24"/>
  <c r="GS52" i="24"/>
  <c r="GJ52" i="24"/>
  <c r="GI52" i="24"/>
  <c r="GH52" i="24"/>
  <c r="GG52" i="24"/>
  <c r="GD52" i="24" s="1"/>
  <c r="FX52" i="24"/>
  <c r="FW52" i="24"/>
  <c r="FV52" i="24"/>
  <c r="FU52" i="24"/>
  <c r="FQ52" i="24" s="1"/>
  <c r="EZ52" i="24"/>
  <c r="EY52" i="24"/>
  <c r="EX52" i="24"/>
  <c r="EW52" i="24"/>
  <c r="ET52" i="24" s="1"/>
  <c r="EA52" i="24"/>
  <c r="DZ52" i="24"/>
  <c r="DY52" i="24"/>
  <c r="DU52" i="24" s="1"/>
  <c r="KB51" i="24"/>
  <c r="KA51" i="24"/>
  <c r="JZ51" i="24"/>
  <c r="JY51" i="24"/>
  <c r="KC51" i="24" s="1"/>
  <c r="JP51" i="24"/>
  <c r="JO51" i="24"/>
  <c r="JN51" i="24"/>
  <c r="JM51" i="24"/>
  <c r="JQ51" i="24" s="1"/>
  <c r="JD51" i="24"/>
  <c r="JC51" i="24"/>
  <c r="JB51" i="24"/>
  <c r="JA51" i="24"/>
  <c r="IX51" i="24" s="1"/>
  <c r="IR51" i="24"/>
  <c r="IQ51" i="24"/>
  <c r="IP51" i="24"/>
  <c r="IO51" i="24"/>
  <c r="IK51" i="24" s="1"/>
  <c r="IF51" i="24"/>
  <c r="IE51" i="24"/>
  <c r="ID51" i="24"/>
  <c r="IC51" i="24"/>
  <c r="IG51" i="24" s="1"/>
  <c r="HT51" i="24"/>
  <c r="HS51" i="24"/>
  <c r="HR51" i="24"/>
  <c r="HQ51" i="24"/>
  <c r="HN51" i="24" s="1"/>
  <c r="HH51" i="24"/>
  <c r="HG51" i="24"/>
  <c r="HF51" i="24"/>
  <c r="HE51" i="24"/>
  <c r="HB51" i="24" s="1"/>
  <c r="GV51" i="24"/>
  <c r="GU51" i="24"/>
  <c r="GT51" i="24"/>
  <c r="GS51" i="24"/>
  <c r="GO51" i="24" s="1"/>
  <c r="GJ51" i="24"/>
  <c r="GI51" i="24"/>
  <c r="GH51" i="24"/>
  <c r="GG51" i="24"/>
  <c r="GC51" i="24" s="1"/>
  <c r="FX51" i="24"/>
  <c r="FW51" i="24"/>
  <c r="FV51" i="24"/>
  <c r="FU51" i="24"/>
  <c r="FY51" i="24" s="1"/>
  <c r="EA51" i="24"/>
  <c r="DZ51" i="24"/>
  <c r="DY51" i="24"/>
  <c r="KB50" i="24"/>
  <c r="KA50" i="24"/>
  <c r="JZ50" i="24"/>
  <c r="JY50" i="24"/>
  <c r="JP50" i="24"/>
  <c r="JO50" i="24"/>
  <c r="JN50" i="24"/>
  <c r="JM50" i="24"/>
  <c r="JJ50" i="24" s="1"/>
  <c r="JD50" i="24"/>
  <c r="JC50" i="24"/>
  <c r="JB50" i="24"/>
  <c r="JA50" i="24"/>
  <c r="IX50" i="24" s="1"/>
  <c r="IR50" i="24"/>
  <c r="IQ50" i="24"/>
  <c r="IP50" i="24"/>
  <c r="IO50" i="24"/>
  <c r="IL50" i="24" s="1"/>
  <c r="IF50" i="24"/>
  <c r="IE50" i="24"/>
  <c r="ID50" i="24"/>
  <c r="IC50" i="24"/>
  <c r="HY50" i="24" s="1"/>
  <c r="HT50" i="24"/>
  <c r="HS50" i="24"/>
  <c r="HR50" i="24"/>
  <c r="HQ50" i="24"/>
  <c r="HN50" i="24" s="1"/>
  <c r="HH50" i="24"/>
  <c r="HG50" i="24"/>
  <c r="HF50" i="24"/>
  <c r="HE50" i="24"/>
  <c r="GV50" i="24"/>
  <c r="GU50" i="24"/>
  <c r="GT50" i="24"/>
  <c r="GS50" i="24"/>
  <c r="GW50" i="24" s="1"/>
  <c r="GJ50" i="24"/>
  <c r="GI50" i="24"/>
  <c r="GH50" i="24"/>
  <c r="GG50" i="24"/>
  <c r="GK50" i="24" s="1"/>
  <c r="FX50" i="24"/>
  <c r="FW50" i="24"/>
  <c r="FV50" i="24"/>
  <c r="FU50" i="24"/>
  <c r="FQ50" i="24" s="1"/>
  <c r="EZ50" i="24"/>
  <c r="EY50" i="24"/>
  <c r="EX50" i="24"/>
  <c r="EW50" i="24"/>
  <c r="FA50" i="24" s="1"/>
  <c r="EA50" i="24"/>
  <c r="DZ50" i="24"/>
  <c r="DY50" i="24"/>
  <c r="DV50" i="24" s="1"/>
  <c r="KB49" i="24"/>
  <c r="KA49" i="24"/>
  <c r="JZ49" i="24"/>
  <c r="JY49" i="24"/>
  <c r="KC49" i="24" s="1"/>
  <c r="JP49" i="24"/>
  <c r="JO49" i="24"/>
  <c r="JN49" i="24"/>
  <c r="JM49" i="24"/>
  <c r="JQ49" i="24" s="1"/>
  <c r="JD49" i="24"/>
  <c r="JC49" i="24"/>
  <c r="JB49" i="24"/>
  <c r="JA49" i="24"/>
  <c r="IX49" i="24" s="1"/>
  <c r="IR49" i="24"/>
  <c r="IQ49" i="24"/>
  <c r="IP49" i="24"/>
  <c r="IO49" i="24"/>
  <c r="IF49" i="24"/>
  <c r="IE49" i="24"/>
  <c r="ID49" i="24"/>
  <c r="IC49" i="24"/>
  <c r="IG49" i="24" s="1"/>
  <c r="HT49" i="24"/>
  <c r="HS49" i="24"/>
  <c r="HR49" i="24"/>
  <c r="HQ49" i="24"/>
  <c r="HU49" i="24" s="1"/>
  <c r="HH49" i="24"/>
  <c r="HG49" i="24"/>
  <c r="HF49" i="24"/>
  <c r="HE49" i="24"/>
  <c r="HI49" i="24" s="1"/>
  <c r="GV49" i="24"/>
  <c r="GU49" i="24"/>
  <c r="GT49" i="24"/>
  <c r="GS49" i="24"/>
  <c r="GO49" i="24" s="1"/>
  <c r="GJ49" i="24"/>
  <c r="GI49" i="24"/>
  <c r="GH49" i="24"/>
  <c r="GG49" i="24"/>
  <c r="GK49" i="24" s="1"/>
  <c r="FX49" i="24"/>
  <c r="FW49" i="24"/>
  <c r="FV49" i="24"/>
  <c r="FU49" i="24"/>
  <c r="FQ49" i="24" s="1"/>
  <c r="EZ49" i="24"/>
  <c r="EY49" i="24"/>
  <c r="EX49" i="24"/>
  <c r="EW49" i="24"/>
  <c r="ES49" i="24" s="1"/>
  <c r="EA49" i="24"/>
  <c r="DZ49" i="24"/>
  <c r="DY49" i="24"/>
  <c r="EC49" i="24" s="1"/>
  <c r="KB48" i="24"/>
  <c r="KA48" i="24"/>
  <c r="JZ48" i="24"/>
  <c r="JY48" i="24"/>
  <c r="KC48" i="24" s="1"/>
  <c r="JP48" i="24"/>
  <c r="JO48" i="24"/>
  <c r="JN48" i="24"/>
  <c r="JM48" i="24"/>
  <c r="JQ48" i="24" s="1"/>
  <c r="JD48" i="24"/>
  <c r="JC48" i="24"/>
  <c r="JB48" i="24"/>
  <c r="JA48" i="24"/>
  <c r="IX48" i="24" s="1"/>
  <c r="IR48" i="24"/>
  <c r="IQ48" i="24"/>
  <c r="IP48" i="24"/>
  <c r="IO48" i="24"/>
  <c r="IS48" i="24" s="1"/>
  <c r="IF48" i="24"/>
  <c r="IE48" i="24"/>
  <c r="ID48" i="24"/>
  <c r="IC48" i="24"/>
  <c r="IG48" i="24" s="1"/>
  <c r="HT48" i="24"/>
  <c r="HS48" i="24"/>
  <c r="HR48" i="24"/>
  <c r="HQ48" i="24"/>
  <c r="HM48" i="24" s="1"/>
  <c r="HH48" i="24"/>
  <c r="HG48" i="24"/>
  <c r="HF48" i="24"/>
  <c r="HE48" i="24"/>
  <c r="HI48" i="24" s="1"/>
  <c r="GV48" i="24"/>
  <c r="GU48" i="24"/>
  <c r="GT48" i="24"/>
  <c r="GS48" i="24"/>
  <c r="GP48" i="24" s="1"/>
  <c r="GJ48" i="24"/>
  <c r="GI48" i="24"/>
  <c r="GH48" i="24"/>
  <c r="GG48" i="24"/>
  <c r="FX48" i="24"/>
  <c r="FW48" i="24"/>
  <c r="FV48" i="24"/>
  <c r="FU48" i="24"/>
  <c r="FR48" i="24" s="1"/>
  <c r="EZ48" i="24"/>
  <c r="EY48" i="24"/>
  <c r="EX48" i="24"/>
  <c r="EW48" i="24"/>
  <c r="ES48" i="24" s="1"/>
  <c r="EA48" i="24"/>
  <c r="DZ48" i="24"/>
  <c r="DY48" i="24"/>
  <c r="DU48" i="24" s="1"/>
  <c r="KB47" i="24"/>
  <c r="KA47" i="24"/>
  <c r="JZ47" i="24"/>
  <c r="JY47" i="24"/>
  <c r="JV47" i="24" s="1"/>
  <c r="JP47" i="24"/>
  <c r="JO47" i="24"/>
  <c r="JN47" i="24"/>
  <c r="JM47" i="24"/>
  <c r="JJ47" i="24" s="1"/>
  <c r="JD47" i="24"/>
  <c r="JC47" i="24"/>
  <c r="JB47" i="24"/>
  <c r="JA47" i="24"/>
  <c r="IW47" i="24" s="1"/>
  <c r="IR47" i="24"/>
  <c r="IQ47" i="24"/>
  <c r="IP47" i="24"/>
  <c r="IO47" i="24"/>
  <c r="IK47" i="24" s="1"/>
  <c r="IF47" i="24"/>
  <c r="IE47" i="24"/>
  <c r="ID47" i="24"/>
  <c r="IC47" i="24"/>
  <c r="IG47" i="24" s="1"/>
  <c r="HT47" i="24"/>
  <c r="HS47" i="24"/>
  <c r="HR47" i="24"/>
  <c r="HQ47" i="24"/>
  <c r="HM47" i="24" s="1"/>
  <c r="HH47" i="24"/>
  <c r="HG47" i="24"/>
  <c r="HF47" i="24"/>
  <c r="HE47" i="24"/>
  <c r="HI47" i="24" s="1"/>
  <c r="GV47" i="24"/>
  <c r="GU47" i="24"/>
  <c r="GT47" i="24"/>
  <c r="GS47" i="24"/>
  <c r="GP47" i="24" s="1"/>
  <c r="GJ47" i="24"/>
  <c r="GI47" i="24"/>
  <c r="GH47" i="24"/>
  <c r="GG47" i="24"/>
  <c r="GD47" i="24" s="1"/>
  <c r="FX47" i="24"/>
  <c r="FW47" i="24"/>
  <c r="FV47" i="24"/>
  <c r="FU47" i="24"/>
  <c r="FY47" i="24" s="1"/>
  <c r="EZ47" i="24"/>
  <c r="EY47" i="24"/>
  <c r="EX47" i="24"/>
  <c r="EW47" i="24"/>
  <c r="EA47" i="24"/>
  <c r="DZ47" i="24"/>
  <c r="DY47" i="24"/>
  <c r="EC47" i="24" s="1"/>
  <c r="KB46" i="24"/>
  <c r="KA46" i="24"/>
  <c r="JZ46" i="24"/>
  <c r="JY46" i="24"/>
  <c r="KC46" i="24" s="1"/>
  <c r="JP46" i="24"/>
  <c r="JO46" i="24"/>
  <c r="JN46" i="24"/>
  <c r="JM46" i="24"/>
  <c r="JI46" i="24" s="1"/>
  <c r="JD46" i="24"/>
  <c r="JC46" i="24"/>
  <c r="JB46" i="24"/>
  <c r="JA46" i="24"/>
  <c r="JE46" i="24" s="1"/>
  <c r="IR46" i="24"/>
  <c r="IQ46" i="24"/>
  <c r="IP46" i="24"/>
  <c r="IO46" i="24"/>
  <c r="IK46" i="24" s="1"/>
  <c r="IF46" i="24"/>
  <c r="IE46" i="24"/>
  <c r="ID46" i="24"/>
  <c r="IC46" i="24"/>
  <c r="HT46" i="24"/>
  <c r="HS46" i="24"/>
  <c r="HR46" i="24"/>
  <c r="HQ46" i="24"/>
  <c r="HM46" i="24" s="1"/>
  <c r="HH46" i="24"/>
  <c r="HG46" i="24"/>
  <c r="HF46" i="24"/>
  <c r="HE46" i="24"/>
  <c r="GV46" i="24"/>
  <c r="GU46" i="24"/>
  <c r="GT46" i="24"/>
  <c r="GS46" i="24"/>
  <c r="GW46" i="24" s="1"/>
  <c r="GJ46" i="24"/>
  <c r="GI46" i="24"/>
  <c r="GH46" i="24"/>
  <c r="GG46" i="24"/>
  <c r="FX46" i="24"/>
  <c r="FW46" i="24"/>
  <c r="FV46" i="24"/>
  <c r="FU46" i="24"/>
  <c r="FQ46" i="24" s="1"/>
  <c r="EZ46" i="24"/>
  <c r="EY46" i="24"/>
  <c r="EX46" i="24"/>
  <c r="EW46" i="24"/>
  <c r="FA46" i="24" s="1"/>
  <c r="EA46" i="24"/>
  <c r="DZ46" i="24"/>
  <c r="DY46" i="24"/>
  <c r="DU46" i="24" s="1"/>
  <c r="KB45" i="24"/>
  <c r="KA45" i="24"/>
  <c r="JZ45" i="24"/>
  <c r="JY45" i="24"/>
  <c r="JU45" i="24" s="1"/>
  <c r="JP45" i="24"/>
  <c r="JO45" i="24"/>
  <c r="JN45" i="24"/>
  <c r="JM45" i="24"/>
  <c r="JI45" i="24" s="1"/>
  <c r="JD45" i="24"/>
  <c r="JC45" i="24"/>
  <c r="JB45" i="24"/>
  <c r="JA45" i="24"/>
  <c r="JE45" i="24" s="1"/>
  <c r="IR45" i="24"/>
  <c r="IQ45" i="24"/>
  <c r="IP45" i="24"/>
  <c r="IO45" i="24"/>
  <c r="IK45" i="24" s="1"/>
  <c r="IF45" i="24"/>
  <c r="IE45" i="24"/>
  <c r="ID45" i="24"/>
  <c r="IC45" i="24"/>
  <c r="HZ45" i="24" s="1"/>
  <c r="HT45" i="24"/>
  <c r="HS45" i="24"/>
  <c r="HR45" i="24"/>
  <c r="HQ45" i="24"/>
  <c r="HU45" i="24" s="1"/>
  <c r="HH45" i="24"/>
  <c r="HG45" i="24"/>
  <c r="HF45" i="24"/>
  <c r="HE45" i="24"/>
  <c r="HB45" i="24" s="1"/>
  <c r="GV45" i="24"/>
  <c r="GU45" i="24"/>
  <c r="GT45" i="24"/>
  <c r="GS45" i="24"/>
  <c r="GJ45" i="24"/>
  <c r="GI45" i="24"/>
  <c r="GH45" i="24"/>
  <c r="GG45" i="24"/>
  <c r="FX45" i="24"/>
  <c r="FW45" i="24"/>
  <c r="FV45" i="24"/>
  <c r="FU45" i="24"/>
  <c r="FQ45" i="24" s="1"/>
  <c r="EZ45" i="24"/>
  <c r="EY45" i="24"/>
  <c r="EX45" i="24"/>
  <c r="EW45" i="24"/>
  <c r="EA45" i="24"/>
  <c r="DZ45" i="24"/>
  <c r="DY45" i="24"/>
  <c r="KB43" i="24"/>
  <c r="KA43" i="24"/>
  <c r="JZ43" i="24"/>
  <c r="JY43" i="24"/>
  <c r="JP43" i="24"/>
  <c r="JO43" i="24"/>
  <c r="JN43" i="24"/>
  <c r="JM43" i="24"/>
  <c r="JI43" i="24" s="1"/>
  <c r="JD43" i="24"/>
  <c r="JC43" i="24"/>
  <c r="JB43" i="24"/>
  <c r="JA43" i="24"/>
  <c r="JE43" i="24" s="1"/>
  <c r="IR43" i="24"/>
  <c r="IQ43" i="24"/>
  <c r="IP43" i="24"/>
  <c r="IO43" i="24"/>
  <c r="IS43" i="24" s="1"/>
  <c r="IF43" i="24"/>
  <c r="IE43" i="24"/>
  <c r="ID43" i="24"/>
  <c r="IC43" i="24"/>
  <c r="IG43" i="24" s="1"/>
  <c r="HT43" i="24"/>
  <c r="HS43" i="24"/>
  <c r="HR43" i="24"/>
  <c r="HQ43" i="24"/>
  <c r="HH43" i="24"/>
  <c r="HG43" i="24"/>
  <c r="HF43" i="24"/>
  <c r="HE43" i="24"/>
  <c r="GV43" i="24"/>
  <c r="GU43" i="24"/>
  <c r="GT43" i="24"/>
  <c r="GS43" i="24"/>
  <c r="GP43" i="24" s="1"/>
  <c r="GJ43" i="24"/>
  <c r="GI43" i="24"/>
  <c r="GH43" i="24"/>
  <c r="GG43" i="24"/>
  <c r="GK43" i="24" s="1"/>
  <c r="FX43" i="24"/>
  <c r="FW43" i="24"/>
  <c r="FV43" i="24"/>
  <c r="FU43" i="24"/>
  <c r="FY43" i="24" s="1"/>
  <c r="EZ43" i="24"/>
  <c r="EY43" i="24"/>
  <c r="EX43" i="24"/>
  <c r="EW43" i="24"/>
  <c r="FA43" i="24" s="1"/>
  <c r="EA43" i="24"/>
  <c r="DZ43" i="24"/>
  <c r="DY43" i="24"/>
  <c r="DU43" i="24" s="1"/>
  <c r="KB42" i="24"/>
  <c r="KA42" i="24"/>
  <c r="JZ42" i="24"/>
  <c r="JY42" i="24"/>
  <c r="JU42" i="24" s="1"/>
  <c r="JP42" i="24"/>
  <c r="JO42" i="24"/>
  <c r="JN42" i="24"/>
  <c r="JM42" i="24"/>
  <c r="JJ42" i="24" s="1"/>
  <c r="JD42" i="24"/>
  <c r="JC42" i="24"/>
  <c r="JB42" i="24"/>
  <c r="JA42" i="24"/>
  <c r="IX42" i="24" s="1"/>
  <c r="IR42" i="24"/>
  <c r="IQ42" i="24"/>
  <c r="IP42" i="24"/>
  <c r="IO42" i="24"/>
  <c r="IS42" i="24" s="1"/>
  <c r="IF42" i="24"/>
  <c r="IE42" i="24"/>
  <c r="ID42" i="24"/>
  <c r="IC42" i="24"/>
  <c r="IG42" i="24" s="1"/>
  <c r="HT42" i="24"/>
  <c r="HS42" i="24"/>
  <c r="HR42" i="24"/>
  <c r="HQ42" i="24"/>
  <c r="HN42" i="24" s="1"/>
  <c r="HH42" i="24"/>
  <c r="HG42" i="24"/>
  <c r="HF42" i="24"/>
  <c r="HE42" i="24"/>
  <c r="HB42" i="24" s="1"/>
  <c r="GV42" i="24"/>
  <c r="GU42" i="24"/>
  <c r="GT42" i="24"/>
  <c r="GS42" i="24"/>
  <c r="GO42" i="24" s="1"/>
  <c r="GJ42" i="24"/>
  <c r="GI42" i="24"/>
  <c r="GH42" i="24"/>
  <c r="GG42" i="24"/>
  <c r="GC42" i="24" s="1"/>
  <c r="FX42" i="24"/>
  <c r="FW42" i="24"/>
  <c r="FV42" i="24"/>
  <c r="FU42" i="24"/>
  <c r="FQ42" i="24" s="1"/>
  <c r="EZ42" i="24"/>
  <c r="EY42" i="24"/>
  <c r="EX42" i="24"/>
  <c r="EW42" i="24"/>
  <c r="ES42" i="24" s="1"/>
  <c r="EA42" i="24"/>
  <c r="DZ42" i="24"/>
  <c r="DY42" i="24"/>
  <c r="KB41" i="24"/>
  <c r="KA41" i="24"/>
  <c r="JZ41" i="24"/>
  <c r="JY41" i="24"/>
  <c r="JU41" i="24" s="1"/>
  <c r="JP41" i="24"/>
  <c r="JO41" i="24"/>
  <c r="JN41" i="24"/>
  <c r="JM41" i="24"/>
  <c r="JI41" i="24" s="1"/>
  <c r="JD41" i="24"/>
  <c r="JC41" i="24"/>
  <c r="JB41" i="24"/>
  <c r="JA41" i="24"/>
  <c r="IW41" i="24" s="1"/>
  <c r="IR41" i="24"/>
  <c r="IQ41" i="24"/>
  <c r="IP41" i="24"/>
  <c r="IO41" i="24"/>
  <c r="IL41" i="24" s="1"/>
  <c r="IF41" i="24"/>
  <c r="IE41" i="24"/>
  <c r="ID41" i="24"/>
  <c r="IC41" i="24"/>
  <c r="HZ41" i="24" s="1"/>
  <c r="HT41" i="24"/>
  <c r="HS41" i="24"/>
  <c r="HR41" i="24"/>
  <c r="HQ41" i="24"/>
  <c r="HM41" i="24" s="1"/>
  <c r="HH41" i="24"/>
  <c r="HG41" i="24"/>
  <c r="HF41" i="24"/>
  <c r="HE41" i="24"/>
  <c r="HI41" i="24" s="1"/>
  <c r="GV41" i="24"/>
  <c r="GU41" i="24"/>
  <c r="GT41" i="24"/>
  <c r="GS41" i="24"/>
  <c r="GW41" i="24" s="1"/>
  <c r="GJ41" i="24"/>
  <c r="GI41" i="24"/>
  <c r="GH41" i="24"/>
  <c r="GG41" i="24"/>
  <c r="GK41" i="24" s="1"/>
  <c r="FX41" i="24"/>
  <c r="FW41" i="24"/>
  <c r="FV41" i="24"/>
  <c r="FU41" i="24"/>
  <c r="FQ41" i="24" s="1"/>
  <c r="EZ41" i="24"/>
  <c r="EY41" i="24"/>
  <c r="EX41" i="24"/>
  <c r="EW41" i="24"/>
  <c r="FA41" i="24" s="1"/>
  <c r="EA41" i="24"/>
  <c r="DZ41" i="24"/>
  <c r="DY41" i="24"/>
  <c r="DV41" i="24" s="1"/>
  <c r="KB40" i="24"/>
  <c r="KA40" i="24"/>
  <c r="JZ40" i="24"/>
  <c r="JY40" i="24"/>
  <c r="JP40" i="24"/>
  <c r="JO40" i="24"/>
  <c r="JN40" i="24"/>
  <c r="JM40" i="24"/>
  <c r="JQ40" i="24" s="1"/>
  <c r="JD40" i="24"/>
  <c r="JC40" i="24"/>
  <c r="JB40" i="24"/>
  <c r="JA40" i="24"/>
  <c r="IX40" i="24" s="1"/>
  <c r="IR40" i="24"/>
  <c r="IQ40" i="24"/>
  <c r="IP40" i="24"/>
  <c r="IO40" i="24"/>
  <c r="IK40" i="24" s="1"/>
  <c r="IF40" i="24"/>
  <c r="IE40" i="24"/>
  <c r="ID40" i="24"/>
  <c r="IC40" i="24"/>
  <c r="HT40" i="24"/>
  <c r="HS40" i="24"/>
  <c r="HR40" i="24"/>
  <c r="HQ40" i="24"/>
  <c r="HH40" i="24"/>
  <c r="HG40" i="24"/>
  <c r="HF40" i="24"/>
  <c r="HE40" i="24"/>
  <c r="GV40" i="24"/>
  <c r="GU40" i="24"/>
  <c r="GT40" i="24"/>
  <c r="GS40" i="24"/>
  <c r="GO40" i="24" s="1"/>
  <c r="GJ40" i="24"/>
  <c r="GI40" i="24"/>
  <c r="GH40" i="24"/>
  <c r="GG40" i="24"/>
  <c r="FX40" i="24"/>
  <c r="FW40" i="24"/>
  <c r="FV40" i="24"/>
  <c r="FU40" i="24"/>
  <c r="EZ40" i="24"/>
  <c r="EY40" i="24"/>
  <c r="EX40" i="24"/>
  <c r="EW40" i="24"/>
  <c r="ES40" i="24" s="1"/>
  <c r="EA40" i="24"/>
  <c r="DZ40" i="24"/>
  <c r="DY40" i="24"/>
  <c r="EC40" i="24" s="1"/>
  <c r="KB25" i="24"/>
  <c r="KA25" i="24"/>
  <c r="JZ25" i="24"/>
  <c r="JY25" i="24"/>
  <c r="JV25" i="24" s="1"/>
  <c r="JP25" i="24"/>
  <c r="JO25" i="24"/>
  <c r="JN25" i="24"/>
  <c r="JM25" i="24"/>
  <c r="JQ25" i="24" s="1"/>
  <c r="JD25" i="24"/>
  <c r="JC25" i="24"/>
  <c r="JB25" i="24"/>
  <c r="JA25" i="24"/>
  <c r="IW25" i="24" s="1"/>
  <c r="IR25" i="24"/>
  <c r="IQ25" i="24"/>
  <c r="IP25" i="24"/>
  <c r="IO25" i="24"/>
  <c r="IS25" i="24" s="1"/>
  <c r="IF25" i="24"/>
  <c r="IE25" i="24"/>
  <c r="ID25" i="24"/>
  <c r="IC25" i="24"/>
  <c r="HY25" i="24" s="1"/>
  <c r="HT25" i="24"/>
  <c r="HS25" i="24"/>
  <c r="HR25" i="24"/>
  <c r="HQ25" i="24"/>
  <c r="HN25" i="24" s="1"/>
  <c r="HH25" i="24"/>
  <c r="HG25" i="24"/>
  <c r="HF25" i="24"/>
  <c r="HE25" i="24"/>
  <c r="HA25" i="24" s="1"/>
  <c r="GV25" i="24"/>
  <c r="GU25" i="24"/>
  <c r="GT25" i="24"/>
  <c r="GS25" i="24"/>
  <c r="GO25" i="24" s="1"/>
  <c r="GJ25" i="24"/>
  <c r="GI25" i="24"/>
  <c r="GH25" i="24"/>
  <c r="GG25" i="24"/>
  <c r="GD25" i="24" s="1"/>
  <c r="FX25" i="24"/>
  <c r="FW25" i="24"/>
  <c r="FV25" i="24"/>
  <c r="FU25" i="24"/>
  <c r="FR25" i="24" s="1"/>
  <c r="EZ25" i="24"/>
  <c r="EY25" i="24"/>
  <c r="EX25" i="24"/>
  <c r="EW25" i="24"/>
  <c r="ET25" i="24" s="1"/>
  <c r="EA25" i="24"/>
  <c r="DZ25" i="24"/>
  <c r="DY25" i="24"/>
  <c r="DU25" i="24" s="1"/>
  <c r="KB37" i="24"/>
  <c r="KA37" i="24"/>
  <c r="JZ37" i="24"/>
  <c r="JY37" i="24"/>
  <c r="KC37" i="24" s="1"/>
  <c r="JP37" i="24"/>
  <c r="JO37" i="24"/>
  <c r="JN37" i="24"/>
  <c r="JM37" i="24"/>
  <c r="JQ37" i="24" s="1"/>
  <c r="JD37" i="24"/>
  <c r="JC37" i="24"/>
  <c r="JB37" i="24"/>
  <c r="JA37" i="24"/>
  <c r="IW37" i="24" s="1"/>
  <c r="IR37" i="24"/>
  <c r="IQ37" i="24"/>
  <c r="IP37" i="24"/>
  <c r="IO37" i="24"/>
  <c r="IL37" i="24" s="1"/>
  <c r="IF37" i="24"/>
  <c r="IE37" i="24"/>
  <c r="ID37" i="24"/>
  <c r="IC37" i="24"/>
  <c r="IG37" i="24" s="1"/>
  <c r="HT37" i="24"/>
  <c r="HS37" i="24"/>
  <c r="HR37" i="24"/>
  <c r="HQ37" i="24"/>
  <c r="HN37" i="24" s="1"/>
  <c r="HH37" i="24"/>
  <c r="HG37" i="24"/>
  <c r="HF37" i="24"/>
  <c r="HE37" i="24"/>
  <c r="HA37" i="24" s="1"/>
  <c r="GV37" i="24"/>
  <c r="GU37" i="24"/>
  <c r="GT37" i="24"/>
  <c r="GS37" i="24"/>
  <c r="GJ37" i="24"/>
  <c r="GI37" i="24"/>
  <c r="GH37" i="24"/>
  <c r="GG37" i="24"/>
  <c r="GK37" i="24" s="1"/>
  <c r="FX37" i="24"/>
  <c r="FW37" i="24"/>
  <c r="FV37" i="24"/>
  <c r="FU37" i="24"/>
  <c r="FQ37" i="24" s="1"/>
  <c r="EZ37" i="24"/>
  <c r="EY37" i="24"/>
  <c r="EX37" i="24"/>
  <c r="EW37" i="24"/>
  <c r="ES37" i="24" s="1"/>
  <c r="KB38" i="24"/>
  <c r="KA38" i="24"/>
  <c r="JZ38" i="24"/>
  <c r="JY38" i="24"/>
  <c r="JV38" i="24" s="1"/>
  <c r="JP38" i="24"/>
  <c r="JO38" i="24"/>
  <c r="JN38" i="24"/>
  <c r="JM38" i="24"/>
  <c r="JI38" i="24" s="1"/>
  <c r="JD38" i="24"/>
  <c r="JC38" i="24"/>
  <c r="JB38" i="24"/>
  <c r="JA38" i="24"/>
  <c r="JE38" i="24" s="1"/>
  <c r="IR38" i="24"/>
  <c r="IQ38" i="24"/>
  <c r="IP38" i="24"/>
  <c r="IO38" i="24"/>
  <c r="IL38" i="24" s="1"/>
  <c r="IF38" i="24"/>
  <c r="IE38" i="24"/>
  <c r="ID38" i="24"/>
  <c r="IC38" i="24"/>
  <c r="HY38" i="24" s="1"/>
  <c r="HT38" i="24"/>
  <c r="HS38" i="24"/>
  <c r="HR38" i="24"/>
  <c r="HQ38" i="24"/>
  <c r="HH38" i="24"/>
  <c r="HG38" i="24"/>
  <c r="HF38" i="24"/>
  <c r="HE38" i="24"/>
  <c r="HI38" i="24" s="1"/>
  <c r="GV38" i="24"/>
  <c r="GU38" i="24"/>
  <c r="GT38" i="24"/>
  <c r="GS38" i="24"/>
  <c r="GP38" i="24" s="1"/>
  <c r="GJ38" i="24"/>
  <c r="GI38" i="24"/>
  <c r="GH38" i="24"/>
  <c r="GG38" i="24"/>
  <c r="GC38" i="24" s="1"/>
  <c r="FX38" i="24"/>
  <c r="FW38" i="24"/>
  <c r="FV38" i="24"/>
  <c r="FU38" i="24"/>
  <c r="FQ38" i="24" s="1"/>
  <c r="EZ38" i="24"/>
  <c r="EY38" i="24"/>
  <c r="EX38" i="24"/>
  <c r="EW38" i="24"/>
  <c r="ET38" i="24" s="1"/>
  <c r="EA38" i="24"/>
  <c r="DZ38" i="24"/>
  <c r="DY38" i="24"/>
  <c r="DX38" i="24" s="1"/>
  <c r="KB34" i="24"/>
  <c r="KA34" i="24"/>
  <c r="JZ34" i="24"/>
  <c r="JY34" i="24"/>
  <c r="JU34" i="24" s="1"/>
  <c r="JP34" i="24"/>
  <c r="JO34" i="24"/>
  <c r="JN34" i="24"/>
  <c r="JM34" i="24"/>
  <c r="JJ34" i="24" s="1"/>
  <c r="JD34" i="24"/>
  <c r="JC34" i="24"/>
  <c r="JB34" i="24"/>
  <c r="JA34" i="24"/>
  <c r="IR34" i="24"/>
  <c r="IQ34" i="24"/>
  <c r="IP34" i="24"/>
  <c r="IO34" i="24"/>
  <c r="IL34" i="24" s="1"/>
  <c r="IF34" i="24"/>
  <c r="IE34" i="24"/>
  <c r="ID34" i="24"/>
  <c r="IC34" i="24"/>
  <c r="IG34" i="24" s="1"/>
  <c r="HT34" i="24"/>
  <c r="HS34" i="24"/>
  <c r="HR34" i="24"/>
  <c r="HQ34" i="24"/>
  <c r="HN34" i="24" s="1"/>
  <c r="HH34" i="24"/>
  <c r="HG34" i="24"/>
  <c r="HF34" i="24"/>
  <c r="HE34" i="24"/>
  <c r="HA34" i="24" s="1"/>
  <c r="GV34" i="24"/>
  <c r="GU34" i="24"/>
  <c r="GT34" i="24"/>
  <c r="GS34" i="24"/>
  <c r="GO34" i="24" s="1"/>
  <c r="GJ34" i="24"/>
  <c r="GI34" i="24"/>
  <c r="GH34" i="24"/>
  <c r="GG34" i="24"/>
  <c r="GK34" i="24" s="1"/>
  <c r="FX34" i="24"/>
  <c r="FW34" i="24"/>
  <c r="FV34" i="24"/>
  <c r="FU34" i="24"/>
  <c r="FR34" i="24" s="1"/>
  <c r="EZ34" i="24"/>
  <c r="EY34" i="24"/>
  <c r="EX34" i="24"/>
  <c r="EW34" i="24"/>
  <c r="FA34" i="24" s="1"/>
  <c r="EA34" i="24"/>
  <c r="DZ34" i="24"/>
  <c r="DY34" i="24"/>
  <c r="DV34" i="24" s="1"/>
  <c r="KB24" i="24"/>
  <c r="KA24" i="24"/>
  <c r="JZ24" i="24"/>
  <c r="JY24" i="24"/>
  <c r="JU24" i="24" s="1"/>
  <c r="JP24" i="24"/>
  <c r="JO24" i="24"/>
  <c r="JN24" i="24"/>
  <c r="JM24" i="24"/>
  <c r="JI24" i="24" s="1"/>
  <c r="JD24" i="24"/>
  <c r="JC24" i="24"/>
  <c r="JB24" i="24"/>
  <c r="JA24" i="24"/>
  <c r="IW24" i="24" s="1"/>
  <c r="IR24" i="24"/>
  <c r="IQ24" i="24"/>
  <c r="IP24" i="24"/>
  <c r="IO24" i="24"/>
  <c r="IL24" i="24" s="1"/>
  <c r="IF24" i="24"/>
  <c r="IE24" i="24"/>
  <c r="ID24" i="24"/>
  <c r="IC24" i="24"/>
  <c r="HY24" i="24" s="1"/>
  <c r="HT24" i="24"/>
  <c r="HS24" i="24"/>
  <c r="HR24" i="24"/>
  <c r="HQ24" i="24"/>
  <c r="HN24" i="24" s="1"/>
  <c r="HH24" i="24"/>
  <c r="HG24" i="24"/>
  <c r="HF24" i="24"/>
  <c r="HE24" i="24"/>
  <c r="GV24" i="24"/>
  <c r="GU24" i="24"/>
  <c r="GT24" i="24"/>
  <c r="GS24" i="24"/>
  <c r="GJ24" i="24"/>
  <c r="GI24" i="24"/>
  <c r="GH24" i="24"/>
  <c r="GG24" i="24"/>
  <c r="GC24" i="24" s="1"/>
  <c r="FX24" i="24"/>
  <c r="FW24" i="24"/>
  <c r="FV24" i="24"/>
  <c r="FU24" i="24"/>
  <c r="FY24" i="24" s="1"/>
  <c r="EZ24" i="24"/>
  <c r="EY24" i="24"/>
  <c r="EX24" i="24"/>
  <c r="EW24" i="24"/>
  <c r="EA24" i="24"/>
  <c r="DZ24" i="24"/>
  <c r="DY24" i="24"/>
  <c r="EC24" i="24" s="1"/>
  <c r="KB23" i="24"/>
  <c r="KA23" i="24"/>
  <c r="JZ23" i="24"/>
  <c r="JY23" i="24"/>
  <c r="JP23" i="24"/>
  <c r="JO23" i="24"/>
  <c r="JN23" i="24"/>
  <c r="JM23" i="24"/>
  <c r="JJ23" i="24" s="1"/>
  <c r="JD23" i="24"/>
  <c r="JC23" i="24"/>
  <c r="JB23" i="24"/>
  <c r="JA23" i="24"/>
  <c r="IW23" i="24" s="1"/>
  <c r="IR23" i="24"/>
  <c r="IQ23" i="24"/>
  <c r="IP23" i="24"/>
  <c r="IO23" i="24"/>
  <c r="IL23" i="24" s="1"/>
  <c r="IF23" i="24"/>
  <c r="IE23" i="24"/>
  <c r="ID23" i="24"/>
  <c r="IC23" i="24"/>
  <c r="IG23" i="24" s="1"/>
  <c r="HT23" i="24"/>
  <c r="HS23" i="24"/>
  <c r="HR23" i="24"/>
  <c r="HQ23" i="24"/>
  <c r="HN23" i="24" s="1"/>
  <c r="HH23" i="24"/>
  <c r="HG23" i="24"/>
  <c r="HF23" i="24"/>
  <c r="HE23" i="24"/>
  <c r="HA23" i="24" s="1"/>
  <c r="GV23" i="24"/>
  <c r="GU23" i="24"/>
  <c r="GT23" i="24"/>
  <c r="GS23" i="24"/>
  <c r="GO23" i="24" s="1"/>
  <c r="GJ23" i="24"/>
  <c r="GI23" i="24"/>
  <c r="GH23" i="24"/>
  <c r="GG23" i="24"/>
  <c r="GD23" i="24" s="1"/>
  <c r="FX23" i="24"/>
  <c r="FW23" i="24"/>
  <c r="FV23" i="24"/>
  <c r="FU23" i="24"/>
  <c r="FR23" i="24" s="1"/>
  <c r="EZ23" i="24"/>
  <c r="EY23" i="24"/>
  <c r="EX23" i="24"/>
  <c r="EW23" i="24"/>
  <c r="ES23" i="24" s="1"/>
  <c r="EA23" i="24"/>
  <c r="DZ23" i="24"/>
  <c r="DY23" i="24"/>
  <c r="DV23" i="24" s="1"/>
  <c r="KB32" i="24"/>
  <c r="KA32" i="24"/>
  <c r="JZ32" i="24"/>
  <c r="JY32" i="24"/>
  <c r="JU32" i="24" s="1"/>
  <c r="JP32" i="24"/>
  <c r="JO32" i="24"/>
  <c r="JN32" i="24"/>
  <c r="JM32" i="24"/>
  <c r="JQ32" i="24" s="1"/>
  <c r="JD32" i="24"/>
  <c r="JC32" i="24"/>
  <c r="JB32" i="24"/>
  <c r="JA32" i="24"/>
  <c r="IX32" i="24" s="1"/>
  <c r="IR32" i="24"/>
  <c r="IQ32" i="24"/>
  <c r="IP32" i="24"/>
  <c r="IO32" i="24"/>
  <c r="IL32" i="24" s="1"/>
  <c r="IF32" i="24"/>
  <c r="IE32" i="24"/>
  <c r="ID32" i="24"/>
  <c r="IC32" i="24"/>
  <c r="HZ32" i="24" s="1"/>
  <c r="HT32" i="24"/>
  <c r="HS32" i="24"/>
  <c r="HR32" i="24"/>
  <c r="HQ32" i="24"/>
  <c r="HN32" i="24" s="1"/>
  <c r="HH32" i="24"/>
  <c r="HG32" i="24"/>
  <c r="HF32" i="24"/>
  <c r="HE32" i="24"/>
  <c r="HI32" i="24" s="1"/>
  <c r="GV32" i="24"/>
  <c r="GU32" i="24"/>
  <c r="GT32" i="24"/>
  <c r="GS32" i="24"/>
  <c r="GP32" i="24" s="1"/>
  <c r="GJ32" i="24"/>
  <c r="GI32" i="24"/>
  <c r="GH32" i="24"/>
  <c r="GG32" i="24"/>
  <c r="GC32" i="24" s="1"/>
  <c r="FX32" i="24"/>
  <c r="FW32" i="24"/>
  <c r="FV32" i="24"/>
  <c r="FU32" i="24"/>
  <c r="FQ32" i="24" s="1"/>
  <c r="EZ32" i="24"/>
  <c r="EY32" i="24"/>
  <c r="EX32" i="24"/>
  <c r="EW32" i="24"/>
  <c r="FA32" i="24" s="1"/>
  <c r="EA32" i="24"/>
  <c r="DZ32" i="24"/>
  <c r="DY32" i="24"/>
  <c r="DX32" i="24" s="1"/>
  <c r="KB31" i="24"/>
  <c r="KA31" i="24"/>
  <c r="JZ31" i="24"/>
  <c r="JY31" i="24"/>
  <c r="JV31" i="24" s="1"/>
  <c r="JP31" i="24"/>
  <c r="JO31" i="24"/>
  <c r="JN31" i="24"/>
  <c r="JM31" i="24"/>
  <c r="JJ31" i="24" s="1"/>
  <c r="JD31" i="24"/>
  <c r="JC31" i="24"/>
  <c r="JB31" i="24"/>
  <c r="JA31" i="24"/>
  <c r="IX31" i="24" s="1"/>
  <c r="IR31" i="24"/>
  <c r="IQ31" i="24"/>
  <c r="IP31" i="24"/>
  <c r="IO31" i="24"/>
  <c r="IS31" i="24" s="1"/>
  <c r="IF31" i="24"/>
  <c r="IE31" i="24"/>
  <c r="ID31" i="24"/>
  <c r="IC31" i="24"/>
  <c r="IG31" i="24" s="1"/>
  <c r="HT31" i="24"/>
  <c r="HS31" i="24"/>
  <c r="HR31" i="24"/>
  <c r="HQ31" i="24"/>
  <c r="HH31" i="24"/>
  <c r="HG31" i="24"/>
  <c r="HF31" i="24"/>
  <c r="HE31" i="24"/>
  <c r="HB31" i="24" s="1"/>
  <c r="GV31" i="24"/>
  <c r="GU31" i="24"/>
  <c r="GT31" i="24"/>
  <c r="GS31" i="24"/>
  <c r="GO31" i="24" s="1"/>
  <c r="GJ31" i="24"/>
  <c r="GI31" i="24"/>
  <c r="GH31" i="24"/>
  <c r="GG31" i="24"/>
  <c r="GD31" i="24" s="1"/>
  <c r="FX31" i="24"/>
  <c r="FW31" i="24"/>
  <c r="FV31" i="24"/>
  <c r="FU31" i="24"/>
  <c r="FR31" i="24" s="1"/>
  <c r="EZ31" i="24"/>
  <c r="EY31" i="24"/>
  <c r="EX31" i="24"/>
  <c r="EW31" i="24"/>
  <c r="FA31" i="24" s="1"/>
  <c r="EA31" i="24"/>
  <c r="DZ31" i="24"/>
  <c r="DY31" i="24"/>
  <c r="DW31" i="24" s="1"/>
  <c r="KB29" i="24"/>
  <c r="KA29" i="24"/>
  <c r="JZ29" i="24"/>
  <c r="JY29" i="24"/>
  <c r="JU29" i="24" s="1"/>
  <c r="JP29" i="24"/>
  <c r="JO29" i="24"/>
  <c r="JN29" i="24"/>
  <c r="JM29" i="24"/>
  <c r="JJ29" i="24" s="1"/>
  <c r="JD29" i="24"/>
  <c r="JC29" i="24"/>
  <c r="JB29" i="24"/>
  <c r="JA29" i="24"/>
  <c r="JE29" i="24" s="1"/>
  <c r="IR29" i="24"/>
  <c r="IQ29" i="24"/>
  <c r="IP29" i="24"/>
  <c r="IO29" i="24"/>
  <c r="IL29" i="24" s="1"/>
  <c r="IF29" i="24"/>
  <c r="IE29" i="24"/>
  <c r="ID29" i="24"/>
  <c r="IC29" i="24"/>
  <c r="HY29" i="24" s="1"/>
  <c r="HT29" i="24"/>
  <c r="HS29" i="24"/>
  <c r="HR29" i="24"/>
  <c r="HQ29" i="24"/>
  <c r="HN29" i="24" s="1"/>
  <c r="HH29" i="24"/>
  <c r="HG29" i="24"/>
  <c r="HF29" i="24"/>
  <c r="HE29" i="24"/>
  <c r="HB29" i="24" s="1"/>
  <c r="GV29" i="24"/>
  <c r="GU29" i="24"/>
  <c r="GT29" i="24"/>
  <c r="GS29" i="24"/>
  <c r="GP29" i="24" s="1"/>
  <c r="GJ29" i="24"/>
  <c r="GI29" i="24"/>
  <c r="GH29" i="24"/>
  <c r="GG29" i="24"/>
  <c r="GD29" i="24" s="1"/>
  <c r="FX29" i="24"/>
  <c r="FW29" i="24"/>
  <c r="FV29" i="24"/>
  <c r="FU29" i="24"/>
  <c r="FR29" i="24" s="1"/>
  <c r="EZ29" i="24"/>
  <c r="EY29" i="24"/>
  <c r="EX29" i="24"/>
  <c r="EW29" i="24"/>
  <c r="ES29" i="24" s="1"/>
  <c r="EA29" i="24"/>
  <c r="DZ29" i="24"/>
  <c r="DY29" i="24"/>
  <c r="EC29" i="24" s="1"/>
  <c r="KB28" i="24"/>
  <c r="KA28" i="24"/>
  <c r="JZ28" i="24"/>
  <c r="JY28" i="24"/>
  <c r="KC28" i="24" s="1"/>
  <c r="JP28" i="24"/>
  <c r="JO28" i="24"/>
  <c r="JN28" i="24"/>
  <c r="JM28" i="24"/>
  <c r="JI28" i="24" s="1"/>
  <c r="JD28" i="24"/>
  <c r="JC28" i="24"/>
  <c r="JB28" i="24"/>
  <c r="JA28" i="24"/>
  <c r="JE28" i="24" s="1"/>
  <c r="IR28" i="24"/>
  <c r="IQ28" i="24"/>
  <c r="IP28" i="24"/>
  <c r="IO28" i="24"/>
  <c r="IK28" i="24" s="1"/>
  <c r="IF28" i="24"/>
  <c r="IE28" i="24"/>
  <c r="ID28" i="24"/>
  <c r="IC28" i="24"/>
  <c r="HZ28" i="24" s="1"/>
  <c r="HT28" i="24"/>
  <c r="HS28" i="24"/>
  <c r="HR28" i="24"/>
  <c r="HQ28" i="24"/>
  <c r="HM28" i="24" s="1"/>
  <c r="HH28" i="24"/>
  <c r="HG28" i="24"/>
  <c r="HF28" i="24"/>
  <c r="HE28" i="24"/>
  <c r="HA28" i="24" s="1"/>
  <c r="GV28" i="24"/>
  <c r="GU28" i="24"/>
  <c r="GT28" i="24"/>
  <c r="GS28" i="24"/>
  <c r="GO28" i="24" s="1"/>
  <c r="GJ28" i="24"/>
  <c r="GI28" i="24"/>
  <c r="GH28" i="24"/>
  <c r="GG28" i="24"/>
  <c r="GD28" i="24" s="1"/>
  <c r="FX28" i="24"/>
  <c r="FW28" i="24"/>
  <c r="FV28" i="24"/>
  <c r="FU28" i="24"/>
  <c r="FR28" i="24" s="1"/>
  <c r="EZ28" i="24"/>
  <c r="EY28" i="24"/>
  <c r="EX28" i="24"/>
  <c r="EW28" i="24"/>
  <c r="EA28" i="24"/>
  <c r="DZ28" i="24"/>
  <c r="DY28" i="24"/>
  <c r="DV28" i="24" s="1"/>
  <c r="KB27" i="24"/>
  <c r="KA27" i="24"/>
  <c r="JZ27" i="24"/>
  <c r="JY27" i="24"/>
  <c r="JU27" i="24" s="1"/>
  <c r="JP27" i="24"/>
  <c r="JO27" i="24"/>
  <c r="JN27" i="24"/>
  <c r="JM27" i="24"/>
  <c r="JJ27" i="24" s="1"/>
  <c r="JD27" i="24"/>
  <c r="JC27" i="24"/>
  <c r="JB27" i="24"/>
  <c r="JA27" i="24"/>
  <c r="IX27" i="24" s="1"/>
  <c r="IR27" i="24"/>
  <c r="IQ27" i="24"/>
  <c r="IP27" i="24"/>
  <c r="IO27" i="24"/>
  <c r="IL27" i="24" s="1"/>
  <c r="IF27" i="24"/>
  <c r="IE27" i="24"/>
  <c r="ID27" i="24"/>
  <c r="IC27" i="24"/>
  <c r="IG27" i="24" s="1"/>
  <c r="HT27" i="24"/>
  <c r="HS27" i="24"/>
  <c r="HR27" i="24"/>
  <c r="HQ27" i="24"/>
  <c r="HU27" i="24" s="1"/>
  <c r="HH27" i="24"/>
  <c r="HG27" i="24"/>
  <c r="HF27" i="24"/>
  <c r="HE27" i="24"/>
  <c r="HB27" i="24" s="1"/>
  <c r="GV27" i="24"/>
  <c r="GU27" i="24"/>
  <c r="GT27" i="24"/>
  <c r="GS27" i="24"/>
  <c r="GP27" i="24" s="1"/>
  <c r="GJ27" i="24"/>
  <c r="GI27" i="24"/>
  <c r="GH27" i="24"/>
  <c r="GG27" i="24"/>
  <c r="GD27" i="24" s="1"/>
  <c r="FX27" i="24"/>
  <c r="FW27" i="24"/>
  <c r="FV27" i="24"/>
  <c r="FU27" i="24"/>
  <c r="FQ27" i="24" s="1"/>
  <c r="EZ27" i="24"/>
  <c r="EY27" i="24"/>
  <c r="EX27" i="24"/>
  <c r="EW27" i="24"/>
  <c r="ET27" i="24" s="1"/>
  <c r="EA27" i="24"/>
  <c r="DZ27" i="24"/>
  <c r="DY27" i="24"/>
  <c r="DW27" i="24" s="1"/>
  <c r="KB19" i="24"/>
  <c r="KA19" i="24"/>
  <c r="JZ19" i="24"/>
  <c r="JY19" i="24"/>
  <c r="JV19" i="24" s="1"/>
  <c r="JP19" i="24"/>
  <c r="JO19" i="24"/>
  <c r="JN19" i="24"/>
  <c r="JM19" i="24"/>
  <c r="JJ19" i="24" s="1"/>
  <c r="JD19" i="24"/>
  <c r="JC19" i="24"/>
  <c r="JB19" i="24"/>
  <c r="JA19" i="24"/>
  <c r="IW19" i="24" s="1"/>
  <c r="IR19" i="24"/>
  <c r="IQ19" i="24"/>
  <c r="IP19" i="24"/>
  <c r="IO19" i="24"/>
  <c r="IL19" i="24" s="1"/>
  <c r="IF19" i="24"/>
  <c r="IE19" i="24"/>
  <c r="ID19" i="24"/>
  <c r="IC19" i="24"/>
  <c r="HY19" i="24" s="1"/>
  <c r="HT19" i="24"/>
  <c r="HS19" i="24"/>
  <c r="HR19" i="24"/>
  <c r="HQ19" i="24"/>
  <c r="HN19" i="24" s="1"/>
  <c r="HH19" i="24"/>
  <c r="HG19" i="24"/>
  <c r="HF19" i="24"/>
  <c r="HE19" i="24"/>
  <c r="HA19" i="24" s="1"/>
  <c r="GV19" i="24"/>
  <c r="GU19" i="24"/>
  <c r="GT19" i="24"/>
  <c r="GS19" i="24"/>
  <c r="GJ19" i="24"/>
  <c r="GI19" i="24"/>
  <c r="GH19" i="24"/>
  <c r="GG19" i="24"/>
  <c r="GD19" i="24" s="1"/>
  <c r="FX19" i="24"/>
  <c r="FW19" i="24"/>
  <c r="FV19" i="24"/>
  <c r="FU19" i="24"/>
  <c r="FR19" i="24" s="1"/>
  <c r="EZ19" i="24"/>
  <c r="EY19" i="24"/>
  <c r="EX19" i="24"/>
  <c r="EW19" i="24"/>
  <c r="ET19" i="24" s="1"/>
  <c r="KB18" i="24"/>
  <c r="KA18" i="24"/>
  <c r="JZ18" i="24"/>
  <c r="JY18" i="24"/>
  <c r="JP18" i="24"/>
  <c r="JO18" i="24"/>
  <c r="JN18" i="24"/>
  <c r="JM18" i="24"/>
  <c r="JQ18" i="24" s="1"/>
  <c r="JD18" i="24"/>
  <c r="JC18" i="24"/>
  <c r="JB18" i="24"/>
  <c r="JA18" i="24"/>
  <c r="IR18" i="24"/>
  <c r="IQ18" i="24"/>
  <c r="IP18" i="24"/>
  <c r="IO18" i="24"/>
  <c r="IK18" i="24" s="1"/>
  <c r="IF18" i="24"/>
  <c r="IE18" i="24"/>
  <c r="ID18" i="24"/>
  <c r="IC18" i="24"/>
  <c r="HY18" i="24" s="1"/>
  <c r="HT18" i="24"/>
  <c r="HS18" i="24"/>
  <c r="HR18" i="24"/>
  <c r="HQ18" i="24"/>
  <c r="HN18" i="24" s="1"/>
  <c r="HH18" i="24"/>
  <c r="HG18" i="24"/>
  <c r="HF18" i="24"/>
  <c r="HE18" i="24"/>
  <c r="HB18" i="24" s="1"/>
  <c r="GV18" i="24"/>
  <c r="GU18" i="24"/>
  <c r="GT18" i="24"/>
  <c r="GS18" i="24"/>
  <c r="GP18" i="24" s="1"/>
  <c r="GJ18" i="24"/>
  <c r="GI18" i="24"/>
  <c r="GH18" i="24"/>
  <c r="GG18" i="24"/>
  <c r="GC18" i="24" s="1"/>
  <c r="FX18" i="24"/>
  <c r="FW18" i="24"/>
  <c r="FV18" i="24"/>
  <c r="FU18" i="24"/>
  <c r="FR18" i="24" s="1"/>
  <c r="EZ18" i="24"/>
  <c r="EY18" i="24"/>
  <c r="EX18" i="24"/>
  <c r="EW18" i="24"/>
  <c r="ET18" i="24" s="1"/>
  <c r="EA18" i="24"/>
  <c r="DZ18" i="24"/>
  <c r="DY18" i="24"/>
  <c r="DX18" i="24" s="1"/>
  <c r="KB17" i="24"/>
  <c r="KA17" i="24"/>
  <c r="JZ17" i="24"/>
  <c r="JY17" i="24"/>
  <c r="JU17" i="24" s="1"/>
  <c r="JP17" i="24"/>
  <c r="JO17" i="24"/>
  <c r="JN17" i="24"/>
  <c r="JM17" i="24"/>
  <c r="JJ17" i="24" s="1"/>
  <c r="JD17" i="24"/>
  <c r="JC17" i="24"/>
  <c r="JB17" i="24"/>
  <c r="JA17" i="24"/>
  <c r="IW17" i="24" s="1"/>
  <c r="IR17" i="24"/>
  <c r="IQ17" i="24"/>
  <c r="IP17" i="24"/>
  <c r="IO17" i="24"/>
  <c r="IL17" i="24" s="1"/>
  <c r="IF17" i="24"/>
  <c r="IE17" i="24"/>
  <c r="ID17" i="24"/>
  <c r="IC17" i="24"/>
  <c r="IG17" i="24" s="1"/>
  <c r="HT17" i="24"/>
  <c r="HS17" i="24"/>
  <c r="HR17" i="24"/>
  <c r="HQ17" i="24"/>
  <c r="HU17" i="24" s="1"/>
  <c r="HH17" i="24"/>
  <c r="HG17" i="24"/>
  <c r="HF17" i="24"/>
  <c r="HE17" i="24"/>
  <c r="HA17" i="24" s="1"/>
  <c r="GV17" i="24"/>
  <c r="GU17" i="24"/>
  <c r="GT17" i="24"/>
  <c r="GS17" i="24"/>
  <c r="GW17" i="24" s="1"/>
  <c r="GJ17" i="24"/>
  <c r="GI17" i="24"/>
  <c r="GH17" i="24"/>
  <c r="GG17" i="24"/>
  <c r="GD17" i="24" s="1"/>
  <c r="FX17" i="24"/>
  <c r="FW17" i="24"/>
  <c r="FV17" i="24"/>
  <c r="FU17" i="24"/>
  <c r="FR17" i="24" s="1"/>
  <c r="EZ17" i="24"/>
  <c r="EY17" i="24"/>
  <c r="EX17" i="24"/>
  <c r="EW17" i="24"/>
  <c r="FA17" i="24" s="1"/>
  <c r="EA17" i="24"/>
  <c r="DZ17" i="24"/>
  <c r="DY17" i="24"/>
  <c r="DV17" i="24" s="1"/>
  <c r="KB16" i="24"/>
  <c r="KA16" i="24"/>
  <c r="JZ16" i="24"/>
  <c r="JY16" i="24"/>
  <c r="JU16" i="24" s="1"/>
  <c r="JP16" i="24"/>
  <c r="JO16" i="24"/>
  <c r="JN16" i="24"/>
  <c r="JM16" i="24"/>
  <c r="JJ16" i="24" s="1"/>
  <c r="JD16" i="24"/>
  <c r="JC16" i="24"/>
  <c r="JB16" i="24"/>
  <c r="JA16" i="24"/>
  <c r="IW16" i="24" s="1"/>
  <c r="IR16" i="24"/>
  <c r="IQ16" i="24"/>
  <c r="IP16" i="24"/>
  <c r="IO16" i="24"/>
  <c r="IL16" i="24" s="1"/>
  <c r="IF16" i="24"/>
  <c r="IE16" i="24"/>
  <c r="ID16" i="24"/>
  <c r="IC16" i="24"/>
  <c r="HY16" i="24" s="1"/>
  <c r="HT16" i="24"/>
  <c r="HS16" i="24"/>
  <c r="HR16" i="24"/>
  <c r="HQ16" i="24"/>
  <c r="HU16" i="24" s="1"/>
  <c r="HH16" i="24"/>
  <c r="HG16" i="24"/>
  <c r="HF16" i="24"/>
  <c r="HE16" i="24"/>
  <c r="HI16" i="24" s="1"/>
  <c r="GV16" i="24"/>
  <c r="GU16" i="24"/>
  <c r="GT16" i="24"/>
  <c r="GS16" i="24"/>
  <c r="GP16" i="24" s="1"/>
  <c r="GJ16" i="24"/>
  <c r="GI16" i="24"/>
  <c r="GH16" i="24"/>
  <c r="GG16" i="24"/>
  <c r="GC16" i="24" s="1"/>
  <c r="FX16" i="24"/>
  <c r="FW16" i="24"/>
  <c r="FV16" i="24"/>
  <c r="FU16" i="24"/>
  <c r="FQ16" i="24" s="1"/>
  <c r="EZ16" i="24"/>
  <c r="EY16" i="24"/>
  <c r="EX16" i="24"/>
  <c r="EW16" i="24"/>
  <c r="ES16" i="24" s="1"/>
  <c r="EA16" i="24"/>
  <c r="DZ16" i="24"/>
  <c r="DY16" i="24"/>
  <c r="DV16" i="24" s="1"/>
  <c r="KB15" i="24"/>
  <c r="KA15" i="24"/>
  <c r="JZ15" i="24"/>
  <c r="JY15" i="24"/>
  <c r="JV15" i="24" s="1"/>
  <c r="JP15" i="24"/>
  <c r="JO15" i="24"/>
  <c r="JN15" i="24"/>
  <c r="JM15" i="24"/>
  <c r="JJ15" i="24" s="1"/>
  <c r="JD15" i="24"/>
  <c r="JC15" i="24"/>
  <c r="JB15" i="24"/>
  <c r="JA15" i="24"/>
  <c r="IW15" i="24" s="1"/>
  <c r="IR15" i="24"/>
  <c r="IQ15" i="24"/>
  <c r="IP15" i="24"/>
  <c r="IO15" i="24"/>
  <c r="IS15" i="24" s="1"/>
  <c r="IF15" i="24"/>
  <c r="IE15" i="24"/>
  <c r="ID15" i="24"/>
  <c r="IC15" i="24"/>
  <c r="IG15" i="24" s="1"/>
  <c r="HT15" i="24"/>
  <c r="HS15" i="24"/>
  <c r="HR15" i="24"/>
  <c r="HQ15" i="24"/>
  <c r="HU15" i="24" s="1"/>
  <c r="HH15" i="24"/>
  <c r="HG15" i="24"/>
  <c r="HF15" i="24"/>
  <c r="HE15" i="24"/>
  <c r="HA15" i="24" s="1"/>
  <c r="GV15" i="24"/>
  <c r="GU15" i="24"/>
  <c r="GT15" i="24"/>
  <c r="GS15" i="24"/>
  <c r="GW15" i="24" s="1"/>
  <c r="GJ15" i="24"/>
  <c r="GI15" i="24"/>
  <c r="GH15" i="24"/>
  <c r="GG15" i="24"/>
  <c r="GK15" i="24" s="1"/>
  <c r="FX15" i="24"/>
  <c r="FW15" i="24"/>
  <c r="FV15" i="24"/>
  <c r="FU15" i="24"/>
  <c r="FR15" i="24" s="1"/>
  <c r="EZ15" i="24"/>
  <c r="EY15" i="24"/>
  <c r="EX15" i="24"/>
  <c r="EW15" i="24"/>
  <c r="ET15" i="24" s="1"/>
  <c r="EA15" i="24"/>
  <c r="DZ15" i="24"/>
  <c r="DY15" i="24"/>
  <c r="KB13" i="24"/>
  <c r="KA13" i="24"/>
  <c r="JZ13" i="24"/>
  <c r="JY13" i="24"/>
  <c r="JU13" i="24" s="1"/>
  <c r="JP13" i="24"/>
  <c r="JO13" i="24"/>
  <c r="JN13" i="24"/>
  <c r="JM13" i="24"/>
  <c r="JQ13" i="24" s="1"/>
  <c r="JD13" i="24"/>
  <c r="JC13" i="24"/>
  <c r="JB13" i="24"/>
  <c r="JA13" i="24"/>
  <c r="JE13" i="24" s="1"/>
  <c r="IR13" i="24"/>
  <c r="IQ13" i="24"/>
  <c r="IP13" i="24"/>
  <c r="IO13" i="24"/>
  <c r="IL13" i="24" s="1"/>
  <c r="IF13" i="24"/>
  <c r="IE13" i="24"/>
  <c r="ID13" i="24"/>
  <c r="IC13" i="24"/>
  <c r="HY13" i="24" s="1"/>
  <c r="HT13" i="24"/>
  <c r="HS13" i="24"/>
  <c r="HR13" i="24"/>
  <c r="HQ13" i="24"/>
  <c r="HN13" i="24" s="1"/>
  <c r="HH13" i="24"/>
  <c r="HG13" i="24"/>
  <c r="HF13" i="24"/>
  <c r="HE13" i="24"/>
  <c r="HI13" i="24" s="1"/>
  <c r="GV13" i="24"/>
  <c r="GU13" i="24"/>
  <c r="GT13" i="24"/>
  <c r="GS13" i="24"/>
  <c r="GP13" i="24" s="1"/>
  <c r="GJ13" i="24"/>
  <c r="GI13" i="24"/>
  <c r="GH13" i="24"/>
  <c r="GG13" i="24"/>
  <c r="GC13" i="24" s="1"/>
  <c r="FX13" i="24"/>
  <c r="FW13" i="24"/>
  <c r="FV13" i="24"/>
  <c r="FU13" i="24"/>
  <c r="FQ13" i="24" s="1"/>
  <c r="EZ13" i="24"/>
  <c r="EY13" i="24"/>
  <c r="EX13" i="24"/>
  <c r="EW13" i="24"/>
  <c r="FA13" i="24" s="1"/>
  <c r="EA13" i="24"/>
  <c r="DZ13" i="24"/>
  <c r="DY13" i="24"/>
  <c r="DV13" i="24" s="1"/>
  <c r="KB12" i="24"/>
  <c r="KA12" i="24"/>
  <c r="JZ12" i="24"/>
  <c r="JY12" i="24"/>
  <c r="JV12" i="24" s="1"/>
  <c r="JP12" i="24"/>
  <c r="JO12" i="24"/>
  <c r="JN12" i="24"/>
  <c r="JM12" i="24"/>
  <c r="JJ12" i="24" s="1"/>
  <c r="JD12" i="24"/>
  <c r="JC12" i="24"/>
  <c r="JB12" i="24"/>
  <c r="JA12" i="24"/>
  <c r="IW12" i="24" s="1"/>
  <c r="IR12" i="24"/>
  <c r="IQ12" i="24"/>
  <c r="IP12" i="24"/>
  <c r="IO12" i="24"/>
  <c r="IS12" i="24" s="1"/>
  <c r="IF12" i="24"/>
  <c r="IE12" i="24"/>
  <c r="ID12" i="24"/>
  <c r="IC12" i="24"/>
  <c r="IG12" i="24" s="1"/>
  <c r="HT12" i="24"/>
  <c r="HS12" i="24"/>
  <c r="HR12" i="24"/>
  <c r="HQ12" i="24"/>
  <c r="HN12" i="24" s="1"/>
  <c r="HH12" i="24"/>
  <c r="HG12" i="24"/>
  <c r="HF12" i="24"/>
  <c r="HE12" i="24"/>
  <c r="HA12" i="24" s="1"/>
  <c r="GV12" i="24"/>
  <c r="GU12" i="24"/>
  <c r="GT12" i="24"/>
  <c r="GS12" i="24"/>
  <c r="GW12" i="24" s="1"/>
  <c r="GJ12" i="24"/>
  <c r="GI12" i="24"/>
  <c r="GH12" i="24"/>
  <c r="GG12" i="24"/>
  <c r="GC12" i="24" s="1"/>
  <c r="FX12" i="24"/>
  <c r="FW12" i="24"/>
  <c r="FV12" i="24"/>
  <c r="FU12" i="24"/>
  <c r="FR12" i="24" s="1"/>
  <c r="EZ12" i="24"/>
  <c r="EY12" i="24"/>
  <c r="EX12" i="24"/>
  <c r="EW12" i="24"/>
  <c r="ET12" i="24" s="1"/>
  <c r="EA12" i="24"/>
  <c r="DZ12" i="24"/>
  <c r="DY12" i="24"/>
  <c r="DV12" i="24" s="1"/>
  <c r="KB11" i="24"/>
  <c r="KA11" i="24"/>
  <c r="JZ11" i="24"/>
  <c r="JY11" i="24"/>
  <c r="JU11" i="24" s="1"/>
  <c r="JP11" i="24"/>
  <c r="JO11" i="24"/>
  <c r="JN11" i="24"/>
  <c r="JM11" i="24"/>
  <c r="JQ11" i="24" s="1"/>
  <c r="JD11" i="24"/>
  <c r="JC11" i="24"/>
  <c r="JB11" i="24"/>
  <c r="JA11" i="24"/>
  <c r="JE11" i="24" s="1"/>
  <c r="IR11" i="24"/>
  <c r="IQ11" i="24"/>
  <c r="IP11" i="24"/>
  <c r="IO11" i="24"/>
  <c r="IL11" i="24" s="1"/>
  <c r="IF11" i="24"/>
  <c r="IE11" i="24"/>
  <c r="ID11" i="24"/>
  <c r="IC11" i="24"/>
  <c r="HY11" i="24" s="1"/>
  <c r="HT11" i="24"/>
  <c r="HS11" i="24"/>
  <c r="HR11" i="24"/>
  <c r="HQ11" i="24"/>
  <c r="HU11" i="24" s="1"/>
  <c r="HH11" i="24"/>
  <c r="HG11" i="24"/>
  <c r="HF11" i="24"/>
  <c r="HE11" i="24"/>
  <c r="HI11" i="24" s="1"/>
  <c r="GV11" i="24"/>
  <c r="GU11" i="24"/>
  <c r="GT11" i="24"/>
  <c r="GS11" i="24"/>
  <c r="GP11" i="24" s="1"/>
  <c r="GJ11" i="24"/>
  <c r="GI11" i="24"/>
  <c r="GH11" i="24"/>
  <c r="GG11" i="24"/>
  <c r="GC11" i="24" s="1"/>
  <c r="FX11" i="24"/>
  <c r="FW11" i="24"/>
  <c r="FV11" i="24"/>
  <c r="FU11" i="24"/>
  <c r="EZ11" i="24"/>
  <c r="EY11" i="24"/>
  <c r="EX11" i="24"/>
  <c r="EW11" i="24"/>
  <c r="EM11" i="24"/>
  <c r="EL11" i="24"/>
  <c r="EK11" i="24"/>
  <c r="F49" i="2"/>
  <c r="E49" i="2" s="1"/>
  <c r="HB77" i="24"/>
  <c r="JU49" i="24"/>
  <c r="JV49" i="24"/>
  <c r="GC74" i="24"/>
  <c r="IW66" i="24"/>
  <c r="IX66" i="24"/>
  <c r="FA73" i="24"/>
  <c r="FR113" i="24"/>
  <c r="GP118" i="24"/>
  <c r="HM137" i="24"/>
  <c r="KC148" i="24"/>
  <c r="IX112" i="24"/>
  <c r="IW112" i="24"/>
  <c r="IL48" i="24"/>
  <c r="ES99" i="24"/>
  <c r="HB115" i="24"/>
  <c r="ES148" i="24"/>
  <c r="ET148" i="24"/>
  <c r="DU130" i="24"/>
  <c r="IK147" i="24"/>
  <c r="DX130" i="24"/>
  <c r="ET163" i="24"/>
  <c r="DW152" i="24"/>
  <c r="HA115" i="24"/>
  <c r="DV152" i="24"/>
  <c r="DW71" i="24"/>
  <c r="DW77" i="24"/>
  <c r="DW114" i="24"/>
  <c r="DW155" i="24"/>
  <c r="DW184" i="24"/>
  <c r="DW223" i="24"/>
  <c r="DX77" i="24"/>
  <c r="DX223" i="24"/>
  <c r="DX211" i="24"/>
  <c r="DX205" i="24"/>
  <c r="DW40" i="24"/>
  <c r="DW58" i="24"/>
  <c r="DW99" i="24"/>
  <c r="DW115" i="24"/>
  <c r="DW156" i="24"/>
  <c r="DW216" i="24"/>
  <c r="DW212" i="24"/>
  <c r="DX40" i="24"/>
  <c r="DX58" i="24"/>
  <c r="DX65" i="24"/>
  <c r="DX115" i="24"/>
  <c r="DX156" i="24"/>
  <c r="DX216" i="24"/>
  <c r="DX212" i="24"/>
  <c r="IK17" i="24"/>
  <c r="GK45" i="24"/>
  <c r="GC45" i="24"/>
  <c r="GD45" i="24"/>
  <c r="JI29" i="24"/>
  <c r="HI43" i="24"/>
  <c r="HA43" i="24"/>
  <c r="HB43" i="24"/>
  <c r="IK48" i="24"/>
  <c r="IW63" i="24"/>
  <c r="FQ70" i="24"/>
  <c r="FQ111" i="24"/>
  <c r="JQ118" i="24"/>
  <c r="JI118" i="24"/>
  <c r="IX63" i="24"/>
  <c r="GO66" i="24"/>
  <c r="HZ70" i="24"/>
  <c r="ET91" i="24"/>
  <c r="ES91" i="24"/>
  <c r="KC91" i="24"/>
  <c r="JV91" i="24"/>
  <c r="HZ73" i="24"/>
  <c r="JI77" i="24"/>
  <c r="HB80" i="24"/>
  <c r="GK86" i="24"/>
  <c r="GC86" i="24"/>
  <c r="IS119" i="24"/>
  <c r="IS93" i="24"/>
  <c r="KC99" i="24"/>
  <c r="JV99" i="24"/>
  <c r="JU99" i="24"/>
  <c r="JQ130" i="24"/>
  <c r="IW121" i="24"/>
  <c r="HI130" i="24"/>
  <c r="IL129" i="24"/>
  <c r="HU148" i="24"/>
  <c r="HM148" i="24"/>
  <c r="HN148" i="24"/>
  <c r="HA132" i="24"/>
  <c r="HB132" i="24"/>
  <c r="IK136" i="24"/>
  <c r="DV163" i="24"/>
  <c r="DU171" i="24"/>
  <c r="ES163" i="24"/>
  <c r="HN163" i="24"/>
  <c r="DV184" i="24"/>
  <c r="DV223" i="24"/>
  <c r="DU155" i="24"/>
  <c r="DU238" i="24"/>
  <c r="DU192" i="24"/>
  <c r="DV192" i="24"/>
  <c r="EC156" i="24"/>
  <c r="DU184" i="24"/>
  <c r="DV238" i="24"/>
  <c r="EC216" i="24"/>
  <c r="DU156" i="24"/>
  <c r="DU216" i="24"/>
  <c r="DU212" i="24"/>
  <c r="EC212" i="24"/>
  <c r="EC205" i="24"/>
  <c r="DU40" i="24"/>
  <c r="DV40" i="24"/>
  <c r="DV94" i="24"/>
  <c r="DV115" i="24"/>
  <c r="DU29" i="24"/>
  <c r="DU58" i="24"/>
  <c r="DU114" i="24"/>
  <c r="DV29" i="24"/>
  <c r="DU77" i="24"/>
  <c r="DV114" i="24"/>
  <c r="JQ12" i="24"/>
  <c r="JQ23" i="24"/>
  <c r="IG25" i="24"/>
  <c r="JI23" i="24"/>
  <c r="JQ43" i="24"/>
  <c r="HN62" i="24"/>
  <c r="HM62" i="24"/>
  <c r="JQ58" i="24"/>
  <c r="HB40" i="24"/>
  <c r="HA40" i="24"/>
  <c r="HI40" i="24"/>
  <c r="GD48" i="24"/>
  <c r="GC48" i="24"/>
  <c r="GK48" i="24"/>
  <c r="FA49" i="24"/>
  <c r="FY52" i="24"/>
  <c r="GW76" i="24"/>
  <c r="EC58" i="24"/>
  <c r="IL74" i="24"/>
  <c r="IS74" i="24"/>
  <c r="GP63" i="24"/>
  <c r="GO63" i="24"/>
  <c r="GW63" i="24"/>
  <c r="DV71" i="24"/>
  <c r="DU71" i="24"/>
  <c r="EC71" i="24"/>
  <c r="FR73" i="24"/>
  <c r="FQ73" i="24"/>
  <c r="FY73" i="24"/>
  <c r="JJ80" i="24"/>
  <c r="JI80" i="24"/>
  <c r="JQ80" i="24"/>
  <c r="EC99" i="24"/>
  <c r="ET62" i="24"/>
  <c r="GP66" i="24"/>
  <c r="JE66" i="24"/>
  <c r="FR70" i="24"/>
  <c r="IG70" i="24"/>
  <c r="HI71" i="24"/>
  <c r="DV77" i="24"/>
  <c r="JJ77" i="24"/>
  <c r="HI80" i="24"/>
  <c r="GK74" i="24"/>
  <c r="IK86" i="24"/>
  <c r="GP92" i="24"/>
  <c r="GO92" i="24"/>
  <c r="GW100" i="24"/>
  <c r="HB118" i="24"/>
  <c r="HA118" i="24"/>
  <c r="HI118" i="24"/>
  <c r="IS86" i="24"/>
  <c r="HN99" i="24"/>
  <c r="HM99" i="24"/>
  <c r="HU99" i="24"/>
  <c r="HY113" i="24"/>
  <c r="IG113" i="24"/>
  <c r="GO112" i="24"/>
  <c r="GP112" i="24"/>
  <c r="GW112" i="24"/>
  <c r="GC93" i="24"/>
  <c r="FR98" i="24"/>
  <c r="ET99" i="24"/>
  <c r="HY128" i="24"/>
  <c r="HZ128" i="24"/>
  <c r="IG128" i="24"/>
  <c r="JI132" i="24"/>
  <c r="JJ132" i="24"/>
  <c r="JQ132" i="24"/>
  <c r="JE112" i="24"/>
  <c r="GC119" i="24"/>
  <c r="GK119" i="24"/>
  <c r="FY113" i="24"/>
  <c r="EC115" i="24"/>
  <c r="HI132" i="24"/>
  <c r="FR111" i="24"/>
  <c r="JJ118" i="24"/>
  <c r="IL119" i="24"/>
  <c r="HB135" i="24"/>
  <c r="HA135" i="24"/>
  <c r="HI135" i="24"/>
  <c r="KC137" i="24"/>
  <c r="GP125" i="24"/>
  <c r="GO125" i="24"/>
  <c r="GW125" i="24"/>
  <c r="DV132" i="24"/>
  <c r="DU132" i="24"/>
  <c r="EC132" i="24"/>
  <c r="IX125" i="24"/>
  <c r="HZ126" i="24"/>
  <c r="GD136" i="24"/>
  <c r="GC136" i="24"/>
  <c r="GK136" i="24"/>
  <c r="HA164" i="24"/>
  <c r="HB164" i="24"/>
  <c r="HI164" i="24"/>
  <c r="IW146" i="24"/>
  <c r="IX146" i="24"/>
  <c r="GC147" i="24"/>
  <c r="GD147" i="24"/>
  <c r="GK147" i="24"/>
  <c r="HU163" i="24"/>
  <c r="JU163" i="24"/>
  <c r="JV163" i="24"/>
  <c r="KC163" i="24"/>
  <c r="JQ164" i="24"/>
  <c r="F16" i="2"/>
  <c r="E16" i="2" s="1"/>
  <c r="F58" i="2"/>
  <c r="E58" i="2" s="1"/>
  <c r="F50" i="2"/>
  <c r="E50" i="2" s="1"/>
  <c r="F46" i="2"/>
  <c r="E46" i="2" s="1"/>
  <c r="F3" i="2"/>
  <c r="E3" i="2" s="1"/>
  <c r="F56" i="2"/>
  <c r="E56" i="2" s="1"/>
  <c r="F27" i="2"/>
  <c r="E27" i="2" s="1"/>
  <c r="F19" i="2"/>
  <c r="E19" i="2" s="1"/>
  <c r="F29" i="2"/>
  <c r="E29" i="2" s="1"/>
  <c r="F30" i="2"/>
  <c r="E30" i="2" s="1"/>
  <c r="F7" i="2"/>
  <c r="E7" i="2" s="1"/>
  <c r="F9" i="2"/>
  <c r="E9" i="2" s="1"/>
  <c r="F31" i="2"/>
  <c r="E31" i="2" s="1"/>
  <c r="F21" i="2"/>
  <c r="E21" i="2" s="1"/>
  <c r="F15" i="2"/>
  <c r="E15" i="2" s="1"/>
  <c r="F12" i="2"/>
  <c r="E12" i="2" s="1"/>
  <c r="F32" i="2"/>
  <c r="E32" i="2" s="1"/>
  <c r="F6" i="2"/>
  <c r="E6" i="2" s="1"/>
  <c r="F23" i="2"/>
  <c r="E23" i="2" s="1"/>
  <c r="F35" i="2"/>
  <c r="E35" i="2" s="1"/>
  <c r="F22" i="2"/>
  <c r="E22" i="2" s="1"/>
  <c r="F26" i="2"/>
  <c r="E26" i="2" s="1"/>
  <c r="F37" i="2"/>
  <c r="E37" i="2" s="1"/>
  <c r="F45" i="2"/>
  <c r="E45" i="2" s="1"/>
  <c r="F60" i="2"/>
  <c r="E60" i="2" s="1"/>
  <c r="F17" i="2"/>
  <c r="E17" i="2" s="1"/>
  <c r="F53" i="2"/>
  <c r="E53" i="2" s="1"/>
  <c r="F36" i="2"/>
  <c r="E36" i="2" s="1"/>
  <c r="F33" i="2"/>
  <c r="E33" i="2" s="1"/>
  <c r="F47" i="2"/>
  <c r="E47" i="2" s="1"/>
  <c r="F4" i="2"/>
  <c r="E4" i="2" s="1"/>
  <c r="F43" i="2"/>
  <c r="E43" i="2" s="1"/>
  <c r="F42" i="2"/>
  <c r="E42" i="2" s="1"/>
  <c r="F44" i="2"/>
  <c r="E44" i="2" s="1"/>
  <c r="F24" i="2"/>
  <c r="E24" i="2" s="1"/>
  <c r="F41" i="2"/>
  <c r="E41" i="2" s="1"/>
  <c r="F25" i="2"/>
  <c r="E25" i="2" s="1"/>
  <c r="F13" i="2"/>
  <c r="E13" i="2" s="1"/>
  <c r="F2" i="2"/>
  <c r="E2" i="2" s="1"/>
  <c r="F18" i="2"/>
  <c r="E18" i="2" s="1"/>
  <c r="F34" i="2"/>
  <c r="E34" i="2" s="1"/>
  <c r="F38" i="2"/>
  <c r="E38" i="2" s="1"/>
  <c r="F61" i="2"/>
  <c r="E61" i="2" s="1"/>
  <c r="F14" i="2"/>
  <c r="E14" i="2" s="1"/>
  <c r="F11" i="2"/>
  <c r="E11" i="2" s="1"/>
  <c r="F57" i="2"/>
  <c r="E57" i="2" s="1"/>
  <c r="F59" i="2"/>
  <c r="E59" i="2" s="1"/>
  <c r="F55" i="2"/>
  <c r="E55" i="2" s="1"/>
  <c r="F54" i="2"/>
  <c r="E54" i="2" s="1"/>
  <c r="F10" i="2"/>
  <c r="E10" i="2" s="1"/>
  <c r="F51" i="2"/>
  <c r="E51" i="2" s="1"/>
  <c r="F20" i="2"/>
  <c r="E20" i="2" s="1"/>
  <c r="F28" i="2"/>
  <c r="E28" i="2" s="1"/>
  <c r="F8" i="2"/>
  <c r="E8" i="2" s="1"/>
  <c r="F5" i="2"/>
  <c r="E5" i="2" s="1"/>
  <c r="F52" i="2"/>
  <c r="E52" i="2" s="1"/>
  <c r="K5" i="21"/>
  <c r="I30" i="12"/>
  <c r="I29" i="12"/>
  <c r="I24" i="12"/>
  <c r="I23" i="12"/>
  <c r="I22" i="12"/>
  <c r="B26" i="23"/>
  <c r="B2" i="23"/>
  <c r="B30" i="23"/>
  <c r="W1" i="12"/>
  <c r="B22" i="23" s="1"/>
  <c r="B28" i="23"/>
  <c r="B27" i="23"/>
  <c r="B25" i="23"/>
  <c r="B24" i="23"/>
  <c r="B23" i="23"/>
  <c r="B20" i="23"/>
  <c r="B19" i="23"/>
  <c r="B18" i="23"/>
  <c r="B17" i="23"/>
  <c r="B16" i="23"/>
  <c r="B15" i="23"/>
  <c r="B14" i="23"/>
  <c r="B13" i="23"/>
  <c r="B12" i="23"/>
  <c r="B11" i="23"/>
  <c r="B10" i="23"/>
  <c r="B9" i="23"/>
  <c r="B8" i="23"/>
  <c r="B7" i="23"/>
  <c r="U1" i="12"/>
  <c r="U24" i="12" s="1"/>
  <c r="U23" i="12"/>
  <c r="W23" i="12"/>
  <c r="C5" i="21"/>
  <c r="B31" i="23"/>
  <c r="V30" i="23"/>
  <c r="B6" i="23"/>
  <c r="T1" i="12"/>
  <c r="T2" i="12" s="1"/>
  <c r="S1" i="12"/>
  <c r="S2" i="12" s="1"/>
  <c r="R1" i="12"/>
  <c r="R2" i="12" s="1"/>
  <c r="Q1" i="12"/>
  <c r="Q2" i="12" s="1"/>
  <c r="P1" i="12"/>
  <c r="P2" i="12" s="1"/>
  <c r="O1" i="12"/>
  <c r="O2" i="12" s="1"/>
  <c r="N1" i="12"/>
  <c r="N2" i="12" s="1"/>
  <c r="M1" i="12"/>
  <c r="M2" i="12" s="1"/>
  <c r="L1" i="12"/>
  <c r="L2" i="12" s="1"/>
  <c r="K1" i="12"/>
  <c r="K2" i="12" s="1"/>
  <c r="J1" i="12"/>
  <c r="J2" i="12" s="1"/>
  <c r="H1" i="12"/>
  <c r="H2" i="12" s="1"/>
  <c r="G1" i="12"/>
  <c r="G2" i="12" s="1"/>
  <c r="F1" i="12"/>
  <c r="F2" i="12" s="1"/>
  <c r="E1" i="12"/>
  <c r="E2" i="12" s="1"/>
  <c r="D1" i="12"/>
  <c r="D2" i="12" s="1"/>
  <c r="C1" i="12"/>
  <c r="C2" i="12" s="1"/>
  <c r="B1" i="12"/>
  <c r="B2" i="12" s="1"/>
  <c r="W29" i="12"/>
  <c r="U29"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L22" i="12"/>
  <c r="K22" i="12"/>
  <c r="F22" i="12"/>
  <c r="M30" i="12"/>
  <c r="J5" i="21"/>
  <c r="I5" i="21"/>
  <c r="H5" i="21"/>
  <c r="G5" i="21"/>
  <c r="F5" i="21"/>
  <c r="E5" i="21"/>
  <c r="A6" i="21"/>
  <c r="A5" i="21"/>
  <c r="A2" i="21"/>
  <c r="EA11" i="24"/>
  <c r="DZ11" i="24"/>
  <c r="DY11" i="24"/>
  <c r="DW11" i="24" s="1"/>
  <c r="IS125" i="24" l="1"/>
  <c r="GW118" i="24"/>
  <c r="DV62" i="24"/>
  <c r="IG106" i="24"/>
  <c r="DU99" i="24"/>
  <c r="DW171" i="24"/>
  <c r="DX163" i="24"/>
  <c r="GO76" i="24"/>
  <c r="GW146" i="24"/>
  <c r="DV99" i="24"/>
  <c r="JI40" i="24"/>
  <c r="HA114" i="24"/>
  <c r="FY86" i="24"/>
  <c r="EC198" i="24"/>
  <c r="HB71" i="24"/>
  <c r="IS17" i="24"/>
  <c r="KC128" i="24"/>
  <c r="JJ163" i="24"/>
  <c r="GK125" i="24"/>
  <c r="GO150" i="24"/>
  <c r="DU205" i="24"/>
  <c r="FY64" i="24"/>
  <c r="DV171" i="24"/>
  <c r="HA130" i="24"/>
  <c r="DW205" i="24"/>
  <c r="DX171" i="24"/>
  <c r="DW238" i="24"/>
  <c r="HI114" i="24"/>
  <c r="JJ130" i="24"/>
  <c r="HN49" i="24"/>
  <c r="DX238" i="24"/>
  <c r="JJ114" i="24"/>
  <c r="IW118" i="24"/>
  <c r="GC112" i="24"/>
  <c r="IL110" i="24"/>
  <c r="KC117" i="24"/>
  <c r="EC163" i="24"/>
  <c r="HI109" i="24"/>
  <c r="DW235" i="24"/>
  <c r="JI163" i="24"/>
  <c r="DU201" i="24"/>
  <c r="KC111" i="24"/>
  <c r="DW201" i="24"/>
  <c r="GD125" i="24"/>
  <c r="GP146" i="24"/>
  <c r="HB99" i="24"/>
  <c r="GP150" i="24"/>
  <c r="HU34" i="24"/>
  <c r="IX150" i="24"/>
  <c r="HI137" i="24"/>
  <c r="FR106" i="24"/>
  <c r="DW237" i="24"/>
  <c r="HM75" i="24"/>
  <c r="IS133" i="24"/>
  <c r="DU109" i="24"/>
  <c r="HN137" i="24"/>
  <c r="GO100" i="24"/>
  <c r="FQ126" i="24"/>
  <c r="FR126" i="24"/>
  <c r="HN91" i="24"/>
  <c r="JI164" i="24"/>
  <c r="DX184" i="24"/>
  <c r="DW130" i="24"/>
  <c r="JV148" i="24"/>
  <c r="HU91" i="24"/>
  <c r="HM49" i="24"/>
  <c r="IK24" i="24"/>
  <c r="EC94" i="24"/>
  <c r="GW115" i="24"/>
  <c r="DW192" i="24"/>
  <c r="GK24" i="24"/>
  <c r="DX114" i="24"/>
  <c r="DU94" i="24"/>
  <c r="JQ115" i="24"/>
  <c r="IS24" i="24"/>
  <c r="HA77" i="24"/>
  <c r="DU223" i="24"/>
  <c r="ES70" i="24"/>
  <c r="KC79" i="24"/>
  <c r="HA109" i="24"/>
  <c r="DW163" i="24"/>
  <c r="GP121" i="24"/>
  <c r="GO121" i="24"/>
  <c r="JV79" i="24"/>
  <c r="HZ106" i="24"/>
  <c r="FQ64" i="24"/>
  <c r="DV198" i="24"/>
  <c r="JV52" i="24"/>
  <c r="DU198" i="24"/>
  <c r="DX183" i="24"/>
  <c r="KC134" i="24"/>
  <c r="EC91" i="24"/>
  <c r="DV211" i="24"/>
  <c r="HB145" i="24"/>
  <c r="HA145" i="24"/>
  <c r="JV134" i="24"/>
  <c r="EC183" i="24"/>
  <c r="JU52" i="24"/>
  <c r="FQ147" i="24"/>
  <c r="IG119" i="24"/>
  <c r="HY86" i="24"/>
  <c r="ET111" i="24"/>
  <c r="DV203" i="24"/>
  <c r="DX34" i="24"/>
  <c r="DX148" i="24"/>
  <c r="KC70" i="24"/>
  <c r="DU183" i="24"/>
  <c r="JE135" i="24"/>
  <c r="DW93" i="24"/>
  <c r="JU111" i="24"/>
  <c r="HY147" i="24"/>
  <c r="JE118" i="24"/>
  <c r="IS112" i="24"/>
  <c r="DU91" i="24"/>
  <c r="FA111" i="24"/>
  <c r="GP164" i="24"/>
  <c r="IL63" i="24"/>
  <c r="HB163" i="24"/>
  <c r="IK91" i="24"/>
  <c r="IK63" i="24"/>
  <c r="HU52" i="24"/>
  <c r="HZ147" i="24"/>
  <c r="GP80" i="24"/>
  <c r="HI12" i="24"/>
  <c r="KC113" i="24"/>
  <c r="FA128" i="24"/>
  <c r="JQ62" i="24"/>
  <c r="IK112" i="24"/>
  <c r="ES128" i="24"/>
  <c r="JQ29" i="24"/>
  <c r="DW183" i="24"/>
  <c r="IS23" i="24"/>
  <c r="EC46" i="24"/>
  <c r="HZ136" i="24"/>
  <c r="GW164" i="24"/>
  <c r="JE80" i="24"/>
  <c r="HA137" i="24"/>
  <c r="JJ62" i="24"/>
  <c r="JJ148" i="24"/>
  <c r="IL125" i="24"/>
  <c r="GD112" i="24"/>
  <c r="JQ120" i="24"/>
  <c r="IW135" i="24"/>
  <c r="HN111" i="24"/>
  <c r="DW234" i="24"/>
  <c r="JV113" i="24"/>
  <c r="JE40" i="24"/>
  <c r="EC134" i="24"/>
  <c r="DX91" i="24"/>
  <c r="GO80" i="24"/>
  <c r="JJ73" i="24"/>
  <c r="HU64" i="24"/>
  <c r="HI99" i="24"/>
  <c r="HN70" i="24"/>
  <c r="HM64" i="24"/>
  <c r="IX164" i="24"/>
  <c r="DU203" i="24"/>
  <c r="DV221" i="24"/>
  <c r="FR93" i="24"/>
  <c r="IX80" i="24"/>
  <c r="HA62" i="24"/>
  <c r="DX93" i="24"/>
  <c r="GO135" i="24"/>
  <c r="DW91" i="24"/>
  <c r="DU93" i="24"/>
  <c r="ET106" i="24"/>
  <c r="FY48" i="24"/>
  <c r="DU49" i="24"/>
  <c r="EC201" i="24"/>
  <c r="HZ48" i="24"/>
  <c r="DX41" i="24"/>
  <c r="IW40" i="24"/>
  <c r="IS91" i="24"/>
  <c r="IX126" i="24"/>
  <c r="GO77" i="24"/>
  <c r="JI12" i="24"/>
  <c r="HM70" i="24"/>
  <c r="HY45" i="24"/>
  <c r="FY45" i="24"/>
  <c r="HM100" i="24"/>
  <c r="FQ12" i="24"/>
  <c r="HU100" i="24"/>
  <c r="HB62" i="24"/>
  <c r="GP145" i="24"/>
  <c r="IS137" i="24"/>
  <c r="DW239" i="24"/>
  <c r="GC41" i="24"/>
  <c r="IK66" i="24"/>
  <c r="IW50" i="24"/>
  <c r="DU214" i="24"/>
  <c r="GO16" i="24"/>
  <c r="JI49" i="24"/>
  <c r="IW43" i="24"/>
  <c r="HZ164" i="24"/>
  <c r="GW43" i="24"/>
  <c r="FA161" i="24"/>
  <c r="HU106" i="24"/>
  <c r="GP58" i="24"/>
  <c r="DU137" i="24"/>
  <c r="JI148" i="24"/>
  <c r="GP115" i="24"/>
  <c r="HN106" i="24"/>
  <c r="IG74" i="24"/>
  <c r="DX203" i="24"/>
  <c r="IL100" i="24"/>
  <c r="GO132" i="24"/>
  <c r="DW203" i="24"/>
  <c r="FR74" i="24"/>
  <c r="EC34" i="24"/>
  <c r="DV18" i="24"/>
  <c r="JU126" i="24"/>
  <c r="HN113" i="24"/>
  <c r="DX237" i="24"/>
  <c r="ES147" i="24"/>
  <c r="DU126" i="24"/>
  <c r="HY48" i="24"/>
  <c r="DU18" i="24"/>
  <c r="EC120" i="24"/>
  <c r="HM113" i="24"/>
  <c r="IS16" i="24"/>
  <c r="DV222" i="24"/>
  <c r="IG136" i="24"/>
  <c r="IS100" i="24"/>
  <c r="GW16" i="24"/>
  <c r="ET70" i="24"/>
  <c r="DU111" i="24"/>
  <c r="DU162" i="24"/>
  <c r="EC234" i="24"/>
  <c r="HM116" i="24"/>
  <c r="HN52" i="24"/>
  <c r="EC95" i="24"/>
  <c r="HM128" i="24"/>
  <c r="GK100" i="24"/>
  <c r="IG86" i="24"/>
  <c r="IL66" i="24"/>
  <c r="DV186" i="24"/>
  <c r="IX132" i="24"/>
  <c r="JI120" i="24"/>
  <c r="IX43" i="24"/>
  <c r="DW211" i="24"/>
  <c r="IX115" i="24"/>
  <c r="FR45" i="24"/>
  <c r="EC33" i="24"/>
  <c r="FA116" i="24"/>
  <c r="JU93" i="24"/>
  <c r="DW79" i="24"/>
  <c r="FQ86" i="24"/>
  <c r="KC25" i="24"/>
  <c r="JV136" i="24"/>
  <c r="JU117" i="24"/>
  <c r="JI99" i="24"/>
  <c r="HU73" i="24"/>
  <c r="JE23" i="24"/>
  <c r="EC237" i="24"/>
  <c r="DV155" i="24"/>
  <c r="HN161" i="24"/>
  <c r="IS129" i="24"/>
  <c r="GC66" i="24"/>
  <c r="GP23" i="24"/>
  <c r="HZ24" i="24"/>
  <c r="HY116" i="24"/>
  <c r="HM98" i="24"/>
  <c r="GW114" i="24"/>
  <c r="JQ99" i="24"/>
  <c r="JE148" i="24"/>
  <c r="FY136" i="24"/>
  <c r="GW135" i="24"/>
  <c r="EC75" i="24"/>
  <c r="HM73" i="24"/>
  <c r="EC211" i="24"/>
  <c r="DU221" i="24"/>
  <c r="GW23" i="24"/>
  <c r="DX155" i="24"/>
  <c r="DW46" i="24"/>
  <c r="FR119" i="24"/>
  <c r="ET110" i="24"/>
  <c r="JJ106" i="24"/>
  <c r="DX231" i="24"/>
  <c r="JI75" i="24"/>
  <c r="KC136" i="24"/>
  <c r="HU25" i="24"/>
  <c r="DU227" i="24"/>
  <c r="HB75" i="24"/>
  <c r="DX137" i="24"/>
  <c r="GD110" i="24"/>
  <c r="FQ93" i="24"/>
  <c r="ET73" i="24"/>
  <c r="DU75" i="24"/>
  <c r="GO29" i="24"/>
  <c r="DV227" i="24"/>
  <c r="JV70" i="24"/>
  <c r="DX49" i="24"/>
  <c r="DX111" i="24"/>
  <c r="DW18" i="24"/>
  <c r="FQ119" i="24"/>
  <c r="HZ98" i="24"/>
  <c r="IG145" i="24"/>
  <c r="HI75" i="24"/>
  <c r="GW77" i="24"/>
  <c r="FA74" i="24"/>
  <c r="GW29" i="24"/>
  <c r="HZ133" i="24"/>
  <c r="IS121" i="24"/>
  <c r="ES93" i="24"/>
  <c r="IG45" i="24"/>
  <c r="DW75" i="24"/>
  <c r="DU204" i="24"/>
  <c r="DV136" i="24"/>
  <c r="DW230" i="24"/>
  <c r="JE58" i="24"/>
  <c r="GW40" i="24"/>
  <c r="KC129" i="24"/>
  <c r="DV128" i="24"/>
  <c r="DU116" i="24"/>
  <c r="HA91" i="24"/>
  <c r="HY164" i="24"/>
  <c r="HI91" i="24"/>
  <c r="DW162" i="24"/>
  <c r="ET113" i="24"/>
  <c r="JV93" i="24"/>
  <c r="GW137" i="24"/>
  <c r="IW126" i="24"/>
  <c r="EC60" i="24"/>
  <c r="DU128" i="24"/>
  <c r="DW120" i="24"/>
  <c r="IW120" i="24"/>
  <c r="IX120" i="24"/>
  <c r="DX119" i="24"/>
  <c r="DX117" i="24"/>
  <c r="FQ110" i="24"/>
  <c r="IX114" i="24"/>
  <c r="EC128" i="24"/>
  <c r="JE109" i="24"/>
  <c r="HU126" i="24"/>
  <c r="IW109" i="24"/>
  <c r="HA32" i="24"/>
  <c r="FA113" i="24"/>
  <c r="FQ145" i="24"/>
  <c r="HY150" i="24"/>
  <c r="IW111" i="24"/>
  <c r="FA72" i="24"/>
  <c r="FY58" i="24"/>
  <c r="HA49" i="24"/>
  <c r="ES126" i="24"/>
  <c r="EC116" i="24"/>
  <c r="HI148" i="24"/>
  <c r="DV120" i="24"/>
  <c r="IX111" i="24"/>
  <c r="ET72" i="24"/>
  <c r="HB49" i="24"/>
  <c r="HM37" i="24"/>
  <c r="FA126" i="24"/>
  <c r="IW130" i="24"/>
  <c r="DW168" i="24"/>
  <c r="DU161" i="24"/>
  <c r="HB148" i="24"/>
  <c r="GP130" i="24"/>
  <c r="HI161" i="24"/>
  <c r="HN126" i="24"/>
  <c r="GO58" i="24"/>
  <c r="DV46" i="24"/>
  <c r="DV237" i="24"/>
  <c r="DW111" i="24"/>
  <c r="GP137" i="24"/>
  <c r="HM59" i="24"/>
  <c r="DU34" i="24"/>
  <c r="EC18" i="24"/>
  <c r="DV181" i="24"/>
  <c r="JI161" i="24"/>
  <c r="JE130" i="24"/>
  <c r="FA93" i="24"/>
  <c r="DW154" i="24"/>
  <c r="IW148" i="24"/>
  <c r="FA137" i="24"/>
  <c r="HN120" i="24"/>
  <c r="DV109" i="24"/>
  <c r="GP75" i="24"/>
  <c r="DV86" i="24"/>
  <c r="HN75" i="24"/>
  <c r="HI45" i="24"/>
  <c r="IW49" i="24"/>
  <c r="GD133" i="24"/>
  <c r="DU19" i="24"/>
  <c r="DX46" i="24"/>
  <c r="GK164" i="24"/>
  <c r="IG116" i="24"/>
  <c r="JE49" i="24"/>
  <c r="GW148" i="24"/>
  <c r="FY80" i="24"/>
  <c r="HN78" i="24"/>
  <c r="EC64" i="24"/>
  <c r="IG24" i="24"/>
  <c r="GC43" i="24"/>
  <c r="DX227" i="24"/>
  <c r="HY91" i="24"/>
  <c r="HU12" i="24"/>
  <c r="HU129" i="24"/>
  <c r="JQ113" i="24"/>
  <c r="ET64" i="24"/>
  <c r="HM129" i="24"/>
  <c r="JE99" i="24"/>
  <c r="HA86" i="24"/>
  <c r="GK63" i="24"/>
  <c r="DU64" i="24"/>
  <c r="GD43" i="24"/>
  <c r="GC164" i="24"/>
  <c r="IX73" i="24"/>
  <c r="DU186" i="24"/>
  <c r="JV116" i="24"/>
  <c r="KC125" i="24"/>
  <c r="IW117" i="24"/>
  <c r="IL130" i="24"/>
  <c r="FR76" i="24"/>
  <c r="JJ64" i="24"/>
  <c r="DU240" i="24"/>
  <c r="GW111" i="24"/>
  <c r="GC109" i="24"/>
  <c r="JQ86" i="24"/>
  <c r="JE128" i="24"/>
  <c r="KC17" i="24"/>
  <c r="HM12" i="24"/>
  <c r="ES78" i="24"/>
  <c r="EC19" i="24"/>
  <c r="DU37" i="24"/>
  <c r="GK145" i="24"/>
  <c r="JE19" i="24"/>
  <c r="HI17" i="24"/>
  <c r="KC32" i="24"/>
  <c r="DV49" i="24"/>
  <c r="DV209" i="24"/>
  <c r="HM120" i="24"/>
  <c r="KC126" i="24"/>
  <c r="DW49" i="24"/>
  <c r="DX221" i="24"/>
  <c r="DX37" i="24"/>
  <c r="IW115" i="24"/>
  <c r="JU150" i="24"/>
  <c r="DW167" i="24"/>
  <c r="JE117" i="24"/>
  <c r="GD114" i="24"/>
  <c r="JJ75" i="24"/>
  <c r="KC24" i="24"/>
  <c r="DW119" i="24"/>
  <c r="GK130" i="24"/>
  <c r="IG150" i="24"/>
  <c r="GW130" i="24"/>
  <c r="GD130" i="24"/>
  <c r="GP99" i="24"/>
  <c r="HY119" i="24"/>
  <c r="FQ78" i="24"/>
  <c r="IW114" i="24"/>
  <c r="FR78" i="24"/>
  <c r="IG41" i="24"/>
  <c r="HU41" i="24"/>
  <c r="KC11" i="24"/>
  <c r="IK93" i="24"/>
  <c r="DU120" i="24"/>
  <c r="GD66" i="24"/>
  <c r="HB17" i="24"/>
  <c r="HB93" i="24"/>
  <c r="FQ80" i="24"/>
  <c r="EC240" i="24"/>
  <c r="IW79" i="24"/>
  <c r="DX50" i="24"/>
  <c r="DW221" i="24"/>
  <c r="KC116" i="24"/>
  <c r="DV126" i="24"/>
  <c r="HU110" i="24"/>
  <c r="IG125" i="24"/>
  <c r="ES74" i="24"/>
  <c r="JQ64" i="24"/>
  <c r="IW32" i="24"/>
  <c r="JU146" i="24"/>
  <c r="HU147" i="24"/>
  <c r="JE25" i="24"/>
  <c r="DV19" i="24"/>
  <c r="DX161" i="24"/>
  <c r="ET116" i="24"/>
  <c r="GW161" i="24"/>
  <c r="HM147" i="24"/>
  <c r="IL137" i="24"/>
  <c r="JI126" i="24"/>
  <c r="IS114" i="24"/>
  <c r="HZ125" i="24"/>
  <c r="JI73" i="24"/>
  <c r="JQ78" i="24"/>
  <c r="JE12" i="24"/>
  <c r="DV234" i="24"/>
  <c r="DU181" i="24"/>
  <c r="IK121" i="24"/>
  <c r="JI52" i="24"/>
  <c r="DW227" i="24"/>
  <c r="DX240" i="24"/>
  <c r="DW98" i="24"/>
  <c r="GC146" i="24"/>
  <c r="FR24" i="24"/>
  <c r="FR110" i="24"/>
  <c r="HY163" i="24"/>
  <c r="KC112" i="24"/>
  <c r="IL99" i="24"/>
  <c r="FY91" i="24"/>
  <c r="JE17" i="24"/>
  <c r="FQ118" i="24"/>
  <c r="DW74" i="24"/>
  <c r="GK163" i="24"/>
  <c r="FY150" i="24"/>
  <c r="GW128" i="24"/>
  <c r="ES133" i="24"/>
  <c r="JI147" i="24"/>
  <c r="DV98" i="24"/>
  <c r="IS92" i="24"/>
  <c r="GW98" i="24"/>
  <c r="JE62" i="24"/>
  <c r="DV75" i="24"/>
  <c r="JV48" i="24"/>
  <c r="GC50" i="24"/>
  <c r="JI17" i="24"/>
  <c r="EC165" i="24"/>
  <c r="IK150" i="24"/>
  <c r="HN133" i="24"/>
  <c r="ES137" i="24"/>
  <c r="IX134" i="24"/>
  <c r="IS109" i="24"/>
  <c r="HM112" i="24"/>
  <c r="FQ74" i="24"/>
  <c r="DX181" i="24"/>
  <c r="DU20" i="24"/>
  <c r="HA48" i="24"/>
  <c r="DX147" i="24"/>
  <c r="ET58" i="24"/>
  <c r="IG16" i="24"/>
  <c r="DW136" i="24"/>
  <c r="GP119" i="24"/>
  <c r="JV125" i="24"/>
  <c r="DW240" i="24"/>
  <c r="DV125" i="24"/>
  <c r="EC125" i="24"/>
  <c r="KC106" i="24"/>
  <c r="HZ135" i="24"/>
  <c r="GW120" i="24"/>
  <c r="FR63" i="24"/>
  <c r="JU48" i="24"/>
  <c r="HI51" i="24"/>
  <c r="JJ161" i="24"/>
  <c r="JV112" i="24"/>
  <c r="FQ116" i="24"/>
  <c r="DW186" i="24"/>
  <c r="DX222" i="24"/>
  <c r="DW222" i="24"/>
  <c r="HB86" i="24"/>
  <c r="DW117" i="24"/>
  <c r="GK150" i="24"/>
  <c r="IW137" i="24"/>
  <c r="HN116" i="24"/>
  <c r="FA120" i="24"/>
  <c r="GP73" i="24"/>
  <c r="GD150" i="24"/>
  <c r="EC136" i="24"/>
  <c r="GP128" i="24"/>
  <c r="IX137" i="24"/>
  <c r="FR116" i="24"/>
  <c r="HI120" i="24"/>
  <c r="IK92" i="24"/>
  <c r="GO98" i="24"/>
  <c r="FY106" i="24"/>
  <c r="JE164" i="24"/>
  <c r="HU48" i="24"/>
  <c r="GD50" i="24"/>
  <c r="DU17" i="24"/>
  <c r="IS29" i="24"/>
  <c r="DV110" i="24"/>
  <c r="DV204" i="24"/>
  <c r="HM133" i="24"/>
  <c r="ET136" i="24"/>
  <c r="IW134" i="24"/>
  <c r="GD100" i="24"/>
  <c r="HU112" i="24"/>
  <c r="HZ80" i="24"/>
  <c r="FY38" i="24"/>
  <c r="DX204" i="24"/>
  <c r="DW204" i="24"/>
  <c r="HA106" i="24"/>
  <c r="DX134" i="24"/>
  <c r="IL40" i="24"/>
  <c r="EC235" i="24"/>
  <c r="DW181" i="24"/>
  <c r="GC163" i="24"/>
  <c r="GK109" i="24"/>
  <c r="JU106" i="24"/>
  <c r="DX189" i="24"/>
  <c r="EC113" i="24"/>
  <c r="JJ98" i="24"/>
  <c r="IG63" i="24"/>
  <c r="GW49" i="24"/>
  <c r="DU24" i="24"/>
  <c r="DX225" i="24"/>
  <c r="DU153" i="24"/>
  <c r="FA133" i="24"/>
  <c r="FQ91" i="24"/>
  <c r="DV123" i="24"/>
  <c r="DU136" i="24"/>
  <c r="JJ63" i="24"/>
  <c r="ES129" i="24"/>
  <c r="DV153" i="24"/>
  <c r="HZ23" i="24"/>
  <c r="FR118" i="24"/>
  <c r="JQ147" i="24"/>
  <c r="GC134" i="24"/>
  <c r="IS52" i="24"/>
  <c r="DU185" i="24"/>
  <c r="FA106" i="24"/>
  <c r="HB106" i="24"/>
  <c r="IG135" i="24"/>
  <c r="JV77" i="24"/>
  <c r="ES161" i="24"/>
  <c r="GP117" i="24"/>
  <c r="GD134" i="24"/>
  <c r="IG59" i="24"/>
  <c r="GD145" i="24"/>
  <c r="JJ129" i="24"/>
  <c r="HA120" i="24"/>
  <c r="HU93" i="24"/>
  <c r="HN72" i="24"/>
  <c r="IK16" i="24"/>
  <c r="DU165" i="24"/>
  <c r="DW113" i="24"/>
  <c r="EC147" i="24"/>
  <c r="IS130" i="24"/>
  <c r="EC117" i="24"/>
  <c r="IW92" i="24"/>
  <c r="JQ91" i="24"/>
  <c r="HM93" i="24"/>
  <c r="FR72" i="24"/>
  <c r="JJ60" i="24"/>
  <c r="EC86" i="24"/>
  <c r="IL47" i="24"/>
  <c r="HA45" i="24"/>
  <c r="HU46" i="24"/>
  <c r="JQ17" i="24"/>
  <c r="DU98" i="24"/>
  <c r="DV162" i="24"/>
  <c r="IL132" i="24"/>
  <c r="FQ133" i="24"/>
  <c r="DV134" i="24"/>
  <c r="GD99" i="24"/>
  <c r="HB79" i="24"/>
  <c r="IW62" i="24"/>
  <c r="DX162" i="24"/>
  <c r="DW214" i="24"/>
  <c r="IX99" i="24"/>
  <c r="GO120" i="24"/>
  <c r="GC25" i="24"/>
  <c r="HN58" i="24"/>
  <c r="DV37" i="24"/>
  <c r="IL114" i="24"/>
  <c r="DU123" i="24"/>
  <c r="DX226" i="24"/>
  <c r="ET78" i="24"/>
  <c r="IS120" i="24"/>
  <c r="HN98" i="24"/>
  <c r="DU125" i="24"/>
  <c r="DX185" i="24"/>
  <c r="DV52" i="24"/>
  <c r="DU234" i="24"/>
  <c r="FR133" i="24"/>
  <c r="GC99" i="24"/>
  <c r="IX79" i="24"/>
  <c r="DX167" i="24"/>
  <c r="DX128" i="24"/>
  <c r="HZ31" i="24"/>
  <c r="JV129" i="24"/>
  <c r="IS116" i="24"/>
  <c r="JU130" i="24"/>
  <c r="GK92" i="24"/>
  <c r="HU78" i="24"/>
  <c r="DU86" i="24"/>
  <c r="JI106" i="24"/>
  <c r="HN46" i="24"/>
  <c r="JV41" i="24"/>
  <c r="EC185" i="24"/>
  <c r="DU222" i="24"/>
  <c r="IK132" i="24"/>
  <c r="DU134" i="24"/>
  <c r="HY99" i="24"/>
  <c r="IW77" i="24"/>
  <c r="HY17" i="24"/>
  <c r="DX186" i="24"/>
  <c r="DW86" i="24"/>
  <c r="DX125" i="24"/>
  <c r="IS106" i="24"/>
  <c r="IL106" i="24"/>
  <c r="EC224" i="24"/>
  <c r="DU224" i="24"/>
  <c r="DV224" i="24"/>
  <c r="FQ117" i="24"/>
  <c r="EC139" i="24"/>
  <c r="DU139" i="24"/>
  <c r="DW139" i="24"/>
  <c r="DW129" i="24"/>
  <c r="DU129" i="24"/>
  <c r="EC129" i="24"/>
  <c r="DV129" i="24"/>
  <c r="GO37" i="24"/>
  <c r="GW37" i="24"/>
  <c r="IX86" i="24"/>
  <c r="IW86" i="24"/>
  <c r="KC135" i="24"/>
  <c r="JU135" i="24"/>
  <c r="DV173" i="24"/>
  <c r="DW173" i="24"/>
  <c r="ET76" i="24"/>
  <c r="ES76" i="24"/>
  <c r="FA76" i="24"/>
  <c r="HZ109" i="24"/>
  <c r="HY109" i="24"/>
  <c r="IK117" i="24"/>
  <c r="IS117" i="24"/>
  <c r="ES121" i="24"/>
  <c r="ET121" i="24"/>
  <c r="FA121" i="24"/>
  <c r="DX63" i="24"/>
  <c r="FA150" i="24"/>
  <c r="ET150" i="24"/>
  <c r="ES150" i="24"/>
  <c r="HM150" i="24"/>
  <c r="HU150" i="24"/>
  <c r="DV229" i="24"/>
  <c r="EC229" i="24"/>
  <c r="DU229" i="24"/>
  <c r="ET80" i="24"/>
  <c r="GC111" i="24"/>
  <c r="IG40" i="24"/>
  <c r="HZ40" i="24"/>
  <c r="HU63" i="24"/>
  <c r="HM63" i="24"/>
  <c r="HN63" i="24"/>
  <c r="FY77" i="24"/>
  <c r="FR77" i="24"/>
  <c r="FQ77" i="24"/>
  <c r="DX78" i="24"/>
  <c r="DU78" i="24"/>
  <c r="HI74" i="24"/>
  <c r="HB74" i="24"/>
  <c r="JU100" i="24"/>
  <c r="KC100" i="24"/>
  <c r="IX113" i="24"/>
  <c r="IW113" i="24"/>
  <c r="JE113" i="24"/>
  <c r="JI119" i="24"/>
  <c r="JQ119" i="24"/>
  <c r="JJ119" i="24"/>
  <c r="DU133" i="24"/>
  <c r="DX133" i="24"/>
  <c r="JI136" i="24"/>
  <c r="JQ136" i="24"/>
  <c r="GD148" i="24"/>
  <c r="GC148" i="24"/>
  <c r="FQ164" i="24"/>
  <c r="FR164" i="24"/>
  <c r="HU132" i="24"/>
  <c r="GP133" i="24"/>
  <c r="DV150" i="24"/>
  <c r="JJ66" i="24"/>
  <c r="HN80" i="24"/>
  <c r="JJ78" i="24"/>
  <c r="JQ41" i="24"/>
  <c r="HM23" i="24"/>
  <c r="KC29" i="24"/>
  <c r="DU173" i="24"/>
  <c r="EC209" i="24"/>
  <c r="IG137" i="24"/>
  <c r="GW119" i="24"/>
  <c r="JV100" i="24"/>
  <c r="DW92" i="24"/>
  <c r="GK111" i="24"/>
  <c r="FQ43" i="24"/>
  <c r="FR43" i="24"/>
  <c r="EC45" i="24"/>
  <c r="DV45" i="24"/>
  <c r="DW45" i="24"/>
  <c r="JI48" i="24"/>
  <c r="JJ48" i="24"/>
  <c r="GW52" i="24"/>
  <c r="GP52" i="24"/>
  <c r="GO52" i="24"/>
  <c r="IW52" i="24"/>
  <c r="IX52" i="24"/>
  <c r="GD62" i="24"/>
  <c r="GC62" i="24"/>
  <c r="IK62" i="24"/>
  <c r="IS62" i="24"/>
  <c r="IL62" i="24"/>
  <c r="FA66" i="24"/>
  <c r="ET66" i="24"/>
  <c r="HN66" i="24"/>
  <c r="HM66" i="24"/>
  <c r="HU66" i="24"/>
  <c r="KC66" i="24"/>
  <c r="JV66" i="24"/>
  <c r="JU66" i="24"/>
  <c r="KC132" i="24"/>
  <c r="GW116" i="24"/>
  <c r="DU150" i="24"/>
  <c r="HI116" i="24"/>
  <c r="IG79" i="24"/>
  <c r="IL60" i="24"/>
  <c r="IS40" i="24"/>
  <c r="FQ23" i="24"/>
  <c r="GC49" i="24"/>
  <c r="IL58" i="24"/>
  <c r="DX45" i="24"/>
  <c r="DX239" i="24"/>
  <c r="GP161" i="24"/>
  <c r="HN132" i="24"/>
  <c r="HI133" i="24"/>
  <c r="EC126" i="24"/>
  <c r="JQ126" i="24"/>
  <c r="FA135" i="24"/>
  <c r="HA116" i="24"/>
  <c r="GP86" i="24"/>
  <c r="GK70" i="24"/>
  <c r="IK29" i="24"/>
  <c r="HI28" i="24"/>
  <c r="DU193" i="24"/>
  <c r="HN130" i="24"/>
  <c r="GO126" i="24"/>
  <c r="JE86" i="24"/>
  <c r="GO48" i="24"/>
  <c r="DW229" i="24"/>
  <c r="DV121" i="24"/>
  <c r="HZ49" i="24"/>
  <c r="EC51" i="24"/>
  <c r="ET59" i="24"/>
  <c r="FA59" i="24"/>
  <c r="KC59" i="24"/>
  <c r="JU59" i="24"/>
  <c r="IW75" i="24"/>
  <c r="JE75" i="24"/>
  <c r="FY92" i="24"/>
  <c r="FQ92" i="24"/>
  <c r="HY132" i="24"/>
  <c r="IL115" i="24"/>
  <c r="EC70" i="24"/>
  <c r="DU70" i="24"/>
  <c r="DX70" i="24"/>
  <c r="DV70" i="24"/>
  <c r="FY115" i="24"/>
  <c r="HY115" i="24"/>
  <c r="GC115" i="24"/>
  <c r="JV109" i="24"/>
  <c r="JJ76" i="24"/>
  <c r="ES77" i="24"/>
  <c r="GO74" i="24"/>
  <c r="GK25" i="24"/>
  <c r="DV176" i="24"/>
  <c r="DU160" i="24"/>
  <c r="GD161" i="24"/>
  <c r="GC126" i="24"/>
  <c r="FA136" i="24"/>
  <c r="GD58" i="24"/>
  <c r="JV58" i="24"/>
  <c r="DW225" i="24"/>
  <c r="GW136" i="24"/>
  <c r="JJ45" i="24"/>
  <c r="EC215" i="24"/>
  <c r="DX215" i="24"/>
  <c r="DV215" i="24"/>
  <c r="HM38" i="24"/>
  <c r="HU38" i="24"/>
  <c r="EC140" i="24"/>
  <c r="DX140" i="24"/>
  <c r="DW140" i="24"/>
  <c r="EC175" i="24"/>
  <c r="DX175" i="24"/>
  <c r="DW175" i="24"/>
  <c r="DU175" i="24"/>
  <c r="EC214" i="24"/>
  <c r="DX214" i="24"/>
  <c r="HB133" i="24"/>
  <c r="IK25" i="24"/>
  <c r="GP136" i="24"/>
  <c r="GD115" i="24"/>
  <c r="IK52" i="24"/>
  <c r="DV24" i="24"/>
  <c r="DV175" i="24"/>
  <c r="JJ150" i="24"/>
  <c r="GD137" i="24"/>
  <c r="HA119" i="24"/>
  <c r="GC58" i="24"/>
  <c r="JU58" i="24"/>
  <c r="DW224" i="24"/>
  <c r="DX160" i="24"/>
  <c r="DW101" i="24"/>
  <c r="DV133" i="24"/>
  <c r="GO59" i="24"/>
  <c r="GW59" i="24"/>
  <c r="IX74" i="24"/>
  <c r="EC220" i="24"/>
  <c r="DV220" i="24"/>
  <c r="DU220" i="24"/>
  <c r="ES135" i="24"/>
  <c r="HU130" i="24"/>
  <c r="GW48" i="24"/>
  <c r="DX150" i="24"/>
  <c r="JQ70" i="24"/>
  <c r="JI70" i="24"/>
  <c r="GP91" i="24"/>
  <c r="GO91" i="24"/>
  <c r="GW91" i="24"/>
  <c r="DX106" i="24"/>
  <c r="DV106" i="24"/>
  <c r="DU106" i="24"/>
  <c r="EC106" i="24"/>
  <c r="HB113" i="24"/>
  <c r="HA113" i="24"/>
  <c r="FA119" i="24"/>
  <c r="ES119" i="24"/>
  <c r="HN136" i="24"/>
  <c r="HM136" i="24"/>
  <c r="HU136" i="24"/>
  <c r="JU109" i="24"/>
  <c r="IK79" i="24"/>
  <c r="GK52" i="24"/>
  <c r="HI52" i="24"/>
  <c r="HB52" i="24"/>
  <c r="IL118" i="24"/>
  <c r="IS118" i="24"/>
  <c r="JI128" i="24"/>
  <c r="JJ128" i="24"/>
  <c r="JQ128" i="24"/>
  <c r="GW163" i="24"/>
  <c r="GP163" i="24"/>
  <c r="DV169" i="24"/>
  <c r="DW169" i="24"/>
  <c r="EC169" i="24"/>
  <c r="IG132" i="24"/>
  <c r="IG130" i="24"/>
  <c r="HZ115" i="24"/>
  <c r="KC77" i="24"/>
  <c r="ET77" i="24"/>
  <c r="GP74" i="24"/>
  <c r="IG29" i="24"/>
  <c r="JV80" i="24"/>
  <c r="JQ150" i="24"/>
  <c r="HI126" i="24"/>
  <c r="GK132" i="24"/>
  <c r="IS111" i="24"/>
  <c r="HI111" i="24"/>
  <c r="HI113" i="24"/>
  <c r="IS98" i="24"/>
  <c r="IG65" i="24"/>
  <c r="FY62" i="24"/>
  <c r="IX147" i="24"/>
  <c r="GC137" i="24"/>
  <c r="DU118" i="24"/>
  <c r="JU80" i="24"/>
  <c r="HB119" i="24"/>
  <c r="DX139" i="24"/>
  <c r="DW22" i="24"/>
  <c r="DW133" i="24"/>
  <c r="JU92" i="24"/>
  <c r="HY117" i="24"/>
  <c r="IG117" i="24"/>
  <c r="JU145" i="24"/>
  <c r="KC145" i="24"/>
  <c r="JV145" i="24"/>
  <c r="EC193" i="24"/>
  <c r="DV193" i="24"/>
  <c r="EC150" i="24"/>
  <c r="JI66" i="24"/>
  <c r="HY137" i="24"/>
  <c r="FY40" i="24"/>
  <c r="FR40" i="24"/>
  <c r="GP70" i="24"/>
  <c r="GO70" i="24"/>
  <c r="GW70" i="24"/>
  <c r="DV140" i="24"/>
  <c r="DX224" i="24"/>
  <c r="HY49" i="24"/>
  <c r="IL77" i="24"/>
  <c r="IK77" i="24"/>
  <c r="IX91" i="24"/>
  <c r="IW91" i="24"/>
  <c r="FY100" i="24"/>
  <c r="FQ100" i="24"/>
  <c r="EC154" i="24"/>
  <c r="DU154" i="24"/>
  <c r="JI25" i="24"/>
  <c r="JJ25" i="24"/>
  <c r="ES86" i="24"/>
  <c r="FA86" i="24"/>
  <c r="JQ111" i="24"/>
  <c r="JJ111" i="24"/>
  <c r="GK135" i="24"/>
  <c r="GC135" i="24"/>
  <c r="JU147" i="24"/>
  <c r="JV147" i="24"/>
  <c r="DV210" i="24"/>
  <c r="EC210" i="24"/>
  <c r="DU210" i="24"/>
  <c r="DW210" i="24"/>
  <c r="IL148" i="24"/>
  <c r="GD126" i="24"/>
  <c r="JQ121" i="24"/>
  <c r="GC132" i="24"/>
  <c r="HA111" i="24"/>
  <c r="IK98" i="24"/>
  <c r="IG77" i="24"/>
  <c r="FQ62" i="24"/>
  <c r="DU22" i="24"/>
  <c r="IW147" i="24"/>
  <c r="DX154" i="24"/>
  <c r="DW220" i="24"/>
  <c r="DW33" i="24"/>
  <c r="DX33" i="24"/>
  <c r="FR115" i="24"/>
  <c r="EC133" i="24"/>
  <c r="GC91" i="24"/>
  <c r="IK73" i="24"/>
  <c r="GP129" i="24"/>
  <c r="GO129" i="24"/>
  <c r="IG134" i="24"/>
  <c r="HZ134" i="24"/>
  <c r="HY134" i="24"/>
  <c r="EC76" i="24"/>
  <c r="DW76" i="24"/>
  <c r="FA114" i="24"/>
  <c r="ES114" i="24"/>
  <c r="ET114" i="24"/>
  <c r="IX116" i="24"/>
  <c r="IW116" i="24"/>
  <c r="JE116" i="24"/>
  <c r="FR120" i="24"/>
  <c r="FY120" i="24"/>
  <c r="IG120" i="24"/>
  <c r="HY120" i="24"/>
  <c r="DU145" i="24"/>
  <c r="DV145" i="24"/>
  <c r="DV101" i="24"/>
  <c r="DU101" i="24"/>
  <c r="EC101" i="24"/>
  <c r="FQ75" i="24"/>
  <c r="ET29" i="24"/>
  <c r="FA29" i="24"/>
  <c r="GP24" i="24"/>
  <c r="GW24" i="24"/>
  <c r="GO24" i="24"/>
  <c r="HM40" i="24"/>
  <c r="HU40" i="24"/>
  <c r="HN40" i="24"/>
  <c r="KC40" i="24"/>
  <c r="JV40" i="24"/>
  <c r="GO45" i="24"/>
  <c r="GP45" i="24"/>
  <c r="GW45" i="24"/>
  <c r="IX45" i="24"/>
  <c r="IW45" i="24"/>
  <c r="DU50" i="24"/>
  <c r="DW50" i="24"/>
  <c r="EC50" i="24"/>
  <c r="IL70" i="24"/>
  <c r="IK70" i="24"/>
  <c r="IS70" i="24"/>
  <c r="HU77" i="24"/>
  <c r="HN77" i="24"/>
  <c r="EC92" i="24"/>
  <c r="DX92" i="24"/>
  <c r="HI100" i="24"/>
  <c r="HB100" i="24"/>
  <c r="IK113" i="24"/>
  <c r="IL113" i="24"/>
  <c r="IS113" i="24"/>
  <c r="ES115" i="24"/>
  <c r="FA115" i="24"/>
  <c r="ET115" i="24"/>
  <c r="KC115" i="24"/>
  <c r="JV115" i="24"/>
  <c r="JU115" i="24"/>
  <c r="IS126" i="24"/>
  <c r="IL126" i="24"/>
  <c r="HU164" i="24"/>
  <c r="HN164" i="24"/>
  <c r="KC164" i="24"/>
  <c r="JV164" i="24"/>
  <c r="EC160" i="24"/>
  <c r="DW160" i="24"/>
  <c r="DU215" i="24"/>
  <c r="GC161" i="24"/>
  <c r="ES132" i="24"/>
  <c r="KC23" i="24"/>
  <c r="JV23" i="24"/>
  <c r="HM43" i="24"/>
  <c r="HU43" i="24"/>
  <c r="EC100" i="24"/>
  <c r="DU100" i="24"/>
  <c r="DW164" i="24"/>
  <c r="DV164" i="24"/>
  <c r="ES130" i="24"/>
  <c r="ET132" i="24"/>
  <c r="ES47" i="24"/>
  <c r="FA47" i="24"/>
  <c r="GC79" i="24"/>
  <c r="GD79" i="24"/>
  <c r="HA110" i="24"/>
  <c r="HB110" i="24"/>
  <c r="GD117" i="24"/>
  <c r="GK117" i="24"/>
  <c r="GC117" i="24"/>
  <c r="DW209" i="24"/>
  <c r="DX209" i="24"/>
  <c r="IG109" i="24"/>
  <c r="HM29" i="24"/>
  <c r="GC60" i="24"/>
  <c r="FY71" i="24"/>
  <c r="FQ71" i="24"/>
  <c r="GW133" i="24"/>
  <c r="DU41" i="24"/>
  <c r="DW41" i="24"/>
  <c r="EC41" i="24"/>
  <c r="DX64" i="24"/>
  <c r="DW64" i="24"/>
  <c r="FR66" i="24"/>
  <c r="FQ66" i="24"/>
  <c r="FY66" i="24"/>
  <c r="GK80" i="24"/>
  <c r="GC80" i="24"/>
  <c r="DU140" i="24"/>
  <c r="IK115" i="24"/>
  <c r="HZ79" i="24"/>
  <c r="HM86" i="24"/>
  <c r="JU114" i="24"/>
  <c r="DX164" i="24"/>
  <c r="FR132" i="24"/>
  <c r="JU71" i="24"/>
  <c r="IS73" i="24"/>
  <c r="GP72" i="24"/>
  <c r="GW72" i="24"/>
  <c r="EC172" i="24"/>
  <c r="DX172" i="24"/>
  <c r="DW172" i="24"/>
  <c r="EC63" i="24"/>
  <c r="DU63" i="24"/>
  <c r="DV218" i="24"/>
  <c r="EC218" i="24"/>
  <c r="DU218" i="24"/>
  <c r="JI110" i="24"/>
  <c r="JJ110" i="24"/>
  <c r="GC120" i="24"/>
  <c r="DX121" i="24"/>
  <c r="EC226" i="24"/>
  <c r="DV226" i="24"/>
  <c r="DU226" i="24"/>
  <c r="IK126" i="24"/>
  <c r="GW62" i="24"/>
  <c r="GP62" i="24"/>
  <c r="JU86" i="24"/>
  <c r="JV86" i="24"/>
  <c r="KC147" i="24"/>
  <c r="IS161" i="24"/>
  <c r="GP64" i="24"/>
  <c r="EC78" i="24"/>
  <c r="DU172" i="24"/>
  <c r="DU167" i="24"/>
  <c r="HZ120" i="24"/>
  <c r="GC113" i="24"/>
  <c r="HU86" i="24"/>
  <c r="KC114" i="24"/>
  <c r="DX173" i="24"/>
  <c r="DX218" i="24"/>
  <c r="FQ132" i="24"/>
  <c r="IW70" i="24"/>
  <c r="GK62" i="24"/>
  <c r="GP51" i="24"/>
  <c r="GW93" i="24"/>
  <c r="GP93" i="24"/>
  <c r="GO93" i="24"/>
  <c r="IW133" i="24"/>
  <c r="JE133" i="24"/>
  <c r="JE136" i="24"/>
  <c r="IW136" i="24"/>
  <c r="GD70" i="24"/>
  <c r="FY49" i="24"/>
  <c r="HU118" i="24"/>
  <c r="HM118" i="24"/>
  <c r="KC118" i="24"/>
  <c r="JU118" i="24"/>
  <c r="HI125" i="24"/>
  <c r="HA125" i="24"/>
  <c r="JQ125" i="24"/>
  <c r="JI125" i="24"/>
  <c r="JJ125" i="24"/>
  <c r="GC128" i="24"/>
  <c r="GD128" i="24"/>
  <c r="EC194" i="24"/>
  <c r="DW194" i="24"/>
  <c r="DU194" i="24"/>
  <c r="DV100" i="24"/>
  <c r="DV63" i="24"/>
  <c r="JU164" i="24"/>
  <c r="IL111" i="24"/>
  <c r="HU76" i="24"/>
  <c r="HM76" i="24"/>
  <c r="ET130" i="24"/>
  <c r="HU80" i="24"/>
  <c r="GO86" i="24"/>
  <c r="GD46" i="24"/>
  <c r="GC46" i="24"/>
  <c r="JE106" i="24"/>
  <c r="IW106" i="24"/>
  <c r="JQ116" i="24"/>
  <c r="JJ116" i="24"/>
  <c r="DV139" i="24"/>
  <c r="HU29" i="24"/>
  <c r="GO110" i="24"/>
  <c r="HI24" i="24"/>
  <c r="HB24" i="24"/>
  <c r="HA24" i="24"/>
  <c r="IL49" i="24"/>
  <c r="IS49" i="24"/>
  <c r="DU239" i="24"/>
  <c r="DV239" i="24"/>
  <c r="FA40" i="24"/>
  <c r="DU112" i="24"/>
  <c r="JI74" i="24"/>
  <c r="DW78" i="24"/>
  <c r="GK29" i="24"/>
  <c r="GC29" i="24"/>
  <c r="FA45" i="24"/>
  <c r="ES45" i="24"/>
  <c r="HI70" i="24"/>
  <c r="HB70" i="24"/>
  <c r="HU74" i="24"/>
  <c r="HN74" i="24"/>
  <c r="HY100" i="24"/>
  <c r="HZ100" i="24"/>
  <c r="IG100" i="24"/>
  <c r="HM119" i="24"/>
  <c r="HU119" i="24"/>
  <c r="JV119" i="24"/>
  <c r="JU119" i="24"/>
  <c r="FY163" i="24"/>
  <c r="KC76" i="24"/>
  <c r="DV167" i="24"/>
  <c r="GW126" i="24"/>
  <c r="DX22" i="24"/>
  <c r="GO148" i="24"/>
  <c r="HA73" i="24"/>
  <c r="HI73" i="24"/>
  <c r="HB73" i="24"/>
  <c r="DU113" i="24"/>
  <c r="DX113" i="24"/>
  <c r="JE163" i="24"/>
  <c r="IW163" i="24"/>
  <c r="EC231" i="24"/>
  <c r="DW231" i="24"/>
  <c r="DU231" i="24"/>
  <c r="GP110" i="24"/>
  <c r="HA112" i="24"/>
  <c r="FY99" i="24"/>
  <c r="IL64" i="24"/>
  <c r="HB125" i="24"/>
  <c r="JQ110" i="24"/>
  <c r="JQ93" i="24"/>
  <c r="FQ99" i="24"/>
  <c r="FA63" i="24"/>
  <c r="IS148" i="24"/>
  <c r="JQ129" i="24"/>
  <c r="IK128" i="24"/>
  <c r="HU121" i="24"/>
  <c r="KC130" i="24"/>
  <c r="HI112" i="24"/>
  <c r="JI93" i="24"/>
  <c r="KC74" i="24"/>
  <c r="ES92" i="24"/>
  <c r="ES63" i="24"/>
  <c r="DV78" i="24"/>
  <c r="ET100" i="24"/>
  <c r="ET40" i="24"/>
  <c r="HU23" i="24"/>
  <c r="DV47" i="24"/>
  <c r="FQ120" i="24"/>
  <c r="GD113" i="24"/>
  <c r="JV74" i="24"/>
  <c r="ET45" i="24"/>
  <c r="DX194" i="24"/>
  <c r="DX100" i="24"/>
  <c r="DW215" i="24"/>
  <c r="HA150" i="24"/>
  <c r="GD106" i="24"/>
  <c r="HN121" i="24"/>
  <c r="IK80" i="24"/>
  <c r="HY58" i="24"/>
  <c r="HA146" i="24"/>
  <c r="HI146" i="24"/>
  <c r="HB146" i="24"/>
  <c r="HY46" i="24"/>
  <c r="HZ46" i="24"/>
  <c r="HN71" i="24"/>
  <c r="HU71" i="24"/>
  <c r="GW78" i="24"/>
  <c r="GP78" i="24"/>
  <c r="JJ92" i="24"/>
  <c r="JQ92" i="24"/>
  <c r="JI92" i="24"/>
  <c r="DX208" i="24"/>
  <c r="EC208" i="24"/>
  <c r="DU208" i="24"/>
  <c r="DV22" i="24"/>
  <c r="IX24" i="24"/>
  <c r="JE24" i="24"/>
  <c r="JJ100" i="24"/>
  <c r="JQ100" i="24"/>
  <c r="JI100" i="24"/>
  <c r="DU187" i="24"/>
  <c r="DX187" i="24"/>
  <c r="DV187" i="24"/>
  <c r="EC187" i="24"/>
  <c r="JV43" i="24"/>
  <c r="JU43" i="24"/>
  <c r="KC43" i="24"/>
  <c r="ET71" i="24"/>
  <c r="HZ99" i="24"/>
  <c r="DX193" i="24"/>
  <c r="HZ145" i="24"/>
  <c r="FA118" i="24"/>
  <c r="HA63" i="24"/>
  <c r="JU50" i="24"/>
  <c r="JV50" i="24"/>
  <c r="HM92" i="24"/>
  <c r="HN92" i="24"/>
  <c r="GO106" i="24"/>
  <c r="GP106" i="24"/>
  <c r="FY114" i="24"/>
  <c r="FR114" i="24"/>
  <c r="FQ114" i="24"/>
  <c r="DU110" i="24"/>
  <c r="EC110" i="24"/>
  <c r="JQ133" i="24"/>
  <c r="JJ133" i="24"/>
  <c r="JI133" i="24"/>
  <c r="DX116" i="24"/>
  <c r="DW116" i="24"/>
  <c r="HB63" i="24"/>
  <c r="ET24" i="24"/>
  <c r="ES24" i="24"/>
  <c r="FA24" i="24"/>
  <c r="GD40" i="24"/>
  <c r="GC40" i="24"/>
  <c r="GK77" i="24"/>
  <c r="GC77" i="24"/>
  <c r="GD77" i="24"/>
  <c r="HU115" i="24"/>
  <c r="JV45" i="24"/>
  <c r="DU121" i="24"/>
  <c r="JJ28" i="24"/>
  <c r="JQ28" i="24"/>
  <c r="HB25" i="24"/>
  <c r="HI25" i="24"/>
  <c r="IG66" i="24"/>
  <c r="HZ66" i="24"/>
  <c r="HY66" i="24"/>
  <c r="FQ112" i="24"/>
  <c r="FY112" i="24"/>
  <c r="FR112" i="24"/>
  <c r="HA128" i="24"/>
  <c r="HB128" i="24"/>
  <c r="IK135" i="24"/>
  <c r="IS135" i="24"/>
  <c r="IL135" i="24"/>
  <c r="FR163" i="24"/>
  <c r="JI121" i="24"/>
  <c r="IS164" i="24"/>
  <c r="IS128" i="24"/>
  <c r="ES100" i="24"/>
  <c r="KC150" i="24"/>
  <c r="IG163" i="24"/>
  <c r="HN114" i="24"/>
  <c r="EC121" i="24"/>
  <c r="DV92" i="24"/>
  <c r="JJ74" i="24"/>
  <c r="JJ72" i="24"/>
  <c r="KC63" i="24"/>
  <c r="ET92" i="24"/>
  <c r="JI59" i="24"/>
  <c r="FY23" i="24"/>
  <c r="DU45" i="24"/>
  <c r="EC173" i="24"/>
  <c r="HM146" i="24"/>
  <c r="IK23" i="24"/>
  <c r="DX169" i="24"/>
  <c r="DX153" i="24"/>
  <c r="HA100" i="24"/>
  <c r="IS80" i="24"/>
  <c r="GK40" i="24"/>
  <c r="FA112" i="24"/>
  <c r="DV25" i="24"/>
  <c r="IS47" i="24"/>
  <c r="EC189" i="24"/>
  <c r="DW189" i="24"/>
  <c r="DX74" i="24"/>
  <c r="FY129" i="24"/>
  <c r="DU73" i="24"/>
  <c r="HB134" i="24"/>
  <c r="GP111" i="24"/>
  <c r="HY80" i="24"/>
  <c r="DW185" i="24"/>
  <c r="EC25" i="24"/>
  <c r="DU74" i="24"/>
  <c r="HA134" i="24"/>
  <c r="HZ72" i="24"/>
  <c r="DW165" i="24"/>
  <c r="FR135" i="24"/>
  <c r="DU189" i="24"/>
  <c r="FQ135" i="24"/>
  <c r="IX128" i="24"/>
  <c r="FY147" i="24"/>
  <c r="EC119" i="24"/>
  <c r="JI86" i="24"/>
  <c r="DV74" i="24"/>
  <c r="JE73" i="24"/>
  <c r="IK76" i="24"/>
  <c r="IW145" i="24"/>
  <c r="HB147" i="24"/>
  <c r="DW34" i="24"/>
  <c r="HU60" i="24"/>
  <c r="FQ129" i="24"/>
  <c r="DV111" i="24"/>
  <c r="IL76" i="24"/>
  <c r="EC68" i="24"/>
  <c r="JE145" i="24"/>
  <c r="HA147" i="24"/>
  <c r="IS146" i="24"/>
  <c r="HA79" i="24"/>
  <c r="FY121" i="24"/>
  <c r="FY11" i="24"/>
  <c r="HZ129" i="24"/>
  <c r="ET117" i="24"/>
  <c r="JQ117" i="24"/>
  <c r="IG121" i="24"/>
  <c r="KC98" i="24"/>
  <c r="FY109" i="24"/>
  <c r="JJ79" i="24"/>
  <c r="IG72" i="24"/>
  <c r="IL79" i="24"/>
  <c r="DV66" i="24"/>
  <c r="IS32" i="24"/>
  <c r="HB38" i="24"/>
  <c r="DU188" i="24"/>
  <c r="HU146" i="24"/>
  <c r="EC118" i="24"/>
  <c r="HI110" i="24"/>
  <c r="JI65" i="24"/>
  <c r="GC47" i="24"/>
  <c r="DX230" i="24"/>
  <c r="DU241" i="24"/>
  <c r="DW147" i="24"/>
  <c r="JV76" i="24"/>
  <c r="GO145" i="24"/>
  <c r="GC129" i="24"/>
  <c r="HZ76" i="24"/>
  <c r="GD129" i="24"/>
  <c r="HU117" i="24"/>
  <c r="HY121" i="24"/>
  <c r="HI129" i="24"/>
  <c r="FR109" i="24"/>
  <c r="KC110" i="24"/>
  <c r="IG76" i="24"/>
  <c r="IG60" i="24"/>
  <c r="GW79" i="24"/>
  <c r="EC80" i="24"/>
  <c r="IG38" i="24"/>
  <c r="GP134" i="24"/>
  <c r="JJ146" i="24"/>
  <c r="HB121" i="24"/>
  <c r="IW110" i="24"/>
  <c r="JU60" i="24"/>
  <c r="GO15" i="24"/>
  <c r="GP15" i="24"/>
  <c r="DX188" i="24"/>
  <c r="JU161" i="24"/>
  <c r="DU135" i="24"/>
  <c r="JV37" i="24"/>
  <c r="FA12" i="24"/>
  <c r="EV12" i="24"/>
  <c r="EU12" i="24"/>
  <c r="JE129" i="24"/>
  <c r="FY117" i="24"/>
  <c r="IG110" i="24"/>
  <c r="HB129" i="24"/>
  <c r="JJ109" i="24"/>
  <c r="IG98" i="24"/>
  <c r="JU110" i="24"/>
  <c r="HN79" i="24"/>
  <c r="GO79" i="24"/>
  <c r="DU80" i="24"/>
  <c r="KC27" i="24"/>
  <c r="DV112" i="24"/>
  <c r="EC176" i="24"/>
  <c r="ET134" i="24"/>
  <c r="IX121" i="24"/>
  <c r="JI146" i="24"/>
  <c r="HA121" i="24"/>
  <c r="IX110" i="24"/>
  <c r="HN109" i="24"/>
  <c r="FY32" i="24"/>
  <c r="IL12" i="24"/>
  <c r="DX182" i="24"/>
  <c r="ET16" i="24"/>
  <c r="EU16" i="24"/>
  <c r="EV16" i="24"/>
  <c r="JE161" i="24"/>
  <c r="HU145" i="24"/>
  <c r="HB161" i="24"/>
  <c r="IL146" i="24"/>
  <c r="JV121" i="24"/>
  <c r="HY110" i="24"/>
  <c r="GK121" i="24"/>
  <c r="JQ109" i="24"/>
  <c r="HU109" i="24"/>
  <c r="ES109" i="24"/>
  <c r="GK76" i="24"/>
  <c r="DV80" i="24"/>
  <c r="GP42" i="24"/>
  <c r="DV241" i="24"/>
  <c r="HY129" i="24"/>
  <c r="IW76" i="24"/>
  <c r="DW182" i="24"/>
  <c r="DX135" i="24"/>
  <c r="FA16" i="24"/>
  <c r="IX161" i="24"/>
  <c r="FA146" i="24"/>
  <c r="HN145" i="24"/>
  <c r="FY134" i="24"/>
  <c r="GC121" i="24"/>
  <c r="GK98" i="24"/>
  <c r="ET109" i="24"/>
  <c r="FR79" i="24"/>
  <c r="JJ65" i="24"/>
  <c r="FA79" i="24"/>
  <c r="EC225" i="24"/>
  <c r="DV182" i="24"/>
  <c r="DU182" i="24"/>
  <c r="IW98" i="24"/>
  <c r="ES117" i="24"/>
  <c r="FR146" i="24"/>
  <c r="GO117" i="24"/>
  <c r="HA98" i="24"/>
  <c r="HA76" i="24"/>
  <c r="JE76" i="24"/>
  <c r="DX112" i="24"/>
  <c r="DW188" i="24"/>
  <c r="DX95" i="24"/>
  <c r="DX176" i="24"/>
  <c r="KC47" i="24"/>
  <c r="B3" i="23"/>
  <c r="JQ134" i="24"/>
  <c r="FR134" i="24"/>
  <c r="DV118" i="24"/>
  <c r="FY145" i="24"/>
  <c r="GK110" i="24"/>
  <c r="ES79" i="24"/>
  <c r="GW42" i="24"/>
  <c r="GO32" i="24"/>
  <c r="DV230" i="24"/>
  <c r="DV225" i="24"/>
  <c r="IX98" i="24"/>
  <c r="IK109" i="24"/>
  <c r="FQ146" i="24"/>
  <c r="HB98" i="24"/>
  <c r="HI76" i="24"/>
  <c r="JV51" i="24"/>
  <c r="HZ27" i="24"/>
  <c r="DW80" i="24"/>
  <c r="DW16" i="24"/>
  <c r="DW112" i="24"/>
  <c r="DV188" i="24"/>
  <c r="DU230" i="24"/>
  <c r="DW241" i="24"/>
  <c r="DU95" i="24"/>
  <c r="GO134" i="24"/>
  <c r="JQ145" i="24"/>
  <c r="HU134" i="24"/>
  <c r="HN134" i="24"/>
  <c r="IL117" i="24"/>
  <c r="FR65" i="24"/>
  <c r="IX47" i="24"/>
  <c r="DV235" i="24"/>
  <c r="DV168" i="24"/>
  <c r="DU168" i="24"/>
  <c r="HY161" i="24"/>
  <c r="DX168" i="24"/>
  <c r="DX241" i="24"/>
  <c r="HA72" i="24"/>
  <c r="HU79" i="24"/>
  <c r="ET11" i="24"/>
  <c r="EV11" i="24"/>
  <c r="EU11" i="24"/>
  <c r="JQ71" i="24"/>
  <c r="GD64" i="24"/>
  <c r="DW25" i="24"/>
  <c r="IX92" i="24"/>
  <c r="JE72" i="24"/>
  <c r="HM71" i="24"/>
  <c r="GK18" i="24"/>
  <c r="IL75" i="24"/>
  <c r="DV72" i="24"/>
  <c r="JE64" i="24"/>
  <c r="JI71" i="24"/>
  <c r="IG46" i="24"/>
  <c r="EC28" i="24"/>
  <c r="GK120" i="24"/>
  <c r="IK106" i="24"/>
  <c r="HM13" i="24"/>
  <c r="DW72" i="24"/>
  <c r="DW145" i="24"/>
  <c r="FY75" i="24"/>
  <c r="HZ34" i="24"/>
  <c r="DU76" i="24"/>
  <c r="DW109" i="24"/>
  <c r="DX76" i="24"/>
  <c r="HB92" i="24"/>
  <c r="IS75" i="24"/>
  <c r="HA93" i="24"/>
  <c r="FR50" i="24"/>
  <c r="JU78" i="24"/>
  <c r="JU64" i="24"/>
  <c r="GO50" i="24"/>
  <c r="IX15" i="24"/>
  <c r="HA92" i="24"/>
  <c r="GK59" i="24"/>
  <c r="HI78" i="24"/>
  <c r="FY50" i="24"/>
  <c r="JU46" i="24"/>
  <c r="HY78" i="24"/>
  <c r="ES71" i="24"/>
  <c r="IK37" i="24"/>
  <c r="DX109" i="24"/>
  <c r="HB19" i="24"/>
  <c r="IL71" i="24"/>
  <c r="HI64" i="24"/>
  <c r="HY93" i="24"/>
  <c r="ET75" i="24"/>
  <c r="HI42" i="24"/>
  <c r="GK46" i="24"/>
  <c r="ES27" i="24"/>
  <c r="JE15" i="24"/>
  <c r="JV46" i="24"/>
  <c r="GW106" i="24"/>
  <c r="IG114" i="24"/>
  <c r="GC64" i="24"/>
  <c r="FA37" i="24"/>
  <c r="JI27" i="24"/>
  <c r="DW48" i="24"/>
  <c r="HZ93" i="24"/>
  <c r="FA11" i="24"/>
  <c r="GO11" i="24"/>
  <c r="IS11" i="24"/>
  <c r="JJ43" i="24"/>
  <c r="IK11" i="24"/>
  <c r="IX25" i="24"/>
  <c r="JV28" i="24"/>
  <c r="AA200" i="25"/>
  <c r="W200" i="25"/>
  <c r="S200" i="25"/>
  <c r="O200" i="25"/>
  <c r="K200" i="25"/>
  <c r="AA199" i="25"/>
  <c r="W199" i="25"/>
  <c r="S199" i="25"/>
  <c r="O199" i="25"/>
  <c r="K199" i="25"/>
  <c r="AA198" i="25"/>
  <c r="W198" i="25"/>
  <c r="S198" i="25"/>
  <c r="O198" i="25"/>
  <c r="K198" i="25"/>
  <c r="AA197" i="25"/>
  <c r="W197" i="25"/>
  <c r="S197" i="25"/>
  <c r="O197" i="25"/>
  <c r="K197" i="25"/>
  <c r="AA196" i="25"/>
  <c r="W196" i="25"/>
  <c r="S196" i="25"/>
  <c r="O196" i="25"/>
  <c r="K196" i="25"/>
  <c r="AA195" i="25"/>
  <c r="W195" i="25"/>
  <c r="S195" i="25"/>
  <c r="O195" i="25"/>
  <c r="K195" i="25"/>
  <c r="AA194" i="25"/>
  <c r="W194" i="25"/>
  <c r="S194" i="25"/>
  <c r="O194" i="25"/>
  <c r="K194" i="25"/>
  <c r="AA193" i="25"/>
  <c r="W193" i="25"/>
  <c r="S193" i="25"/>
  <c r="O193" i="25"/>
  <c r="K193" i="25"/>
  <c r="AA192" i="25"/>
  <c r="W192" i="25"/>
  <c r="S192" i="25"/>
  <c r="O192" i="25"/>
  <c r="K192" i="25"/>
  <c r="AA191" i="25"/>
  <c r="W191" i="25"/>
  <c r="S191" i="25"/>
  <c r="O191" i="25"/>
  <c r="K191" i="25"/>
  <c r="AA190" i="25"/>
  <c r="W190" i="25"/>
  <c r="S190" i="25"/>
  <c r="O190" i="25"/>
  <c r="K190" i="25"/>
  <c r="AA189" i="25"/>
  <c r="W189" i="25"/>
  <c r="S189" i="25"/>
  <c r="O189" i="25"/>
  <c r="K189" i="25"/>
  <c r="AA188" i="25"/>
  <c r="W188" i="25"/>
  <c r="S188" i="25"/>
  <c r="O188" i="25"/>
  <c r="K188" i="25"/>
  <c r="AA187" i="25"/>
  <c r="W187" i="25"/>
  <c r="S187" i="25"/>
  <c r="O187" i="25"/>
  <c r="K187" i="25"/>
  <c r="AA186" i="25"/>
  <c r="W186" i="25"/>
  <c r="Z200" i="25"/>
  <c r="V200" i="25"/>
  <c r="R200" i="25"/>
  <c r="N200" i="25"/>
  <c r="J200" i="25"/>
  <c r="Z199" i="25"/>
  <c r="V199" i="25"/>
  <c r="R199" i="25"/>
  <c r="N199" i="25"/>
  <c r="J199" i="25"/>
  <c r="Z198" i="25"/>
  <c r="V198" i="25"/>
  <c r="R198" i="25"/>
  <c r="N198" i="25"/>
  <c r="J198" i="25"/>
  <c r="Z197" i="25"/>
  <c r="V197" i="25"/>
  <c r="R197" i="25"/>
  <c r="N197" i="25"/>
  <c r="J197" i="25"/>
  <c r="Z196" i="25"/>
  <c r="V196" i="25"/>
  <c r="R196" i="25"/>
  <c r="N196" i="25"/>
  <c r="J196" i="25"/>
  <c r="Z195" i="25"/>
  <c r="V195" i="25"/>
  <c r="R195" i="25"/>
  <c r="N195" i="25"/>
  <c r="J195" i="25"/>
  <c r="Z194" i="25"/>
  <c r="V194" i="25"/>
  <c r="R194" i="25"/>
  <c r="N194" i="25"/>
  <c r="J194" i="25"/>
  <c r="Z193" i="25"/>
  <c r="V193" i="25"/>
  <c r="R193" i="25"/>
  <c r="N193" i="25"/>
  <c r="J193" i="25"/>
  <c r="Z192" i="25"/>
  <c r="V192" i="25"/>
  <c r="R192" i="25"/>
  <c r="N192" i="25"/>
  <c r="J192" i="25"/>
  <c r="Z191" i="25"/>
  <c r="V191" i="25"/>
  <c r="R191" i="25"/>
  <c r="N191" i="25"/>
  <c r="J191" i="25"/>
  <c r="Z190" i="25"/>
  <c r="V190" i="25"/>
  <c r="R190" i="25"/>
  <c r="N190" i="25"/>
  <c r="J190" i="25"/>
  <c r="Z189" i="25"/>
  <c r="V189" i="25"/>
  <c r="R189" i="25"/>
  <c r="N189" i="25"/>
  <c r="J189" i="25"/>
  <c r="Z188" i="25"/>
  <c r="V188" i="25"/>
  <c r="R188" i="25"/>
  <c r="N188" i="25"/>
  <c r="J188" i="25"/>
  <c r="Z187" i="25"/>
  <c r="V187" i="25"/>
  <c r="R187" i="25"/>
  <c r="N187" i="25"/>
  <c r="J187" i="25"/>
  <c r="Z186" i="25"/>
  <c r="V186" i="25"/>
  <c r="R186" i="25"/>
  <c r="AC200" i="25"/>
  <c r="Y200" i="25"/>
  <c r="U200" i="25"/>
  <c r="Q200" i="25"/>
  <c r="M200" i="25"/>
  <c r="AC199" i="25"/>
  <c r="Y199" i="25"/>
  <c r="U199" i="25"/>
  <c r="Q199" i="25"/>
  <c r="M199" i="25"/>
  <c r="AC198" i="25"/>
  <c r="Y198" i="25"/>
  <c r="U198" i="25"/>
  <c r="Q198" i="25"/>
  <c r="M198" i="25"/>
  <c r="AC197" i="25"/>
  <c r="Y197" i="25"/>
  <c r="U197" i="25"/>
  <c r="Q197" i="25"/>
  <c r="M197" i="25"/>
  <c r="AC196" i="25"/>
  <c r="Y196" i="25"/>
  <c r="U196" i="25"/>
  <c r="Q196" i="25"/>
  <c r="M196" i="25"/>
  <c r="AC195" i="25"/>
  <c r="Y195" i="25"/>
  <c r="U195" i="25"/>
  <c r="Q195" i="25"/>
  <c r="M195" i="25"/>
  <c r="AC194" i="25"/>
  <c r="Y194" i="25"/>
  <c r="U194" i="25"/>
  <c r="Q194" i="25"/>
  <c r="M194" i="25"/>
  <c r="AC193" i="25"/>
  <c r="Y193" i="25"/>
  <c r="U193" i="25"/>
  <c r="Q193" i="25"/>
  <c r="M193" i="25"/>
  <c r="AC192" i="25"/>
  <c r="Y192" i="25"/>
  <c r="U192" i="25"/>
  <c r="Q192" i="25"/>
  <c r="M192" i="25"/>
  <c r="AC191" i="25"/>
  <c r="Y191" i="25"/>
  <c r="U191" i="25"/>
  <c r="Q191" i="25"/>
  <c r="M191" i="25"/>
  <c r="AC190" i="25"/>
  <c r="Y190" i="25"/>
  <c r="U190" i="25"/>
  <c r="Q190" i="25"/>
  <c r="M190" i="25"/>
  <c r="AC189" i="25"/>
  <c r="Y189" i="25"/>
  <c r="U189" i="25"/>
  <c r="Q189" i="25"/>
  <c r="M189" i="25"/>
  <c r="AC188" i="25"/>
  <c r="Y188" i="25"/>
  <c r="U188" i="25"/>
  <c r="Q188" i="25"/>
  <c r="M188" i="25"/>
  <c r="AC187" i="25"/>
  <c r="Y187" i="25"/>
  <c r="U187" i="25"/>
  <c r="Q187" i="25"/>
  <c r="M187" i="25"/>
  <c r="AC186" i="25"/>
  <c r="Y186" i="25"/>
  <c r="U186" i="25"/>
  <c r="Q186" i="25"/>
  <c r="M186" i="25"/>
  <c r="AC185" i="25"/>
  <c r="Y185" i="25"/>
  <c r="U185" i="25"/>
  <c r="Q185" i="25"/>
  <c r="M185" i="25"/>
  <c r="AC184" i="25"/>
  <c r="Y184" i="25"/>
  <c r="U184" i="25"/>
  <c r="Q184" i="25"/>
  <c r="M184" i="25"/>
  <c r="AB200" i="25"/>
  <c r="X200" i="25"/>
  <c r="T200" i="25"/>
  <c r="P200" i="25"/>
  <c r="L200" i="25"/>
  <c r="AB199" i="25"/>
  <c r="X199" i="25"/>
  <c r="T199" i="25"/>
  <c r="P199" i="25"/>
  <c r="L199" i="25"/>
  <c r="AB198" i="25"/>
  <c r="X198" i="25"/>
  <c r="T198" i="25"/>
  <c r="P198" i="25"/>
  <c r="L198" i="25"/>
  <c r="AB197" i="25"/>
  <c r="X197" i="25"/>
  <c r="T197" i="25"/>
  <c r="P197" i="25"/>
  <c r="L197" i="25"/>
  <c r="AB196" i="25"/>
  <c r="X196" i="25"/>
  <c r="T196" i="25"/>
  <c r="P196" i="25"/>
  <c r="L196" i="25"/>
  <c r="AB195" i="25"/>
  <c r="X195" i="25"/>
  <c r="T195" i="25"/>
  <c r="P195" i="25"/>
  <c r="L195" i="25"/>
  <c r="AB194" i="25"/>
  <c r="X194" i="25"/>
  <c r="T194" i="25"/>
  <c r="P194" i="25"/>
  <c r="L194" i="25"/>
  <c r="AB193" i="25"/>
  <c r="X193" i="25"/>
  <c r="T193" i="25"/>
  <c r="P193" i="25"/>
  <c r="L193" i="25"/>
  <c r="AB192" i="25"/>
  <c r="X192" i="25"/>
  <c r="T192" i="25"/>
  <c r="P192" i="25"/>
  <c r="L192" i="25"/>
  <c r="AB191" i="25"/>
  <c r="X191" i="25"/>
  <c r="T191" i="25"/>
  <c r="P191" i="25"/>
  <c r="L191" i="25"/>
  <c r="AB190" i="25"/>
  <c r="X190" i="25"/>
  <c r="T190" i="25"/>
  <c r="P190" i="25"/>
  <c r="L190" i="25"/>
  <c r="AB189" i="25"/>
  <c r="X189" i="25"/>
  <c r="T189" i="25"/>
  <c r="P189" i="25"/>
  <c r="L189" i="25"/>
  <c r="AB188" i="25"/>
  <c r="X188" i="25"/>
  <c r="T188" i="25"/>
  <c r="P188" i="25"/>
  <c r="L188" i="25"/>
  <c r="AB187" i="25"/>
  <c r="X187" i="25"/>
  <c r="T187" i="25"/>
  <c r="P187" i="25"/>
  <c r="L187" i="25"/>
  <c r="AB186" i="25"/>
  <c r="X186" i="25"/>
  <c r="T186" i="25"/>
  <c r="P186" i="25"/>
  <c r="L186" i="25"/>
  <c r="AB185" i="25"/>
  <c r="X185" i="25"/>
  <c r="T185" i="25"/>
  <c r="P185" i="25"/>
  <c r="L185" i="25"/>
  <c r="AB184" i="25"/>
  <c r="X184" i="25"/>
  <c r="T184" i="25"/>
  <c r="P184" i="25"/>
  <c r="L184" i="25"/>
  <c r="N186" i="25"/>
  <c r="Z185" i="25"/>
  <c r="R185" i="25"/>
  <c r="J185" i="25"/>
  <c r="V184" i="25"/>
  <c r="N184" i="25"/>
  <c r="AB183" i="25"/>
  <c r="X183" i="25"/>
  <c r="T183" i="25"/>
  <c r="P183" i="25"/>
  <c r="L183" i="25"/>
  <c r="AB182" i="25"/>
  <c r="X182" i="25"/>
  <c r="T182" i="25"/>
  <c r="P182" i="25"/>
  <c r="L182" i="25"/>
  <c r="AB181" i="25"/>
  <c r="X181" i="25"/>
  <c r="T181" i="25"/>
  <c r="P181" i="25"/>
  <c r="L181" i="25"/>
  <c r="AB180" i="25"/>
  <c r="X180" i="25"/>
  <c r="T180" i="25"/>
  <c r="P180" i="25"/>
  <c r="L180" i="25"/>
  <c r="AB179" i="25"/>
  <c r="X179" i="25"/>
  <c r="T179" i="25"/>
  <c r="P179" i="25"/>
  <c r="L179" i="25"/>
  <c r="AB178" i="25"/>
  <c r="X178" i="25"/>
  <c r="T178" i="25"/>
  <c r="P178" i="25"/>
  <c r="L178" i="25"/>
  <c r="AB177" i="25"/>
  <c r="X177" i="25"/>
  <c r="T177" i="25"/>
  <c r="P177" i="25"/>
  <c r="L177" i="25"/>
  <c r="AB176" i="25"/>
  <c r="X176" i="25"/>
  <c r="T176" i="25"/>
  <c r="P176" i="25"/>
  <c r="L176" i="25"/>
  <c r="AB175" i="25"/>
  <c r="X175" i="25"/>
  <c r="T175" i="25"/>
  <c r="P175" i="25"/>
  <c r="L175" i="25"/>
  <c r="AB174" i="25"/>
  <c r="X174" i="25"/>
  <c r="T174" i="25"/>
  <c r="P174" i="25"/>
  <c r="L174" i="25"/>
  <c r="AB173" i="25"/>
  <c r="X173" i="25"/>
  <c r="T173" i="25"/>
  <c r="P173" i="25"/>
  <c r="L173" i="25"/>
  <c r="AB172" i="25"/>
  <c r="X172" i="25"/>
  <c r="T172" i="25"/>
  <c r="P172" i="25"/>
  <c r="L172" i="25"/>
  <c r="AB171" i="25"/>
  <c r="X171" i="25"/>
  <c r="T171" i="25"/>
  <c r="P171" i="25"/>
  <c r="L171" i="25"/>
  <c r="AB170" i="25"/>
  <c r="X170" i="25"/>
  <c r="T170" i="25"/>
  <c r="P170" i="25"/>
  <c r="L170" i="25"/>
  <c r="AB169" i="25"/>
  <c r="X169" i="25"/>
  <c r="T169" i="25"/>
  <c r="P169" i="25"/>
  <c r="L169" i="25"/>
  <c r="AB168" i="25"/>
  <c r="X168" i="25"/>
  <c r="T168" i="25"/>
  <c r="P168" i="25"/>
  <c r="K186" i="25"/>
  <c r="W185" i="25"/>
  <c r="O185" i="25"/>
  <c r="AA184" i="25"/>
  <c r="S184" i="25"/>
  <c r="K184" i="25"/>
  <c r="AA183" i="25"/>
  <c r="W183" i="25"/>
  <c r="S183" i="25"/>
  <c r="O183" i="25"/>
  <c r="K183" i="25"/>
  <c r="AA182" i="25"/>
  <c r="W182" i="25"/>
  <c r="S182" i="25"/>
  <c r="O182" i="25"/>
  <c r="K182" i="25"/>
  <c r="AA181" i="25"/>
  <c r="W181" i="25"/>
  <c r="S181" i="25"/>
  <c r="O181" i="25"/>
  <c r="K181" i="25"/>
  <c r="AA180" i="25"/>
  <c r="W180" i="25"/>
  <c r="S180" i="25"/>
  <c r="O180" i="25"/>
  <c r="K180" i="25"/>
  <c r="AA179" i="25"/>
  <c r="W179" i="25"/>
  <c r="S179" i="25"/>
  <c r="O179" i="25"/>
  <c r="K179" i="25"/>
  <c r="AA178" i="25"/>
  <c r="W178" i="25"/>
  <c r="S178" i="25"/>
  <c r="O178" i="25"/>
  <c r="K178" i="25"/>
  <c r="AA177" i="25"/>
  <c r="W177" i="25"/>
  <c r="S177" i="25"/>
  <c r="O177" i="25"/>
  <c r="K177" i="25"/>
  <c r="AA176" i="25"/>
  <c r="W176" i="25"/>
  <c r="S176" i="25"/>
  <c r="O176" i="25"/>
  <c r="K176" i="25"/>
  <c r="AA175" i="25"/>
  <c r="W175" i="25"/>
  <c r="S175" i="25"/>
  <c r="O175" i="25"/>
  <c r="K175" i="25"/>
  <c r="AA174" i="25"/>
  <c r="W174" i="25"/>
  <c r="S174" i="25"/>
  <c r="O174" i="25"/>
  <c r="K174" i="25"/>
  <c r="AA173" i="25"/>
  <c r="W173" i="25"/>
  <c r="S173" i="25"/>
  <c r="O173" i="25"/>
  <c r="K173" i="25"/>
  <c r="AA172" i="25"/>
  <c r="W172" i="25"/>
  <c r="S172" i="25"/>
  <c r="O172" i="25"/>
  <c r="K172" i="25"/>
  <c r="AA171" i="25"/>
  <c r="W171" i="25"/>
  <c r="S171" i="25"/>
  <c r="O171" i="25"/>
  <c r="K171" i="25"/>
  <c r="AA170" i="25"/>
  <c r="W170" i="25"/>
  <c r="S170" i="25"/>
  <c r="O170" i="25"/>
  <c r="K170" i="25"/>
  <c r="AA169" i="25"/>
  <c r="W169" i="25"/>
  <c r="S169" i="25"/>
  <c r="O169" i="25"/>
  <c r="K169" i="25"/>
  <c r="AA168" i="25"/>
  <c r="S186" i="25"/>
  <c r="J186" i="25"/>
  <c r="V185" i="25"/>
  <c r="N185" i="25"/>
  <c r="Z184" i="25"/>
  <c r="R184" i="25"/>
  <c r="J184" i="25"/>
  <c r="Z183" i="25"/>
  <c r="V183" i="25"/>
  <c r="R183" i="25"/>
  <c r="N183" i="25"/>
  <c r="J183" i="25"/>
  <c r="Z182" i="25"/>
  <c r="V182" i="25"/>
  <c r="R182" i="25"/>
  <c r="N182" i="25"/>
  <c r="J182" i="25"/>
  <c r="Z181" i="25"/>
  <c r="V181" i="25"/>
  <c r="R181" i="25"/>
  <c r="N181" i="25"/>
  <c r="J181" i="25"/>
  <c r="Z180" i="25"/>
  <c r="V180" i="25"/>
  <c r="R180" i="25"/>
  <c r="N180" i="25"/>
  <c r="J180" i="25"/>
  <c r="Z179" i="25"/>
  <c r="V179" i="25"/>
  <c r="R179" i="25"/>
  <c r="N179" i="25"/>
  <c r="J179" i="25"/>
  <c r="Z178" i="25"/>
  <c r="V178" i="25"/>
  <c r="R178" i="25"/>
  <c r="N178" i="25"/>
  <c r="J178" i="25"/>
  <c r="Z177" i="25"/>
  <c r="V177" i="25"/>
  <c r="R177" i="25"/>
  <c r="N177" i="25"/>
  <c r="J177" i="25"/>
  <c r="Z176" i="25"/>
  <c r="V176" i="25"/>
  <c r="R176" i="25"/>
  <c r="N176" i="25"/>
  <c r="J176" i="25"/>
  <c r="Z175" i="25"/>
  <c r="V175" i="25"/>
  <c r="R175" i="25"/>
  <c r="N175" i="25"/>
  <c r="J175" i="25"/>
  <c r="Z174" i="25"/>
  <c r="V174" i="25"/>
  <c r="R174" i="25"/>
  <c r="N174" i="25"/>
  <c r="J174" i="25"/>
  <c r="Z173" i="25"/>
  <c r="V173" i="25"/>
  <c r="R173" i="25"/>
  <c r="N173" i="25"/>
  <c r="J173" i="25"/>
  <c r="Z172" i="25"/>
  <c r="V172" i="25"/>
  <c r="R172" i="25"/>
  <c r="N172" i="25"/>
  <c r="J172" i="25"/>
  <c r="Z171" i="25"/>
  <c r="V171" i="25"/>
  <c r="R171" i="25"/>
  <c r="N171" i="25"/>
  <c r="J171" i="25"/>
  <c r="Z170" i="25"/>
  <c r="V170" i="25"/>
  <c r="R170" i="25"/>
  <c r="N170" i="25"/>
  <c r="J170" i="25"/>
  <c r="Z169" i="25"/>
  <c r="V169" i="25"/>
  <c r="R169" i="25"/>
  <c r="N169" i="25"/>
  <c r="J169" i="25"/>
  <c r="Z168" i="25"/>
  <c r="O186" i="25"/>
  <c r="AA185" i="25"/>
  <c r="S185" i="25"/>
  <c r="K185" i="25"/>
  <c r="W184" i="25"/>
  <c r="O184" i="25"/>
  <c r="AC183" i="25"/>
  <c r="Y183" i="25"/>
  <c r="U183" i="25"/>
  <c r="Q183" i="25"/>
  <c r="M183" i="25"/>
  <c r="AC182" i="25"/>
  <c r="Y182" i="25"/>
  <c r="U182" i="25"/>
  <c r="Q182" i="25"/>
  <c r="M182" i="25"/>
  <c r="AC181" i="25"/>
  <c r="Y181" i="25"/>
  <c r="U181" i="25"/>
  <c r="Q181" i="25"/>
  <c r="M181" i="25"/>
  <c r="AC180" i="25"/>
  <c r="Y180" i="25"/>
  <c r="U180" i="25"/>
  <c r="Q180" i="25"/>
  <c r="M180" i="25"/>
  <c r="AC179" i="25"/>
  <c r="Y179" i="25"/>
  <c r="U179" i="25"/>
  <c r="Q179" i="25"/>
  <c r="M179" i="25"/>
  <c r="AC178" i="25"/>
  <c r="Y178" i="25"/>
  <c r="U178" i="25"/>
  <c r="Q178" i="25"/>
  <c r="M178" i="25"/>
  <c r="AC177" i="25"/>
  <c r="Y177" i="25"/>
  <c r="U177" i="25"/>
  <c r="Q177" i="25"/>
  <c r="M177" i="25"/>
  <c r="AC176" i="25"/>
  <c r="Y176" i="25"/>
  <c r="U176" i="25"/>
  <c r="Q176" i="25"/>
  <c r="M176" i="25"/>
  <c r="AC175" i="25"/>
  <c r="Y175" i="25"/>
  <c r="U175" i="25"/>
  <c r="Q175" i="25"/>
  <c r="M175" i="25"/>
  <c r="AC174" i="25"/>
  <c r="Y174" i="25"/>
  <c r="U174" i="25"/>
  <c r="Q174" i="25"/>
  <c r="M174" i="25"/>
  <c r="AC173" i="25"/>
  <c r="Y173" i="25"/>
  <c r="U173" i="25"/>
  <c r="Q173" i="25"/>
  <c r="M173" i="25"/>
  <c r="AC172" i="25"/>
  <c r="Y172" i="25"/>
  <c r="U172" i="25"/>
  <c r="Q172" i="25"/>
  <c r="M172" i="25"/>
  <c r="AC171" i="25"/>
  <c r="Y171" i="25"/>
  <c r="U171" i="25"/>
  <c r="Q171" i="25"/>
  <c r="M171" i="25"/>
  <c r="AC170" i="25"/>
  <c r="Y170" i="25"/>
  <c r="U170" i="25"/>
  <c r="Q170" i="25"/>
  <c r="M170" i="25"/>
  <c r="AC169" i="25"/>
  <c r="Y169" i="25"/>
  <c r="U169" i="25"/>
  <c r="Q169" i="25"/>
  <c r="M169" i="25"/>
  <c r="AC168" i="25"/>
  <c r="Y168" i="25"/>
  <c r="U168" i="25"/>
  <c r="S168" i="25"/>
  <c r="N168" i="25"/>
  <c r="J168" i="25"/>
  <c r="Z167" i="25"/>
  <c r="V167" i="25"/>
  <c r="R167" i="25"/>
  <c r="N167" i="25"/>
  <c r="J167" i="25"/>
  <c r="Z166" i="25"/>
  <c r="V166" i="25"/>
  <c r="R166" i="25"/>
  <c r="N166" i="25"/>
  <c r="J166" i="25"/>
  <c r="Z165" i="25"/>
  <c r="V165" i="25"/>
  <c r="R165" i="25"/>
  <c r="N165" i="25"/>
  <c r="J165" i="25"/>
  <c r="Z164" i="25"/>
  <c r="V164" i="25"/>
  <c r="R164" i="25"/>
  <c r="N164" i="25"/>
  <c r="J164" i="25"/>
  <c r="Z163" i="25"/>
  <c r="V163" i="25"/>
  <c r="R163" i="25"/>
  <c r="N163" i="25"/>
  <c r="J163" i="25"/>
  <c r="Z162" i="25"/>
  <c r="V162" i="25"/>
  <c r="R162" i="25"/>
  <c r="N162" i="25"/>
  <c r="J162" i="25"/>
  <c r="Z161" i="25"/>
  <c r="V161" i="25"/>
  <c r="R161" i="25"/>
  <c r="N161" i="25"/>
  <c r="J161" i="25"/>
  <c r="Z160" i="25"/>
  <c r="V160" i="25"/>
  <c r="R160" i="25"/>
  <c r="N160" i="25"/>
  <c r="J160" i="25"/>
  <c r="Z159" i="25"/>
  <c r="V159" i="25"/>
  <c r="R159" i="25"/>
  <c r="N159" i="25"/>
  <c r="J159" i="25"/>
  <c r="Z158" i="25"/>
  <c r="V158" i="25"/>
  <c r="R158" i="25"/>
  <c r="N158" i="25"/>
  <c r="J158" i="25"/>
  <c r="Z157" i="25"/>
  <c r="V157" i="25"/>
  <c r="R157" i="25"/>
  <c r="N157" i="25"/>
  <c r="J157" i="25"/>
  <c r="Z156" i="25"/>
  <c r="V156" i="25"/>
  <c r="R156" i="25"/>
  <c r="N156" i="25"/>
  <c r="J156" i="25"/>
  <c r="Z155" i="25"/>
  <c r="V155" i="25"/>
  <c r="R155" i="25"/>
  <c r="N155" i="25"/>
  <c r="J155" i="25"/>
  <c r="Z154" i="25"/>
  <c r="V154" i="25"/>
  <c r="R154" i="25"/>
  <c r="N154" i="25"/>
  <c r="J154" i="25"/>
  <c r="Z153" i="25"/>
  <c r="V153" i="25"/>
  <c r="R153" i="25"/>
  <c r="N153" i="25"/>
  <c r="J153" i="25"/>
  <c r="Z152" i="25"/>
  <c r="V152" i="25"/>
  <c r="R152" i="25"/>
  <c r="N152" i="25"/>
  <c r="J152" i="25"/>
  <c r="Z151" i="25"/>
  <c r="V151" i="25"/>
  <c r="R151" i="25"/>
  <c r="N151" i="25"/>
  <c r="R168" i="25"/>
  <c r="M168" i="25"/>
  <c r="AC167" i="25"/>
  <c r="Y167" i="25"/>
  <c r="U167" i="25"/>
  <c r="Q167" i="25"/>
  <c r="M167" i="25"/>
  <c r="AC166" i="25"/>
  <c r="Y166" i="25"/>
  <c r="U166" i="25"/>
  <c r="Q166" i="25"/>
  <c r="M166" i="25"/>
  <c r="AC165" i="25"/>
  <c r="Y165" i="25"/>
  <c r="U165" i="25"/>
  <c r="Q165" i="25"/>
  <c r="M165" i="25"/>
  <c r="AC164" i="25"/>
  <c r="Y164" i="25"/>
  <c r="U164" i="25"/>
  <c r="Q164" i="25"/>
  <c r="M164" i="25"/>
  <c r="AC163" i="25"/>
  <c r="Y163" i="25"/>
  <c r="U163" i="25"/>
  <c r="Q163" i="25"/>
  <c r="M163" i="25"/>
  <c r="AC162" i="25"/>
  <c r="Y162" i="25"/>
  <c r="U162" i="25"/>
  <c r="Q162" i="25"/>
  <c r="M162" i="25"/>
  <c r="AC161" i="25"/>
  <c r="Y161" i="25"/>
  <c r="U161" i="25"/>
  <c r="Q161" i="25"/>
  <c r="M161" i="25"/>
  <c r="AC160" i="25"/>
  <c r="Y160" i="25"/>
  <c r="U160" i="25"/>
  <c r="Q160" i="25"/>
  <c r="M160" i="25"/>
  <c r="AC159" i="25"/>
  <c r="Y159" i="25"/>
  <c r="U159" i="25"/>
  <c r="Q159" i="25"/>
  <c r="M159" i="25"/>
  <c r="AC158" i="25"/>
  <c r="Y158" i="25"/>
  <c r="U158" i="25"/>
  <c r="Q158" i="25"/>
  <c r="M158" i="25"/>
  <c r="AC157" i="25"/>
  <c r="Y157" i="25"/>
  <c r="U157" i="25"/>
  <c r="Q157" i="25"/>
  <c r="M157" i="25"/>
  <c r="AC156" i="25"/>
  <c r="Y156" i="25"/>
  <c r="U156" i="25"/>
  <c r="Q156" i="25"/>
  <c r="M156" i="25"/>
  <c r="AC155" i="25"/>
  <c r="Y155" i="25"/>
  <c r="U155" i="25"/>
  <c r="Q155" i="25"/>
  <c r="M155" i="25"/>
  <c r="AC154" i="25"/>
  <c r="Y154" i="25"/>
  <c r="U154" i="25"/>
  <c r="Q154" i="25"/>
  <c r="M154" i="25"/>
  <c r="AC153" i="25"/>
  <c r="Y153" i="25"/>
  <c r="U153" i="25"/>
  <c r="Q153" i="25"/>
  <c r="M153" i="25"/>
  <c r="AC152" i="25"/>
  <c r="Y152" i="25"/>
  <c r="U152" i="25"/>
  <c r="W168" i="25"/>
  <c r="Q168" i="25"/>
  <c r="L168" i="25"/>
  <c r="AB167" i="25"/>
  <c r="X167" i="25"/>
  <c r="T167" i="25"/>
  <c r="P167" i="25"/>
  <c r="L167" i="25"/>
  <c r="AB166" i="25"/>
  <c r="X166" i="25"/>
  <c r="T166" i="25"/>
  <c r="P166" i="25"/>
  <c r="L166" i="25"/>
  <c r="AB165" i="25"/>
  <c r="X165" i="25"/>
  <c r="T165" i="25"/>
  <c r="P165" i="25"/>
  <c r="L165" i="25"/>
  <c r="AB164" i="25"/>
  <c r="X164" i="25"/>
  <c r="T164" i="25"/>
  <c r="P164" i="25"/>
  <c r="L164" i="25"/>
  <c r="AB163" i="25"/>
  <c r="X163" i="25"/>
  <c r="T163" i="25"/>
  <c r="P163" i="25"/>
  <c r="L163" i="25"/>
  <c r="AB162" i="25"/>
  <c r="X162" i="25"/>
  <c r="T162" i="25"/>
  <c r="P162" i="25"/>
  <c r="L162" i="25"/>
  <c r="AB161" i="25"/>
  <c r="X161" i="25"/>
  <c r="T161" i="25"/>
  <c r="P161" i="25"/>
  <c r="L161" i="25"/>
  <c r="AB160" i="25"/>
  <c r="X160" i="25"/>
  <c r="T160" i="25"/>
  <c r="P160" i="25"/>
  <c r="L160" i="25"/>
  <c r="AB159" i="25"/>
  <c r="X159" i="25"/>
  <c r="T159" i="25"/>
  <c r="P159" i="25"/>
  <c r="L159" i="25"/>
  <c r="AB158" i="25"/>
  <c r="X158" i="25"/>
  <c r="T158" i="25"/>
  <c r="P158" i="25"/>
  <c r="L158" i="25"/>
  <c r="AB157" i="25"/>
  <c r="X157" i="25"/>
  <c r="T157" i="25"/>
  <c r="P157" i="25"/>
  <c r="L157" i="25"/>
  <c r="AB156" i="25"/>
  <c r="X156" i="25"/>
  <c r="T156" i="25"/>
  <c r="P156" i="25"/>
  <c r="L156" i="25"/>
  <c r="AB155" i="25"/>
  <c r="X155" i="25"/>
  <c r="T155" i="25"/>
  <c r="P155" i="25"/>
  <c r="L155" i="25"/>
  <c r="AB154" i="25"/>
  <c r="X154" i="25"/>
  <c r="T154" i="25"/>
  <c r="P154" i="25"/>
  <c r="L154" i="25"/>
  <c r="AB153" i="25"/>
  <c r="X153" i="25"/>
  <c r="T153" i="25"/>
  <c r="P153" i="25"/>
  <c r="L153" i="25"/>
  <c r="AB152" i="25"/>
  <c r="X152" i="25"/>
  <c r="V168" i="25"/>
  <c r="O168" i="25"/>
  <c r="K168" i="25"/>
  <c r="AA167" i="25"/>
  <c r="W167" i="25"/>
  <c r="S167" i="25"/>
  <c r="O167" i="25"/>
  <c r="K167" i="25"/>
  <c r="AA166" i="25"/>
  <c r="W166" i="25"/>
  <c r="S166" i="25"/>
  <c r="O166" i="25"/>
  <c r="K166" i="25"/>
  <c r="AA165" i="25"/>
  <c r="W165" i="25"/>
  <c r="S165" i="25"/>
  <c r="O165" i="25"/>
  <c r="K165" i="25"/>
  <c r="AA164" i="25"/>
  <c r="W164" i="25"/>
  <c r="S164" i="25"/>
  <c r="O164" i="25"/>
  <c r="K164" i="25"/>
  <c r="AA163" i="25"/>
  <c r="W163" i="25"/>
  <c r="S163" i="25"/>
  <c r="O163" i="25"/>
  <c r="K163" i="25"/>
  <c r="AA162" i="25"/>
  <c r="W162" i="25"/>
  <c r="S162" i="25"/>
  <c r="O162" i="25"/>
  <c r="K162" i="25"/>
  <c r="AA161" i="25"/>
  <c r="W161" i="25"/>
  <c r="S161" i="25"/>
  <c r="O161" i="25"/>
  <c r="K161" i="25"/>
  <c r="AA160" i="25"/>
  <c r="W160" i="25"/>
  <c r="S160" i="25"/>
  <c r="O160" i="25"/>
  <c r="K160" i="25"/>
  <c r="AA159" i="25"/>
  <c r="W159" i="25"/>
  <c r="S159" i="25"/>
  <c r="O159" i="25"/>
  <c r="K159" i="25"/>
  <c r="AA158" i="25"/>
  <c r="W158" i="25"/>
  <c r="S158" i="25"/>
  <c r="O158" i="25"/>
  <c r="K158" i="25"/>
  <c r="AA157" i="25"/>
  <c r="W157" i="25"/>
  <c r="S157" i="25"/>
  <c r="O157" i="25"/>
  <c r="K157" i="25"/>
  <c r="AA156" i="25"/>
  <c r="W156" i="25"/>
  <c r="S156" i="25"/>
  <c r="O156" i="25"/>
  <c r="K156" i="25"/>
  <c r="AA155" i="25"/>
  <c r="W155" i="25"/>
  <c r="S155" i="25"/>
  <c r="O155" i="25"/>
  <c r="K155" i="25"/>
  <c r="AA154" i="25"/>
  <c r="W154" i="25"/>
  <c r="S154" i="25"/>
  <c r="O154" i="25"/>
  <c r="K154" i="25"/>
  <c r="AA153" i="25"/>
  <c r="W153" i="25"/>
  <c r="S153" i="25"/>
  <c r="O153" i="25"/>
  <c r="K153" i="25"/>
  <c r="AA152" i="25"/>
  <c r="W152" i="25"/>
  <c r="S152" i="25"/>
  <c r="O152" i="25"/>
  <c r="K152" i="25"/>
  <c r="AA151" i="25"/>
  <c r="W151" i="25"/>
  <c r="P152" i="25"/>
  <c r="AB151" i="25"/>
  <c r="T151" i="25"/>
  <c r="O151" i="25"/>
  <c r="J151" i="25"/>
  <c r="Z150" i="25"/>
  <c r="V150" i="25"/>
  <c r="R150" i="25"/>
  <c r="N150" i="25"/>
  <c r="J150" i="25"/>
  <c r="Z149" i="25"/>
  <c r="V149" i="25"/>
  <c r="R149" i="25"/>
  <c r="N149" i="25"/>
  <c r="J149" i="25"/>
  <c r="Z148" i="25"/>
  <c r="V148" i="25"/>
  <c r="R148" i="25"/>
  <c r="N148" i="25"/>
  <c r="J148" i="25"/>
  <c r="Z147" i="25"/>
  <c r="V147" i="25"/>
  <c r="R147" i="25"/>
  <c r="N147" i="25"/>
  <c r="J147" i="25"/>
  <c r="Z146" i="25"/>
  <c r="V146" i="25"/>
  <c r="R146" i="25"/>
  <c r="N146" i="25"/>
  <c r="J146" i="25"/>
  <c r="Z145" i="25"/>
  <c r="V145" i="25"/>
  <c r="R145" i="25"/>
  <c r="N145" i="25"/>
  <c r="J145" i="25"/>
  <c r="Z144" i="25"/>
  <c r="V144" i="25"/>
  <c r="R144" i="25"/>
  <c r="N144" i="25"/>
  <c r="J144" i="25"/>
  <c r="Z143" i="25"/>
  <c r="V143" i="25"/>
  <c r="R143" i="25"/>
  <c r="N143" i="25"/>
  <c r="J143" i="25"/>
  <c r="Z142" i="25"/>
  <c r="V142" i="25"/>
  <c r="R142" i="25"/>
  <c r="N142" i="25"/>
  <c r="J142" i="25"/>
  <c r="Z141" i="25"/>
  <c r="V141" i="25"/>
  <c r="R141" i="25"/>
  <c r="N141" i="25"/>
  <c r="J141" i="25"/>
  <c r="Z140" i="25"/>
  <c r="V140" i="25"/>
  <c r="R140" i="25"/>
  <c r="N140" i="25"/>
  <c r="J140" i="25"/>
  <c r="Z139" i="25"/>
  <c r="V139" i="25"/>
  <c r="R139" i="25"/>
  <c r="N139" i="25"/>
  <c r="J139" i="25"/>
  <c r="Z138" i="25"/>
  <c r="V138" i="25"/>
  <c r="R138" i="25"/>
  <c r="N138" i="25"/>
  <c r="J138" i="25"/>
  <c r="Z137" i="25"/>
  <c r="V137" i="25"/>
  <c r="R137" i="25"/>
  <c r="N137" i="25"/>
  <c r="J137" i="25"/>
  <c r="Z136" i="25"/>
  <c r="V136" i="25"/>
  <c r="R136" i="25"/>
  <c r="N136" i="25"/>
  <c r="J136" i="25"/>
  <c r="Z135" i="25"/>
  <c r="V135" i="25"/>
  <c r="R135" i="25"/>
  <c r="N135" i="25"/>
  <c r="J135" i="25"/>
  <c r="Z134" i="25"/>
  <c r="V134" i="25"/>
  <c r="R134" i="25"/>
  <c r="N134" i="25"/>
  <c r="J134" i="25"/>
  <c r="Z133" i="25"/>
  <c r="V133" i="25"/>
  <c r="R133" i="25"/>
  <c r="M152" i="25"/>
  <c r="Y151" i="25"/>
  <c r="S151" i="25"/>
  <c r="M151" i="25"/>
  <c r="AC150" i="25"/>
  <c r="Y150" i="25"/>
  <c r="U150" i="25"/>
  <c r="Q150" i="25"/>
  <c r="M150" i="25"/>
  <c r="AC149" i="25"/>
  <c r="Y149" i="25"/>
  <c r="U149" i="25"/>
  <c r="Q149" i="25"/>
  <c r="M149" i="25"/>
  <c r="AC148" i="25"/>
  <c r="Y148" i="25"/>
  <c r="U148" i="25"/>
  <c r="Q148" i="25"/>
  <c r="M148" i="25"/>
  <c r="AC147" i="25"/>
  <c r="Y147" i="25"/>
  <c r="U147" i="25"/>
  <c r="Q147" i="25"/>
  <c r="M147" i="25"/>
  <c r="AC146" i="25"/>
  <c r="Y146" i="25"/>
  <c r="U146" i="25"/>
  <c r="Q146" i="25"/>
  <c r="M146" i="25"/>
  <c r="AC145" i="25"/>
  <c r="Y145" i="25"/>
  <c r="U145" i="25"/>
  <c r="Q145" i="25"/>
  <c r="M145" i="25"/>
  <c r="AC144" i="25"/>
  <c r="Y144" i="25"/>
  <c r="U144" i="25"/>
  <c r="Q144" i="25"/>
  <c r="M144" i="25"/>
  <c r="AC143" i="25"/>
  <c r="Y143" i="25"/>
  <c r="U143" i="25"/>
  <c r="Q143" i="25"/>
  <c r="M143" i="25"/>
  <c r="AC142" i="25"/>
  <c r="Y142" i="25"/>
  <c r="U142" i="25"/>
  <c r="Q142" i="25"/>
  <c r="M142" i="25"/>
  <c r="AC141" i="25"/>
  <c r="Y141" i="25"/>
  <c r="U141" i="25"/>
  <c r="Q141" i="25"/>
  <c r="M141" i="25"/>
  <c r="AC140" i="25"/>
  <c r="Y140" i="25"/>
  <c r="U140" i="25"/>
  <c r="Q140" i="25"/>
  <c r="M140" i="25"/>
  <c r="AC139" i="25"/>
  <c r="Y139" i="25"/>
  <c r="U139" i="25"/>
  <c r="Q139" i="25"/>
  <c r="M139" i="25"/>
  <c r="AC138" i="25"/>
  <c r="Y138" i="25"/>
  <c r="U138" i="25"/>
  <c r="Q138" i="25"/>
  <c r="M138" i="25"/>
  <c r="AC137" i="25"/>
  <c r="Y137" i="25"/>
  <c r="U137" i="25"/>
  <c r="Q137" i="25"/>
  <c r="M137" i="25"/>
  <c r="AC136" i="25"/>
  <c r="Y136" i="25"/>
  <c r="U136" i="25"/>
  <c r="Q136" i="25"/>
  <c r="M136" i="25"/>
  <c r="AC135" i="25"/>
  <c r="Y135" i="25"/>
  <c r="U135" i="25"/>
  <c r="Q135" i="25"/>
  <c r="M135" i="25"/>
  <c r="AC134" i="25"/>
  <c r="T152" i="25"/>
  <c r="L152" i="25"/>
  <c r="X151" i="25"/>
  <c r="Q151" i="25"/>
  <c r="L151" i="25"/>
  <c r="AB150" i="25"/>
  <c r="X150" i="25"/>
  <c r="T150" i="25"/>
  <c r="P150" i="25"/>
  <c r="L150" i="25"/>
  <c r="AB149" i="25"/>
  <c r="X149" i="25"/>
  <c r="T149" i="25"/>
  <c r="P149" i="25"/>
  <c r="L149" i="25"/>
  <c r="AB148" i="25"/>
  <c r="X148" i="25"/>
  <c r="T148" i="25"/>
  <c r="P148" i="25"/>
  <c r="L148" i="25"/>
  <c r="AB147" i="25"/>
  <c r="X147" i="25"/>
  <c r="T147" i="25"/>
  <c r="P147" i="25"/>
  <c r="L147" i="25"/>
  <c r="AB146" i="25"/>
  <c r="X146" i="25"/>
  <c r="T146" i="25"/>
  <c r="P146" i="25"/>
  <c r="L146" i="25"/>
  <c r="AB145" i="25"/>
  <c r="X145" i="25"/>
  <c r="T145" i="25"/>
  <c r="P145" i="25"/>
  <c r="L145" i="25"/>
  <c r="AB144" i="25"/>
  <c r="X144" i="25"/>
  <c r="T144" i="25"/>
  <c r="P144" i="25"/>
  <c r="L144" i="25"/>
  <c r="AB143" i="25"/>
  <c r="X143" i="25"/>
  <c r="T143" i="25"/>
  <c r="P143" i="25"/>
  <c r="L143" i="25"/>
  <c r="AB142" i="25"/>
  <c r="X142" i="25"/>
  <c r="T142" i="25"/>
  <c r="P142" i="25"/>
  <c r="L142" i="25"/>
  <c r="AB141" i="25"/>
  <c r="X141" i="25"/>
  <c r="T141" i="25"/>
  <c r="P141" i="25"/>
  <c r="L141" i="25"/>
  <c r="AB140" i="25"/>
  <c r="X140" i="25"/>
  <c r="T140" i="25"/>
  <c r="P140" i="25"/>
  <c r="L140" i="25"/>
  <c r="AB139" i="25"/>
  <c r="X139" i="25"/>
  <c r="T139" i="25"/>
  <c r="P139" i="25"/>
  <c r="L139" i="25"/>
  <c r="AB138" i="25"/>
  <c r="X138" i="25"/>
  <c r="T138" i="25"/>
  <c r="P138" i="25"/>
  <c r="L138" i="25"/>
  <c r="AB137" i="25"/>
  <c r="X137" i="25"/>
  <c r="T137" i="25"/>
  <c r="P137" i="25"/>
  <c r="L137" i="25"/>
  <c r="AB136" i="25"/>
  <c r="X136" i="25"/>
  <c r="T136" i="25"/>
  <c r="P136" i="25"/>
  <c r="L136" i="25"/>
  <c r="AB135" i="25"/>
  <c r="X135" i="25"/>
  <c r="T135" i="25"/>
  <c r="P135" i="25"/>
  <c r="L135" i="25"/>
  <c r="Q152" i="25"/>
  <c r="AC151" i="25"/>
  <c r="U151" i="25"/>
  <c r="P151" i="25"/>
  <c r="K151" i="25"/>
  <c r="AA150" i="25"/>
  <c r="W150" i="25"/>
  <c r="S150" i="25"/>
  <c r="O150" i="25"/>
  <c r="K150" i="25"/>
  <c r="AA149" i="25"/>
  <c r="W149" i="25"/>
  <c r="S149" i="25"/>
  <c r="O149" i="25"/>
  <c r="K149" i="25"/>
  <c r="AA148" i="25"/>
  <c r="W148" i="25"/>
  <c r="S148" i="25"/>
  <c r="O148" i="25"/>
  <c r="K148" i="25"/>
  <c r="AA147" i="25"/>
  <c r="W147" i="25"/>
  <c r="S147" i="25"/>
  <c r="O147" i="25"/>
  <c r="K147" i="25"/>
  <c r="AA146" i="25"/>
  <c r="W146" i="25"/>
  <c r="S146" i="25"/>
  <c r="O146" i="25"/>
  <c r="K146" i="25"/>
  <c r="AA145" i="25"/>
  <c r="W145" i="25"/>
  <c r="S145" i="25"/>
  <c r="O145" i="25"/>
  <c r="K145" i="25"/>
  <c r="AA144" i="25"/>
  <c r="W144" i="25"/>
  <c r="S144" i="25"/>
  <c r="O144" i="25"/>
  <c r="K144" i="25"/>
  <c r="AA143" i="25"/>
  <c r="W143" i="25"/>
  <c r="S143" i="25"/>
  <c r="O143" i="25"/>
  <c r="K143" i="25"/>
  <c r="AA142" i="25"/>
  <c r="W142" i="25"/>
  <c r="S142" i="25"/>
  <c r="O142" i="25"/>
  <c r="K142" i="25"/>
  <c r="AA141" i="25"/>
  <c r="W141" i="25"/>
  <c r="S141" i="25"/>
  <c r="O141" i="25"/>
  <c r="K141" i="25"/>
  <c r="AA140" i="25"/>
  <c r="W140" i="25"/>
  <c r="S140" i="25"/>
  <c r="O140" i="25"/>
  <c r="K140" i="25"/>
  <c r="AA139" i="25"/>
  <c r="W139" i="25"/>
  <c r="S139" i="25"/>
  <c r="O139" i="25"/>
  <c r="K139" i="25"/>
  <c r="AA138" i="25"/>
  <c r="W138" i="25"/>
  <c r="S138" i="25"/>
  <c r="O138" i="25"/>
  <c r="K138" i="25"/>
  <c r="AA137" i="25"/>
  <c r="W137" i="25"/>
  <c r="S137" i="25"/>
  <c r="O137" i="25"/>
  <c r="K137" i="25"/>
  <c r="AA136" i="25"/>
  <c r="W136" i="25"/>
  <c r="S136" i="25"/>
  <c r="O136" i="25"/>
  <c r="K136" i="25"/>
  <c r="AA135" i="25"/>
  <c r="W135" i="25"/>
  <c r="S135" i="25"/>
  <c r="O135" i="25"/>
  <c r="K135" i="25"/>
  <c r="AA134" i="25"/>
  <c r="W134" i="25"/>
  <c r="S134" i="25"/>
  <c r="O134" i="25"/>
  <c r="K134" i="25"/>
  <c r="X134" i="25"/>
  <c r="P134" i="25"/>
  <c r="AB133" i="25"/>
  <c r="W133" i="25"/>
  <c r="Q133" i="25"/>
  <c r="M133" i="25"/>
  <c r="AC132" i="25"/>
  <c r="Y132" i="25"/>
  <c r="U132" i="25"/>
  <c r="Q132" i="25"/>
  <c r="M132" i="25"/>
  <c r="AC131" i="25"/>
  <c r="Y131" i="25"/>
  <c r="U131" i="25"/>
  <c r="Q131" i="25"/>
  <c r="M131" i="25"/>
  <c r="AC130" i="25"/>
  <c r="Y130" i="25"/>
  <c r="U130" i="25"/>
  <c r="Q130" i="25"/>
  <c r="M130" i="25"/>
  <c r="AC129" i="25"/>
  <c r="Y129" i="25"/>
  <c r="U129" i="25"/>
  <c r="Q129" i="25"/>
  <c r="M129" i="25"/>
  <c r="AC128" i="25"/>
  <c r="Y128" i="25"/>
  <c r="U128" i="25"/>
  <c r="Q128" i="25"/>
  <c r="M128" i="25"/>
  <c r="AC127" i="25"/>
  <c r="Y127" i="25"/>
  <c r="U127" i="25"/>
  <c r="Q127" i="25"/>
  <c r="M127" i="25"/>
  <c r="AC126" i="25"/>
  <c r="Y126" i="25"/>
  <c r="U126" i="25"/>
  <c r="Q126" i="25"/>
  <c r="M126" i="25"/>
  <c r="AC125" i="25"/>
  <c r="Y125" i="25"/>
  <c r="U125" i="25"/>
  <c r="Q125" i="25"/>
  <c r="M125" i="25"/>
  <c r="AC124" i="25"/>
  <c r="Y124" i="25"/>
  <c r="U124" i="25"/>
  <c r="Q124" i="25"/>
  <c r="M124" i="25"/>
  <c r="AC123" i="25"/>
  <c r="Y123" i="25"/>
  <c r="U123" i="25"/>
  <c r="Q123" i="25"/>
  <c r="M123" i="25"/>
  <c r="AC122" i="25"/>
  <c r="Y122" i="25"/>
  <c r="U122" i="25"/>
  <c r="Q122" i="25"/>
  <c r="M122" i="25"/>
  <c r="AC121" i="25"/>
  <c r="Y121" i="25"/>
  <c r="U121" i="25"/>
  <c r="Q121" i="25"/>
  <c r="M121" i="25"/>
  <c r="AC120" i="25"/>
  <c r="Y120" i="25"/>
  <c r="U120" i="25"/>
  <c r="Q120" i="25"/>
  <c r="M120" i="25"/>
  <c r="AC119" i="25"/>
  <c r="Y119" i="25"/>
  <c r="U119" i="25"/>
  <c r="Q119" i="25"/>
  <c r="M119" i="25"/>
  <c r="AC118" i="25"/>
  <c r="Y118" i="25"/>
  <c r="U118" i="25"/>
  <c r="Q118" i="25"/>
  <c r="M118" i="25"/>
  <c r="AC117" i="25"/>
  <c r="Y117" i="25"/>
  <c r="U117" i="25"/>
  <c r="Q117" i="25"/>
  <c r="M117" i="25"/>
  <c r="AC116" i="25"/>
  <c r="Y116" i="25"/>
  <c r="U116" i="25"/>
  <c r="Q116" i="25"/>
  <c r="M116" i="25"/>
  <c r="AC115" i="25"/>
  <c r="Y115" i="25"/>
  <c r="U115" i="25"/>
  <c r="Q115" i="25"/>
  <c r="M115" i="25"/>
  <c r="AC114" i="25"/>
  <c r="Y114" i="25"/>
  <c r="U114" i="25"/>
  <c r="Q114" i="25"/>
  <c r="M114" i="25"/>
  <c r="AC113" i="25"/>
  <c r="Y113" i="25"/>
  <c r="U113" i="25"/>
  <c r="Q113" i="25"/>
  <c r="M113" i="25"/>
  <c r="AC112" i="25"/>
  <c r="Y112" i="25"/>
  <c r="U112" i="25"/>
  <c r="Q112" i="25"/>
  <c r="M112" i="25"/>
  <c r="AC111" i="25"/>
  <c r="Y111" i="25"/>
  <c r="U111" i="25"/>
  <c r="Q111" i="25"/>
  <c r="M111" i="25"/>
  <c r="AC110" i="25"/>
  <c r="Y110" i="25"/>
  <c r="U110" i="25"/>
  <c r="Q110" i="25"/>
  <c r="M110" i="25"/>
  <c r="AC109" i="25"/>
  <c r="Y109" i="25"/>
  <c r="U109" i="25"/>
  <c r="Q109" i="25"/>
  <c r="M109" i="25"/>
  <c r="AC108" i="25"/>
  <c r="Y108" i="25"/>
  <c r="U108" i="25"/>
  <c r="Q108" i="25"/>
  <c r="M108" i="25"/>
  <c r="AC107" i="25"/>
  <c r="Y107" i="25"/>
  <c r="U107" i="25"/>
  <c r="Q107" i="25"/>
  <c r="M107" i="25"/>
  <c r="AC106" i="25"/>
  <c r="Y106" i="25"/>
  <c r="U106" i="25"/>
  <c r="Q106" i="25"/>
  <c r="M106" i="25"/>
  <c r="AC105" i="25"/>
  <c r="Y105" i="25"/>
  <c r="U105" i="25"/>
  <c r="Q105" i="25"/>
  <c r="M105" i="25"/>
  <c r="AC104" i="25"/>
  <c r="Y104" i="25"/>
  <c r="U104" i="25"/>
  <c r="Q104" i="25"/>
  <c r="M104" i="25"/>
  <c r="AC103" i="25"/>
  <c r="Y103" i="25"/>
  <c r="U103" i="25"/>
  <c r="Q103" i="25"/>
  <c r="M103" i="25"/>
  <c r="AC102" i="25"/>
  <c r="Y102" i="25"/>
  <c r="U102" i="25"/>
  <c r="Q102" i="25"/>
  <c r="M102" i="25"/>
  <c r="R101" i="25"/>
  <c r="L101" i="25"/>
  <c r="AB100" i="25"/>
  <c r="U134" i="25"/>
  <c r="M134" i="25"/>
  <c r="AA133" i="25"/>
  <c r="U133" i="25"/>
  <c r="P133" i="25"/>
  <c r="L133" i="25"/>
  <c r="AB132" i="25"/>
  <c r="X132" i="25"/>
  <c r="T132" i="25"/>
  <c r="P132" i="25"/>
  <c r="L132" i="25"/>
  <c r="AB131" i="25"/>
  <c r="X131" i="25"/>
  <c r="T131" i="25"/>
  <c r="P131" i="25"/>
  <c r="L131" i="25"/>
  <c r="AB130" i="25"/>
  <c r="X130" i="25"/>
  <c r="T130" i="25"/>
  <c r="P130" i="25"/>
  <c r="L130" i="25"/>
  <c r="AB129" i="25"/>
  <c r="X129" i="25"/>
  <c r="T129" i="25"/>
  <c r="P129" i="25"/>
  <c r="L129" i="25"/>
  <c r="AB128" i="25"/>
  <c r="X128" i="25"/>
  <c r="T128" i="25"/>
  <c r="P128" i="25"/>
  <c r="L128" i="25"/>
  <c r="AB127" i="25"/>
  <c r="X127" i="25"/>
  <c r="T127" i="25"/>
  <c r="P127" i="25"/>
  <c r="L127" i="25"/>
  <c r="AB126" i="25"/>
  <c r="X126" i="25"/>
  <c r="T126" i="25"/>
  <c r="P126" i="25"/>
  <c r="L126" i="25"/>
  <c r="AB125" i="25"/>
  <c r="X125" i="25"/>
  <c r="T125" i="25"/>
  <c r="P125" i="25"/>
  <c r="L125" i="25"/>
  <c r="AB124" i="25"/>
  <c r="X124" i="25"/>
  <c r="T124" i="25"/>
  <c r="P124" i="25"/>
  <c r="L124" i="25"/>
  <c r="AB123" i="25"/>
  <c r="X123" i="25"/>
  <c r="T123" i="25"/>
  <c r="P123" i="25"/>
  <c r="L123" i="25"/>
  <c r="AB122" i="25"/>
  <c r="X122" i="25"/>
  <c r="T122" i="25"/>
  <c r="P122" i="25"/>
  <c r="L122" i="25"/>
  <c r="AB121" i="25"/>
  <c r="X121" i="25"/>
  <c r="T121" i="25"/>
  <c r="P121" i="25"/>
  <c r="L121" i="25"/>
  <c r="AB120" i="25"/>
  <c r="X120" i="25"/>
  <c r="T120" i="25"/>
  <c r="P120" i="25"/>
  <c r="L120" i="25"/>
  <c r="AB119" i="25"/>
  <c r="X119" i="25"/>
  <c r="T119" i="25"/>
  <c r="P119" i="25"/>
  <c r="L119" i="25"/>
  <c r="AB118" i="25"/>
  <c r="X118" i="25"/>
  <c r="T118" i="25"/>
  <c r="P118" i="25"/>
  <c r="L118" i="25"/>
  <c r="AB117" i="25"/>
  <c r="X117" i="25"/>
  <c r="T117" i="25"/>
  <c r="P117" i="25"/>
  <c r="L117" i="25"/>
  <c r="AB116" i="25"/>
  <c r="X116" i="25"/>
  <c r="T116" i="25"/>
  <c r="P116" i="25"/>
  <c r="L116" i="25"/>
  <c r="AB115" i="25"/>
  <c r="X115" i="25"/>
  <c r="T115" i="25"/>
  <c r="P115" i="25"/>
  <c r="L115" i="25"/>
  <c r="AB114" i="25"/>
  <c r="X114" i="25"/>
  <c r="T114" i="25"/>
  <c r="P114" i="25"/>
  <c r="L114" i="25"/>
  <c r="AB113" i="25"/>
  <c r="X113" i="25"/>
  <c r="T113" i="25"/>
  <c r="P113" i="25"/>
  <c r="L113" i="25"/>
  <c r="AB112" i="25"/>
  <c r="X112" i="25"/>
  <c r="T112" i="25"/>
  <c r="P112" i="25"/>
  <c r="L112" i="25"/>
  <c r="AB111" i="25"/>
  <c r="X111" i="25"/>
  <c r="T111" i="25"/>
  <c r="P111" i="25"/>
  <c r="L111" i="25"/>
  <c r="AB110" i="25"/>
  <c r="X110" i="25"/>
  <c r="T110" i="25"/>
  <c r="P110" i="25"/>
  <c r="L110" i="25"/>
  <c r="AB109" i="25"/>
  <c r="X109" i="25"/>
  <c r="T109" i="25"/>
  <c r="P109" i="25"/>
  <c r="L109" i="25"/>
  <c r="AB108" i="25"/>
  <c r="X108" i="25"/>
  <c r="T108" i="25"/>
  <c r="P108" i="25"/>
  <c r="L108" i="25"/>
  <c r="AB107" i="25"/>
  <c r="X107" i="25"/>
  <c r="T107" i="25"/>
  <c r="P107" i="25"/>
  <c r="L107" i="25"/>
  <c r="AB106" i="25"/>
  <c r="X106" i="25"/>
  <c r="T106" i="25"/>
  <c r="P106" i="25"/>
  <c r="L106" i="25"/>
  <c r="AB105" i="25"/>
  <c r="X105" i="25"/>
  <c r="T105" i="25"/>
  <c r="P105" i="25"/>
  <c r="L105" i="25"/>
  <c r="AB104" i="25"/>
  <c r="X104" i="25"/>
  <c r="T104" i="25"/>
  <c r="P104" i="25"/>
  <c r="L104" i="25"/>
  <c r="AB103" i="25"/>
  <c r="X103" i="25"/>
  <c r="T103" i="25"/>
  <c r="P103" i="25"/>
  <c r="L103" i="25"/>
  <c r="AB102" i="25"/>
  <c r="X102" i="25"/>
  <c r="T102" i="25"/>
  <c r="P102" i="25"/>
  <c r="L102" i="25"/>
  <c r="V101" i="25"/>
  <c r="P101" i="25"/>
  <c r="K101" i="25"/>
  <c r="W100" i="25"/>
  <c r="AB134" i="25"/>
  <c r="T134" i="25"/>
  <c r="L134" i="25"/>
  <c r="Y133" i="25"/>
  <c r="T133" i="25"/>
  <c r="O133" i="25"/>
  <c r="K133" i="25"/>
  <c r="AA132" i="25"/>
  <c r="W132" i="25"/>
  <c r="S132" i="25"/>
  <c r="O132" i="25"/>
  <c r="K132" i="25"/>
  <c r="AA131" i="25"/>
  <c r="W131" i="25"/>
  <c r="S131" i="25"/>
  <c r="O131" i="25"/>
  <c r="K131" i="25"/>
  <c r="AA130" i="25"/>
  <c r="W130" i="25"/>
  <c r="S130" i="25"/>
  <c r="O130" i="25"/>
  <c r="K130" i="25"/>
  <c r="AA129" i="25"/>
  <c r="W129" i="25"/>
  <c r="S129" i="25"/>
  <c r="O129" i="25"/>
  <c r="K129" i="25"/>
  <c r="AA128" i="25"/>
  <c r="W128" i="25"/>
  <c r="S128" i="25"/>
  <c r="O128" i="25"/>
  <c r="K128" i="25"/>
  <c r="AA127" i="25"/>
  <c r="W127" i="25"/>
  <c r="S127" i="25"/>
  <c r="O127" i="25"/>
  <c r="K127" i="25"/>
  <c r="AA126" i="25"/>
  <c r="W126" i="25"/>
  <c r="S126" i="25"/>
  <c r="O126" i="25"/>
  <c r="K126" i="25"/>
  <c r="AA125" i="25"/>
  <c r="W125" i="25"/>
  <c r="S125" i="25"/>
  <c r="O125" i="25"/>
  <c r="K125" i="25"/>
  <c r="AA124" i="25"/>
  <c r="W124" i="25"/>
  <c r="S124" i="25"/>
  <c r="O124" i="25"/>
  <c r="K124" i="25"/>
  <c r="AA123" i="25"/>
  <c r="W123" i="25"/>
  <c r="S123" i="25"/>
  <c r="O123" i="25"/>
  <c r="K123" i="25"/>
  <c r="AA122" i="25"/>
  <c r="W122" i="25"/>
  <c r="S122" i="25"/>
  <c r="O122" i="25"/>
  <c r="K122" i="25"/>
  <c r="AA121" i="25"/>
  <c r="W121" i="25"/>
  <c r="S121" i="25"/>
  <c r="O121" i="25"/>
  <c r="K121" i="25"/>
  <c r="AA120" i="25"/>
  <c r="W120" i="25"/>
  <c r="S120" i="25"/>
  <c r="O120" i="25"/>
  <c r="K120" i="25"/>
  <c r="AA119" i="25"/>
  <c r="W119" i="25"/>
  <c r="S119" i="25"/>
  <c r="O119" i="25"/>
  <c r="K119" i="25"/>
  <c r="AA118" i="25"/>
  <c r="W118" i="25"/>
  <c r="S118" i="25"/>
  <c r="O118" i="25"/>
  <c r="K118" i="25"/>
  <c r="AA117" i="25"/>
  <c r="W117" i="25"/>
  <c r="S117" i="25"/>
  <c r="O117" i="25"/>
  <c r="K117" i="25"/>
  <c r="AA116" i="25"/>
  <c r="W116" i="25"/>
  <c r="S116" i="25"/>
  <c r="O116" i="25"/>
  <c r="K116" i="25"/>
  <c r="AA115" i="25"/>
  <c r="W115" i="25"/>
  <c r="S115" i="25"/>
  <c r="O115" i="25"/>
  <c r="K115" i="25"/>
  <c r="AA114" i="25"/>
  <c r="W114" i="25"/>
  <c r="S114" i="25"/>
  <c r="O114" i="25"/>
  <c r="K114" i="25"/>
  <c r="AA113" i="25"/>
  <c r="W113" i="25"/>
  <c r="S113" i="25"/>
  <c r="O113" i="25"/>
  <c r="K113" i="25"/>
  <c r="AA112" i="25"/>
  <c r="W112" i="25"/>
  <c r="S112" i="25"/>
  <c r="O112" i="25"/>
  <c r="K112" i="25"/>
  <c r="AA111" i="25"/>
  <c r="W111" i="25"/>
  <c r="S111" i="25"/>
  <c r="O111" i="25"/>
  <c r="K111" i="25"/>
  <c r="AA110" i="25"/>
  <c r="W110" i="25"/>
  <c r="S110" i="25"/>
  <c r="O110" i="25"/>
  <c r="K110" i="25"/>
  <c r="AA109" i="25"/>
  <c r="W109" i="25"/>
  <c r="S109" i="25"/>
  <c r="O109" i="25"/>
  <c r="K109" i="25"/>
  <c r="AA108" i="25"/>
  <c r="W108" i="25"/>
  <c r="S108" i="25"/>
  <c r="O108" i="25"/>
  <c r="K108" i="25"/>
  <c r="AA107" i="25"/>
  <c r="W107" i="25"/>
  <c r="S107" i="25"/>
  <c r="O107" i="25"/>
  <c r="K107" i="25"/>
  <c r="AA106" i="25"/>
  <c r="W106" i="25"/>
  <c r="S106" i="25"/>
  <c r="O106" i="25"/>
  <c r="K106" i="25"/>
  <c r="AA105" i="25"/>
  <c r="W105" i="25"/>
  <c r="S105" i="25"/>
  <c r="O105" i="25"/>
  <c r="K105" i="25"/>
  <c r="AA104" i="25"/>
  <c r="W104" i="25"/>
  <c r="S104" i="25"/>
  <c r="O104" i="25"/>
  <c r="K104" i="25"/>
  <c r="AA103" i="25"/>
  <c r="W103" i="25"/>
  <c r="S103" i="25"/>
  <c r="O103" i="25"/>
  <c r="K103" i="25"/>
  <c r="AA102" i="25"/>
  <c r="W102" i="25"/>
  <c r="Y134" i="25"/>
  <c r="Q134" i="25"/>
  <c r="AC133" i="25"/>
  <c r="X133" i="25"/>
  <c r="S133" i="25"/>
  <c r="N133" i="25"/>
  <c r="J133" i="25"/>
  <c r="Z132" i="25"/>
  <c r="V132" i="25"/>
  <c r="R132" i="25"/>
  <c r="N132" i="25"/>
  <c r="J132" i="25"/>
  <c r="Z131" i="25"/>
  <c r="V131" i="25"/>
  <c r="R131" i="25"/>
  <c r="N131" i="25"/>
  <c r="J131" i="25"/>
  <c r="Z130" i="25"/>
  <c r="V130" i="25"/>
  <c r="R130" i="25"/>
  <c r="N130" i="25"/>
  <c r="J130" i="25"/>
  <c r="Z129" i="25"/>
  <c r="V129" i="25"/>
  <c r="R129" i="25"/>
  <c r="N129" i="25"/>
  <c r="J129" i="25"/>
  <c r="Z128" i="25"/>
  <c r="V128" i="25"/>
  <c r="R128" i="25"/>
  <c r="N128" i="25"/>
  <c r="J128" i="25"/>
  <c r="Z127" i="25"/>
  <c r="V127" i="25"/>
  <c r="R127" i="25"/>
  <c r="N127" i="25"/>
  <c r="J127" i="25"/>
  <c r="Z126" i="25"/>
  <c r="V126" i="25"/>
  <c r="R126" i="25"/>
  <c r="N126" i="25"/>
  <c r="J126" i="25"/>
  <c r="Z125" i="25"/>
  <c r="V125" i="25"/>
  <c r="R125" i="25"/>
  <c r="N125" i="25"/>
  <c r="J125" i="25"/>
  <c r="Z124" i="25"/>
  <c r="V124" i="25"/>
  <c r="R124" i="25"/>
  <c r="N124" i="25"/>
  <c r="J124" i="25"/>
  <c r="Z123" i="25"/>
  <c r="V123" i="25"/>
  <c r="R123" i="25"/>
  <c r="N123" i="25"/>
  <c r="J123" i="25"/>
  <c r="Z122" i="25"/>
  <c r="V122" i="25"/>
  <c r="R122" i="25"/>
  <c r="N122" i="25"/>
  <c r="J122" i="25"/>
  <c r="Z121" i="25"/>
  <c r="V121" i="25"/>
  <c r="R121" i="25"/>
  <c r="N121" i="25"/>
  <c r="J121" i="25"/>
  <c r="Z120" i="25"/>
  <c r="V120" i="25"/>
  <c r="R120" i="25"/>
  <c r="N120" i="25"/>
  <c r="J120" i="25"/>
  <c r="Z119" i="25"/>
  <c r="V119" i="25"/>
  <c r="R119" i="25"/>
  <c r="N119" i="25"/>
  <c r="J119" i="25"/>
  <c r="Z118" i="25"/>
  <c r="V118" i="25"/>
  <c r="R118" i="25"/>
  <c r="N118" i="25"/>
  <c r="J118" i="25"/>
  <c r="Z117" i="25"/>
  <c r="V117" i="25"/>
  <c r="R117" i="25"/>
  <c r="N117" i="25"/>
  <c r="J117" i="25"/>
  <c r="Z116" i="25"/>
  <c r="V116" i="25"/>
  <c r="R116" i="25"/>
  <c r="N116" i="25"/>
  <c r="J116" i="25"/>
  <c r="Z115" i="25"/>
  <c r="V115" i="25"/>
  <c r="R115" i="25"/>
  <c r="N115" i="25"/>
  <c r="J115" i="25"/>
  <c r="Z114" i="25"/>
  <c r="V114" i="25"/>
  <c r="R114" i="25"/>
  <c r="N114" i="25"/>
  <c r="J114" i="25"/>
  <c r="Z113" i="25"/>
  <c r="V113" i="25"/>
  <c r="R113" i="25"/>
  <c r="N113" i="25"/>
  <c r="J113" i="25"/>
  <c r="Z112" i="25"/>
  <c r="V112" i="25"/>
  <c r="R112" i="25"/>
  <c r="N112" i="25"/>
  <c r="J112" i="25"/>
  <c r="Z111" i="25"/>
  <c r="V111" i="25"/>
  <c r="R111" i="25"/>
  <c r="N111" i="25"/>
  <c r="J111" i="25"/>
  <c r="Z110" i="25"/>
  <c r="V110" i="25"/>
  <c r="R110" i="25"/>
  <c r="N110" i="25"/>
  <c r="J110" i="25"/>
  <c r="Z109" i="25"/>
  <c r="V109" i="25"/>
  <c r="R109" i="25"/>
  <c r="N109" i="25"/>
  <c r="J109" i="25"/>
  <c r="Z108" i="25"/>
  <c r="V108" i="25"/>
  <c r="R108" i="25"/>
  <c r="N108" i="25"/>
  <c r="J108" i="25"/>
  <c r="Z107" i="25"/>
  <c r="V107" i="25"/>
  <c r="R107" i="25"/>
  <c r="N107" i="25"/>
  <c r="J107" i="25"/>
  <c r="Z106" i="25"/>
  <c r="V106" i="25"/>
  <c r="R106" i="25"/>
  <c r="N106" i="25"/>
  <c r="J106" i="25"/>
  <c r="Z105" i="25"/>
  <c r="V105" i="25"/>
  <c r="R105" i="25"/>
  <c r="N105" i="25"/>
  <c r="J105" i="25"/>
  <c r="Z104" i="25"/>
  <c r="V104" i="25"/>
  <c r="R104" i="25"/>
  <c r="N104" i="25"/>
  <c r="J104" i="25"/>
  <c r="Z103" i="25"/>
  <c r="V103" i="25"/>
  <c r="R103" i="25"/>
  <c r="N103" i="25"/>
  <c r="J103" i="25"/>
  <c r="Z102" i="25"/>
  <c r="V102" i="25"/>
  <c r="R102" i="25"/>
  <c r="N102" i="25"/>
  <c r="J102" i="25"/>
  <c r="K102" i="25"/>
  <c r="J101" i="25"/>
  <c r="P75" i="25"/>
  <c r="U73" i="25"/>
  <c r="S49" i="25"/>
  <c r="J37" i="25"/>
  <c r="Y30" i="25"/>
  <c r="O30" i="25"/>
  <c r="Z101" i="25"/>
  <c r="L47" i="25"/>
  <c r="S102" i="25"/>
  <c r="T101" i="25"/>
  <c r="Q100" i="25"/>
  <c r="T93" i="25"/>
  <c r="O93" i="25"/>
  <c r="J93" i="25"/>
  <c r="X88" i="25"/>
  <c r="Q88" i="25"/>
  <c r="W86" i="25"/>
  <c r="Q86" i="25"/>
  <c r="J86" i="25"/>
  <c r="Z85" i="25"/>
  <c r="T85" i="25"/>
  <c r="O85" i="25"/>
  <c r="J85" i="25"/>
  <c r="X83" i="25"/>
  <c r="Q83" i="25"/>
  <c r="J83" i="25"/>
  <c r="Z82" i="25"/>
  <c r="R82" i="25"/>
  <c r="K82" i="25"/>
  <c r="AA81" i="25"/>
  <c r="V81" i="25"/>
  <c r="P81" i="25"/>
  <c r="K81" i="25"/>
  <c r="V78" i="25"/>
  <c r="M78" i="25"/>
  <c r="AA77" i="25"/>
  <c r="V77" i="25"/>
  <c r="P77" i="25"/>
  <c r="K77" i="25"/>
  <c r="U75" i="25"/>
  <c r="Z74" i="25"/>
  <c r="AB72" i="25"/>
  <c r="W72" i="25"/>
  <c r="R72" i="25"/>
  <c r="L72" i="25"/>
  <c r="U71" i="25"/>
  <c r="R69" i="25"/>
  <c r="Z68" i="25"/>
  <c r="T68" i="25"/>
  <c r="O68" i="25"/>
  <c r="J68" i="25"/>
  <c r="W63" i="25"/>
  <c r="O63" i="25"/>
  <c r="AB62" i="25"/>
  <c r="U62" i="25"/>
  <c r="M62" i="25"/>
  <c r="Q59" i="25"/>
  <c r="V58" i="25"/>
  <c r="AA56" i="25"/>
  <c r="V56" i="25"/>
  <c r="P56" i="25"/>
  <c r="K56" i="25"/>
  <c r="J54" i="25"/>
  <c r="S51" i="25"/>
  <c r="AB48" i="25"/>
  <c r="W48" i="25"/>
  <c r="R48" i="25"/>
  <c r="L48" i="25"/>
  <c r="AC47" i="25"/>
  <c r="W47" i="25"/>
  <c r="P47" i="25"/>
  <c r="O102" i="25"/>
  <c r="O101" i="25"/>
  <c r="J81" i="25"/>
  <c r="AA49" i="25"/>
  <c r="AB47" i="25"/>
  <c r="T47" i="25"/>
  <c r="O47" i="25"/>
  <c r="J47" i="25"/>
  <c r="W40" i="25"/>
  <c r="Q40" i="25"/>
  <c r="J40" i="25"/>
  <c r="Z39" i="25"/>
  <c r="T39" i="25"/>
  <c r="O39" i="25"/>
  <c r="J39" i="25"/>
  <c r="Q38" i="25"/>
  <c r="P37" i="25"/>
  <c r="M45" i="25"/>
  <c r="T43" i="25"/>
  <c r="Q41" i="25"/>
  <c r="R40" i="25"/>
  <c r="V39" i="25"/>
  <c r="W38" i="25"/>
  <c r="S30" i="25"/>
  <c r="R29" i="25"/>
  <c r="X26" i="25"/>
  <c r="Q26" i="25"/>
  <c r="R22" i="25"/>
  <c r="X11" i="25"/>
  <c r="Y46" i="25"/>
  <c r="W44" i="25"/>
  <c r="O43" i="25"/>
  <c r="J41" i="25"/>
  <c r="K40" i="25"/>
  <c r="P39" i="25"/>
  <c r="U37" i="25"/>
  <c r="AC29" i="25"/>
  <c r="Q29" i="25"/>
  <c r="W28" i="25"/>
  <c r="AB27" i="25"/>
  <c r="W27" i="25"/>
  <c r="R27" i="25"/>
  <c r="L27" i="25"/>
  <c r="AC26" i="25"/>
  <c r="W26" i="25"/>
  <c r="O26" i="25"/>
  <c r="AB25" i="25"/>
  <c r="U25" i="25"/>
  <c r="M25" i="25"/>
  <c r="N22" i="25"/>
  <c r="AA21" i="25"/>
  <c r="V21" i="25"/>
  <c r="P21" i="25"/>
  <c r="K21" i="25"/>
  <c r="X16" i="25"/>
  <c r="P16" i="25"/>
  <c r="AB13" i="25"/>
  <c r="W13" i="25"/>
  <c r="R13" i="25"/>
  <c r="L13" i="25"/>
  <c r="T11" i="25"/>
  <c r="W8" i="25"/>
  <c r="O8" i="25"/>
  <c r="X7" i="25"/>
  <c r="X4" i="25"/>
  <c r="P4" i="25"/>
  <c r="O46" i="25"/>
  <c r="M44" i="25"/>
  <c r="J43" i="25"/>
  <c r="K39" i="25"/>
  <c r="S31" i="25"/>
  <c r="AC30" i="25"/>
  <c r="AB29" i="25"/>
  <c r="M29" i="25"/>
  <c r="R28" i="25"/>
  <c r="AA27" i="25"/>
  <c r="V27" i="25"/>
  <c r="P27" i="25"/>
  <c r="K27" i="25"/>
  <c r="AB26" i="25"/>
  <c r="T26" i="25"/>
  <c r="M26" i="25"/>
  <c r="Z25" i="25"/>
  <c r="R25" i="25"/>
  <c r="L25" i="25"/>
  <c r="AA24" i="25"/>
  <c r="U24" i="25"/>
  <c r="M24" i="25"/>
  <c r="Z22" i="25"/>
  <c r="J22" i="25"/>
  <c r="Z21" i="25"/>
  <c r="T21" i="25"/>
  <c r="O21" i="25"/>
  <c r="J21" i="25"/>
  <c r="X20" i="25"/>
  <c r="P20" i="25"/>
  <c r="W16" i="25"/>
  <c r="O16" i="25"/>
  <c r="X15" i="25"/>
  <c r="Y14" i="25"/>
  <c r="AA13" i="25"/>
  <c r="V13" i="25"/>
  <c r="P13" i="25"/>
  <c r="K13" i="25"/>
  <c r="P11" i="25"/>
  <c r="AB9" i="25"/>
  <c r="W9" i="25"/>
  <c r="R9" i="25"/>
  <c r="L9" i="25"/>
  <c r="AB8" i="25"/>
  <c r="T8" i="25"/>
  <c r="L8" i="25"/>
  <c r="T7" i="25"/>
  <c r="W4" i="25"/>
  <c r="O4" i="25"/>
  <c r="K47" i="25"/>
  <c r="X45" i="25"/>
  <c r="Z43" i="25"/>
  <c r="X41" i="25"/>
  <c r="Z40" i="25"/>
  <c r="AA39" i="25"/>
  <c r="T30" i="25"/>
  <c r="X29" i="25"/>
  <c r="X3" i="25"/>
  <c r="P7" i="25"/>
  <c r="AB4" i="25"/>
  <c r="W20" i="25"/>
  <c r="T3" i="25"/>
  <c r="Y26" i="25"/>
  <c r="T4" i="25"/>
  <c r="Z8" i="25"/>
  <c r="K9" i="25"/>
  <c r="L11" i="25"/>
  <c r="J13" i="25"/>
  <c r="L16" i="25"/>
  <c r="W17" i="25"/>
  <c r="S21" i="25"/>
  <c r="K24" i="25"/>
  <c r="J25" i="25"/>
  <c r="S26" i="25"/>
  <c r="T27" i="25"/>
  <c r="O36" i="25"/>
  <c r="Z36" i="25"/>
  <c r="AB88" i="25"/>
  <c r="AC92" i="25"/>
  <c r="X5" i="25"/>
  <c r="K12" i="25"/>
  <c r="N17" i="25"/>
  <c r="AA19" i="25"/>
  <c r="AC35" i="25"/>
  <c r="K35" i="25"/>
  <c r="J35" i="25"/>
  <c r="R35" i="25"/>
  <c r="AB41" i="25"/>
  <c r="AB42" i="25"/>
  <c r="Q42" i="25"/>
  <c r="AA48" i="25"/>
  <c r="Y53" i="25"/>
  <c r="U98" i="25"/>
  <c r="AB3" i="25"/>
  <c r="T5" i="25"/>
  <c r="N9" i="25"/>
  <c r="Q10" i="25"/>
  <c r="AA15" i="25"/>
  <c r="J17" i="25"/>
  <c r="P19" i="25"/>
  <c r="AA20" i="25"/>
  <c r="AC24" i="25"/>
  <c r="P31" i="25"/>
  <c r="O31" i="25"/>
  <c r="W31" i="25"/>
  <c r="L58" i="25"/>
  <c r="X62" i="25"/>
  <c r="AB66" i="25"/>
  <c r="Z4" i="25"/>
  <c r="K5" i="25"/>
  <c r="AA7" i="25"/>
  <c r="X8" i="25"/>
  <c r="T9" i="25"/>
  <c r="W12" i="25"/>
  <c r="X13" i="25"/>
  <c r="S16" i="25"/>
  <c r="V17" i="25"/>
  <c r="T20" i="25"/>
  <c r="W21" i="25"/>
  <c r="Q24" i="25"/>
  <c r="N27" i="25"/>
  <c r="K28" i="25"/>
  <c r="N31" i="25"/>
  <c r="Y42" i="25"/>
  <c r="AC70" i="25"/>
  <c r="Y74" i="25"/>
  <c r="R78" i="25"/>
  <c r="AA86" i="25"/>
  <c r="AC43" i="25"/>
  <c r="K44" i="25"/>
  <c r="M46" i="25"/>
  <c r="V48" i="25"/>
  <c r="L52" i="25"/>
  <c r="Y54" i="25"/>
  <c r="T56" i="25"/>
  <c r="AA59" i="25"/>
  <c r="M61" i="25"/>
  <c r="R62" i="25"/>
  <c r="AC63" i="25"/>
  <c r="R65" i="25"/>
  <c r="T67" i="25"/>
  <c r="X68" i="25"/>
  <c r="P72" i="25"/>
  <c r="P76" i="25"/>
  <c r="T77" i="25"/>
  <c r="U78" i="25"/>
  <c r="Z81" i="25"/>
  <c r="P83" i="25"/>
  <c r="X84" i="25"/>
  <c r="X85" i="25"/>
  <c r="M87" i="25"/>
  <c r="W88" i="25"/>
  <c r="W89" i="25"/>
  <c r="AC91" i="25"/>
  <c r="S93" i="25"/>
  <c r="W97" i="25"/>
  <c r="N52" i="25"/>
  <c r="AC60" i="25"/>
  <c r="O61" i="25"/>
  <c r="N64" i="25"/>
  <c r="V65" i="25"/>
  <c r="X67" i="25"/>
  <c r="S76" i="25"/>
  <c r="S84" i="25"/>
  <c r="AC87" i="25"/>
  <c r="X89" i="25"/>
  <c r="V91" i="25"/>
  <c r="AC97" i="25"/>
  <c r="AC98" i="25"/>
  <c r="AC37" i="25"/>
  <c r="W39" i="25"/>
  <c r="L41" i="25"/>
  <c r="P43" i="25"/>
  <c r="AA44" i="25"/>
  <c r="AC46" i="25"/>
  <c r="N48" i="25"/>
  <c r="M49" i="25"/>
  <c r="Z52" i="25"/>
  <c r="U54" i="25"/>
  <c r="Y58" i="25"/>
  <c r="O60" i="25"/>
  <c r="J61" i="25"/>
  <c r="V62" i="25"/>
  <c r="J64" i="25"/>
  <c r="M65" i="25"/>
  <c r="O67" i="25"/>
  <c r="V68" i="25"/>
  <c r="AC72" i="25"/>
  <c r="M75" i="25"/>
  <c r="AB76" i="25"/>
  <c r="N78" i="25"/>
  <c r="W81" i="25"/>
  <c r="L83" i="25"/>
  <c r="T84" i="25"/>
  <c r="V85" i="25"/>
  <c r="Z86" i="25"/>
  <c r="X87" i="25"/>
  <c r="Z89" i="25"/>
  <c r="X91" i="25"/>
  <c r="P93" i="25"/>
  <c r="J97" i="25"/>
  <c r="AC39" i="25"/>
  <c r="O40" i="25"/>
  <c r="L43" i="25"/>
  <c r="R44" i="25"/>
  <c r="Z48" i="25"/>
  <c r="V52" i="25"/>
  <c r="AC56" i="25"/>
  <c r="S57" i="25"/>
  <c r="V60" i="25"/>
  <c r="L63" i="25"/>
  <c r="P64" i="25"/>
  <c r="Q66" i="25"/>
  <c r="W68" i="25"/>
  <c r="O72" i="25"/>
  <c r="W76" i="25"/>
  <c r="X77" i="25"/>
  <c r="X81" i="25"/>
  <c r="U83" i="25"/>
  <c r="R85" i="25"/>
  <c r="U86" i="25"/>
  <c r="T88" i="25"/>
  <c r="AA89" i="25"/>
  <c r="L93" i="25"/>
  <c r="K97" i="25"/>
  <c r="O98" i="25"/>
  <c r="AC101" i="25"/>
  <c r="AA101" i="25"/>
  <c r="Q14" i="25"/>
  <c r="X12" i="25"/>
  <c r="AB5" i="25"/>
  <c r="AA9" i="25"/>
  <c r="AC28" i="25"/>
  <c r="L5" i="25"/>
  <c r="K8" i="25"/>
  <c r="P9" i="25"/>
  <c r="AB11" i="25"/>
  <c r="O13" i="25"/>
  <c r="T16" i="25"/>
  <c r="O20" i="25"/>
  <c r="X21" i="25"/>
  <c r="R24" i="25"/>
  <c r="Q25" i="25"/>
  <c r="Q28" i="25"/>
  <c r="J36" i="25"/>
  <c r="AB39" i="25"/>
  <c r="AB89" i="25"/>
  <c r="AC5" i="25"/>
  <c r="Y6" i="25"/>
  <c r="S12" i="25"/>
  <c r="S17" i="25"/>
  <c r="L19" i="25"/>
  <c r="AA35" i="25"/>
  <c r="Z35" i="25"/>
  <c r="L35" i="25"/>
  <c r="AC42" i="25"/>
  <c r="T42" i="25"/>
  <c r="L42" i="25"/>
  <c r="T50" i="25"/>
  <c r="AB83" i="25"/>
  <c r="Z99" i="25"/>
  <c r="Z5" i="25"/>
  <c r="S9" i="25"/>
  <c r="L12" i="25"/>
  <c r="L15" i="25"/>
  <c r="O17" i="25"/>
  <c r="Z20" i="25"/>
  <c r="AB23" i="25"/>
  <c r="AC31" i="25"/>
  <c r="K31" i="25"/>
  <c r="J31" i="25"/>
  <c r="S35" i="25"/>
  <c r="X59" i="25"/>
  <c r="X63" i="25"/>
  <c r="AC67" i="25"/>
  <c r="K4" i="25"/>
  <c r="P5" i="25"/>
  <c r="L7" i="25"/>
  <c r="Z9" i="25"/>
  <c r="AC13" i="25"/>
  <c r="P15" i="25"/>
  <c r="AA16" i="25"/>
  <c r="AA17" i="25"/>
  <c r="AB20" i="25"/>
  <c r="AB21" i="25"/>
  <c r="P25" i="25"/>
  <c r="S27" i="25"/>
  <c r="M28" i="25"/>
  <c r="X31" i="25"/>
  <c r="AC45" i="25"/>
  <c r="T71" i="25"/>
  <c r="Y75" i="25"/>
  <c r="T79" i="25"/>
  <c r="P41" i="25"/>
  <c r="N43" i="25"/>
  <c r="V44" i="25"/>
  <c r="X46" i="25"/>
  <c r="X50" i="25"/>
  <c r="R52" i="25"/>
  <c r="Z56" i="25"/>
  <c r="L60" i="25"/>
  <c r="U61" i="25"/>
  <c r="Z62" i="25"/>
  <c r="L64" i="25"/>
  <c r="AC65" i="25"/>
  <c r="AC68" i="25"/>
  <c r="N69" i="25"/>
  <c r="V72" i="25"/>
  <c r="Z77" i="25"/>
  <c r="Z79" i="25"/>
  <c r="J82" i="25"/>
  <c r="V83" i="25"/>
  <c r="AC85" i="25"/>
  <c r="O86" i="25"/>
  <c r="U87" i="25"/>
  <c r="AC88" i="25"/>
  <c r="R90" i="25"/>
  <c r="T92" i="25"/>
  <c r="X93" i="25"/>
  <c r="N50" i="25"/>
  <c r="S52" i="25"/>
  <c r="N60" i="25"/>
  <c r="V61" i="25"/>
  <c r="S64" i="25"/>
  <c r="L66" i="25"/>
  <c r="R70" i="25"/>
  <c r="AA76" i="25"/>
  <c r="Y84" i="25"/>
  <c r="AC89" i="25"/>
  <c r="K90" i="25"/>
  <c r="M92" i="25"/>
  <c r="N97" i="25"/>
  <c r="Z98" i="25"/>
  <c r="Z37" i="25"/>
  <c r="M40" i="25"/>
  <c r="R41" i="25"/>
  <c r="V43" i="25"/>
  <c r="Q45" i="25"/>
  <c r="R47" i="25"/>
  <c r="S48" i="25"/>
  <c r="Q50" i="25"/>
  <c r="J52" i="25"/>
  <c r="L56" i="25"/>
  <c r="U59" i="25"/>
  <c r="T60" i="25"/>
  <c r="Q61" i="25"/>
  <c r="AC62" i="25"/>
  <c r="O64" i="25"/>
  <c r="W65" i="25"/>
  <c r="Y67" i="25"/>
  <c r="AA68" i="25"/>
  <c r="N72" i="25"/>
  <c r="X75" i="25"/>
  <c r="L77" i="25"/>
  <c r="Z78" i="25"/>
  <c r="M82" i="25"/>
  <c r="R83" i="25"/>
  <c r="AB84" i="25"/>
  <c r="AA85" i="25"/>
  <c r="L88" i="25"/>
  <c r="J89" i="25"/>
  <c r="M90" i="25"/>
  <c r="O92" i="25"/>
  <c r="V93" i="25"/>
  <c r="O97" i="25"/>
  <c r="J98" i="25"/>
  <c r="P99" i="25"/>
  <c r="N39" i="25"/>
  <c r="V40" i="25"/>
  <c r="R43" i="25"/>
  <c r="R45" i="25"/>
  <c r="J48" i="25"/>
  <c r="O51" i="25"/>
  <c r="AA52" i="25"/>
  <c r="N56" i="25"/>
  <c r="L59" i="25"/>
  <c r="AA60" i="25"/>
  <c r="J62" i="25"/>
  <c r="S63" i="25"/>
  <c r="V64" i="25"/>
  <c r="AC25" i="25"/>
  <c r="AB16" i="25"/>
  <c r="Z13" i="25"/>
  <c r="T15" i="25"/>
  <c r="AB31" i="25"/>
  <c r="R5" i="25"/>
  <c r="S8" i="25"/>
  <c r="V9" i="25"/>
  <c r="P12" i="25"/>
  <c r="T13" i="25"/>
  <c r="L17" i="25"/>
  <c r="AC21" i="25"/>
  <c r="AC22" i="25"/>
  <c r="Z24" i="25"/>
  <c r="X25" i="25"/>
  <c r="J27" i="25"/>
  <c r="R31" i="25"/>
  <c r="AC82" i="25"/>
  <c r="AA90" i="25"/>
  <c r="N5" i="25"/>
  <c r="Q6" i="25"/>
  <c r="AA12" i="25"/>
  <c r="X17" i="25"/>
  <c r="AB19" i="25"/>
  <c r="V35" i="25"/>
  <c r="T35" i="25"/>
  <c r="AB35" i="25"/>
  <c r="N35" i="25"/>
  <c r="W42" i="25"/>
  <c r="M42" i="25"/>
  <c r="AC44" i="25"/>
  <c r="Y51" i="25"/>
  <c r="Y94" i="25"/>
  <c r="AA3" i="25"/>
  <c r="J5" i="25"/>
  <c r="U6" i="25"/>
  <c r="X9" i="25"/>
  <c r="T12" i="25"/>
  <c r="AB15" i="25"/>
  <c r="T17" i="25"/>
  <c r="K20" i="25"/>
  <c r="O24" i="25"/>
  <c r="AA31" i="25"/>
  <c r="Z31" i="25"/>
  <c r="S42" i="25"/>
  <c r="AB60" i="25"/>
  <c r="AB64" i="25"/>
  <c r="AC84" i="25"/>
  <c r="S4" i="25"/>
  <c r="V5" i="25"/>
  <c r="AB7" i="25"/>
  <c r="J9" i="25"/>
  <c r="U10" i="25"/>
  <c r="N13" i="25"/>
  <c r="Z16" i="25"/>
  <c r="K17" i="25"/>
  <c r="T19" i="25"/>
  <c r="L21" i="25"/>
  <c r="V25" i="25"/>
  <c r="X27" i="25"/>
  <c r="AA28" i="25"/>
  <c r="X35" i="25"/>
  <c r="Y47" i="25"/>
  <c r="AA72" i="25"/>
  <c r="X76" i="25"/>
  <c r="AB80" i="25"/>
  <c r="V41" i="25"/>
  <c r="S43" i="25"/>
  <c r="L45" i="25"/>
  <c r="K48" i="25"/>
  <c r="P51" i="25"/>
  <c r="W52" i="25"/>
  <c r="J56" i="25"/>
  <c r="P58" i="25"/>
  <c r="R60" i="25"/>
  <c r="AA61" i="25"/>
  <c r="M63" i="25"/>
  <c r="R64" i="25"/>
  <c r="R66" i="25"/>
  <c r="N68" i="25"/>
  <c r="AC69" i="25"/>
  <c r="Q75" i="25"/>
  <c r="J77" i="25"/>
  <c r="O81" i="25"/>
  <c r="Q82" i="25"/>
  <c r="AC83" i="25"/>
  <c r="N85" i="25"/>
  <c r="V86" i="25"/>
  <c r="AB87" i="25"/>
  <c r="L89" i="25"/>
  <c r="AC90" i="25"/>
  <c r="AC93" i="25"/>
  <c r="L97" i="25"/>
  <c r="AB50" i="25"/>
  <c r="X52" i="25"/>
  <c r="S60" i="25"/>
  <c r="AC61" i="25"/>
  <c r="X64" i="25"/>
  <c r="V66" i="25"/>
  <c r="Z76" i="25"/>
  <c r="U80" i="25"/>
  <c r="P87" i="25"/>
  <c r="N89" i="25"/>
  <c r="V90" i="25"/>
  <c r="X92" i="25"/>
  <c r="S97" i="25"/>
  <c r="L29" i="25"/>
  <c r="L39" i="25"/>
  <c r="U40" i="25"/>
  <c r="Z41" i="25"/>
  <c r="AA43" i="25"/>
  <c r="AB45" i="25"/>
  <c r="X47" i="25"/>
  <c r="X48" i="25"/>
  <c r="AC50" i="25"/>
  <c r="O52" i="25"/>
  <c r="J53" i="25"/>
  <c r="R56" i="25"/>
  <c r="Z60" i="25"/>
  <c r="W61" i="25"/>
  <c r="Q63" i="25"/>
  <c r="T64" i="25"/>
  <c r="M66" i="25"/>
  <c r="K68" i="25"/>
  <c r="S69" i="25"/>
  <c r="S72" i="25"/>
  <c r="L76" i="25"/>
  <c r="R77" i="25"/>
  <c r="L81" i="25"/>
  <c r="U82" i="25"/>
  <c r="Z83" i="25"/>
  <c r="K85" i="25"/>
  <c r="K86" i="25"/>
  <c r="J87" i="25"/>
  <c r="S88" i="25"/>
  <c r="O89" i="25"/>
  <c r="W90" i="25"/>
  <c r="Y92" i="25"/>
  <c r="AA93" i="25"/>
  <c r="T97" i="25"/>
  <c r="AC99" i="25"/>
  <c r="Y38" i="25"/>
  <c r="S39" i="25"/>
  <c r="M41" i="25"/>
  <c r="W43" i="25"/>
  <c r="Z27" i="25"/>
  <c r="X19" i="25"/>
  <c r="AB17" i="25"/>
  <c r="W24" i="25"/>
  <c r="L4" i="25"/>
  <c r="W5" i="25"/>
  <c r="AA8" i="25"/>
  <c r="AA11" i="25"/>
  <c r="U14" i="25"/>
  <c r="R17" i="25"/>
  <c r="N21" i="25"/>
  <c r="V22" i="25"/>
  <c r="L26" i="25"/>
  <c r="O27" i="25"/>
  <c r="AC36" i="25"/>
  <c r="U36" i="25"/>
  <c r="Z87" i="25"/>
  <c r="AB91" i="25"/>
  <c r="S5" i="25"/>
  <c r="Z12" i="25"/>
  <c r="AC17" i="25"/>
  <c r="AC18" i="25"/>
  <c r="V29" i="25"/>
  <c r="P35" i="25"/>
  <c r="O35" i="25"/>
  <c r="W35" i="25"/>
  <c r="AC40" i="25"/>
  <c r="O42" i="25"/>
  <c r="X42" i="25"/>
  <c r="T46" i="25"/>
  <c r="AB52" i="25"/>
  <c r="AB97" i="25"/>
  <c r="L3" i="25"/>
  <c r="O5" i="25"/>
  <c r="AC9" i="25"/>
  <c r="Y10" i="25"/>
  <c r="AB12" i="25"/>
  <c r="Z17" i="25"/>
  <c r="S20" i="25"/>
  <c r="V24" i="25"/>
  <c r="V31" i="25"/>
  <c r="T31" i="25"/>
  <c r="L31" i="25"/>
  <c r="AB56" i="25"/>
  <c r="Z61" i="25"/>
  <c r="AA65" i="25"/>
  <c r="P3" i="25"/>
  <c r="AA4" i="25"/>
  <c r="AA5" i="25"/>
  <c r="P8" i="25"/>
  <c r="O9" i="25"/>
  <c r="O12" i="25"/>
  <c r="S13" i="25"/>
  <c r="K16" i="25"/>
  <c r="P17" i="25"/>
  <c r="L20" i="25"/>
  <c r="R21" i="25"/>
  <c r="J24" i="25"/>
  <c r="AC27" i="25"/>
  <c r="V28" i="25"/>
  <c r="X30" i="25"/>
  <c r="AB38" i="25"/>
  <c r="Y69" i="25"/>
  <c r="S73" i="25"/>
  <c r="AB77" i="25"/>
  <c r="AB81" i="25"/>
  <c r="AC41" i="25"/>
  <c r="X43" i="25"/>
  <c r="V45" i="25"/>
  <c r="P48" i="25"/>
  <c r="AC51" i="25"/>
  <c r="O53" i="25"/>
  <c r="O56" i="25"/>
  <c r="M59" i="25"/>
  <c r="W60" i="25"/>
  <c r="L62" i="25"/>
  <c r="T63" i="25"/>
  <c r="W64" i="25"/>
  <c r="AC66" i="25"/>
  <c r="S68" i="25"/>
  <c r="K72" i="25"/>
  <c r="AC75" i="25"/>
  <c r="O77" i="25"/>
  <c r="J78" i="25"/>
  <c r="T81" i="25"/>
  <c r="W82" i="25"/>
  <c r="Q84" i="25"/>
  <c r="S85" i="25"/>
  <c r="AC86" i="25"/>
  <c r="O88" i="25"/>
  <c r="R89" i="25"/>
  <c r="R91" i="25"/>
  <c r="N93" i="25"/>
  <c r="R97" i="25"/>
  <c r="AC52" i="25"/>
  <c r="U53" i="25"/>
  <c r="X60" i="25"/>
  <c r="AC64" i="25"/>
  <c r="K65" i="25"/>
  <c r="M67" i="25"/>
  <c r="K76" i="25"/>
  <c r="L84" i="25"/>
  <c r="V87" i="25"/>
  <c r="S89" i="25"/>
  <c r="L91" i="25"/>
  <c r="Z93" i="25"/>
  <c r="X97" i="25"/>
  <c r="M30" i="25"/>
  <c r="R39" i="25"/>
  <c r="AA40" i="25"/>
  <c r="K43" i="25"/>
  <c r="Q44" i="25"/>
  <c r="S46" i="25"/>
  <c r="AC48" i="25"/>
  <c r="W49" i="25"/>
  <c r="X51" i="25"/>
  <c r="T52" i="25"/>
  <c r="W53" i="25"/>
  <c r="W56" i="25"/>
  <c r="J60" i="25"/>
  <c r="P62" i="25"/>
  <c r="Z64" i="25"/>
  <c r="X66" i="25"/>
  <c r="P68" i="25"/>
  <c r="T70" i="25"/>
  <c r="X72" i="25"/>
  <c r="T76" i="25"/>
  <c r="W77" i="25"/>
  <c r="R81" i="25"/>
  <c r="AA82" i="25"/>
  <c r="M84" i="25"/>
  <c r="P85" i="25"/>
  <c r="R86" i="25"/>
  <c r="Q87" i="25"/>
  <c r="Y88" i="25"/>
  <c r="T89" i="25"/>
  <c r="M91" i="25"/>
  <c r="K93" i="25"/>
  <c r="Z97" i="25"/>
  <c r="J99" i="25"/>
  <c r="L38" i="25"/>
  <c r="X39" i="25"/>
  <c r="U41" i="25"/>
  <c r="AB43" i="25"/>
  <c r="S47" i="25"/>
  <c r="T48" i="25"/>
  <c r="P52" i="25"/>
  <c r="W55" i="25"/>
  <c r="X56" i="25"/>
  <c r="P60" i="25"/>
  <c r="R61" i="25"/>
  <c r="Y63" i="25"/>
  <c r="K64" i="25"/>
  <c r="Q65" i="25"/>
  <c r="R68" i="25"/>
  <c r="J72" i="25"/>
  <c r="O76" i="25"/>
  <c r="S56" i="25"/>
  <c r="Q62" i="25"/>
  <c r="L68" i="25"/>
  <c r="Z72" i="25"/>
  <c r="AC81" i="25"/>
  <c r="V82" i="25"/>
  <c r="L85" i="25"/>
  <c r="L87" i="25"/>
  <c r="P89" i="25"/>
  <c r="S92" i="25"/>
  <c r="P97" i="25"/>
  <c r="Y100" i="25"/>
  <c r="X101" i="25"/>
  <c r="X2" i="25"/>
  <c r="AA2" i="25"/>
  <c r="K2" i="25"/>
  <c r="Q2" i="25"/>
  <c r="M2" i="25"/>
  <c r="AB6" i="25"/>
  <c r="L6" i="25"/>
  <c r="AA6" i="25"/>
  <c r="K6" i="25"/>
  <c r="M6" i="25"/>
  <c r="T10" i="25"/>
  <c r="W10" i="25"/>
  <c r="Z10" i="25"/>
  <c r="J10" i="25"/>
  <c r="AB14" i="25"/>
  <c r="L14" i="25"/>
  <c r="AA14" i="25"/>
  <c r="K14" i="25"/>
  <c r="M14" i="25"/>
  <c r="U15" i="25"/>
  <c r="J18" i="25"/>
  <c r="Z18" i="25"/>
  <c r="Y19" i="25"/>
  <c r="T32" i="25"/>
  <c r="AA33" i="25"/>
  <c r="K33" i="25"/>
  <c r="N34" i="25"/>
  <c r="J7" i="25"/>
  <c r="Z7" i="25"/>
  <c r="Y8" i="25"/>
  <c r="N15" i="25"/>
  <c r="M16" i="25"/>
  <c r="AC16" i="25"/>
  <c r="R19" i="25"/>
  <c r="Y20" i="25"/>
  <c r="S22" i="25"/>
  <c r="J23" i="25"/>
  <c r="AB28" i="25"/>
  <c r="L28" i="25"/>
  <c r="AA29" i="25"/>
  <c r="K29" i="25"/>
  <c r="Z30" i="25"/>
  <c r="J30" i="25"/>
  <c r="U30" i="25"/>
  <c r="O32" i="25"/>
  <c r="J33" i="25"/>
  <c r="L34" i="25"/>
  <c r="K36" i="25"/>
  <c r="L37" i="25"/>
  <c r="M38" i="25"/>
  <c r="AB44" i="25"/>
  <c r="L44" i="25"/>
  <c r="AA45" i="25"/>
  <c r="K45" i="25"/>
  <c r="Z46" i="25"/>
  <c r="J46" i="25"/>
  <c r="U46" i="25"/>
  <c r="AC49" i="25"/>
  <c r="S58" i="25"/>
  <c r="X58" i="25"/>
  <c r="U58" i="25"/>
  <c r="AB73" i="25"/>
  <c r="L73" i="25"/>
  <c r="M73" i="25"/>
  <c r="K73" i="25"/>
  <c r="N73" i="25"/>
  <c r="P74" i="25"/>
  <c r="S74" i="25"/>
  <c r="N74" i="25"/>
  <c r="R74" i="25"/>
  <c r="U3" i="25"/>
  <c r="Q7" i="25"/>
  <c r="M11" i="25"/>
  <c r="AC11" i="25"/>
  <c r="M23" i="25"/>
  <c r="S32" i="25"/>
  <c r="Y33" i="25"/>
  <c r="AA34" i="25"/>
  <c r="N55" i="25"/>
  <c r="X55" i="25"/>
  <c r="U55" i="25"/>
  <c r="AB57" i="25"/>
  <c r="L57" i="25"/>
  <c r="M57" i="25"/>
  <c r="Q57" i="25"/>
  <c r="V3" i="25"/>
  <c r="U4" i="25"/>
  <c r="J11" i="25"/>
  <c r="Z11" i="25"/>
  <c r="Y12" i="25"/>
  <c r="AA18" i="25"/>
  <c r="Q20" i="25"/>
  <c r="W3" i="25"/>
  <c r="R4" i="25"/>
  <c r="U5" i="25"/>
  <c r="S7" i="25"/>
  <c r="N8" i="25"/>
  <c r="Q9" i="25"/>
  <c r="O11" i="25"/>
  <c r="J12" i="25"/>
  <c r="M13" i="25"/>
  <c r="K15" i="25"/>
  <c r="V16" i="25"/>
  <c r="Y17" i="25"/>
  <c r="X18" i="25"/>
  <c r="S19" i="25"/>
  <c r="N20" i="25"/>
  <c r="Q21" i="25"/>
  <c r="P22" i="25"/>
  <c r="K23" i="25"/>
  <c r="AB24" i="25"/>
  <c r="L24" i="25"/>
  <c r="AA25" i="25"/>
  <c r="K25" i="25"/>
  <c r="Z26" i="25"/>
  <c r="J26" i="25"/>
  <c r="U26" i="25"/>
  <c r="O28" i="25"/>
  <c r="J29" i="25"/>
  <c r="L30" i="25"/>
  <c r="K32" i="25"/>
  <c r="L33" i="25"/>
  <c r="M34" i="25"/>
  <c r="M36" i="25"/>
  <c r="R37" i="25"/>
  <c r="AB40" i="25"/>
  <c r="L40" i="25"/>
  <c r="AA41" i="25"/>
  <c r="K41" i="25"/>
  <c r="Z42" i="25"/>
  <c r="J42" i="25"/>
  <c r="U42" i="25"/>
  <c r="O44" i="25"/>
  <c r="J45" i="25"/>
  <c r="L46" i="25"/>
  <c r="Q49" i="25"/>
  <c r="O50" i="25"/>
  <c r="P50" i="25"/>
  <c r="L50" i="25"/>
  <c r="Z51" i="25"/>
  <c r="J51" i="25"/>
  <c r="Q51" i="25"/>
  <c r="M51" i="25"/>
  <c r="X53" i="25"/>
  <c r="AA53" i="25"/>
  <c r="Z53" i="25"/>
  <c r="AC53" i="25"/>
  <c r="K57" i="25"/>
  <c r="T58" i="25"/>
  <c r="N59" i="25"/>
  <c r="T59" i="25"/>
  <c r="P59" i="25"/>
  <c r="Z71" i="25"/>
  <c r="J71" i="25"/>
  <c r="S71" i="25"/>
  <c r="Q71" i="25"/>
  <c r="Y71" i="25"/>
  <c r="J73" i="25"/>
  <c r="Q18" i="25"/>
  <c r="Q22" i="25"/>
  <c r="P23" i="25"/>
  <c r="R32" i="25"/>
  <c r="R33" i="25"/>
  <c r="T34" i="25"/>
  <c r="T36" i="25"/>
  <c r="S36" i="25"/>
  <c r="S37" i="25"/>
  <c r="T37" i="25"/>
  <c r="R38" i="25"/>
  <c r="K38" i="25"/>
  <c r="AB49" i="25"/>
  <c r="L49" i="25"/>
  <c r="J49" i="25"/>
  <c r="Y49" i="25"/>
  <c r="O54" i="25"/>
  <c r="Q54" i="25"/>
  <c r="M54" i="25"/>
  <c r="AA55" i="25"/>
  <c r="W70" i="25"/>
  <c r="AB70" i="25"/>
  <c r="Z70" i="25"/>
  <c r="V80" i="25"/>
  <c r="AC80" i="25"/>
  <c r="AA80" i="25"/>
  <c r="K80" i="25"/>
  <c r="Y27" i="25"/>
  <c r="Y31" i="25"/>
  <c r="Y35" i="25"/>
  <c r="O48" i="25"/>
  <c r="K60" i="25"/>
  <c r="AB63" i="25"/>
  <c r="AB68" i="25"/>
  <c r="AC77" i="25"/>
  <c r="N81" i="25"/>
  <c r="M83" i="25"/>
  <c r="W85" i="25"/>
  <c r="R87" i="25"/>
  <c r="V89" i="25"/>
  <c r="R93" i="25"/>
  <c r="V97" i="25"/>
  <c r="L100" i="25"/>
  <c r="W101" i="25"/>
  <c r="T2" i="25"/>
  <c r="W2" i="25"/>
  <c r="Z2" i="25"/>
  <c r="Y2" i="25"/>
  <c r="X6" i="25"/>
  <c r="V6" i="25"/>
  <c r="W6" i="25"/>
  <c r="Z6" i="25"/>
  <c r="AC6" i="25"/>
  <c r="P10" i="25"/>
  <c r="S10" i="25"/>
  <c r="V10" i="25"/>
  <c r="X14" i="25"/>
  <c r="V14" i="25"/>
  <c r="W14" i="25"/>
  <c r="Z14" i="25"/>
  <c r="AC14" i="25"/>
  <c r="Y15" i="25"/>
  <c r="N18" i="25"/>
  <c r="M19" i="25"/>
  <c r="AC19" i="25"/>
  <c r="P32" i="25"/>
  <c r="W33" i="25"/>
  <c r="Z34" i="25"/>
  <c r="J34" i="25"/>
  <c r="N7" i="25"/>
  <c r="M8" i="25"/>
  <c r="AC8" i="25"/>
  <c r="R15" i="25"/>
  <c r="Q16" i="25"/>
  <c r="O18" i="25"/>
  <c r="V19" i="25"/>
  <c r="AC20" i="25"/>
  <c r="W22" i="25"/>
  <c r="N23" i="25"/>
  <c r="X28" i="25"/>
  <c r="N28" i="25"/>
  <c r="W29" i="25"/>
  <c r="N29" i="25"/>
  <c r="V30" i="25"/>
  <c r="AA30" i="25"/>
  <c r="U32" i="25"/>
  <c r="P33" i="25"/>
  <c r="Q34" i="25"/>
  <c r="Q36" i="25"/>
  <c r="Q37" i="25"/>
  <c r="S38" i="25"/>
  <c r="X44" i="25"/>
  <c r="N44" i="25"/>
  <c r="W45" i="25"/>
  <c r="N45" i="25"/>
  <c r="V46" i="25"/>
  <c r="AA46" i="25"/>
  <c r="N54" i="25"/>
  <c r="J57" i="25"/>
  <c r="O58" i="25"/>
  <c r="R58" i="25"/>
  <c r="N58" i="25"/>
  <c r="X73" i="25"/>
  <c r="AC73" i="25"/>
  <c r="AA73" i="25"/>
  <c r="Z73" i="25"/>
  <c r="AB74" i="25"/>
  <c r="L74" i="25"/>
  <c r="O74" i="25"/>
  <c r="AC74" i="25"/>
  <c r="Q74" i="25"/>
  <c r="Y3" i="25"/>
  <c r="U7" i="25"/>
  <c r="Q11" i="25"/>
  <c r="AC23" i="25"/>
  <c r="Q23" i="25"/>
  <c r="Y32" i="25"/>
  <c r="K34" i="25"/>
  <c r="Z55" i="25"/>
  <c r="J55" i="25"/>
  <c r="S55" i="25"/>
  <c r="O55" i="25"/>
  <c r="X57" i="25"/>
  <c r="AC57" i="25"/>
  <c r="AA57" i="25"/>
  <c r="Z57" i="25"/>
  <c r="J3" i="25"/>
  <c r="Z3" i="25"/>
  <c r="Y4" i="25"/>
  <c r="N11" i="25"/>
  <c r="M12" i="25"/>
  <c r="AC12" i="25"/>
  <c r="J19" i="25"/>
  <c r="K3" i="25"/>
  <c r="V4" i="25"/>
  <c r="Y5" i="25"/>
  <c r="W7" i="25"/>
  <c r="R8" i="25"/>
  <c r="U9" i="25"/>
  <c r="S11" i="25"/>
  <c r="N12" i="25"/>
  <c r="Q13" i="25"/>
  <c r="O15" i="25"/>
  <c r="J16" i="25"/>
  <c r="M17" i="25"/>
  <c r="L18" i="25"/>
  <c r="AB18" i="25"/>
  <c r="W19" i="25"/>
  <c r="R20" i="25"/>
  <c r="U21" i="25"/>
  <c r="T22" i="25"/>
  <c r="O23" i="25"/>
  <c r="X24" i="25"/>
  <c r="N24" i="25"/>
  <c r="W25" i="25"/>
  <c r="N25" i="25"/>
  <c r="V26" i="25"/>
  <c r="AA26" i="25"/>
  <c r="U28" i="25"/>
  <c r="P29" i="25"/>
  <c r="Q30" i="25"/>
  <c r="Q32" i="25"/>
  <c r="Q33" i="25"/>
  <c r="S34" i="25"/>
  <c r="R36" i="25"/>
  <c r="X37" i="25"/>
  <c r="X40" i="25"/>
  <c r="N40" i="25"/>
  <c r="W41" i="25"/>
  <c r="N41" i="25"/>
  <c r="V42" i="25"/>
  <c r="AA42" i="25"/>
  <c r="U44" i="25"/>
  <c r="P45" i="25"/>
  <c r="Q46" i="25"/>
  <c r="AA50" i="25"/>
  <c r="K50" i="25"/>
  <c r="J50" i="25"/>
  <c r="V51" i="25"/>
  <c r="L51" i="25"/>
  <c r="K51" i="25"/>
  <c r="T53" i="25"/>
  <c r="V53" i="25"/>
  <c r="S53" i="25"/>
  <c r="P54" i="25"/>
  <c r="V57" i="25"/>
  <c r="Z59" i="25"/>
  <c r="J59" i="25"/>
  <c r="O59" i="25"/>
  <c r="K59" i="25"/>
  <c r="V71" i="25"/>
  <c r="M71" i="25"/>
  <c r="L71" i="25"/>
  <c r="O71" i="25"/>
  <c r="U18" i="25"/>
  <c r="U22" i="25"/>
  <c r="T23" i="25"/>
  <c r="W32" i="25"/>
  <c r="X33" i="25"/>
  <c r="Y34" i="25"/>
  <c r="P36" i="25"/>
  <c r="Y36" i="25"/>
  <c r="O37" i="25"/>
  <c r="Y37" i="25"/>
  <c r="N38" i="25"/>
  <c r="P38" i="25"/>
  <c r="X49" i="25"/>
  <c r="Z49" i="25"/>
  <c r="AA54" i="25"/>
  <c r="K52" i="25"/>
  <c r="K61" i="25"/>
  <c r="AA64" i="25"/>
  <c r="N77" i="25"/>
  <c r="S81" i="25"/>
  <c r="O84" i="25"/>
  <c r="AB85" i="25"/>
  <c r="M88" i="25"/>
  <c r="Q90" i="25"/>
  <c r="W93" i="25"/>
  <c r="AA97" i="25"/>
  <c r="N101" i="25"/>
  <c r="AB101" i="25"/>
  <c r="P2" i="25"/>
  <c r="S2" i="25"/>
  <c r="V2" i="25"/>
  <c r="J2" i="25"/>
  <c r="N2" i="25"/>
  <c r="T6" i="25"/>
  <c r="R6" i="25"/>
  <c r="S6" i="25"/>
  <c r="N6" i="25"/>
  <c r="AB10" i="25"/>
  <c r="L10" i="25"/>
  <c r="O10" i="25"/>
  <c r="R10" i="25"/>
  <c r="M10" i="25"/>
  <c r="T14" i="25"/>
  <c r="N14" i="25"/>
  <c r="S14" i="25"/>
  <c r="R14" i="25"/>
  <c r="M15" i="25"/>
  <c r="AC15" i="25"/>
  <c r="R18" i="25"/>
  <c r="Q19" i="25"/>
  <c r="AB32" i="25"/>
  <c r="L32" i="25"/>
  <c r="S33" i="25"/>
  <c r="V34" i="25"/>
  <c r="R7" i="25"/>
  <c r="Q8" i="25"/>
  <c r="V15" i="25"/>
  <c r="U16" i="25"/>
  <c r="W18" i="25"/>
  <c r="M20" i="25"/>
  <c r="K22" i="25"/>
  <c r="AA22" i="25"/>
  <c r="R23" i="25"/>
  <c r="T28" i="25"/>
  <c r="S28" i="25"/>
  <c r="S29" i="25"/>
  <c r="T29" i="25"/>
  <c r="R30" i="25"/>
  <c r="K30" i="25"/>
  <c r="Z32" i="25"/>
  <c r="U33" i="25"/>
  <c r="W34" i="25"/>
  <c r="V36" i="25"/>
  <c r="V37" i="25"/>
  <c r="X38" i="25"/>
  <c r="T44" i="25"/>
  <c r="S44" i="25"/>
  <c r="S45" i="25"/>
  <c r="T45" i="25"/>
  <c r="R46" i="25"/>
  <c r="K46" i="25"/>
  <c r="N49" i="25"/>
  <c r="X54" i="25"/>
  <c r="AA58" i="25"/>
  <c r="K58" i="25"/>
  <c r="M58" i="25"/>
  <c r="Q58" i="25"/>
  <c r="T73" i="25"/>
  <c r="W73" i="25"/>
  <c r="V73" i="25"/>
  <c r="O73" i="25"/>
  <c r="X74" i="25"/>
  <c r="AA74" i="25"/>
  <c r="K74" i="25"/>
  <c r="U74" i="25"/>
  <c r="M3" i="25"/>
  <c r="AC3" i="25"/>
  <c r="Y7" i="25"/>
  <c r="U11" i="25"/>
  <c r="Y23" i="25"/>
  <c r="V23" i="25"/>
  <c r="N33" i="25"/>
  <c r="P34" i="25"/>
  <c r="V55" i="25"/>
  <c r="M55" i="25"/>
  <c r="K55" i="25"/>
  <c r="T57" i="25"/>
  <c r="W57" i="25"/>
  <c r="U57" i="25"/>
  <c r="N3" i="25"/>
  <c r="M4" i="25"/>
  <c r="AC4" i="25"/>
  <c r="R11" i="25"/>
  <c r="Q12" i="25"/>
  <c r="K18" i="25"/>
  <c r="N19" i="25"/>
  <c r="O3" i="25"/>
  <c r="J4" i="25"/>
  <c r="M5" i="25"/>
  <c r="K7" i="25"/>
  <c r="V8" i="25"/>
  <c r="Y9" i="25"/>
  <c r="W11" i="25"/>
  <c r="R12" i="25"/>
  <c r="U13" i="25"/>
  <c r="S15" i="25"/>
  <c r="N16" i="25"/>
  <c r="Q17" i="25"/>
  <c r="P18" i="25"/>
  <c r="K19" i="25"/>
  <c r="V20" i="25"/>
  <c r="Y21" i="25"/>
  <c r="X22" i="25"/>
  <c r="S23" i="25"/>
  <c r="T24" i="25"/>
  <c r="S24" i="25"/>
  <c r="S25" i="25"/>
  <c r="T25" i="25"/>
  <c r="R26" i="25"/>
  <c r="K26" i="25"/>
  <c r="Z28" i="25"/>
  <c r="U29" i="25"/>
  <c r="W30" i="25"/>
  <c r="V32" i="25"/>
  <c r="V33" i="25"/>
  <c r="X34" i="25"/>
  <c r="W36" i="25"/>
  <c r="O38" i="25"/>
  <c r="T40" i="25"/>
  <c r="S40" i="25"/>
  <c r="S41" i="25"/>
  <c r="T41" i="25"/>
  <c r="R42" i="25"/>
  <c r="K42" i="25"/>
  <c r="Z44" i="25"/>
  <c r="U45" i="25"/>
  <c r="W46" i="25"/>
  <c r="W50" i="25"/>
  <c r="Z50" i="25"/>
  <c r="Y50" i="25"/>
  <c r="M50" i="25"/>
  <c r="R51" i="25"/>
  <c r="AB51" i="25"/>
  <c r="AA51" i="25"/>
  <c r="U51" i="25"/>
  <c r="P53" i="25"/>
  <c r="Q53" i="25"/>
  <c r="M53" i="25"/>
  <c r="P55" i="25"/>
  <c r="V59" i="25"/>
  <c r="AC59" i="25"/>
  <c r="S59" i="25"/>
  <c r="R71" i="25"/>
  <c r="AC71" i="25"/>
  <c r="AB71" i="25"/>
  <c r="AA71" i="25"/>
  <c r="K71" i="25"/>
  <c r="J74" i="25"/>
  <c r="Y18" i="25"/>
  <c r="Y22" i="25"/>
  <c r="Z23" i="25"/>
  <c r="AC32" i="25"/>
  <c r="AC33" i="25"/>
  <c r="N47" i="25"/>
  <c r="N53" i="25"/>
  <c r="S67" i="25"/>
  <c r="T72" i="25"/>
  <c r="S77" i="25"/>
  <c r="O82" i="25"/>
  <c r="W84" i="25"/>
  <c r="M86" i="25"/>
  <c r="K89" i="25"/>
  <c r="Q91" i="25"/>
  <c r="AB93" i="25"/>
  <c r="U99" i="25"/>
  <c r="S101" i="25"/>
  <c r="AB2" i="25"/>
  <c r="L2" i="25"/>
  <c r="O2" i="25"/>
  <c r="R2" i="25"/>
  <c r="U2" i="25"/>
  <c r="AC2" i="25"/>
  <c r="P6" i="25"/>
  <c r="J6" i="25"/>
  <c r="O6" i="25"/>
  <c r="X10" i="25"/>
  <c r="AA10" i="25"/>
  <c r="K10" i="25"/>
  <c r="N10" i="25"/>
  <c r="AC10" i="25"/>
  <c r="P14" i="25"/>
  <c r="O14" i="25"/>
  <c r="J14" i="25"/>
  <c r="Q15" i="25"/>
  <c r="V18" i="25"/>
  <c r="U19" i="25"/>
  <c r="X32" i="25"/>
  <c r="N32" i="25"/>
  <c r="O33" i="25"/>
  <c r="R34" i="25"/>
  <c r="V7" i="25"/>
  <c r="U8" i="25"/>
  <c r="J15" i="25"/>
  <c r="Z15" i="25"/>
  <c r="Y16" i="25"/>
  <c r="U20" i="25"/>
  <c r="O22" i="25"/>
  <c r="W23" i="25"/>
  <c r="P28" i="25"/>
  <c r="Y28" i="25"/>
  <c r="O29" i="25"/>
  <c r="Y29" i="25"/>
  <c r="N30" i="25"/>
  <c r="P30" i="25"/>
  <c r="J32" i="25"/>
  <c r="Z33" i="25"/>
  <c r="AB34" i="25"/>
  <c r="AA36" i="25"/>
  <c r="AB37" i="25"/>
  <c r="AC38" i="25"/>
  <c r="P44" i="25"/>
  <c r="Y44" i="25"/>
  <c r="O45" i="25"/>
  <c r="Y45" i="25"/>
  <c r="N46" i="25"/>
  <c r="P46" i="25"/>
  <c r="V49" i="25"/>
  <c r="L55" i="25"/>
  <c r="W58" i="25"/>
  <c r="AC58" i="25"/>
  <c r="AB58" i="25"/>
  <c r="Z58" i="25"/>
  <c r="P73" i="25"/>
  <c r="R73" i="25"/>
  <c r="Q73" i="25"/>
  <c r="Y73" i="25"/>
  <c r="T74" i="25"/>
  <c r="W74" i="25"/>
  <c r="V74" i="25"/>
  <c r="M74" i="25"/>
  <c r="Q3" i="25"/>
  <c r="M7" i="25"/>
  <c r="AC7" i="25"/>
  <c r="Y11" i="25"/>
  <c r="U23" i="25"/>
  <c r="AA23" i="25"/>
  <c r="T33" i="25"/>
  <c r="U34" i="25"/>
  <c r="R55" i="25"/>
  <c r="AC55" i="25"/>
  <c r="AB55" i="25"/>
  <c r="T55" i="25"/>
  <c r="P57" i="25"/>
  <c r="R57" i="25"/>
  <c r="N57" i="25"/>
  <c r="R3" i="25"/>
  <c r="Q4" i="25"/>
  <c r="V11" i="25"/>
  <c r="U12" i="25"/>
  <c r="S18" i="25"/>
  <c r="Z19" i="25"/>
  <c r="S3" i="25"/>
  <c r="N4" i="25"/>
  <c r="Q5" i="25"/>
  <c r="O7" i="25"/>
  <c r="J8" i="25"/>
  <c r="M9" i="25"/>
  <c r="K11" i="25"/>
  <c r="V12" i="25"/>
  <c r="Y13" i="25"/>
  <c r="W15" i="25"/>
  <c r="R16" i="25"/>
  <c r="U17" i="25"/>
  <c r="T18" i="25"/>
  <c r="O19" i="25"/>
  <c r="J20" i="25"/>
  <c r="M21" i="25"/>
  <c r="L22" i="25"/>
  <c r="AB22" i="25"/>
  <c r="X23" i="25"/>
  <c r="P24" i="25"/>
  <c r="Y24" i="25"/>
  <c r="O25" i="25"/>
  <c r="Y25" i="25"/>
  <c r="N26" i="25"/>
  <c r="P26" i="25"/>
  <c r="J28" i="25"/>
  <c r="Z29" i="25"/>
  <c r="AB30" i="25"/>
  <c r="AA32" i="25"/>
  <c r="AB33" i="25"/>
  <c r="AC34" i="25"/>
  <c r="M37" i="25"/>
  <c r="T38" i="25"/>
  <c r="P40" i="25"/>
  <c r="Y40" i="25"/>
  <c r="O41" i="25"/>
  <c r="Y41" i="25"/>
  <c r="N42" i="25"/>
  <c r="P42" i="25"/>
  <c r="J44" i="25"/>
  <c r="Z45" i="25"/>
  <c r="AB46" i="25"/>
  <c r="S50" i="25"/>
  <c r="U50" i="25"/>
  <c r="R50" i="25"/>
  <c r="V50" i="25"/>
  <c r="N51" i="25"/>
  <c r="W51" i="25"/>
  <c r="T51" i="25"/>
  <c r="AB53" i="25"/>
  <c r="L53" i="25"/>
  <c r="K53" i="25"/>
  <c r="R53" i="25"/>
  <c r="Y55" i="25"/>
  <c r="J58" i="25"/>
  <c r="R59" i="25"/>
  <c r="Y59" i="25"/>
  <c r="W59" i="25"/>
  <c r="AB59" i="25"/>
  <c r="N71" i="25"/>
  <c r="X71" i="25"/>
  <c r="W71" i="25"/>
  <c r="P71" i="25"/>
  <c r="M18" i="25"/>
  <c r="M22" i="25"/>
  <c r="L23" i="25"/>
  <c r="M32" i="25"/>
  <c r="M33" i="25"/>
  <c r="O34" i="25"/>
  <c r="X36" i="25"/>
  <c r="N36" i="25"/>
  <c r="W37" i="25"/>
  <c r="N37" i="25"/>
  <c r="V38" i="25"/>
  <c r="AA38" i="25"/>
  <c r="P49" i="25"/>
  <c r="O49" i="25"/>
  <c r="R49" i="25"/>
  <c r="S54" i="25"/>
  <c r="V54" i="25"/>
  <c r="T54" i="25"/>
  <c r="AA37" i="25"/>
  <c r="AB54" i="25"/>
  <c r="AC54" i="25"/>
  <c r="AA70" i="25"/>
  <c r="V70" i="25"/>
  <c r="P70" i="25"/>
  <c r="X70" i="25"/>
  <c r="J80" i="25"/>
  <c r="O80" i="25"/>
  <c r="P80" i="25"/>
  <c r="Q27" i="25"/>
  <c r="U31" i="25"/>
  <c r="M39" i="25"/>
  <c r="M43" i="25"/>
  <c r="Z47" i="25"/>
  <c r="U47" i="25"/>
  <c r="T69" i="25"/>
  <c r="V69" i="25"/>
  <c r="U69" i="25"/>
  <c r="M69" i="25"/>
  <c r="AA79" i="25"/>
  <c r="K79" i="25"/>
  <c r="M79" i="25"/>
  <c r="L79" i="25"/>
  <c r="J79" i="25"/>
  <c r="AB65" i="25"/>
  <c r="L65" i="25"/>
  <c r="AA66" i="25"/>
  <c r="K66" i="25"/>
  <c r="Z67" i="25"/>
  <c r="J67" i="25"/>
  <c r="U67" i="25"/>
  <c r="T61" i="25"/>
  <c r="S61" i="25"/>
  <c r="S62" i="25"/>
  <c r="T62" i="25"/>
  <c r="R63" i="25"/>
  <c r="K63" i="25"/>
  <c r="Z65" i="25"/>
  <c r="U66" i="25"/>
  <c r="W67" i="25"/>
  <c r="S75" i="25"/>
  <c r="V75" i="25"/>
  <c r="AB78" i="25"/>
  <c r="P78" i="25"/>
  <c r="S78" i="25"/>
  <c r="Y78" i="25"/>
  <c r="N96" i="25"/>
  <c r="T96" i="25"/>
  <c r="S96" i="25"/>
  <c r="Q96" i="25"/>
  <c r="P96" i="25"/>
  <c r="S95" i="25"/>
  <c r="X95" i="25"/>
  <c r="V95" i="25"/>
  <c r="U95" i="25"/>
  <c r="N95" i="25"/>
  <c r="Y48" i="25"/>
  <c r="Y52" i="25"/>
  <c r="Y56" i="25"/>
  <c r="Y60" i="25"/>
  <c r="Y64" i="25"/>
  <c r="Y68" i="25"/>
  <c r="Y72" i="25"/>
  <c r="Y76" i="25"/>
  <c r="T94" i="25"/>
  <c r="W94" i="25"/>
  <c r="V94" i="25"/>
  <c r="U94" i="25"/>
  <c r="N94" i="25"/>
  <c r="N76" i="25"/>
  <c r="Q77" i="25"/>
  <c r="X82" i="25"/>
  <c r="N82" i="25"/>
  <c r="W83" i="25"/>
  <c r="N83" i="25"/>
  <c r="V84" i="25"/>
  <c r="AA84" i="25"/>
  <c r="X90" i="25"/>
  <c r="N90" i="25"/>
  <c r="W91" i="25"/>
  <c r="N91" i="25"/>
  <c r="V92" i="25"/>
  <c r="AA92" i="25"/>
  <c r="AA98" i="25"/>
  <c r="AB99" i="25"/>
  <c r="AC100" i="25"/>
  <c r="Y81" i="25"/>
  <c r="Y85" i="25"/>
  <c r="P86" i="25"/>
  <c r="Y86" i="25"/>
  <c r="O87" i="25"/>
  <c r="Y87" i="25"/>
  <c r="N88" i="25"/>
  <c r="P88" i="25"/>
  <c r="J90" i="25"/>
  <c r="Z91" i="25"/>
  <c r="AB92" i="25"/>
  <c r="M99" i="25"/>
  <c r="T100" i="25"/>
  <c r="P98" i="25"/>
  <c r="Y98" i="25"/>
  <c r="O99" i="25"/>
  <c r="Y99" i="25"/>
  <c r="N100" i="25"/>
  <c r="P100" i="25"/>
  <c r="Q89" i="25"/>
  <c r="Q93" i="25"/>
  <c r="Q97" i="25"/>
  <c r="Q101" i="25"/>
  <c r="K37" i="25"/>
  <c r="U38" i="25"/>
  <c r="K49" i="25"/>
  <c r="L54" i="25"/>
  <c r="Q55" i="25"/>
  <c r="S70" i="25"/>
  <c r="Q70" i="25"/>
  <c r="J70" i="25"/>
  <c r="Z80" i="25"/>
  <c r="X80" i="25"/>
  <c r="W80" i="25"/>
  <c r="U27" i="25"/>
  <c r="M35" i="25"/>
  <c r="Q39" i="25"/>
  <c r="Q43" i="25"/>
  <c r="V47" i="25"/>
  <c r="AA47" i="25"/>
  <c r="P69" i="25"/>
  <c r="Q69" i="25"/>
  <c r="O69" i="25"/>
  <c r="W69" i="25"/>
  <c r="W79" i="25"/>
  <c r="AC79" i="25"/>
  <c r="AB79" i="25"/>
  <c r="Y79" i="25"/>
  <c r="X65" i="25"/>
  <c r="N65" i="25"/>
  <c r="W66" i="25"/>
  <c r="N66" i="25"/>
  <c r="V67" i="25"/>
  <c r="AA67" i="25"/>
  <c r="P61" i="25"/>
  <c r="Y61" i="25"/>
  <c r="O62" i="25"/>
  <c r="Y62" i="25"/>
  <c r="N63" i="25"/>
  <c r="P63" i="25"/>
  <c r="J65" i="25"/>
  <c r="Z66" i="25"/>
  <c r="AB67" i="25"/>
  <c r="O75" i="25"/>
  <c r="R75" i="25"/>
  <c r="L75" i="25"/>
  <c r="AC78" i="25"/>
  <c r="L78" i="25"/>
  <c r="O78" i="25"/>
  <c r="Z96" i="25"/>
  <c r="J96" i="25"/>
  <c r="O96" i="25"/>
  <c r="M96" i="25"/>
  <c r="L96" i="25"/>
  <c r="K96" i="25"/>
  <c r="O95" i="25"/>
  <c r="R95" i="25"/>
  <c r="Q95" i="25"/>
  <c r="P95" i="25"/>
  <c r="M48" i="25"/>
  <c r="M52" i="25"/>
  <c r="M56" i="25"/>
  <c r="M60" i="25"/>
  <c r="M64" i="25"/>
  <c r="M68" i="25"/>
  <c r="M72" i="25"/>
  <c r="M76" i="25"/>
  <c r="AC76" i="25"/>
  <c r="P94" i="25"/>
  <c r="R94" i="25"/>
  <c r="Q94" i="25"/>
  <c r="O94" i="25"/>
  <c r="T95" i="25"/>
  <c r="R76" i="25"/>
  <c r="U77" i="25"/>
  <c r="T82" i="25"/>
  <c r="S82" i="25"/>
  <c r="S83" i="25"/>
  <c r="T83" i="25"/>
  <c r="R84" i="25"/>
  <c r="K84" i="25"/>
  <c r="S94" i="25"/>
  <c r="T90" i="25"/>
  <c r="S90" i="25"/>
  <c r="S91" i="25"/>
  <c r="T91" i="25"/>
  <c r="R92" i="25"/>
  <c r="K92" i="25"/>
  <c r="K98" i="25"/>
  <c r="L99" i="25"/>
  <c r="M100" i="25"/>
  <c r="M81" i="25"/>
  <c r="M85" i="25"/>
  <c r="AB86" i="25"/>
  <c r="L86" i="25"/>
  <c r="AA87" i="25"/>
  <c r="K87" i="25"/>
  <c r="Z88" i="25"/>
  <c r="J88" i="25"/>
  <c r="U88" i="25"/>
  <c r="O90" i="25"/>
  <c r="J91" i="25"/>
  <c r="L92" i="25"/>
  <c r="M98" i="25"/>
  <c r="R99" i="25"/>
  <c r="AB98" i="25"/>
  <c r="L98" i="25"/>
  <c r="AA99" i="25"/>
  <c r="K99" i="25"/>
  <c r="Z100" i="25"/>
  <c r="J100" i="25"/>
  <c r="U100" i="25"/>
  <c r="U89" i="25"/>
  <c r="U93" i="25"/>
  <c r="U97" i="25"/>
  <c r="U101" i="25"/>
  <c r="AB36" i="25"/>
  <c r="Z38" i="25"/>
  <c r="T49" i="25"/>
  <c r="W54" i="25"/>
  <c r="Z54" i="25"/>
  <c r="O57" i="25"/>
  <c r="O70" i="25"/>
  <c r="L70" i="25"/>
  <c r="R80" i="25"/>
  <c r="Y80" i="25"/>
  <c r="S80" i="25"/>
  <c r="L80" i="25"/>
  <c r="M31" i="25"/>
  <c r="Q35" i="25"/>
  <c r="U39" i="25"/>
  <c r="U43" i="25"/>
  <c r="M47" i="25"/>
  <c r="AB69" i="25"/>
  <c r="L69" i="25"/>
  <c r="K69" i="25"/>
  <c r="J69" i="25"/>
  <c r="N70" i="25"/>
  <c r="S79" i="25"/>
  <c r="X79" i="25"/>
  <c r="V79" i="25"/>
  <c r="N79" i="25"/>
  <c r="P79" i="25"/>
  <c r="T65" i="25"/>
  <c r="S65" i="25"/>
  <c r="S66" i="25"/>
  <c r="T66" i="25"/>
  <c r="R67" i="25"/>
  <c r="K67" i="25"/>
  <c r="AB61" i="25"/>
  <c r="L61" i="25"/>
  <c r="AA62" i="25"/>
  <c r="K62" i="25"/>
  <c r="Z63" i="25"/>
  <c r="J63" i="25"/>
  <c r="U63" i="25"/>
  <c r="O65" i="25"/>
  <c r="J66" i="25"/>
  <c r="L67" i="25"/>
  <c r="AA75" i="25"/>
  <c r="K75" i="25"/>
  <c r="N75" i="25"/>
  <c r="T75" i="25"/>
  <c r="X78" i="25"/>
  <c r="AA78" i="25"/>
  <c r="K78" i="25"/>
  <c r="V96" i="25"/>
  <c r="AC96" i="25"/>
  <c r="AB96" i="25"/>
  <c r="AA96" i="25"/>
  <c r="AA95" i="25"/>
  <c r="K95" i="25"/>
  <c r="M95" i="25"/>
  <c r="L95" i="25"/>
  <c r="J95" i="25"/>
  <c r="Q48" i="25"/>
  <c r="Q52" i="25"/>
  <c r="Q56" i="25"/>
  <c r="Q60" i="25"/>
  <c r="Q64" i="25"/>
  <c r="Q68" i="25"/>
  <c r="Q72" i="25"/>
  <c r="Q76" i="25"/>
  <c r="AB94" i="25"/>
  <c r="L94" i="25"/>
  <c r="M94" i="25"/>
  <c r="K94" i="25"/>
  <c r="J94" i="25"/>
  <c r="V76" i="25"/>
  <c r="Y77" i="25"/>
  <c r="P82" i="25"/>
  <c r="Y82" i="25"/>
  <c r="O83" i="25"/>
  <c r="Y83" i="25"/>
  <c r="N84" i="25"/>
  <c r="P84" i="25"/>
  <c r="Y95" i="25"/>
  <c r="P90" i="25"/>
  <c r="Y90" i="25"/>
  <c r="O91" i="25"/>
  <c r="Y91" i="25"/>
  <c r="N92" i="25"/>
  <c r="P92" i="25"/>
  <c r="Q98" i="25"/>
  <c r="Q99" i="25"/>
  <c r="S100" i="25"/>
  <c r="Q81" i="25"/>
  <c r="Q85" i="25"/>
  <c r="X86" i="25"/>
  <c r="N86" i="25"/>
  <c r="W87" i="25"/>
  <c r="N87" i="25"/>
  <c r="V88" i="25"/>
  <c r="AA88" i="25"/>
  <c r="U90" i="25"/>
  <c r="P91" i="25"/>
  <c r="Q92" i="25"/>
  <c r="R98" i="25"/>
  <c r="X99" i="25"/>
  <c r="X98" i="25"/>
  <c r="N98" i="25"/>
  <c r="W99" i="25"/>
  <c r="N99" i="25"/>
  <c r="V100" i="25"/>
  <c r="AA100" i="25"/>
  <c r="Y89" i="25"/>
  <c r="Y93" i="25"/>
  <c r="Y97" i="25"/>
  <c r="Y101" i="25"/>
  <c r="L36" i="25"/>
  <c r="J38" i="25"/>
  <c r="U49" i="25"/>
  <c r="K54" i="25"/>
  <c r="R54" i="25"/>
  <c r="Y57" i="25"/>
  <c r="K70" i="25"/>
  <c r="U70" i="25"/>
  <c r="M70" i="25"/>
  <c r="N80" i="25"/>
  <c r="T80" i="25"/>
  <c r="M80" i="25"/>
  <c r="M27" i="25"/>
  <c r="Q31" i="25"/>
  <c r="U35" i="25"/>
  <c r="Y39" i="25"/>
  <c r="Y43" i="25"/>
  <c r="Q47" i="25"/>
  <c r="X69" i="25"/>
  <c r="AA69" i="25"/>
  <c r="Z69" i="25"/>
  <c r="Y70" i="25"/>
  <c r="O79" i="25"/>
  <c r="R79" i="25"/>
  <c r="Q79" i="25"/>
  <c r="U79" i="25"/>
  <c r="Q80" i="25"/>
  <c r="P65" i="25"/>
  <c r="Y65" i="25"/>
  <c r="O66" i="25"/>
  <c r="Y66" i="25"/>
  <c r="N67" i="25"/>
  <c r="P67" i="25"/>
  <c r="X61" i="25"/>
  <c r="N61" i="25"/>
  <c r="W62" i="25"/>
  <c r="N62" i="25"/>
  <c r="V63" i="25"/>
  <c r="AA63" i="25"/>
  <c r="U65" i="25"/>
  <c r="P66" i="25"/>
  <c r="Q67" i="25"/>
  <c r="W75" i="25"/>
  <c r="Z75" i="25"/>
  <c r="J75" i="25"/>
  <c r="AB75" i="25"/>
  <c r="T78" i="25"/>
  <c r="W78" i="25"/>
  <c r="Q78" i="25"/>
  <c r="R96" i="25"/>
  <c r="Y96" i="25"/>
  <c r="X96" i="25"/>
  <c r="W96" i="25"/>
  <c r="U96" i="25"/>
  <c r="W95" i="25"/>
  <c r="AC95" i="25"/>
  <c r="AB95" i="25"/>
  <c r="Z95" i="25"/>
  <c r="U48" i="25"/>
  <c r="U52" i="25"/>
  <c r="U56" i="25"/>
  <c r="U60" i="25"/>
  <c r="U64" i="25"/>
  <c r="U68" i="25"/>
  <c r="U72" i="25"/>
  <c r="U76" i="25"/>
  <c r="X94" i="25"/>
  <c r="AC94" i="25"/>
  <c r="AA94" i="25"/>
  <c r="Z94" i="25"/>
  <c r="J76" i="25"/>
  <c r="M77" i="25"/>
  <c r="AB82" i="25"/>
  <c r="L82" i="25"/>
  <c r="AA83" i="25"/>
  <c r="K83" i="25"/>
  <c r="Z84" i="25"/>
  <c r="J84" i="25"/>
  <c r="U84" i="25"/>
  <c r="AB90" i="25"/>
  <c r="L90" i="25"/>
  <c r="AA91" i="25"/>
  <c r="K91" i="25"/>
  <c r="Z92" i="25"/>
  <c r="J92" i="25"/>
  <c r="U92" i="25"/>
  <c r="V98" i="25"/>
  <c r="V99" i="25"/>
  <c r="X100" i="25"/>
  <c r="U81" i="25"/>
  <c r="U85" i="25"/>
  <c r="T86" i="25"/>
  <c r="S86" i="25"/>
  <c r="S87" i="25"/>
  <c r="T87" i="25"/>
  <c r="R88" i="25"/>
  <c r="K88" i="25"/>
  <c r="Z90" i="25"/>
  <c r="U91" i="25"/>
  <c r="W92" i="25"/>
  <c r="W98" i="25"/>
  <c r="O100" i="25"/>
  <c r="T98" i="25"/>
  <c r="S98" i="25"/>
  <c r="S99" i="25"/>
  <c r="T99" i="25"/>
  <c r="R100" i="25"/>
  <c r="K100" i="25"/>
  <c r="M89" i="25"/>
  <c r="G89" i="25" s="1"/>
  <c r="M93" i="25"/>
  <c r="M97" i="25"/>
  <c r="M101" i="25"/>
  <c r="GO18" i="24"/>
  <c r="HI31" i="24"/>
  <c r="FY34" i="24"/>
  <c r="JQ31" i="24"/>
  <c r="HU19" i="24"/>
  <c r="HM34" i="24"/>
  <c r="GO13" i="24"/>
  <c r="DU12" i="24"/>
  <c r="HA31" i="24"/>
  <c r="IG28" i="24"/>
  <c r="KC34" i="24"/>
  <c r="FQ18" i="24"/>
  <c r="DW47" i="24"/>
  <c r="JJ41" i="24"/>
  <c r="HB41" i="24"/>
  <c r="HZ18" i="24"/>
  <c r="IG18" i="24"/>
  <c r="KC13" i="24"/>
  <c r="JI31" i="24"/>
  <c r="ES18" i="24"/>
  <c r="DV32" i="24"/>
  <c r="JU19" i="24"/>
  <c r="HN41" i="24"/>
  <c r="ES19" i="24"/>
  <c r="DX47" i="24"/>
  <c r="ES34" i="24"/>
  <c r="FY13" i="24"/>
  <c r="FR13" i="24"/>
  <c r="DV15" i="24"/>
  <c r="EC15" i="24"/>
  <c r="HA18" i="24"/>
  <c r="HI18" i="24"/>
  <c r="IX18" i="24"/>
  <c r="IW18" i="24"/>
  <c r="JI18" i="24"/>
  <c r="JJ18" i="24"/>
  <c r="JU18" i="24"/>
  <c r="KC18" i="24"/>
  <c r="GP19" i="24"/>
  <c r="GW19" i="24"/>
  <c r="EC27" i="24"/>
  <c r="DV27" i="24"/>
  <c r="HN31" i="24"/>
  <c r="HU31" i="24"/>
  <c r="IW34" i="24"/>
  <c r="IX34" i="24"/>
  <c r="JE34" i="24"/>
  <c r="EC38" i="24"/>
  <c r="DU38" i="24"/>
  <c r="DV38" i="24"/>
  <c r="EC42" i="24"/>
  <c r="DW42" i="24"/>
  <c r="DU42" i="24"/>
  <c r="HI46" i="24"/>
  <c r="HB46" i="24"/>
  <c r="HA46" i="24"/>
  <c r="HI50" i="24"/>
  <c r="HB50" i="24"/>
  <c r="DX51" i="24"/>
  <c r="DW51" i="24"/>
  <c r="DU51" i="24"/>
  <c r="FY59" i="24"/>
  <c r="FQ59" i="24"/>
  <c r="HI59" i="24"/>
  <c r="HB59" i="24"/>
  <c r="DV60" i="24"/>
  <c r="DX60" i="24"/>
  <c r="DU60" i="24"/>
  <c r="IG64" i="24"/>
  <c r="HZ64" i="24"/>
  <c r="EC65" i="24"/>
  <c r="DW65" i="24"/>
  <c r="DU65" i="24"/>
  <c r="GW71" i="24"/>
  <c r="GO71" i="24"/>
  <c r="IW71" i="24"/>
  <c r="IX71" i="24"/>
  <c r="EC72" i="24"/>
  <c r="DX72" i="24"/>
  <c r="IS78" i="24"/>
  <c r="IK78" i="24"/>
  <c r="EC79" i="24"/>
  <c r="DX79" i="24"/>
  <c r="DU79" i="24"/>
  <c r="GK75" i="24"/>
  <c r="GC75" i="24"/>
  <c r="IG75" i="24"/>
  <c r="HY75" i="24"/>
  <c r="IG13" i="24"/>
  <c r="IS13" i="24"/>
  <c r="DU27" i="24"/>
  <c r="GC34" i="24"/>
  <c r="KC19" i="24"/>
  <c r="HY34" i="24"/>
  <c r="FA19" i="24"/>
  <c r="JJ13" i="24"/>
  <c r="IL31" i="24"/>
  <c r="DX27" i="24"/>
  <c r="HB78" i="24"/>
  <c r="GP41" i="24"/>
  <c r="GC71" i="24"/>
  <c r="HY31" i="24"/>
  <c r="IL46" i="24"/>
  <c r="IX19" i="24"/>
  <c r="JI13" i="24"/>
  <c r="ET41" i="24"/>
  <c r="FY16" i="24"/>
  <c r="HU18" i="24"/>
  <c r="HB64" i="24"/>
  <c r="HY41" i="24"/>
  <c r="HI19" i="24"/>
  <c r="GD41" i="24"/>
  <c r="FY19" i="24"/>
  <c r="KC41" i="24"/>
  <c r="JV34" i="24"/>
  <c r="GD34" i="24"/>
  <c r="HM31" i="24"/>
  <c r="HM19" i="24"/>
  <c r="GK13" i="24"/>
  <c r="GW18" i="24"/>
  <c r="DV42" i="24"/>
  <c r="GO41" i="24"/>
  <c r="JE50" i="24"/>
  <c r="HZ19" i="24"/>
  <c r="GO19" i="24"/>
  <c r="JE18" i="24"/>
  <c r="HZ13" i="24"/>
  <c r="IK31" i="24"/>
  <c r="JV18" i="24"/>
  <c r="DX42" i="24"/>
  <c r="GO46" i="24"/>
  <c r="GP50" i="24"/>
  <c r="IS46" i="24"/>
  <c r="IK19" i="24"/>
  <c r="IK64" i="24"/>
  <c r="GC19" i="24"/>
  <c r="EG11" i="24"/>
  <c r="EI11" i="24"/>
  <c r="EJ11" i="24"/>
  <c r="EO11" i="24"/>
  <c r="ET28" i="24"/>
  <c r="FA28" i="24"/>
  <c r="HN28" i="24"/>
  <c r="HU28" i="24"/>
  <c r="IW28" i="24"/>
  <c r="IX28" i="24"/>
  <c r="IK59" i="24"/>
  <c r="IG50" i="24"/>
  <c r="JQ46" i="24"/>
  <c r="HN59" i="24"/>
  <c r="FY46" i="24"/>
  <c r="HI34" i="24"/>
  <c r="JQ34" i="24"/>
  <c r="FA18" i="24"/>
  <c r="JJ46" i="24"/>
  <c r="JI34" i="24"/>
  <c r="FQ34" i="24"/>
  <c r="FQ31" i="24"/>
  <c r="FQ19" i="24"/>
  <c r="DU15" i="24"/>
  <c r="FY31" i="24"/>
  <c r="DV51" i="24"/>
  <c r="DU47" i="24"/>
  <c r="JV64" i="24"/>
  <c r="GC78" i="24"/>
  <c r="IK71" i="24"/>
  <c r="ES41" i="24"/>
  <c r="IG19" i="24"/>
  <c r="IW13" i="24"/>
  <c r="HM18" i="24"/>
  <c r="IX41" i="24"/>
  <c r="GD18" i="24"/>
  <c r="IX13" i="24"/>
  <c r="HN11" i="24"/>
  <c r="DW38" i="24"/>
  <c r="HA41" i="24"/>
  <c r="FR46" i="24"/>
  <c r="GP34" i="24"/>
  <c r="HB34" i="24"/>
  <c r="IG78" i="24"/>
  <c r="IS19" i="24"/>
  <c r="FA64" i="24"/>
  <c r="ET34" i="24"/>
  <c r="GK19" i="24"/>
  <c r="FY12" i="24"/>
  <c r="DU13" i="24"/>
  <c r="HY114" i="24"/>
  <c r="GD92" i="24"/>
  <c r="IX23" i="24"/>
  <c r="ET17" i="24"/>
  <c r="DX110" i="24"/>
  <c r="DX24" i="24"/>
  <c r="DX98" i="24"/>
  <c r="ET43" i="24"/>
  <c r="DU117" i="24"/>
  <c r="IW48" i="24"/>
  <c r="GD24" i="24"/>
  <c r="FQ48" i="24"/>
  <c r="GO43" i="24"/>
  <c r="HA13" i="24"/>
  <c r="HB13" i="24"/>
  <c r="DX15" i="24"/>
  <c r="F30" i="12"/>
  <c r="HZ12" i="24"/>
  <c r="HI29" i="24"/>
  <c r="IL161" i="24"/>
  <c r="S30" i="12"/>
  <c r="IX17" i="24"/>
  <c r="HZ17" i="24"/>
  <c r="HB12" i="24"/>
  <c r="DX13" i="24"/>
  <c r="DW13" i="24"/>
  <c r="HA29" i="24"/>
  <c r="JV29" i="24"/>
  <c r="IL163" i="24"/>
  <c r="IL164" i="24"/>
  <c r="EC37" i="24"/>
  <c r="DU68" i="24"/>
  <c r="ES11" i="24"/>
  <c r="IG11" i="24"/>
  <c r="GW11" i="24"/>
  <c r="HA16" i="24"/>
  <c r="DW17" i="24"/>
  <c r="JU25" i="24"/>
  <c r="JU23" i="24"/>
  <c r="GP25" i="24"/>
  <c r="ES25" i="24"/>
  <c r="JU28" i="24"/>
  <c r="GK11" i="24"/>
  <c r="HM11" i="24"/>
  <c r="JI16" i="24"/>
  <c r="HY28" i="24"/>
  <c r="DX29" i="24"/>
  <c r="DW24" i="24"/>
  <c r="GW28" i="24"/>
  <c r="GW25" i="24"/>
  <c r="FA25" i="24"/>
  <c r="L30" i="12"/>
  <c r="C30" i="12"/>
  <c r="HN16" i="24"/>
  <c r="ES28" i="24"/>
  <c r="HB16" i="24"/>
  <c r="DW29" i="24"/>
  <c r="HB28" i="24"/>
  <c r="HY23" i="24"/>
  <c r="JE16" i="24"/>
  <c r="FA23" i="24"/>
  <c r="G24" i="12"/>
  <c r="T24" i="12"/>
  <c r="T30" i="12"/>
  <c r="G22" i="12"/>
  <c r="C24" i="12"/>
  <c r="P24" i="12"/>
  <c r="P30" i="12"/>
  <c r="C22" i="12"/>
  <c r="P22" i="12"/>
  <c r="JI91" i="24"/>
  <c r="JV11" i="24"/>
  <c r="GD11" i="24"/>
  <c r="IX16" i="24"/>
  <c r="FR16" i="24"/>
  <c r="JI11" i="24"/>
  <c r="DW12" i="24"/>
  <c r="FR11" i="24"/>
  <c r="EC12" i="24"/>
  <c r="EC17" i="24"/>
  <c r="J30" i="12"/>
  <c r="J22" i="12"/>
  <c r="IS65" i="24"/>
  <c r="EC73" i="24"/>
  <c r="GW65" i="24"/>
  <c r="FA60" i="24"/>
  <c r="IS72" i="24"/>
  <c r="FA65" i="24"/>
  <c r="GW60" i="24"/>
  <c r="GO72" i="24"/>
  <c r="IW51" i="24"/>
  <c r="JE42" i="24"/>
  <c r="ET42" i="24"/>
  <c r="JJ37" i="24"/>
  <c r="GW47" i="24"/>
  <c r="IG32" i="24"/>
  <c r="HA51" i="24"/>
  <c r="HA42" i="24"/>
  <c r="HU37" i="24"/>
  <c r="GW27" i="24"/>
  <c r="GD37" i="24"/>
  <c r="DU28" i="24"/>
  <c r="GK38" i="24"/>
  <c r="HI15" i="24"/>
  <c r="FA38" i="24"/>
  <c r="IS27" i="24"/>
  <c r="DU16" i="24"/>
  <c r="EC16" i="24"/>
  <c r="IW65" i="24"/>
  <c r="HM65" i="24"/>
  <c r="GD72" i="24"/>
  <c r="IX65" i="24"/>
  <c r="HM42" i="24"/>
  <c r="ES60" i="24"/>
  <c r="GK47" i="24"/>
  <c r="KC42" i="24"/>
  <c r="JQ38" i="24"/>
  <c r="JU51" i="24"/>
  <c r="JE32" i="24"/>
  <c r="HY27" i="24"/>
  <c r="HY15" i="24"/>
  <c r="GK60" i="24"/>
  <c r="ET47" i="24"/>
  <c r="IL42" i="24"/>
  <c r="IS37" i="24"/>
  <c r="HZ38" i="24"/>
  <c r="JQ27" i="24"/>
  <c r="DX48" i="24"/>
  <c r="DX25" i="24"/>
  <c r="DW62" i="24"/>
  <c r="HB15" i="24"/>
  <c r="HZ42" i="24"/>
  <c r="GC37" i="24"/>
  <c r="HZ65" i="24"/>
  <c r="JJ32" i="24"/>
  <c r="HN27" i="24"/>
  <c r="FQ72" i="24"/>
  <c r="FR27" i="24"/>
  <c r="O22" i="12"/>
  <c r="HN65" i="24"/>
  <c r="HN60" i="24"/>
  <c r="IK65" i="24"/>
  <c r="GO65" i="24"/>
  <c r="EC62" i="24"/>
  <c r="IK72" i="24"/>
  <c r="ES65" i="24"/>
  <c r="IS60" i="24"/>
  <c r="FY60" i="24"/>
  <c r="EC66" i="24"/>
  <c r="GW51" i="24"/>
  <c r="IW42" i="24"/>
  <c r="EC52" i="24"/>
  <c r="JE47" i="24"/>
  <c r="GK32" i="24"/>
  <c r="IS38" i="24"/>
  <c r="ES38" i="24"/>
  <c r="DU23" i="24"/>
  <c r="IK27" i="24"/>
  <c r="JI15" i="24"/>
  <c r="JE37" i="24"/>
  <c r="FA42" i="24"/>
  <c r="FA27" i="24"/>
  <c r="HA65" i="24"/>
  <c r="FQ65" i="24"/>
  <c r="HB65" i="24"/>
  <c r="HM51" i="24"/>
  <c r="JU47" i="24"/>
  <c r="GP37" i="24"/>
  <c r="FR38" i="24"/>
  <c r="GD15" i="24"/>
  <c r="HM32" i="24"/>
  <c r="IK42" i="24"/>
  <c r="ET37" i="24"/>
  <c r="HN38" i="24"/>
  <c r="HZ60" i="24"/>
  <c r="JV27" i="24"/>
  <c r="HA27" i="24"/>
  <c r="DW73" i="24"/>
  <c r="DW52" i="24"/>
  <c r="DW43" i="24"/>
  <c r="DW23" i="24"/>
  <c r="FQ47" i="24"/>
  <c r="IX72" i="24"/>
  <c r="GD42" i="24"/>
  <c r="JI32" i="24"/>
  <c r="IK15" i="24"/>
  <c r="HU47" i="24"/>
  <c r="HM27" i="24"/>
  <c r="HY37" i="24"/>
  <c r="FY27" i="24"/>
  <c r="HB72" i="24"/>
  <c r="N30" i="12"/>
  <c r="KC72" i="24"/>
  <c r="GK72" i="24"/>
  <c r="KC65" i="24"/>
  <c r="GK65" i="24"/>
  <c r="KC60" i="24"/>
  <c r="DV73" i="24"/>
  <c r="DU62" i="24"/>
  <c r="DU66" i="24"/>
  <c r="EC48" i="24"/>
  <c r="EC43" i="24"/>
  <c r="IS51" i="24"/>
  <c r="DV48" i="24"/>
  <c r="HZ37" i="24"/>
  <c r="IK38" i="24"/>
  <c r="IK32" i="24"/>
  <c r="GO27" i="24"/>
  <c r="HM15" i="24"/>
  <c r="HI37" i="24"/>
  <c r="GW32" i="24"/>
  <c r="JQ15" i="24"/>
  <c r="DV43" i="24"/>
  <c r="JV72" i="24"/>
  <c r="FQ51" i="24"/>
  <c r="HY47" i="24"/>
  <c r="ES15" i="24"/>
  <c r="HU32" i="24"/>
  <c r="HI27" i="24"/>
  <c r="DX52" i="24"/>
  <c r="DX43" i="24"/>
  <c r="DX28" i="24"/>
  <c r="DW66" i="24"/>
  <c r="DW28" i="24"/>
  <c r="HB32" i="24"/>
  <c r="HB37" i="24"/>
  <c r="JI51" i="24"/>
  <c r="F24" i="12"/>
  <c r="K24" i="12"/>
  <c r="B24" i="12"/>
  <c r="IL15" i="24"/>
  <c r="S24" i="12"/>
  <c r="O24" i="12"/>
  <c r="H24" i="12"/>
  <c r="U22" i="12"/>
  <c r="HZ11" i="24"/>
  <c r="KC12" i="24"/>
  <c r="JE48" i="24"/>
  <c r="GP49" i="24"/>
  <c r="IK50" i="24"/>
  <c r="IX12" i="24"/>
  <c r="HU24" i="24"/>
  <c r="GW34" i="24"/>
  <c r="HM25" i="24"/>
  <c r="HN45" i="24"/>
  <c r="JV63" i="24"/>
  <c r="GO64" i="24"/>
  <c r="KC71" i="24"/>
  <c r="HU72" i="24"/>
  <c r="Q24" i="12"/>
  <c r="D30" i="12"/>
  <c r="R22" i="12"/>
  <c r="E22" i="12"/>
  <c r="GD13" i="24"/>
  <c r="JE27" i="24"/>
  <c r="HM24" i="24"/>
  <c r="ES43" i="24"/>
  <c r="HM45" i="24"/>
  <c r="IS50" i="24"/>
  <c r="JV128" i="24"/>
  <c r="JE132" i="24"/>
  <c r="DV135" i="24"/>
  <c r="GD135" i="24"/>
  <c r="EC137" i="24"/>
  <c r="FQ137" i="24"/>
  <c r="N24" i="12"/>
  <c r="GO12" i="24"/>
  <c r="HZ77" i="24"/>
  <c r="M24" i="12"/>
  <c r="IW27" i="24"/>
  <c r="HZ71" i="24"/>
  <c r="IX119" i="24"/>
  <c r="FQ130" i="24"/>
  <c r="EC206" i="24"/>
  <c r="EC11" i="24"/>
  <c r="H22" i="12"/>
  <c r="M22" i="12"/>
  <c r="IG71" i="24"/>
  <c r="JE119" i="24"/>
  <c r="ET120" i="24"/>
  <c r="FQ125" i="24"/>
  <c r="DU11" i="24"/>
  <c r="D22" i="12"/>
  <c r="Q30" i="12"/>
  <c r="GP46" i="24"/>
  <c r="JQ47" i="24"/>
  <c r="ET48" i="24"/>
  <c r="FR60" i="24"/>
  <c r="JI72" i="24"/>
  <c r="HY74" i="24"/>
  <c r="W30" i="12"/>
  <c r="JV62" i="24"/>
  <c r="FY63" i="24"/>
  <c r="JQ79" i="24"/>
  <c r="FA80" i="24"/>
  <c r="HN110" i="24"/>
  <c r="HM111" i="24"/>
  <c r="ES134" i="24"/>
  <c r="JJ137" i="24"/>
  <c r="EC192" i="24"/>
  <c r="HU13" i="24"/>
  <c r="GC15" i="24"/>
  <c r="IL28" i="24"/>
  <c r="FY29" i="24"/>
  <c r="JI47" i="24"/>
  <c r="JJ51" i="24"/>
  <c r="FQ58" i="24"/>
  <c r="GC59" i="24"/>
  <c r="FY125" i="24"/>
  <c r="FY130" i="24"/>
  <c r="IW129" i="24"/>
  <c r="FR128" i="24"/>
  <c r="JQ135" i="24"/>
  <c r="FR136" i="24"/>
  <c r="FQ24" i="24"/>
  <c r="IK49" i="24"/>
  <c r="JQ60" i="24"/>
  <c r="GO62" i="24"/>
  <c r="HY73" i="24"/>
  <c r="JV78" i="24"/>
  <c r="FQ79" i="24"/>
  <c r="JQ76" i="24"/>
  <c r="GK93" i="24"/>
  <c r="JJ112" i="24"/>
  <c r="GW113" i="24"/>
  <c r="GK114" i="24"/>
  <c r="HB117" i="24"/>
  <c r="HZ118" i="24"/>
  <c r="DV148" i="24"/>
  <c r="FR161" i="24"/>
  <c r="E24" i="12"/>
  <c r="W2" i="12"/>
  <c r="W22" i="12"/>
  <c r="FA15" i="24"/>
  <c r="IW11" i="24"/>
  <c r="IX11" i="24"/>
  <c r="EC13" i="24"/>
  <c r="GP31" i="24"/>
  <c r="HA38" i="24"/>
  <c r="FQ40" i="24"/>
  <c r="IX60" i="24"/>
  <c r="KC62" i="24"/>
  <c r="IW93" i="24"/>
  <c r="JU98" i="24"/>
  <c r="ES112" i="24"/>
  <c r="JQ112" i="24"/>
  <c r="GO114" i="24"/>
  <c r="HM115" i="24"/>
  <c r="FQ121" i="24"/>
  <c r="DX129" i="24"/>
  <c r="ET129" i="24"/>
  <c r="GW132" i="24"/>
  <c r="IL134" i="24"/>
  <c r="HB136" i="24"/>
  <c r="JQ137" i="24"/>
  <c r="HY146" i="24"/>
  <c r="EC148" i="24"/>
  <c r="FQ148" i="24"/>
  <c r="IS163" i="24"/>
  <c r="DV68" i="24"/>
  <c r="EC207" i="24"/>
  <c r="GP40" i="24"/>
  <c r="IX93" i="24"/>
  <c r="HZ146" i="24"/>
  <c r="DU164" i="24"/>
  <c r="J24" i="12"/>
  <c r="N22" i="12"/>
  <c r="U2" i="12"/>
  <c r="JV13" i="24"/>
  <c r="FQ11" i="24"/>
  <c r="IW29" i="24"/>
  <c r="ET31" i="24"/>
  <c r="HY32" i="24"/>
  <c r="GK23" i="24"/>
  <c r="JV24" i="24"/>
  <c r="JU37" i="24"/>
  <c r="IK43" i="24"/>
  <c r="FR47" i="24"/>
  <c r="HB48" i="24"/>
  <c r="JJ58" i="24"/>
  <c r="ES59" i="24"/>
  <c r="GD65" i="24"/>
  <c r="GK71" i="24"/>
  <c r="ES75" i="24"/>
  <c r="HZ91" i="24"/>
  <c r="IG92" i="24"/>
  <c r="FY98" i="24"/>
  <c r="IS99" i="24"/>
  <c r="IX106" i="24"/>
  <c r="IG111" i="24"/>
  <c r="DX118" i="24"/>
  <c r="GC118" i="24"/>
  <c r="IL120" i="24"/>
  <c r="DX126" i="24"/>
  <c r="IK133" i="24"/>
  <c r="HU135" i="24"/>
  <c r="IL150" i="24"/>
  <c r="FQ161" i="24"/>
  <c r="EC164" i="24"/>
  <c r="EC20" i="24"/>
  <c r="DU206" i="24"/>
  <c r="DU207" i="24"/>
  <c r="HM16" i="24"/>
  <c r="JQ16" i="24"/>
  <c r="GO17" i="24"/>
  <c r="IS28" i="24"/>
  <c r="HZ29" i="24"/>
  <c r="GW31" i="24"/>
  <c r="IL25" i="24"/>
  <c r="ES46" i="24"/>
  <c r="GP60" i="24"/>
  <c r="ES62" i="24"/>
  <c r="JE70" i="24"/>
  <c r="IX77" i="24"/>
  <c r="GD78" i="24"/>
  <c r="GO75" i="24"/>
  <c r="FQ76" i="24"/>
  <c r="GD98" i="24"/>
  <c r="GC106" i="24"/>
  <c r="HZ112" i="24"/>
  <c r="HU114" i="24"/>
  <c r="GK118" i="24"/>
  <c r="JU120" i="24"/>
  <c r="HN125" i="24"/>
  <c r="HZ130" i="24"/>
  <c r="HN128" i="24"/>
  <c r="IK134" i="24"/>
  <c r="JV135" i="24"/>
  <c r="HI136" i="24"/>
  <c r="FR137" i="24"/>
  <c r="IS145" i="24"/>
  <c r="GK146" i="24"/>
  <c r="DV147" i="24"/>
  <c r="IS147" i="24"/>
  <c r="GK148" i="24"/>
  <c r="JE150" i="24"/>
  <c r="HM161" i="24"/>
  <c r="HI163" i="24"/>
  <c r="FY164" i="24"/>
  <c r="DU33" i="24"/>
  <c r="DV20" i="24"/>
  <c r="DV11" i="24"/>
  <c r="JJ11" i="24"/>
  <c r="HZ15" i="24"/>
  <c r="HZ16" i="24"/>
  <c r="GP17" i="24"/>
  <c r="GD38" i="24"/>
  <c r="IX37" i="24"/>
  <c r="HY42" i="24"/>
  <c r="ET46" i="24"/>
  <c r="HZ47" i="24"/>
  <c r="IX58" i="24"/>
  <c r="FR59" i="24"/>
  <c r="JV59" i="24"/>
  <c r="GO73" i="24"/>
  <c r="GD91" i="24"/>
  <c r="ES110" i="24"/>
  <c r="JV120" i="24"/>
  <c r="IX136" i="24"/>
  <c r="ET147" i="24"/>
  <c r="KC161" i="24"/>
  <c r="U30" i="12"/>
  <c r="ES12" i="24"/>
  <c r="HY12" i="24"/>
  <c r="FQ29" i="24"/>
  <c r="ES31" i="24"/>
  <c r="KC31" i="24"/>
  <c r="GD32" i="24"/>
  <c r="JV32" i="24"/>
  <c r="JU40" i="24"/>
  <c r="GD49" i="24"/>
  <c r="HY62" i="24"/>
  <c r="JI63" i="24"/>
  <c r="JE74" i="24"/>
  <c r="JV75" i="24"/>
  <c r="JI98" i="24"/>
  <c r="GW99" i="24"/>
  <c r="JJ115" i="24"/>
  <c r="GP116" i="24"/>
  <c r="JJ117" i="24"/>
  <c r="JV118" i="24"/>
  <c r="HN119" i="24"/>
  <c r="HY126" i="24"/>
  <c r="JU132" i="24"/>
  <c r="GK133" i="24"/>
  <c r="KC133" i="24"/>
  <c r="JI134" i="24"/>
  <c r="IL145" i="24"/>
  <c r="FQ150" i="24"/>
  <c r="DW206" i="24"/>
  <c r="IG52" i="24"/>
  <c r="HI58" i="24"/>
  <c r="FR52" i="24"/>
  <c r="HZ50" i="24"/>
  <c r="FY41" i="24"/>
  <c r="HI23" i="24"/>
  <c r="KC16" i="24"/>
  <c r="HY43" i="24"/>
  <c r="EC31" i="24"/>
  <c r="GW13" i="24"/>
  <c r="HU58" i="24"/>
  <c r="KC50" i="24"/>
  <c r="HA47" i="24"/>
  <c r="IL45" i="24"/>
  <c r="GO38" i="24"/>
  <c r="JI19" i="24"/>
  <c r="FQ17" i="24"/>
  <c r="IS18" i="24"/>
  <c r="FY15" i="24"/>
  <c r="DV59" i="24"/>
  <c r="ES50" i="24"/>
  <c r="IW46" i="24"/>
  <c r="JV42" i="24"/>
  <c r="FQ25" i="24"/>
  <c r="JJ38" i="24"/>
  <c r="KC45" i="24"/>
  <c r="FR32" i="24"/>
  <c r="GC28" i="24"/>
  <c r="HM50" i="24"/>
  <c r="IW59" i="24"/>
  <c r="IL51" i="24"/>
  <c r="JE41" i="24"/>
  <c r="GK31" i="24"/>
  <c r="DW32" i="24"/>
  <c r="DX23" i="24"/>
  <c r="HA50" i="24"/>
  <c r="IW38" i="24"/>
  <c r="GK42" i="24"/>
  <c r="JU38" i="24"/>
  <c r="GC52" i="24"/>
  <c r="HN47" i="24"/>
  <c r="JQ45" i="24"/>
  <c r="JQ42" i="24"/>
  <c r="GP28" i="24"/>
  <c r="GK17" i="24"/>
  <c r="GD51" i="24"/>
  <c r="FR49" i="24"/>
  <c r="JQ24" i="24"/>
  <c r="EH11" i="24"/>
  <c r="IK34" i="24"/>
  <c r="JJ40" i="24"/>
  <c r="IK41" i="24"/>
  <c r="FR42" i="24"/>
  <c r="IX46" i="24"/>
  <c r="ET50" i="24"/>
  <c r="FR51" i="24"/>
  <c r="HY51" i="24"/>
  <c r="ES52" i="24"/>
  <c r="HZ52" i="24"/>
  <c r="IW78" i="24"/>
  <c r="IX78" i="24"/>
  <c r="DX11" i="24"/>
  <c r="R30" i="12"/>
  <c r="B30" i="12"/>
  <c r="H30" i="12"/>
  <c r="G30" i="12"/>
  <c r="S22" i="12"/>
  <c r="K30" i="12"/>
  <c r="R24" i="12"/>
  <c r="T22" i="12"/>
  <c r="L24" i="12"/>
  <c r="D24" i="12"/>
  <c r="O30" i="12"/>
  <c r="B22" i="12"/>
  <c r="Q22" i="12"/>
  <c r="E30" i="12"/>
  <c r="W24" i="12"/>
  <c r="B4" i="23" s="1"/>
  <c r="IS59" i="24"/>
  <c r="JE51" i="24"/>
  <c r="IS45" i="24"/>
  <c r="KC38" i="24"/>
  <c r="JE31" i="24"/>
  <c r="HZ43" i="24"/>
  <c r="FY37" i="24"/>
  <c r="EC23" i="24"/>
  <c r="JQ19" i="24"/>
  <c r="FY17" i="24"/>
  <c r="JQ59" i="24"/>
  <c r="ET49" i="24"/>
  <c r="HB47" i="24"/>
  <c r="HN43" i="24"/>
  <c r="IX38" i="24"/>
  <c r="ES32" i="24"/>
  <c r="DU31" i="24"/>
  <c r="IK13" i="24"/>
  <c r="FY28" i="24"/>
  <c r="JU15" i="24"/>
  <c r="IK12" i="24"/>
  <c r="HB23" i="24"/>
  <c r="GC17" i="24"/>
  <c r="GD16" i="24"/>
  <c r="HB11" i="24"/>
  <c r="GK28" i="24"/>
  <c r="JE59" i="24"/>
  <c r="JV17" i="24"/>
  <c r="JV16" i="24"/>
  <c r="DX31" i="24"/>
  <c r="DW59" i="24"/>
  <c r="HZ58" i="24"/>
  <c r="ET23" i="24"/>
  <c r="GP12" i="24"/>
  <c r="GK51" i="24"/>
  <c r="HA11" i="24"/>
  <c r="ET13" i="24"/>
  <c r="HN15" i="24"/>
  <c r="KC15" i="24"/>
  <c r="HN17" i="24"/>
  <c r="IL18" i="24"/>
  <c r="GC27" i="24"/>
  <c r="DV31" i="24"/>
  <c r="IW31" i="24"/>
  <c r="EC32" i="24"/>
  <c r="ET32" i="24"/>
  <c r="JJ24" i="24"/>
  <c r="IS34" i="24"/>
  <c r="FR37" i="24"/>
  <c r="HZ25" i="24"/>
  <c r="IS41" i="24"/>
  <c r="FY42" i="24"/>
  <c r="GO47" i="24"/>
  <c r="JI50" i="24"/>
  <c r="HZ51" i="24"/>
  <c r="FA52" i="24"/>
  <c r="HA58" i="24"/>
  <c r="EC59" i="24"/>
  <c r="HY59" i="24"/>
  <c r="HZ62" i="24"/>
  <c r="HZ63" i="24"/>
  <c r="IX64" i="24"/>
  <c r="HA66" i="24"/>
  <c r="HB66" i="24"/>
  <c r="GK12" i="24"/>
  <c r="GD12" i="24"/>
  <c r="GK73" i="24"/>
  <c r="GC73" i="24"/>
  <c r="B29" i="23"/>
  <c r="FY25" i="24"/>
  <c r="GK27" i="24"/>
  <c r="GW38" i="24"/>
  <c r="IS58" i="24"/>
  <c r="HU50" i="24"/>
  <c r="FR41" i="24"/>
  <c r="JI37" i="24"/>
  <c r="FQ28" i="24"/>
  <c r="HM17" i="24"/>
  <c r="FQ15" i="24"/>
  <c r="ES13" i="24"/>
  <c r="JQ50" i="24"/>
  <c r="GK16" i="24"/>
  <c r="DU59" i="24"/>
  <c r="DU32" i="24"/>
  <c r="ES58" i="24"/>
  <c r="GC31" i="24"/>
  <c r="FY18" i="24"/>
  <c r="DW15" i="24"/>
  <c r="JI42" i="24"/>
  <c r="JU12" i="24"/>
  <c r="IX29" i="24"/>
  <c r="JU31" i="24"/>
  <c r="GC23" i="24"/>
  <c r="HY40" i="24"/>
  <c r="HU42" i="24"/>
  <c r="IL43" i="24"/>
  <c r="FA48" i="24"/>
  <c r="HN48" i="24"/>
  <c r="JJ49" i="24"/>
  <c r="HU51" i="24"/>
  <c r="HA52" i="24"/>
  <c r="JQ52" i="24"/>
  <c r="IW60" i="24"/>
  <c r="GC63" i="24"/>
  <c r="JU65" i="24"/>
  <c r="KC73" i="24"/>
  <c r="JU73" i="24"/>
  <c r="KC75" i="24"/>
  <c r="IW100" i="24"/>
  <c r="GO109" i="24"/>
  <c r="GK116" i="24"/>
  <c r="IK116" i="24"/>
  <c r="HA117" i="24"/>
  <c r="HM117" i="24"/>
  <c r="ES118" i="24"/>
  <c r="HY118" i="24"/>
  <c r="IK118" i="24"/>
  <c r="DU119" i="24"/>
  <c r="KC121" i="24"/>
  <c r="HM125" i="24"/>
  <c r="JE125" i="24"/>
  <c r="HA126" i="24"/>
  <c r="EC130" i="24"/>
  <c r="GW129" i="24"/>
  <c r="FQ128" i="24"/>
  <c r="HI128" i="24"/>
  <c r="GO147" i="24"/>
  <c r="FR148" i="24"/>
  <c r="HY148" i="24"/>
  <c r="DW137" i="24"/>
  <c r="DW198" i="24"/>
  <c r="GD75" i="24"/>
  <c r="GD76" i="24"/>
  <c r="IX100" i="24"/>
  <c r="GP109" i="24"/>
  <c r="HY112" i="24"/>
  <c r="HY133" i="24"/>
  <c r="JU133" i="24"/>
  <c r="EC135" i="24"/>
  <c r="HM135" i="24"/>
  <c r="JI135" i="24"/>
  <c r="IL136" i="24"/>
  <c r="JV137" i="24"/>
  <c r="JJ145" i="24"/>
  <c r="ET146" i="24"/>
  <c r="JV146" i="24"/>
  <c r="GP147" i="24"/>
  <c r="DU148" i="24"/>
  <c r="HZ148" i="24"/>
  <c r="HB150" i="24"/>
  <c r="DV161" i="24"/>
  <c r="HZ161" i="24"/>
  <c r="DW132" i="24"/>
  <c r="DW208" i="24"/>
  <c r="HY92" i="24"/>
  <c r="JV92" i="24"/>
  <c r="GO113" i="24"/>
  <c r="JJ113" i="24"/>
  <c r="JI114" i="24"/>
  <c r="IK110" i="24"/>
  <c r="HY111" i="24"/>
  <c r="GC116" i="24"/>
  <c r="EC161" i="24"/>
  <c r="HM164" i="24"/>
  <c r="DV93" i="24"/>
  <c r="DU176" i="24"/>
  <c r="EC123" i="24"/>
  <c r="H195" i="25" l="1"/>
  <c r="I195" i="25" s="1"/>
  <c r="G189" i="25"/>
  <c r="H92" i="25"/>
  <c r="I92" i="25" s="1"/>
  <c r="G92" i="25"/>
  <c r="F92" i="25"/>
  <c r="H75" i="25"/>
  <c r="I75" i="25" s="1"/>
  <c r="G75" i="25"/>
  <c r="F66" i="25"/>
  <c r="H66" i="25"/>
  <c r="I66" i="25" s="1"/>
  <c r="G35" i="25"/>
  <c r="H93" i="25"/>
  <c r="I93" i="25" s="1"/>
  <c r="G91" i="25"/>
  <c r="H91" i="25"/>
  <c r="I91" i="25" s="1"/>
  <c r="F91" i="25"/>
  <c r="F75" i="25"/>
  <c r="F79" i="25"/>
  <c r="H79" i="25"/>
  <c r="I79" i="25" s="1"/>
  <c r="F28" i="25"/>
  <c r="G28" i="25"/>
  <c r="H28" i="25"/>
  <c r="I28" i="25" s="1"/>
  <c r="G32" i="25"/>
  <c r="F32" i="25"/>
  <c r="H32" i="25"/>
  <c r="I32" i="25" s="1"/>
  <c r="F15" i="25"/>
  <c r="G15" i="25"/>
  <c r="H15" i="25"/>
  <c r="I15" i="25" s="1"/>
  <c r="H5" i="25"/>
  <c r="I5" i="25" s="1"/>
  <c r="G18" i="25"/>
  <c r="F34" i="25"/>
  <c r="H19" i="25"/>
  <c r="I19" i="25" s="1"/>
  <c r="G19" i="25"/>
  <c r="F19" i="25"/>
  <c r="G34" i="25"/>
  <c r="H34" i="25"/>
  <c r="I34" i="25" s="1"/>
  <c r="H42" i="25"/>
  <c r="I42" i="25" s="1"/>
  <c r="F42" i="25"/>
  <c r="G42" i="25"/>
  <c r="G29" i="25"/>
  <c r="F29" i="25"/>
  <c r="H29" i="25"/>
  <c r="I29" i="25" s="1"/>
  <c r="H30" i="25"/>
  <c r="I30" i="25" s="1"/>
  <c r="G30" i="25"/>
  <c r="H87" i="25"/>
  <c r="I87" i="25" s="1"/>
  <c r="G87" i="25"/>
  <c r="H62" i="25"/>
  <c r="I62" i="25" s="1"/>
  <c r="F62" i="25"/>
  <c r="F98" i="25"/>
  <c r="G98" i="25"/>
  <c r="F52" i="25"/>
  <c r="G52" i="25"/>
  <c r="H52" i="25"/>
  <c r="I52" i="25" s="1"/>
  <c r="F61" i="25"/>
  <c r="G61" i="25"/>
  <c r="H61" i="25"/>
  <c r="I61" i="25" s="1"/>
  <c r="F35" i="25"/>
  <c r="H35" i="25"/>
  <c r="I35" i="25" s="1"/>
  <c r="F47" i="25"/>
  <c r="G47" i="25"/>
  <c r="H47" i="25"/>
  <c r="I47" i="25" s="1"/>
  <c r="H54" i="25"/>
  <c r="I54" i="25" s="1"/>
  <c r="G54" i="25"/>
  <c r="G68" i="25"/>
  <c r="F68" i="25"/>
  <c r="H68" i="25"/>
  <c r="I68" i="25" s="1"/>
  <c r="H85" i="25"/>
  <c r="I85" i="25" s="1"/>
  <c r="G85" i="25"/>
  <c r="F85" i="25"/>
  <c r="F86" i="25"/>
  <c r="H86" i="25"/>
  <c r="I86" i="25" s="1"/>
  <c r="G86" i="25"/>
  <c r="H105" i="25"/>
  <c r="I105" i="25" s="1"/>
  <c r="F105" i="25"/>
  <c r="G105" i="25"/>
  <c r="H109" i="25"/>
  <c r="I109" i="25" s="1"/>
  <c r="F109" i="25"/>
  <c r="G109" i="25"/>
  <c r="G113" i="25"/>
  <c r="H113" i="25"/>
  <c r="I113" i="25" s="1"/>
  <c r="F113" i="25"/>
  <c r="G117" i="25"/>
  <c r="F117" i="25"/>
  <c r="F121" i="25"/>
  <c r="H121" i="25"/>
  <c r="I121" i="25" s="1"/>
  <c r="G121" i="25"/>
  <c r="G125" i="25"/>
  <c r="H125" i="25"/>
  <c r="I125" i="25" s="1"/>
  <c r="F129" i="25"/>
  <c r="H129" i="25"/>
  <c r="I129" i="25" s="1"/>
  <c r="G133" i="25"/>
  <c r="H133" i="25"/>
  <c r="I133" i="25" s="1"/>
  <c r="H108" i="25"/>
  <c r="I108" i="25" s="1"/>
  <c r="G112" i="25"/>
  <c r="F136" i="25"/>
  <c r="G136" i="25"/>
  <c r="H136" i="25"/>
  <c r="I136" i="25" s="1"/>
  <c r="F140" i="25"/>
  <c r="H140" i="25"/>
  <c r="I140" i="25" s="1"/>
  <c r="G140" i="25"/>
  <c r="G144" i="25"/>
  <c r="F144" i="25"/>
  <c r="H144" i="25"/>
  <c r="I144" i="25" s="1"/>
  <c r="G148" i="25"/>
  <c r="F148" i="25"/>
  <c r="H148" i="25"/>
  <c r="I148" i="25" s="1"/>
  <c r="G155" i="25"/>
  <c r="F155" i="25"/>
  <c r="G159" i="25"/>
  <c r="F159" i="25"/>
  <c r="H163" i="25"/>
  <c r="I163" i="25" s="1"/>
  <c r="G163" i="25"/>
  <c r="F163" i="25"/>
  <c r="H167" i="25"/>
  <c r="I167" i="25" s="1"/>
  <c r="F167" i="25"/>
  <c r="G167" i="25"/>
  <c r="G172" i="25"/>
  <c r="F172" i="25"/>
  <c r="H172" i="25"/>
  <c r="I172" i="25" s="1"/>
  <c r="H176" i="25"/>
  <c r="I176" i="25" s="1"/>
  <c r="G176" i="25"/>
  <c r="F176" i="25"/>
  <c r="F180" i="25"/>
  <c r="G180" i="25"/>
  <c r="H180" i="25"/>
  <c r="I180" i="25" s="1"/>
  <c r="F184" i="25"/>
  <c r="G184" i="25"/>
  <c r="H184" i="25"/>
  <c r="I184" i="25" s="1"/>
  <c r="F190" i="25"/>
  <c r="G188" i="25"/>
  <c r="F188" i="25"/>
  <c r="H188" i="25"/>
  <c r="I188" i="25" s="1"/>
  <c r="G192" i="25"/>
  <c r="F192" i="25"/>
  <c r="H192" i="25"/>
  <c r="I192" i="25" s="1"/>
  <c r="G196" i="25"/>
  <c r="F196" i="25"/>
  <c r="H196" i="25"/>
  <c r="I196" i="25" s="1"/>
  <c r="G200" i="25"/>
  <c r="F200" i="25"/>
  <c r="H200" i="25"/>
  <c r="I200" i="25" s="1"/>
  <c r="F69" i="25"/>
  <c r="H69" i="25"/>
  <c r="I69" i="25" s="1"/>
  <c r="G69" i="25"/>
  <c r="G99" i="25"/>
  <c r="F87" i="25"/>
  <c r="H98" i="25"/>
  <c r="I98" i="25" s="1"/>
  <c r="F82" i="25"/>
  <c r="G65" i="25"/>
  <c r="F65" i="25"/>
  <c r="H65" i="25"/>
  <c r="I65" i="25" s="1"/>
  <c r="G62" i="25"/>
  <c r="G79" i="25"/>
  <c r="G93" i="25"/>
  <c r="H90" i="25"/>
  <c r="I90" i="25" s="1"/>
  <c r="F90" i="25"/>
  <c r="G90" i="25"/>
  <c r="G80" i="25"/>
  <c r="H80" i="25"/>
  <c r="I80" i="25" s="1"/>
  <c r="F80" i="25"/>
  <c r="G8" i="25"/>
  <c r="F8" i="25"/>
  <c r="H8" i="25"/>
  <c r="I8" i="25" s="1"/>
  <c r="G74" i="25"/>
  <c r="H74" i="25"/>
  <c r="I74" i="25" s="1"/>
  <c r="F74" i="25"/>
  <c r="H4" i="25"/>
  <c r="I4" i="25" s="1"/>
  <c r="G4" i="25"/>
  <c r="F4" i="25"/>
  <c r="H59" i="25"/>
  <c r="I59" i="25" s="1"/>
  <c r="G59" i="25"/>
  <c r="F59" i="25"/>
  <c r="H16" i="25"/>
  <c r="I16" i="25" s="1"/>
  <c r="F16" i="25"/>
  <c r="G16" i="25"/>
  <c r="G55" i="25"/>
  <c r="H55" i="25"/>
  <c r="I55" i="25" s="1"/>
  <c r="F55" i="25"/>
  <c r="H73" i="25"/>
  <c r="I73" i="25" s="1"/>
  <c r="G73" i="25"/>
  <c r="F73" i="25"/>
  <c r="H71" i="25"/>
  <c r="I71" i="25" s="1"/>
  <c r="F71" i="25"/>
  <c r="G71" i="25"/>
  <c r="F45" i="25"/>
  <c r="G45" i="25"/>
  <c r="H45" i="25"/>
  <c r="I45" i="25" s="1"/>
  <c r="F33" i="25"/>
  <c r="H33" i="25"/>
  <c r="I33" i="25" s="1"/>
  <c r="G33" i="25"/>
  <c r="F10" i="25"/>
  <c r="G10" i="25"/>
  <c r="H10" i="25"/>
  <c r="I10" i="25" s="1"/>
  <c r="G72" i="25"/>
  <c r="H72" i="25"/>
  <c r="I72" i="25" s="1"/>
  <c r="F72" i="25"/>
  <c r="F99" i="25"/>
  <c r="H99" i="25"/>
  <c r="I99" i="25" s="1"/>
  <c r="G60" i="25"/>
  <c r="H60" i="25"/>
  <c r="I60" i="25" s="1"/>
  <c r="F60" i="25"/>
  <c r="G78" i="25"/>
  <c r="F78" i="25"/>
  <c r="H78" i="25"/>
  <c r="I78" i="25" s="1"/>
  <c r="F53" i="25"/>
  <c r="G53" i="25"/>
  <c r="H53" i="25"/>
  <c r="I53" i="25" s="1"/>
  <c r="H56" i="25"/>
  <c r="I56" i="25" s="1"/>
  <c r="F56" i="25"/>
  <c r="G56" i="25"/>
  <c r="H89" i="25"/>
  <c r="I89" i="25" s="1"/>
  <c r="F89" i="25"/>
  <c r="H36" i="25"/>
  <c r="I36" i="25" s="1"/>
  <c r="F36" i="25"/>
  <c r="G36" i="25"/>
  <c r="G97" i="25"/>
  <c r="H97" i="25"/>
  <c r="I97" i="25" s="1"/>
  <c r="F97" i="25"/>
  <c r="H25" i="25"/>
  <c r="I25" i="25" s="1"/>
  <c r="G25" i="25"/>
  <c r="F25" i="25"/>
  <c r="H39" i="25"/>
  <c r="I39" i="25" s="1"/>
  <c r="F39" i="25"/>
  <c r="G39" i="25"/>
  <c r="G40" i="25"/>
  <c r="H40" i="25"/>
  <c r="I40" i="25" s="1"/>
  <c r="F40" i="25"/>
  <c r="G81" i="25"/>
  <c r="F81" i="25"/>
  <c r="H83" i="25"/>
  <c r="I83" i="25" s="1"/>
  <c r="F83" i="25"/>
  <c r="G83" i="25"/>
  <c r="F93" i="25"/>
  <c r="H102" i="25"/>
  <c r="I102" i="25" s="1"/>
  <c r="F102" i="25"/>
  <c r="G102" i="25"/>
  <c r="F106" i="25"/>
  <c r="H106" i="25"/>
  <c r="I106" i="25" s="1"/>
  <c r="F110" i="25"/>
  <c r="H110" i="25"/>
  <c r="I110" i="25" s="1"/>
  <c r="G114" i="25"/>
  <c r="F114" i="25"/>
  <c r="H114" i="25"/>
  <c r="I114" i="25" s="1"/>
  <c r="F118" i="25"/>
  <c r="G118" i="25"/>
  <c r="G122" i="25"/>
  <c r="F122" i="25"/>
  <c r="H122" i="25"/>
  <c r="I122" i="25" s="1"/>
  <c r="F126" i="25"/>
  <c r="H126" i="25"/>
  <c r="I126" i="25" s="1"/>
  <c r="G130" i="25"/>
  <c r="H130" i="25"/>
  <c r="I130" i="25" s="1"/>
  <c r="H117" i="25"/>
  <c r="I117" i="25" s="1"/>
  <c r="F125" i="25"/>
  <c r="G129" i="25"/>
  <c r="F133" i="25"/>
  <c r="H139" i="25"/>
  <c r="I139" i="25" s="1"/>
  <c r="H143" i="25"/>
  <c r="I143" i="25" s="1"/>
  <c r="H137" i="25"/>
  <c r="I137" i="25" s="1"/>
  <c r="G137" i="25"/>
  <c r="F137" i="25"/>
  <c r="F141" i="25"/>
  <c r="H141" i="25"/>
  <c r="I141" i="25" s="1"/>
  <c r="G141" i="25"/>
  <c r="G145" i="25"/>
  <c r="F145" i="25"/>
  <c r="H145" i="25"/>
  <c r="I145" i="25" s="1"/>
  <c r="F149" i="25"/>
  <c r="H149" i="25"/>
  <c r="I149" i="25" s="1"/>
  <c r="G149" i="25"/>
  <c r="H155" i="25"/>
  <c r="I155" i="25" s="1"/>
  <c r="H159" i="25"/>
  <c r="I159" i="25" s="1"/>
  <c r="G152" i="25"/>
  <c r="F152" i="25"/>
  <c r="H152" i="25"/>
  <c r="I152" i="25" s="1"/>
  <c r="H156" i="25"/>
  <c r="I156" i="25" s="1"/>
  <c r="G156" i="25"/>
  <c r="F156" i="25"/>
  <c r="F160" i="25"/>
  <c r="H160" i="25"/>
  <c r="I160" i="25" s="1"/>
  <c r="G160" i="25"/>
  <c r="F164" i="25"/>
  <c r="H164" i="25"/>
  <c r="I164" i="25" s="1"/>
  <c r="G164" i="25"/>
  <c r="F168" i="25"/>
  <c r="H168" i="25"/>
  <c r="I168" i="25" s="1"/>
  <c r="G168" i="25"/>
  <c r="G169" i="25"/>
  <c r="H169" i="25"/>
  <c r="I169" i="25" s="1"/>
  <c r="F169" i="25"/>
  <c r="F173" i="25"/>
  <c r="H173" i="25"/>
  <c r="I173" i="25" s="1"/>
  <c r="G173" i="25"/>
  <c r="G177" i="25"/>
  <c r="F177" i="25"/>
  <c r="H177" i="25"/>
  <c r="I177" i="25" s="1"/>
  <c r="G181" i="25"/>
  <c r="H181" i="25"/>
  <c r="I181" i="25" s="1"/>
  <c r="G186" i="25"/>
  <c r="F186" i="25"/>
  <c r="H186" i="25"/>
  <c r="I186" i="25" s="1"/>
  <c r="F181" i="25"/>
  <c r="F187" i="25"/>
  <c r="H199" i="25"/>
  <c r="I199" i="25" s="1"/>
  <c r="F189" i="25"/>
  <c r="H189" i="25"/>
  <c r="I189" i="25" s="1"/>
  <c r="G193" i="25"/>
  <c r="F193" i="25"/>
  <c r="H193" i="25"/>
  <c r="I193" i="25" s="1"/>
  <c r="F197" i="25"/>
  <c r="H197" i="25"/>
  <c r="I197" i="25" s="1"/>
  <c r="G197" i="25"/>
  <c r="F76" i="25"/>
  <c r="H76" i="25"/>
  <c r="I76" i="25" s="1"/>
  <c r="G76" i="25"/>
  <c r="H94" i="25"/>
  <c r="I94" i="25" s="1"/>
  <c r="G94" i="25"/>
  <c r="F94" i="25"/>
  <c r="F54" i="25"/>
  <c r="H81" i="25"/>
  <c r="I81" i="25" s="1"/>
  <c r="G66" i="25"/>
  <c r="H67" i="25"/>
  <c r="I67" i="25" s="1"/>
  <c r="G67" i="25"/>
  <c r="F67" i="25"/>
  <c r="G44" i="25"/>
  <c r="F44" i="25"/>
  <c r="H44" i="25"/>
  <c r="I44" i="25" s="1"/>
  <c r="F14" i="25"/>
  <c r="G14" i="25"/>
  <c r="F50" i="25"/>
  <c r="H11" i="25"/>
  <c r="I11" i="25" s="1"/>
  <c r="G58" i="25"/>
  <c r="F30" i="25"/>
  <c r="F22" i="25"/>
  <c r="F3" i="25"/>
  <c r="H3" i="25"/>
  <c r="I3" i="25" s="1"/>
  <c r="G3" i="25"/>
  <c r="F57" i="25"/>
  <c r="H57" i="25"/>
  <c r="I57" i="25" s="1"/>
  <c r="G57" i="25"/>
  <c r="G49" i="25"/>
  <c r="F49" i="25"/>
  <c r="H49" i="25"/>
  <c r="I49" i="25" s="1"/>
  <c r="G51" i="25"/>
  <c r="F51" i="25"/>
  <c r="H51" i="25"/>
  <c r="I51" i="25" s="1"/>
  <c r="G23" i="25"/>
  <c r="F23" i="25"/>
  <c r="H23" i="25"/>
  <c r="I23" i="25" s="1"/>
  <c r="F18" i="25"/>
  <c r="H18" i="25"/>
  <c r="I18" i="25" s="1"/>
  <c r="F9" i="25"/>
  <c r="G9" i="25"/>
  <c r="H9" i="25"/>
  <c r="I9" i="25" s="1"/>
  <c r="G27" i="25"/>
  <c r="F27" i="25"/>
  <c r="H27" i="25"/>
  <c r="I27" i="25" s="1"/>
  <c r="G48" i="25"/>
  <c r="H48" i="25"/>
  <c r="I48" i="25" s="1"/>
  <c r="F48" i="25"/>
  <c r="F64" i="25"/>
  <c r="G64" i="25"/>
  <c r="H64" i="25"/>
  <c r="I64" i="25" s="1"/>
  <c r="H13" i="25"/>
  <c r="I13" i="25" s="1"/>
  <c r="G13" i="25"/>
  <c r="F13" i="25"/>
  <c r="F21" i="25"/>
  <c r="H21" i="25"/>
  <c r="I21" i="25" s="1"/>
  <c r="G21" i="25"/>
  <c r="H22" i="25"/>
  <c r="I22" i="25" s="1"/>
  <c r="G22" i="25"/>
  <c r="F103" i="25"/>
  <c r="G103" i="25"/>
  <c r="F107" i="25"/>
  <c r="H107" i="25"/>
  <c r="I107" i="25" s="1"/>
  <c r="G111" i="25"/>
  <c r="F111" i="25"/>
  <c r="G115" i="25"/>
  <c r="H115" i="25"/>
  <c r="I115" i="25" s="1"/>
  <c r="H119" i="25"/>
  <c r="I119" i="25" s="1"/>
  <c r="F119" i="25"/>
  <c r="G119" i="25"/>
  <c r="H123" i="25"/>
  <c r="I123" i="25" s="1"/>
  <c r="F123" i="25"/>
  <c r="G127" i="25"/>
  <c r="F127" i="25"/>
  <c r="H131" i="25"/>
  <c r="I131" i="25" s="1"/>
  <c r="F131" i="25"/>
  <c r="G106" i="25"/>
  <c r="G110" i="25"/>
  <c r="H118" i="25"/>
  <c r="I118" i="25" s="1"/>
  <c r="G126" i="25"/>
  <c r="F130" i="25"/>
  <c r="H134" i="25"/>
  <c r="I134" i="25" s="1"/>
  <c r="G134" i="25"/>
  <c r="F134" i="25"/>
  <c r="G138" i="25"/>
  <c r="H138" i="25"/>
  <c r="I138" i="25" s="1"/>
  <c r="F138" i="25"/>
  <c r="H142" i="25"/>
  <c r="I142" i="25" s="1"/>
  <c r="G142" i="25"/>
  <c r="F142" i="25"/>
  <c r="G146" i="25"/>
  <c r="F146" i="25"/>
  <c r="H146" i="25"/>
  <c r="I146" i="25" s="1"/>
  <c r="F150" i="25"/>
  <c r="H150" i="25"/>
  <c r="I150" i="25" s="1"/>
  <c r="G150" i="25"/>
  <c r="G153" i="25"/>
  <c r="H153" i="25"/>
  <c r="I153" i="25" s="1"/>
  <c r="F153" i="25"/>
  <c r="F157" i="25"/>
  <c r="H157" i="25"/>
  <c r="I157" i="25" s="1"/>
  <c r="G157" i="25"/>
  <c r="G161" i="25"/>
  <c r="F161" i="25"/>
  <c r="H161" i="25"/>
  <c r="I161" i="25" s="1"/>
  <c r="F165" i="25"/>
  <c r="H165" i="25"/>
  <c r="I165" i="25" s="1"/>
  <c r="G165" i="25"/>
  <c r="H170" i="25"/>
  <c r="I170" i="25" s="1"/>
  <c r="G170" i="25"/>
  <c r="F170" i="25"/>
  <c r="H174" i="25"/>
  <c r="I174" i="25" s="1"/>
  <c r="G174" i="25"/>
  <c r="F174" i="25"/>
  <c r="F178" i="25"/>
  <c r="H178" i="25"/>
  <c r="I178" i="25" s="1"/>
  <c r="F182" i="25"/>
  <c r="H182" i="25"/>
  <c r="I182" i="25" s="1"/>
  <c r="G178" i="25"/>
  <c r="G182" i="25"/>
  <c r="F185" i="25"/>
  <c r="H185" i="25"/>
  <c r="I185" i="25" s="1"/>
  <c r="G190" i="25"/>
  <c r="H190" i="25"/>
  <c r="I190" i="25" s="1"/>
  <c r="G194" i="25"/>
  <c r="H194" i="25"/>
  <c r="I194" i="25" s="1"/>
  <c r="F194" i="25"/>
  <c r="F198" i="25"/>
  <c r="G198" i="25"/>
  <c r="H198" i="25"/>
  <c r="I198" i="25" s="1"/>
  <c r="H84" i="25"/>
  <c r="I84" i="25" s="1"/>
  <c r="G84" i="25"/>
  <c r="F84" i="25"/>
  <c r="H38" i="25"/>
  <c r="I38" i="25" s="1"/>
  <c r="F38" i="25"/>
  <c r="G38" i="25"/>
  <c r="H95" i="25"/>
  <c r="I95" i="25" s="1"/>
  <c r="F95" i="25"/>
  <c r="G95" i="25"/>
  <c r="G63" i="25"/>
  <c r="F63" i="25"/>
  <c r="H63" i="25"/>
  <c r="I63" i="25" s="1"/>
  <c r="H70" i="25"/>
  <c r="I70" i="25" s="1"/>
  <c r="F100" i="25"/>
  <c r="G100" i="25"/>
  <c r="H100" i="25"/>
  <c r="I100" i="25" s="1"/>
  <c r="F88" i="25"/>
  <c r="G88" i="25"/>
  <c r="H88" i="25"/>
  <c r="I88" i="25" s="1"/>
  <c r="H77" i="25"/>
  <c r="I77" i="25" s="1"/>
  <c r="F96" i="25"/>
  <c r="G96" i="25"/>
  <c r="H96" i="25"/>
  <c r="I96" i="25" s="1"/>
  <c r="F70" i="25"/>
  <c r="G70" i="25"/>
  <c r="H58" i="25"/>
  <c r="I58" i="25" s="1"/>
  <c r="F58" i="25"/>
  <c r="F20" i="25"/>
  <c r="G20" i="25"/>
  <c r="H20" i="25"/>
  <c r="I20" i="25" s="1"/>
  <c r="F6" i="25"/>
  <c r="H6" i="25"/>
  <c r="I6" i="25" s="1"/>
  <c r="G6" i="25"/>
  <c r="F26" i="25"/>
  <c r="G7" i="25"/>
  <c r="H14" i="25"/>
  <c r="I14" i="25" s="1"/>
  <c r="F2" i="25"/>
  <c r="G2" i="25"/>
  <c r="H2" i="25"/>
  <c r="I2" i="25" s="1"/>
  <c r="H50" i="25"/>
  <c r="I50" i="25" s="1"/>
  <c r="G50" i="25"/>
  <c r="H26" i="25"/>
  <c r="I26" i="25" s="1"/>
  <c r="G26" i="25"/>
  <c r="F12" i="25"/>
  <c r="H12" i="25"/>
  <c r="I12" i="25" s="1"/>
  <c r="G12" i="25"/>
  <c r="F11" i="25"/>
  <c r="G11" i="25"/>
  <c r="F46" i="25"/>
  <c r="H46" i="25"/>
  <c r="I46" i="25" s="1"/>
  <c r="G46" i="25"/>
  <c r="H7" i="25"/>
  <c r="I7" i="25" s="1"/>
  <c r="F7" i="25"/>
  <c r="H24" i="25"/>
  <c r="I24" i="25" s="1"/>
  <c r="G24" i="25"/>
  <c r="F24" i="25"/>
  <c r="G77" i="25"/>
  <c r="F77" i="25"/>
  <c r="F5" i="25"/>
  <c r="G5" i="25"/>
  <c r="H82" i="25"/>
  <c r="I82" i="25" s="1"/>
  <c r="G82" i="25"/>
  <c r="H31" i="25"/>
  <c r="I31" i="25" s="1"/>
  <c r="G31" i="25"/>
  <c r="F31" i="25"/>
  <c r="F17" i="25"/>
  <c r="H17" i="25"/>
  <c r="I17" i="25" s="1"/>
  <c r="G17" i="25"/>
  <c r="G43" i="25"/>
  <c r="F43" i="25"/>
  <c r="H43" i="25"/>
  <c r="I43" i="25" s="1"/>
  <c r="F41" i="25"/>
  <c r="H41" i="25"/>
  <c r="I41" i="25" s="1"/>
  <c r="G41" i="25"/>
  <c r="H37" i="25"/>
  <c r="I37" i="25" s="1"/>
  <c r="F37" i="25"/>
  <c r="G37" i="25"/>
  <c r="F101" i="25"/>
  <c r="H101" i="25"/>
  <c r="I101" i="25" s="1"/>
  <c r="G101" i="25"/>
  <c r="G104" i="25"/>
  <c r="H104" i="25"/>
  <c r="I104" i="25" s="1"/>
  <c r="F104" i="25"/>
  <c r="G108" i="25"/>
  <c r="F108" i="25"/>
  <c r="H112" i="25"/>
  <c r="I112" i="25" s="1"/>
  <c r="F112" i="25"/>
  <c r="H116" i="25"/>
  <c r="I116" i="25" s="1"/>
  <c r="G116" i="25"/>
  <c r="F116" i="25"/>
  <c r="F120" i="25"/>
  <c r="H120" i="25"/>
  <c r="I120" i="25" s="1"/>
  <c r="G120" i="25"/>
  <c r="F124" i="25"/>
  <c r="G124" i="25"/>
  <c r="H124" i="25"/>
  <c r="I124" i="25" s="1"/>
  <c r="G128" i="25"/>
  <c r="H128" i="25"/>
  <c r="I128" i="25" s="1"/>
  <c r="F128" i="25"/>
  <c r="F132" i="25"/>
  <c r="G132" i="25"/>
  <c r="H132" i="25"/>
  <c r="I132" i="25" s="1"/>
  <c r="H103" i="25"/>
  <c r="I103" i="25" s="1"/>
  <c r="G107" i="25"/>
  <c r="H111" i="25"/>
  <c r="I111" i="25" s="1"/>
  <c r="F115" i="25"/>
  <c r="G123" i="25"/>
  <c r="H127" i="25"/>
  <c r="I127" i="25" s="1"/>
  <c r="G131" i="25"/>
  <c r="H135" i="25"/>
  <c r="I135" i="25" s="1"/>
  <c r="G135" i="25"/>
  <c r="F135" i="25"/>
  <c r="G139" i="25"/>
  <c r="F139" i="25"/>
  <c r="G143" i="25"/>
  <c r="F143" i="25"/>
  <c r="H147" i="25"/>
  <c r="I147" i="25" s="1"/>
  <c r="G147" i="25"/>
  <c r="F147" i="25"/>
  <c r="H151" i="25"/>
  <c r="I151" i="25" s="1"/>
  <c r="F151" i="25"/>
  <c r="G151" i="25"/>
  <c r="H154" i="25"/>
  <c r="I154" i="25" s="1"/>
  <c r="G154" i="25"/>
  <c r="F154" i="25"/>
  <c r="H158" i="25"/>
  <c r="I158" i="25" s="1"/>
  <c r="G158" i="25"/>
  <c r="F158" i="25"/>
  <c r="G162" i="25"/>
  <c r="F162" i="25"/>
  <c r="H162" i="25"/>
  <c r="I162" i="25" s="1"/>
  <c r="F166" i="25"/>
  <c r="H166" i="25"/>
  <c r="I166" i="25" s="1"/>
  <c r="G166" i="25"/>
  <c r="G171" i="25"/>
  <c r="F171" i="25"/>
  <c r="G175" i="25"/>
  <c r="F175" i="25"/>
  <c r="F179" i="25"/>
  <c r="H179" i="25"/>
  <c r="I179" i="25" s="1"/>
  <c r="G183" i="25"/>
  <c r="F183" i="25"/>
  <c r="H171" i="25"/>
  <c r="I171" i="25" s="1"/>
  <c r="H175" i="25"/>
  <c r="I175" i="25" s="1"/>
  <c r="G179" i="25"/>
  <c r="H183" i="25"/>
  <c r="I183" i="25" s="1"/>
  <c r="G185" i="25"/>
  <c r="G187" i="25"/>
  <c r="H187" i="25"/>
  <c r="I187" i="25" s="1"/>
  <c r="H191" i="25"/>
  <c r="I191" i="25" s="1"/>
  <c r="G191" i="25"/>
  <c r="F191" i="25"/>
  <c r="F195" i="25"/>
  <c r="G195" i="25"/>
  <c r="G199" i="25"/>
  <c r="F199" i="25"/>
</calcChain>
</file>

<file path=xl/sharedStrings.xml><?xml version="1.0" encoding="utf-8"?>
<sst xmlns="http://schemas.openxmlformats.org/spreadsheetml/2006/main" count="8655" uniqueCount="1745">
  <si>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</si>
  <si>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</si>
  <si>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</si>
  <si>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</si>
  <si>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</si>
  <si>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</si>
  <si>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</si>
  <si>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</si>
  <si>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</si>
  <si>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</si>
  <si>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</si>
  <si>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</si>
  <si>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</si>
  <si>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</si>
  <si>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</si>
  <si>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</si>
  <si>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</si>
  <si>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</si>
  <si>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</si>
  <si>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</si>
  <si>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</si>
  <si>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</si>
  <si>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</si>
  <si>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</si>
  <si>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</si>
  <si>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</si>
  <si>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</si>
  <si>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</si>
  <si>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</si>
  <si>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</si>
  <si>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</si>
  <si>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</si>
  <si>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</si>
  <si>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</si>
  <si>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</si>
  <si>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</si>
  <si>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</si>
  <si>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</si>
  <si>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</si>
  <si>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</si>
  <si>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</si>
  <si>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</si>
  <si>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</si>
  <si>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</si>
  <si>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</si>
  <si>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</si>
  <si>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</si>
  <si>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</si>
  <si>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</si>
  <si>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</si>
  <si>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</si>
  <si>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</si>
  <si>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</si>
  <si>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</si>
  <si>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</si>
  <si>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</si>
  <si>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</si>
  <si>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</si>
  <si>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</si>
  <si>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</si>
  <si>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</si>
  <si>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</si>
  <si>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</si>
  <si>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</si>
  <si>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</si>
  <si>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</si>
  <si>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</si>
  <si>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</si>
  <si>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</si>
  <si>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</si>
  <si>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</si>
  <si>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</si>
  <si>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</si>
  <si>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</si>
  <si>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</si>
  <si>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</si>
  <si>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</si>
  <si>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</si>
  <si>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</si>
  <si>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</si>
  <si>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</si>
  <si>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</si>
  <si>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</si>
  <si>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</si>
  <si>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</si>
  <si>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</si>
  <si>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</si>
  <si>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</si>
  <si>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</si>
  <si>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</si>
  <si>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</si>
  <si>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</si>
  <si>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</si>
  <si>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</si>
  <si>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</si>
  <si>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</si>
  <si>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</si>
  <si>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</si>
  <si>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</si>
  <si>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</si>
  <si>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</si>
  <si>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</si>
  <si>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</si>
  <si>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</si>
  <si>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</si>
  <si>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</si>
  <si>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</si>
  <si>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</si>
  <si>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</si>
  <si>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</si>
  <si>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</si>
  <si>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</si>
  <si>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</si>
  <si>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</si>
  <si>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</si>
  <si>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</si>
  <si>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</si>
  <si>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</si>
  <si>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</si>
  <si>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</si>
  <si>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</si>
  <si>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</si>
  <si>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</si>
  <si>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</si>
  <si>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</si>
  <si>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</si>
  <si>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</si>
  <si>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</si>
  <si>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</si>
  <si>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</si>
  <si>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</si>
  <si>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</si>
  <si>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</si>
  <si>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</si>
  <si>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</si>
  <si>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</si>
  <si>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</si>
  <si>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</si>
  <si>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</si>
  <si>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</si>
  <si>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</si>
  <si>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</si>
  <si>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</si>
  <si>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</si>
  <si>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</si>
  <si>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</si>
  <si>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</si>
  <si>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</si>
  <si>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</si>
  <si>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</si>
  <si>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</si>
  <si>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</si>
  <si>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</si>
  <si>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</si>
  <si>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</si>
  <si>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</si>
  <si>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</si>
  <si>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</si>
  <si>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</si>
  <si>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</si>
  <si>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</si>
  <si>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</si>
  <si>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</si>
  <si>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</si>
  <si>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</si>
  <si>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</si>
  <si>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</si>
  <si>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</si>
  <si>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</si>
  <si>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</si>
  <si>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</si>
  <si>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</si>
  <si>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</si>
  <si>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</si>
  <si>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</si>
  <si>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</si>
  <si>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</si>
  <si>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</si>
  <si>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</si>
  <si>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</si>
  <si>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</si>
  <si>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</si>
  <si>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</si>
  <si>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</si>
  <si>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</si>
  <si>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</si>
  <si>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</si>
  <si>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</si>
  <si>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</si>
  <si>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</si>
  <si>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</si>
  <si>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</si>
  <si>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</si>
  <si>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</si>
  <si>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</si>
  <si>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</si>
  <si>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</si>
  <si>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</si>
  <si>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</si>
  <si>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</si>
  <si>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</si>
  <si>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</si>
  <si>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</si>
  <si>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</si>
  <si>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</si>
  <si>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</si>
  <si>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</si>
  <si>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</si>
  <si>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</si>
  <si>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</si>
  <si>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</si>
  <si>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</si>
  <si>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</si>
  <si>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</si>
  <si>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</si>
  <si>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</si>
  <si>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</si>
  <si>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</si>
  <si>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</si>
  <si>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</si>
  <si>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</si>
  <si>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</si>
  <si>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</si>
  <si>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</si>
  <si>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</si>
  <si>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</si>
  <si>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</si>
  <si>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</si>
  <si>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</si>
  <si>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</si>
  <si>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</si>
  <si>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</si>
  <si>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</si>
  <si>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</si>
  <si>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</si>
  <si>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</si>
  <si>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</si>
  <si>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</si>
  <si>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</si>
  <si>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</si>
  <si>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</si>
  <si>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</si>
  <si>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</si>
  <si>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</si>
  <si>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</si>
  <si>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</si>
  <si>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</si>
  <si>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</si>
  <si>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</si>
  <si>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</si>
  <si>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</si>
  <si>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</si>
  <si>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</si>
  <si>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</si>
  <si>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</si>
  <si>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</si>
  <si>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</si>
  <si>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</si>
  <si>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</si>
  <si>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</si>
  <si>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</si>
  <si>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</si>
  <si>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</si>
  <si>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</si>
  <si>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</si>
  <si>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</si>
  <si>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</si>
  <si>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</si>
  <si>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</si>
  <si>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</si>
  <si>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</si>
  <si>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</si>
  <si>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</si>
  <si>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</si>
  <si>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</si>
  <si>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</si>
  <si>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</si>
  <si>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</si>
  <si>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</si>
  <si>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</si>
  <si>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</si>
  <si>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</si>
  <si>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</si>
  <si>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</si>
  <si>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</si>
  <si>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</si>
  <si>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</si>
  <si>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</si>
  <si>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</si>
  <si>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</si>
  <si>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</si>
  <si>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</si>
  <si>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</si>
  <si>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Belgium</t>
  </si>
  <si>
    <t>be_unie01</t>
  </si>
  <si>
    <t>be_beb01</t>
  </si>
  <si>
    <t>be_cvp01</t>
  </si>
  <si>
    <t>be_psc01</t>
  </si>
  <si>
    <t>be_pc01</t>
  </si>
  <si>
    <t>be_ldd01</t>
  </si>
  <si>
    <t>be_udrt-rad01</t>
  </si>
  <si>
    <t>be_ecolo01</t>
  </si>
  <si>
    <t>be_vb01</t>
  </si>
  <si>
    <t>be_vld01</t>
  </si>
  <si>
    <t>be_vvp01</t>
  </si>
  <si>
    <t>be_vu01</t>
  </si>
  <si>
    <t>be_fdf-ppw01</t>
  </si>
  <si>
    <t>be_g01</t>
  </si>
  <si>
    <t>be_wow01</t>
  </si>
  <si>
    <t>be_pvda-ptb01</t>
  </si>
  <si>
    <t>be_prl01</t>
  </si>
  <si>
    <t>be_jeunes01</t>
  </si>
  <si>
    <t>be_agalev01</t>
  </si>
  <si>
    <t>be_fn-nf01</t>
  </si>
  <si>
    <t>be_other01</t>
  </si>
  <si>
    <t>be_pvv01</t>
  </si>
  <si>
    <t>be_nwp01</t>
  </si>
  <si>
    <t>be_rossem01</t>
  </si>
  <si>
    <t>be_regebo01</t>
  </si>
  <si>
    <t>be_rgb01</t>
  </si>
  <si>
    <t>be_agir01</t>
  </si>
  <si>
    <t>be_sp01</t>
  </si>
  <si>
    <t>be_pos-sap01</t>
  </si>
  <si>
    <t>be_ps01</t>
  </si>
  <si>
    <t>be_v01</t>
  </si>
  <si>
    <t>be_independent01</t>
  </si>
  <si>
    <t>be_wallon01</t>
  </si>
  <si>
    <t>be_rw01</t>
  </si>
  <si>
    <t>Belgian nationalists</t>
  </si>
  <si>
    <t>UNIE</t>
  </si>
  <si>
    <t>Belgium-Europe</t>
  </si>
  <si>
    <t>BEB</t>
  </si>
  <si>
    <t>Christian People’s Party</t>
  </si>
  <si>
    <t>CVP</t>
  </si>
  <si>
    <t>Christian Social Party</t>
  </si>
  <si>
    <t>PSC</t>
  </si>
  <si>
    <t xml:space="preserve">Communist Party </t>
  </si>
  <si>
    <t>PC</t>
  </si>
  <si>
    <t>De Decker's List</t>
  </si>
  <si>
    <t>LDD</t>
  </si>
  <si>
    <t>Democratic Union for the Respect of Labour</t>
  </si>
  <si>
    <t>UDRT-RAD</t>
  </si>
  <si>
    <t>EcoIogists</t>
  </si>
  <si>
    <t>ECOLO</t>
  </si>
  <si>
    <t>Flemish Block</t>
  </si>
  <si>
    <t>VB</t>
  </si>
  <si>
    <t xml:space="preserve">Flemish Liberals and Democrats </t>
  </si>
  <si>
    <t>VLD</t>
  </si>
  <si>
    <t>Flemish People’s Party</t>
  </si>
  <si>
    <t>VVP</t>
  </si>
  <si>
    <t>VU</t>
  </si>
  <si>
    <t>Francophone Democratic Front</t>
  </si>
  <si>
    <t>FDF-PPW</t>
  </si>
  <si>
    <t>GREEN!</t>
  </si>
  <si>
    <t>G</t>
  </si>
  <si>
    <t>Growing old in dignity</t>
  </si>
  <si>
    <t>WOW</t>
  </si>
  <si>
    <t>Labour Party</t>
  </si>
  <si>
    <t>PVDA-PTB</t>
  </si>
  <si>
    <t>Liberal Reform Party</t>
  </si>
  <si>
    <t>PRL</t>
  </si>
  <si>
    <t>List of Young people</t>
  </si>
  <si>
    <t>JEUNES</t>
  </si>
  <si>
    <t>Live differently</t>
  </si>
  <si>
    <t>AGALEV</t>
  </si>
  <si>
    <t>National Front</t>
  </si>
  <si>
    <t>FN-NF</t>
  </si>
  <si>
    <t>Other</t>
  </si>
  <si>
    <t>Party of Liberty and Progress</t>
  </si>
  <si>
    <t>PVV</t>
  </si>
  <si>
    <t>Party of the natural law</t>
  </si>
  <si>
    <t>NWP</t>
  </si>
  <si>
    <t>Radical Reformers fighting for an upright Society</t>
  </si>
  <si>
    <t>ROSSEM</t>
  </si>
  <si>
    <t>Rainbow</t>
  </si>
  <si>
    <t>REGEBO</t>
  </si>
  <si>
    <t>Red-green movement</t>
  </si>
  <si>
    <t>RGB</t>
  </si>
  <si>
    <t>Regionalist initiative vanguard</t>
  </si>
  <si>
    <t>AGIR</t>
  </si>
  <si>
    <t>Socialist Party</t>
  </si>
  <si>
    <t>Socialist Workers Party</t>
  </si>
  <si>
    <t>POS-SAP</t>
  </si>
  <si>
    <t>PS</t>
  </si>
  <si>
    <t>Vivant</t>
  </si>
  <si>
    <t>V</t>
  </si>
  <si>
    <t>Independent</t>
  </si>
  <si>
    <t>Walloon List</t>
  </si>
  <si>
    <t>WALLON</t>
  </si>
  <si>
    <t>Walloon Rally</t>
  </si>
  <si>
    <t>RW</t>
  </si>
  <si>
    <t>Christian-Democrat and Flemish/New Flemish Alliance</t>
  </si>
  <si>
    <t>Democrat Humanist Centre</t>
  </si>
  <si>
    <t>CDH</t>
  </si>
  <si>
    <t>Open VLD</t>
  </si>
  <si>
    <t>Reform Movement</t>
  </si>
  <si>
    <t>MR</t>
  </si>
  <si>
    <t>Federation of the Liberal Reform Party, the Francophone Democratic Front and the Movement of Citizens for Change</t>
  </si>
  <si>
    <t>PRL-FDF-MCC</t>
  </si>
  <si>
    <t>Nationalistes belges</t>
  </si>
  <si>
    <t>België-Europe-Belgique</t>
  </si>
  <si>
    <t>Christelijke Volkspartij</t>
  </si>
  <si>
    <t>Parti Communiste</t>
  </si>
  <si>
    <t>Lijst De Decker</t>
  </si>
  <si>
    <t>Respekt voor Arbeid en Democratie</t>
  </si>
  <si>
    <t>Union democratique pour le respect du travail</t>
  </si>
  <si>
    <t>Ecologistes pour I’organisation de luttes originales</t>
  </si>
  <si>
    <t>Front democratique francophone_Pan pour la Wallonie</t>
  </si>
  <si>
    <t>GROEN!</t>
  </si>
  <si>
    <t xml:space="preserve"> Waardig ouder worden</t>
  </si>
  <si>
    <t>Partij van de Arbeid</t>
  </si>
  <si>
    <t>Parti du Travail de Belgique</t>
  </si>
  <si>
    <t>Parti réformateur liberal</t>
  </si>
  <si>
    <t>Liste de jeunes</t>
  </si>
  <si>
    <t>Anders gaan leven</t>
  </si>
  <si>
    <t>Nationaal Front</t>
  </si>
  <si>
    <t xml:space="preserve"> Front National</t>
  </si>
  <si>
    <t xml:space="preserve"> Partij voor Vrijheid en Vooruitgang</t>
  </si>
  <si>
    <t>Natuurwetpartij</t>
  </si>
  <si>
    <t>Radikale Omvormers Strijders en Strubbelaars voor een Eerlijke Maatschappij</t>
  </si>
  <si>
    <t xml:space="preserve"> - </t>
  </si>
  <si>
    <t>Regenboog</t>
  </si>
  <si>
    <t xml:space="preserve"> Rood-Groen beweging</t>
  </si>
  <si>
    <t>Avant-garde d’initiative régionaliste</t>
  </si>
  <si>
    <t>Socialistische Arbeiders Partij</t>
  </si>
  <si>
    <t>Parti ouvrier socialiste</t>
  </si>
  <si>
    <t>Parti socialiste</t>
  </si>
  <si>
    <t>Wallon Active-toi et Lutte pour la Liberté et une Organisation Nouvelle</t>
  </si>
  <si>
    <t>Rassemblement wallon</t>
  </si>
  <si>
    <t>SocialistischePartij</t>
  </si>
  <si>
    <t>Cartel Christen-Democratisch &amp; Vlaams/Nieuw-Vlaams Alliantie</t>
  </si>
  <si>
    <t>Centre Démocrate Humaniste</t>
  </si>
  <si>
    <t xml:space="preserve"> Mouvement Réformateur</t>
  </si>
  <si>
    <t xml:space="preserve">Fédération Parti Réformateur Libéral - Front Démocratique des Francophones – Mouvement des Citoyens pour le Changement </t>
  </si>
  <si>
    <t xml:space="preserve">Open Vlaamse Liberalen Demokraten </t>
  </si>
  <si>
    <t>Open Flemish Liberals and Democrats (Open VLD)</t>
  </si>
  <si>
    <t>Martens VIII</t>
  </si>
  <si>
    <t>Martens IX</t>
  </si>
  <si>
    <t>Dehaene I</t>
  </si>
  <si>
    <t>Dehaene II</t>
  </si>
  <si>
    <t>Verhofstadt I</t>
  </si>
  <si>
    <t>Verhofstadt II</t>
  </si>
  <si>
    <t>Verhofstadt III</t>
  </si>
  <si>
    <t>Leterme I</t>
  </si>
  <si>
    <t>Van Rompuy I</t>
  </si>
  <si>
    <t>Leterme II</t>
  </si>
  <si>
    <t>See cell comment</t>
  </si>
  <si>
    <t xml:space="preserve">Christian People’s Party_Christelijke Volkspartij (CVP) </t>
  </si>
  <si>
    <t xml:space="preserve">Christian Social Party_Parti social chretien (PSC) </t>
  </si>
  <si>
    <t xml:space="preserve">Socialist Party_SocialistischePartij (SP) </t>
  </si>
  <si>
    <t xml:space="preserve">SocialistParty_Parti socialiste (PS) </t>
  </si>
  <si>
    <t xml:space="preserve">Flemish Union_Volksunie (VU) </t>
  </si>
  <si>
    <t xml:space="preserve">Flemish Liberals and Democrats - Vlaamse Liberalen en Democraten (VLD) </t>
  </si>
  <si>
    <t>Liberal Reform Party_Parti réformateur liberal (PRL)</t>
  </si>
  <si>
    <t>EcoIogists_Ecologistes pour I’organisation de luttes originales (ECOLO)</t>
  </si>
  <si>
    <t>Live differently (Ecologists)_Anders gaan leven (AGALEV)</t>
  </si>
  <si>
    <t xml:space="preserve"> Mouvement Réformateur – Reform Movement (MR)</t>
  </si>
  <si>
    <t>http://en.wikipedia.org/wiki/Politics_of_Belgium</t>
  </si>
  <si>
    <t>http://parlgov.org/stable/data/bel.html</t>
  </si>
  <si>
    <t>http://www.nsd.uib.no/european_election_database/country/belgium</t>
  </si>
  <si>
    <t>http://www.ipu.org/parline-e/reports/2029_A.htm</t>
  </si>
  <si>
    <t>http://data.un.org/CountryProfile.aspx?crname=Belgium</t>
  </si>
  <si>
    <t>https://www.cia.gov/library/publications/the-world-factbook/geos/bel.html</t>
  </si>
  <si>
    <t>TY  - JOUR</t>
  </si>
  <si>
    <t>AU  - Deruette, Serge</t>
  </si>
  <si>
    <t>AU  - DERUETTE, SERGE</t>
  </si>
  <si>
    <t>AU  - Rihoux, Benoît</t>
  </si>
  <si>
    <t>AU  - RIHOUX, BENOÎT</t>
  </si>
  <si>
    <t>AU  - DE WINTER, LIEVEN</t>
  </si>
  <si>
    <t>AU  - RIHOUX, BENOIT</t>
  </si>
  <si>
    <t>AU  - Rihoux, Benoit</t>
  </si>
  <si>
    <t>AU  - Loeb-Mayer, Nicole</t>
  </si>
  <si>
    <t>AU  - Dumont, Patrick</t>
  </si>
  <si>
    <t>AU  - Winter, Ieven De</t>
  </si>
  <si>
    <t>AU  - WINTER, IEVEN DE</t>
  </si>
  <si>
    <t>AU  - DANDOY, RÉGIS</t>
  </si>
  <si>
    <t>AU  - DUMONT, PATRICK</t>
  </si>
  <si>
    <t>AU  - Dandoy, Régis</t>
  </si>
  <si>
    <t>AU  - de Winter, Lieven</t>
  </si>
  <si>
    <t>AU  - WINTER, LIEVEN DE</t>
  </si>
  <si>
    <t>AU  - BOL, DAMIEN</t>
  </si>
  <si>
    <t>AU  - Bol, Damien</t>
  </si>
  <si>
    <t>TI  - BELGIUM</t>
  </si>
  <si>
    <t>TI  - Belgium</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</si>
  <si>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</si>
  <si>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</si>
  <si>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</si>
  <si>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</si>
  <si>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</si>
  <si>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</si>
  <si>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</si>
  <si>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</si>
  <si>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</si>
  <si>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</si>
  <si>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</si>
  <si>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</si>
  <si>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</si>
  <si>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</si>
  <si>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</si>
  <si>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</si>
  <si>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</si>
  <si>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</si>
  <si>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</si>
  <si>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</si>
  <si>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</si>
  <si>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</si>
  <si>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</si>
  <si>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</si>
  <si>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</si>
  <si>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</si>
  <si>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</si>
  <si>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</si>
  <si>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</si>
  <si>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</si>
  <si>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</si>
  <si>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http://dx.doi.org/10.1111/j.1475-6765.1992.tb00320.x</t>
  </si>
  <si>
    <t>UR  - http://dx.doi.org/10.1111/j.1475-6765.1993.tb00388.x</t>
  </si>
  <si>
    <t>UR  - http://dx.doi.org/10.1111/j.1475-6765.1994.tb00444.x</t>
  </si>
  <si>
    <t>UR  - http://dx.doi.org/10.1111/j.1475-6765.1995.tb00493.x</t>
  </si>
  <si>
    <t>UR  - http://dx.doi.org/10.1111/j.1475-6765.1996.tb00680.x</t>
  </si>
  <si>
    <t>UR  - http://dx.doi.org/10.1111/1475-6765.00347</t>
  </si>
  <si>
    <t>UR  - http://dx.doi.org/10.1111/1475-6765.00347-i3</t>
  </si>
  <si>
    <t>UR  - http://dx.doi.org/10.1111/j.1475-6765.1999.tb00710.x</t>
  </si>
  <si>
    <t>UR  - http://dx.doi.org/10.1111/j.1475-6765.2000.tb01139.x</t>
  </si>
  <si>
    <t>UR  - http://dx.doi.org/10.1111/1475-6765.00599</t>
  </si>
  <si>
    <t>UR  - http://dx.doi.org/10.1111/1475-6765.00041</t>
  </si>
  <si>
    <t>UR  - http://dx.doi.org/10.1111/j.0304-4130.2003.00112.x</t>
  </si>
  <si>
    <t>UR  - http://dx.doi.org/10.1111/j.1475-6765.2004.00184.x</t>
  </si>
  <si>
    <t>UR  - http://dx.doi.org/10.1111/j.1475-6765.2005.00256.x</t>
  </si>
  <si>
    <t>UR  - http://dx.doi.org/10.1111/j.1475-6765.2006.00656.x</t>
  </si>
  <si>
    <t>UR  - http://dx.doi.org/10.1111/j.1475-6765.2007.00731.x</t>
  </si>
  <si>
    <t>UR  - http://dx.doi.org/10.1111/j.1475-6765.2008.00828.x</t>
  </si>
  <si>
    <t>UR  - http://dx.doi.org/10.1111/j.1475-6765.2009.01852.x</t>
  </si>
  <si>
    <t>UR  - http://dx.doi.org/10.1111/j.1475-6765.2010.01944.x</t>
  </si>
  <si>
    <t>UR  - http://dx.doi.org/10.1111/j.1475-6765.2011.02013.x</t>
  </si>
  <si>
    <t>UR  - http://dx.doi.org/10.1111/j.2047-8852.2012.00003.x</t>
  </si>
  <si>
    <t>DO  - 10.1111/j.1475-6765.1992.tb00320.x</t>
  </si>
  <si>
    <t>DO  - 10.1111/j.1475-6765.1993.tb00388.x</t>
  </si>
  <si>
    <t>DO  - 10.1111/j.1475-6765.1994.tb00444.x</t>
  </si>
  <si>
    <t>DO  - 10.1111/j.1475-6765.1995.tb00493.x</t>
  </si>
  <si>
    <t>DO  - 10.1111/j.1475-6765.1996.tb00680.x</t>
  </si>
  <si>
    <t>DO  - 10.1111/1475-6765.00347</t>
  </si>
  <si>
    <t>DO  - 10.1111/1475-6765.00347-i3</t>
  </si>
  <si>
    <t>DO  - 10.1111/j.1475-6765.1999.tb00710.x</t>
  </si>
  <si>
    <t>DO  - 10.1111/j.1475-6765.2000.tb01139.x</t>
  </si>
  <si>
    <t>DO  - 10.1111/1475-6765.00599</t>
  </si>
  <si>
    <t>DO  - 10.1111/1475-6765.00041</t>
  </si>
  <si>
    <t>DO  - 10.1111/j.0304-4130.2003.00112.x</t>
  </si>
  <si>
    <t>DO  - 10.1111/j.1475-6765.2004.00184.x</t>
  </si>
  <si>
    <t>DO  - 10.1111/j.1475-6765.2005.00256.x</t>
  </si>
  <si>
    <t>DO  - 10.1111/j.1475-6765.2006.00656.x</t>
  </si>
  <si>
    <t>DO  - 10.1111/j.1475-6765.2007.00731.x</t>
  </si>
  <si>
    <t>DO  - 10.1111/j.1475-6765.2008.00828.x</t>
  </si>
  <si>
    <t>DO  - 10.1111/j.1475-6765.2009.01852.x</t>
  </si>
  <si>
    <t>DO  - 10.1111/j.1475-6765.2010.01944.x</t>
  </si>
  <si>
    <t>DO  - 10.1111/j.1475-6765.2011.02013.x</t>
  </si>
  <si>
    <t>DO  - 10.1111/j.2047-8852.2012.00003.x</t>
  </si>
  <si>
    <t>SP  - 363</t>
  </si>
  <si>
    <t>SP  - 383</t>
  </si>
  <si>
    <t>SP  - 247</t>
  </si>
  <si>
    <t>SP  - 291</t>
  </si>
  <si>
    <t>SP  - 287</t>
  </si>
  <si>
    <t>SP  - 325</t>
  </si>
  <si>
    <t>SP  - 357</t>
  </si>
  <si>
    <t>SP  - 339</t>
  </si>
  <si>
    <t>SP  - 338</t>
  </si>
  <si>
    <t>SP  - 254</t>
  </si>
  <si>
    <t>SP  - 915</t>
  </si>
  <si>
    <t>SP  - 900</t>
  </si>
  <si>
    <t>SP  - 950</t>
  </si>
  <si>
    <t>SP  - 957</t>
  </si>
  <si>
    <t>SP  - 1055</t>
  </si>
  <si>
    <t>SP  - 891</t>
  </si>
  <si>
    <t>SP  - 917</t>
  </si>
  <si>
    <t>SP  - 903</t>
  </si>
  <si>
    <t>SP  - 899</t>
  </si>
  <si>
    <t>SP  - 913</t>
  </si>
  <si>
    <t>SP  - 43</t>
  </si>
  <si>
    <t>EP  - 372</t>
  </si>
  <si>
    <t>EP  - 389</t>
  </si>
  <si>
    <t>EP  - 254</t>
  </si>
  <si>
    <t>EP  - 299</t>
  </si>
  <si>
    <t>EP  - 298</t>
  </si>
  <si>
    <t>EP  - 331</t>
  </si>
  <si>
    <t>EP  - 361</t>
  </si>
  <si>
    <t>EP  - 342</t>
  </si>
  <si>
    <t>EP  - 347</t>
  </si>
  <si>
    <t>EP  - 262</t>
  </si>
  <si>
    <t>EP  - 926</t>
  </si>
  <si>
    <t>EP  - 909</t>
  </si>
  <si>
    <t>EP  - 962</t>
  </si>
  <si>
    <t>EP  - 967</t>
  </si>
  <si>
    <t>EP  - 1064</t>
  </si>
  <si>
    <t>EP  - 900</t>
  </si>
  <si>
    <t>EP  - 928</t>
  </si>
  <si>
    <t>EP  - 912</t>
  </si>
  <si>
    <t>EP  - 908</t>
  </si>
  <si>
    <t>EP  - 921</t>
  </si>
  <si>
    <t>EP  - 48</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</si>
  <si>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</si>
  <si>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</si>
  <si>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</si>
  <si>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</si>
  <si>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</si>
  <si>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</si>
  <si>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</si>
  <si>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</si>
  <si>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</si>
  <si>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</si>
  <si>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</si>
  <si>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</si>
  <si>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</si>
  <si>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</si>
  <si>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</si>
  <si>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</si>
  <si>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</si>
  <si>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</si>
  <si>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</si>
  <si>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</si>
  <si>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</si>
  <si>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</si>
  <si>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be_ovld01</t>
  </si>
  <si>
    <t>Open Vlaamse Liberalen en Democraten – Open Flemish Liberals and Democrats</t>
  </si>
  <si>
    <t>CD&amp;V</t>
  </si>
  <si>
    <t>New Flemish Alliance</t>
  </si>
  <si>
    <t>N-VA</t>
  </si>
  <si>
    <t>Nieuw-Vlaams Alliantie</t>
  </si>
  <si>
    <t>be_nva01</t>
  </si>
  <si>
    <t>be_cdv-nva01</t>
  </si>
  <si>
    <t>Christen-Democratisch &amp; Vlaams, CD&amp;V</t>
  </si>
  <si>
    <t xml:space="preserve"> Mouvement Réformateur, MR</t>
  </si>
  <si>
    <t>be_mr01</t>
  </si>
  <si>
    <t>CD&amp;V and NV-A</t>
  </si>
  <si>
    <t>Socialistische Partij Anders</t>
  </si>
  <si>
    <t>Socialist Party-Differently</t>
  </si>
  <si>
    <t>Parti social chrétien</t>
  </si>
  <si>
    <t>18 May 2002</t>
  </si>
  <si>
    <t>Open Vlaamse Liberalen Demokraten , Open VLD</t>
  </si>
  <si>
    <t>Centre Démocrate Humaniste, (CDH), known until 18 May 2002 as Christian Social Party (PSC, Parti social chrétien)</t>
  </si>
  <si>
    <t>Di Rupo I</t>
  </si>
  <si>
    <t xml:space="preserve">Christian People’s Party/ Christelijke Volkspartij (CVP) </t>
  </si>
  <si>
    <t>Flemish Liberals and Democrats /Nlaamse Liberalen Demokraten (VLD)</t>
  </si>
  <si>
    <t xml:space="preserve">Socialist Party/Socialistische Partij (SP) </t>
  </si>
  <si>
    <t>Flemish Block/ Vlaams Blok (VL.BLOK)</t>
  </si>
  <si>
    <t>Live differently (Ecologists)/ Anders gaan leven (AGALEV)</t>
  </si>
  <si>
    <t>Flemish Union/ Volksunie (VU)</t>
  </si>
  <si>
    <t xml:space="preserve">Growing old in dignity/ Waardig ouder worden (WOW) </t>
  </si>
  <si>
    <t xml:space="preserve">Labour Party/Partij van de Arbeid (PVDA-PTB) </t>
  </si>
  <si>
    <t>Belgium-Europe - België-Europe-Belgique (BEB)</t>
  </si>
  <si>
    <t xml:space="preserve">Party of the natural law/ Natuurwetpartij (NWP) </t>
  </si>
  <si>
    <t xml:space="preserve">Red-green movement/ Rood-Groen beweging (RGB) </t>
  </si>
  <si>
    <t xml:space="preserve">Green!/GROEN! </t>
  </si>
  <si>
    <t>De Decker's List (LDD)_Lijst De Decker</t>
  </si>
  <si>
    <t>Socialist Party/ Parti socialiste (PS)</t>
  </si>
  <si>
    <t>Liberal Reform Party- Francophone Democratic Front/Parti réformateur libéral-Front démocratique francophone (PRL-FDF)</t>
  </si>
  <si>
    <t>Christian Social Party/ Parti social chrétien (PSC)</t>
  </si>
  <si>
    <t>Greens/Ecologistes confédérés pour I’organisation de luttes originales (ECOLO)</t>
  </si>
  <si>
    <t>National Front/Front National (FN)</t>
  </si>
  <si>
    <t xml:space="preserve">Regionalist initiative vanguard/Avant-garde d’initiative régionaliste (AGIR) </t>
  </si>
  <si>
    <t>United left-wings/ Gauches unies (GU)</t>
  </si>
  <si>
    <t>Labour Party/Parti du Travail de Belgique (PTB-PVDA)</t>
  </si>
  <si>
    <t xml:space="preserve">Solidarity, universality, Human rights/Solidarité, universalité, droits de I’homme (SUD) </t>
  </si>
  <si>
    <t>Europe for the workers and democracy (trotskyists)/ Liste pour I’Europe des travailleurs et de la démocratie (LETD)</t>
  </si>
  <si>
    <t xml:space="preserve">Humanist party/Parti humaniste-Humanistische partij (PH-HP) </t>
  </si>
  <si>
    <t xml:space="preserve">Christian social party- European people’s party/ Christeliche soziale Partei- Europalsche Volkspartei (CSP-EVP) </t>
  </si>
  <si>
    <t>Party of liberty and Progresspartti fir Freiheit und Fortschritt (PFF)</t>
  </si>
  <si>
    <t>German-speaking Belgians partypartei der deutxhsprachigen Belgien (PDB)</t>
  </si>
  <si>
    <t>Ecologists/Ecologistes confédérés pour I’organisation de luttes originales (ECOLO)</t>
  </si>
  <si>
    <t>Young Europe/Junges Europa (JUROPA) [10]</t>
  </si>
  <si>
    <t>Labour Party/Partei der Arbeit Belgiens (PAB)</t>
  </si>
  <si>
    <t>Flemish Liberals and Democrats Alive (VLD Vivant) _Vlaamse Liberalen en Democraten Vivant</t>
  </si>
  <si>
    <t xml:space="preserve">Social Progressive Alternative-Spirit (SP.a-Spirit)_Cartel Sociaal Progressief Alternatief-Spirit </t>
  </si>
  <si>
    <t xml:space="preserve"> Flemish Bloc_Vlaams Blok</t>
  </si>
  <si>
    <t>Reform Movement (MR) - Mouvement Réformateur</t>
  </si>
  <si>
    <t>Democrat Humanist Centre (CDH) -Centre Démocrate Humaniste</t>
  </si>
  <si>
    <t>Ecologists (Greens)_Ecolo</t>
  </si>
  <si>
    <t>Christian Social Party (CSP)_Christlich Sozialen Partei</t>
  </si>
  <si>
    <t>Christian-Democrat and Flemish (CD&amp;V)_Christen-Democratisch &amp; Vlaams [EU_13] [EU_14]</t>
  </si>
  <si>
    <t>Open Flemish Liberals and Democrats (Open VLD)_Open Vlaamse Liberalen en Democraten [EU_15]</t>
  </si>
  <si>
    <t>Social Progressive Alternative (SP.a)_Sociaal Progressief Alternatief [EU_16]</t>
  </si>
  <si>
    <t xml:space="preserve"> Flemish Interest (VB)_Vlaams Belang</t>
  </si>
  <si>
    <t xml:space="preserve"> New Flemish Alliance (NV-A)_Nieuw-Vlaams Alliantie</t>
  </si>
  <si>
    <t>Other parties</t>
  </si>
  <si>
    <t>7343464 </t>
  </si>
  <si>
    <t>6686220 </t>
  </si>
  <si>
    <t>91.05 % </t>
  </si>
  <si>
    <t>6223142 </t>
  </si>
  <si>
    <t>93.07 % </t>
  </si>
  <si>
    <t>Debout</t>
  </si>
  <si>
    <t>PC Communist Party</t>
  </si>
  <si>
    <t>be_pnpb01</t>
  </si>
  <si>
    <t>Partij voor een Nieuwe Politiek in België</t>
  </si>
  <si>
    <t>PNPb</t>
  </si>
  <si>
    <t>Party for New Politics in Belgium</t>
  </si>
  <si>
    <t>New Front of Belgium</t>
  </si>
  <si>
    <t>FNB</t>
  </si>
  <si>
    <t>Front nouveau de Belgique</t>
  </si>
  <si>
    <t>be_fnb01</t>
  </si>
  <si>
    <t>New Front Belgium</t>
  </si>
  <si>
    <t>United Left</t>
  </si>
  <si>
    <t>GU</t>
  </si>
  <si>
    <t>Gauches unies</t>
  </si>
  <si>
    <t>be_gu01</t>
  </si>
  <si>
    <t>Europe for Workers and Democracy List</t>
  </si>
  <si>
    <t>LETD</t>
  </si>
  <si>
    <t>Liste pour I’Europe des travailleurs et de la démocratie</t>
  </si>
  <si>
    <t>be_letd01</t>
  </si>
  <si>
    <t>Parti humaniste</t>
  </si>
  <si>
    <t>Humanistische partij</t>
  </si>
  <si>
    <t>Humanist Party</t>
  </si>
  <si>
    <t>PH-HP</t>
  </si>
  <si>
    <t>be_phhp01</t>
  </si>
  <si>
    <t>be_d01</t>
  </si>
  <si>
    <t>D</t>
  </si>
  <si>
    <t>Christeliche soziale Partei- Europalsche Volkspartei</t>
  </si>
  <si>
    <t>CSP-EVP</t>
  </si>
  <si>
    <t>Christian Social Party- European People’s Party</t>
  </si>
  <si>
    <t>Partti fir Freiheit und Fortschritt</t>
  </si>
  <si>
    <t>PFF</t>
  </si>
  <si>
    <t>Party for Freedom and Progress</t>
  </si>
  <si>
    <t>PDB</t>
  </si>
  <si>
    <t>Dartei der Deutschsprachigen Belgien</t>
  </si>
  <si>
    <t>Party of German-Speaking Belgians</t>
  </si>
  <si>
    <t>Stand</t>
  </si>
  <si>
    <t>be_csp-evp01</t>
  </si>
  <si>
    <t>be_pff01</t>
  </si>
  <si>
    <t>be_pdb01</t>
  </si>
  <si>
    <t>JUROPA</t>
  </si>
  <si>
    <t>Young Europe</t>
  </si>
  <si>
    <t>Junges Europa</t>
  </si>
  <si>
    <t>Labour Party of Belgium</t>
  </si>
  <si>
    <t>PAB</t>
  </si>
  <si>
    <t>Partei der Arbeit Belgiens</t>
  </si>
  <si>
    <t>be_juropa01</t>
  </si>
  <si>
    <t>be_pab01</t>
  </si>
  <si>
    <t>Vlaamse Liberalen en Democraten Vivant</t>
  </si>
  <si>
    <t>Flemish Liberals and Democrats Alive</t>
  </si>
  <si>
    <t>VLD-Vivant</t>
  </si>
  <si>
    <t>be_vld-v01</t>
  </si>
  <si>
    <t>AGALEV-GROEN</t>
  </si>
  <si>
    <t>Live differently and Green!</t>
  </si>
  <si>
    <t>be_agalev-g01</t>
  </si>
  <si>
    <t>Live Differently/Green (AGALEV-GROEN!)</t>
  </si>
  <si>
    <t>Sociaal-Liberale Democraten</t>
  </si>
  <si>
    <t>SoLiDe</t>
  </si>
  <si>
    <t>Social Liberal Democrats</t>
  </si>
  <si>
    <t>be_solide01</t>
  </si>
  <si>
    <t>Solidarity, universality, Human rights/</t>
  </si>
  <si>
    <t>Solidarité, universalité, droits de I’homme</t>
  </si>
  <si>
    <t>SUD</t>
  </si>
  <si>
    <t>be_sud01</t>
  </si>
  <si>
    <t>be_vu-id2101</t>
  </si>
  <si>
    <t>Vlaams Blok</t>
  </si>
  <si>
    <t>Vlaamse Liberalen en Democraten</t>
  </si>
  <si>
    <t>Vlaamse Volks Partij</t>
  </si>
  <si>
    <t>Volksunie</t>
  </si>
  <si>
    <t>People's Union</t>
  </si>
  <si>
    <t>People's Union and ID21</t>
  </si>
  <si>
    <t>VU-ID21</t>
  </si>
  <si>
    <t>Integrale Democratie voor de 21ste Eeuw</t>
  </si>
  <si>
    <t>be_id21</t>
  </si>
  <si>
    <t>Integral Democracy for the 21st Century</t>
  </si>
  <si>
    <t>ID21</t>
  </si>
  <si>
    <t>Volksunie en Integrale Democratie voor de 21ste Eeuw</t>
  </si>
  <si>
    <t xml:space="preserve">Other </t>
  </si>
  <si>
    <t>Omitted from original PDY.  All data for 1999 from Belgische verkiezingsuitslagen, http://www.ibzdgip.fgov.be/result/nl/result_ko.php?date=1999-06-13&amp;vt=EU&amp;ko_type=KO_RK&amp;ko=263&amp;party_id=</t>
  </si>
  <si>
    <t>13 October 2001</t>
  </si>
  <si>
    <t>Christen-Democratisch en Vlaams</t>
  </si>
  <si>
    <t>Christian Democratic and Flemish</t>
  </si>
  <si>
    <t>be_spirit01</t>
  </si>
  <si>
    <t>purple (dark)</t>
  </si>
  <si>
    <t>Social Liberal Party</t>
  </si>
  <si>
    <t>SLP</t>
  </si>
  <si>
    <t>Sociaal-Liberale Partij</t>
  </si>
  <si>
    <t>Spirit</t>
  </si>
  <si>
    <t>19 April 2008</t>
  </si>
  <si>
    <t>17 cabinet members</t>
  </si>
  <si>
    <t>15 cabinet ministers</t>
  </si>
  <si>
    <t>15 cabinet members</t>
  </si>
  <si>
    <t>18 cabinet members, including 3 Secretaries of State</t>
  </si>
  <si>
    <t>21 cabinet members</t>
  </si>
  <si>
    <t>14 cabinet members</t>
  </si>
  <si>
    <t>22 cabinet members (15 ministers and 7 secretaries of state)</t>
  </si>
  <si>
    <t>22 cabinet posts</t>
  </si>
  <si>
    <t>23 cabinet members</t>
  </si>
  <si>
    <t>Prime Minister</t>
  </si>
  <si>
    <t>Premier ministre</t>
  </si>
  <si>
    <t>Eerste-minister</t>
  </si>
  <si>
    <t>MartensVIII</t>
  </si>
  <si>
    <t>Wilfred Martens</t>
  </si>
  <si>
    <t>male</t>
  </si>
  <si>
    <t>Martens_Wilfred_1936</t>
  </si>
  <si>
    <t>Jean-Luc Dehaene</t>
  </si>
  <si>
    <t>Dehaene_Jean-Luc_1940</t>
  </si>
  <si>
    <t>Guy Verhofstadt</t>
  </si>
  <si>
    <t>Verhofstadt_Guy_1953</t>
  </si>
  <si>
    <t>Yves Leterme</t>
  </si>
  <si>
    <t>Leterme_Yves_1960</t>
  </si>
  <si>
    <t>Herman VanRompuy</t>
  </si>
  <si>
    <t>VanRompuy_Herman_1947</t>
  </si>
  <si>
    <t>resigned to become President of the European Council</t>
  </si>
  <si>
    <t>Also, In charge of coordination of Migration and Asylum Policy/Eerste minister, belast met de Coördinatie van het Migratie- en Asielbeleid/Premier ministre, en charge de la coordination de la Politique de Migration et d'Asile</t>
  </si>
  <si>
    <t>Vice Prime Minister (or Deputy PrimeMinister)</t>
  </si>
  <si>
    <t>Vice premier ministre</t>
  </si>
  <si>
    <t>Vice eerste minister</t>
  </si>
  <si>
    <t>Philippe Mouraux</t>
  </si>
  <si>
    <t>Mouraux_Philippe_1939</t>
  </si>
  <si>
    <t>Guy Coëme</t>
  </si>
  <si>
    <t>Coëme_Guy_1946</t>
  </si>
  <si>
    <t>replaced</t>
  </si>
  <si>
    <t>Elio diRupo</t>
  </si>
  <si>
    <t>diRupo_Elio_1951</t>
  </si>
  <si>
    <t>Louis Michel</t>
  </si>
  <si>
    <t>Michel_Louis_1947</t>
  </si>
  <si>
    <t>resignation</t>
  </si>
  <si>
    <t>Didier Reynders</t>
  </si>
  <si>
    <t>Reynders_Didier_1958</t>
  </si>
  <si>
    <t>Laurette Onkelinx</t>
  </si>
  <si>
    <t>female</t>
  </si>
  <si>
    <t>Onkelinx_Laurette_1958</t>
  </si>
  <si>
    <t>Steven Vanackere</t>
  </si>
  <si>
    <t>Vanackere_Steven_1964</t>
  </si>
  <si>
    <t>Guy Vanhengel</t>
  </si>
  <si>
    <t>Vanhengel_Guy_1958</t>
  </si>
  <si>
    <t>Willy Claes</t>
  </si>
  <si>
    <t>Claes_Willy_1938</t>
  </si>
  <si>
    <t>Johan VandeLanotte</t>
  </si>
  <si>
    <t>VandeLanotte_Johan_1955</t>
  </si>
  <si>
    <t>replaced L. Michel (1947, male MR) as Vice Prime Minister; kept his position as Minister of Finance/Ministre des Finances</t>
  </si>
  <si>
    <t>Louis Tobback</t>
  </si>
  <si>
    <t>Tobback_Louis_1938</t>
  </si>
  <si>
    <t>Patrick Dewael</t>
  </si>
  <si>
    <t>Dewael_Patrick_1955</t>
  </si>
  <si>
    <t>Jöelle Milquet</t>
  </si>
  <si>
    <t>Milquet_Jöelle_1961</t>
  </si>
  <si>
    <t>Melchior Wathelet</t>
  </si>
  <si>
    <t>Wathelet_Melchior_1949</t>
  </si>
  <si>
    <t>Frank Vandenbroucke</t>
  </si>
  <si>
    <t>Vandenbroucke_Frank_1955</t>
  </si>
  <si>
    <t>Luc VanDenBossche</t>
  </si>
  <si>
    <t>VanDenBossche_Luc_1947</t>
  </si>
  <si>
    <t>Isabelle Durant</t>
  </si>
  <si>
    <t>Durant_Isabelle_1954</t>
  </si>
  <si>
    <t>Jo Vandeurzen</t>
  </si>
  <si>
    <t>Vandeurzen_Jo_1958</t>
  </si>
  <si>
    <t>Hugo Schiltz</t>
  </si>
  <si>
    <t>Schiltz_Hugo_1927</t>
  </si>
  <si>
    <t>Philippe Maystadt</t>
  </si>
  <si>
    <t>Maystadt_Philippe_1948</t>
  </si>
  <si>
    <t xml:space="preserve">Minister of Agriculture and the Self-Employed </t>
  </si>
  <si>
    <t xml:space="preserve"> Minister van Landbouw en Middenstand</t>
  </si>
  <si>
    <t>Jaak Gabriels</t>
  </si>
  <si>
    <t>Gabriels_Jaak_1943</t>
  </si>
  <si>
    <t>Sabine Laruelle</t>
  </si>
  <si>
    <t>Laruelle_Sabine_1965</t>
  </si>
  <si>
    <t>Annemie Neyts</t>
  </si>
  <si>
    <t>Neyts_Annemie_1944</t>
  </si>
  <si>
    <t>reassigned as Minister without Portfolio (as a result of institutional reforms passed in 2001, see Political Data Yearbook 2001: 916–917)</t>
  </si>
  <si>
    <t>Rik Daems</t>
  </si>
  <si>
    <t>Daems_Rik_1959</t>
  </si>
  <si>
    <t>assumed responsibility for the Self-Employed, 1 January 2002; kept his post as Minister of Telecommunications, Public Enterprises and Participations / Minister van Tele-
communicatie, Overheidsbedrijven en Participaties</t>
  </si>
  <si>
    <t>Minister of Budget</t>
  </si>
  <si>
    <t>Minister van Begroting:</t>
  </si>
  <si>
    <t>M.Offeciers-VandeWiele</t>
  </si>
  <si>
    <t>Offeciers-VandeWiele_Mieke_1952</t>
  </si>
  <si>
    <t>Minister for the Budget and Public Enterprise</t>
  </si>
  <si>
    <t>Minister van Begroting en Overheidsbedrijven</t>
  </si>
  <si>
    <t>Freya VanDenBossche</t>
  </si>
  <si>
    <t>VanDenBossche_Freya_1975</t>
  </si>
  <si>
    <t>replaced Vande Lanotte for the budget portfolio</t>
  </si>
  <si>
    <t>Minister of Budget and Scientific Policy</t>
  </si>
  <si>
    <t>Minister van Begroting en Wetensch- apsbeleid</t>
  </si>
  <si>
    <t>Wivina Demeester</t>
  </si>
  <si>
    <t>Demeester_Wivina_1943</t>
  </si>
  <si>
    <t>Minister of Budget, Social integration and Social economy</t>
  </si>
  <si>
    <t>Minister van Begroting, Maatschappelijke integratie en Sociale economie</t>
  </si>
  <si>
    <t>Minister of Budget, Mobility and Institutional Reforms</t>
  </si>
  <si>
    <t>Minister van Begroting, Mobiliteit en Institutionele Hervormingen</t>
  </si>
  <si>
    <t>Minister for the Civil Service</t>
  </si>
  <si>
    <t>Ministre de la Fonction publique</t>
  </si>
  <si>
    <t>Raymond Langendries</t>
  </si>
  <si>
    <t>Langendries_Raymond_1943</t>
  </si>
  <si>
    <t>André Flahaut</t>
  </si>
  <si>
    <t>Flahaut_André_1955</t>
  </si>
  <si>
    <t>Minister of Civil Service and Modernisation of Public Administration</t>
  </si>
  <si>
    <t>Minister van Ambtenarenzaken en Modernisering van de openbare besturen</t>
  </si>
  <si>
    <t>Minister of Civil Service and Public Companies</t>
  </si>
  <si>
    <t>Minister van Ambtenarenzaken en Overheidsbedrijven</t>
  </si>
  <si>
    <t>Inge Vervotte</t>
  </si>
  <si>
    <t>Vervotte_Inge_1977</t>
  </si>
  <si>
    <t>portfolio also includes institutional reforms</t>
  </si>
  <si>
    <t>Minister of Civil Service, Social Integration, Urban Policy and Equal Opportunities</t>
  </si>
  <si>
    <t>Ministre de la Fonction publique, de l’Intégration sociale, de la Politique des grandes villes et de l’Egalité des chances</t>
  </si>
  <si>
    <t>Marie Arena</t>
  </si>
  <si>
    <t>Arena_Marie_1966</t>
  </si>
  <si>
    <t>Christian Dupont</t>
  </si>
  <si>
    <t>Dupont_Christian_1947</t>
  </si>
  <si>
    <t>Minister of Climate and Energy</t>
  </si>
  <si>
    <t>Ministre du Climat et de l'Energie</t>
  </si>
  <si>
    <t>Paul Magnette</t>
  </si>
  <si>
    <t>Magnette_Paul_1971</t>
  </si>
  <si>
    <t xml:space="preserve">Minister of Communications and Institutional Reforms   </t>
  </si>
  <si>
    <t>Minister van Verkeer- swezen en Institutionele Hervormingen</t>
  </si>
  <si>
    <t xml:space="preserve">Minister of Communications, of Public Enterprises, and of Building Administration  </t>
  </si>
  <si>
    <t>Ministre des Communications, Entreprises publiques et Régies des Bâtiments:</t>
  </si>
  <si>
    <t>J.-M. Dehousse was assigned responsibility for Building Administration</t>
  </si>
  <si>
    <t xml:space="preserve">Minister of Consumer Interests, Health and Environment </t>
  </si>
  <si>
    <t xml:space="preserve">Minister van Consumentenzaken, Volksgezondheid en Leefmilieu: </t>
  </si>
  <si>
    <t>Magda Aelvoet</t>
  </si>
  <si>
    <t>Aelvoet_Magda_1944</t>
  </si>
  <si>
    <t>Jef Tavernier</t>
  </si>
  <si>
    <t>Tavernier_Jef_1951</t>
  </si>
  <si>
    <t>Minister of Defence</t>
  </si>
  <si>
    <t>Ministre de la Defense nationale</t>
  </si>
  <si>
    <t>Leo Delcroix</t>
  </si>
  <si>
    <t>Delcroix_Leo_1949</t>
  </si>
  <si>
    <t>Pieter DeCrem</t>
  </si>
  <si>
    <t>DeCrem_Pieter_1962</t>
  </si>
  <si>
    <t>Karel Pinxten</t>
  </si>
  <si>
    <t>Pinxten_Karel_1952</t>
  </si>
  <si>
    <t>Jean-Pol Poncelet</t>
  </si>
  <si>
    <t>Poncelet_Jean-Pol_1950</t>
  </si>
  <si>
    <t>Minister of Development Cooperation</t>
  </si>
  <si>
    <t>Minister van Ontwikkelingssamenwerking</t>
  </si>
  <si>
    <t>André Geens</t>
  </si>
  <si>
    <t>Geens_André_1941</t>
  </si>
  <si>
    <t>Eric Derycke</t>
  </si>
  <si>
    <t>Derycke_Eric_1949</t>
  </si>
  <si>
    <t>Marc Verwilghen</t>
  </si>
  <si>
    <t>Verwilghen_Marc_1952</t>
  </si>
  <si>
    <t>resigned (to take another federal ministerial post)</t>
  </si>
  <si>
    <t>Charles Michel</t>
  </si>
  <si>
    <t>Michel_Charles_1975</t>
  </si>
  <si>
    <t>Resigned to become MR president</t>
  </si>
  <si>
    <t>Armand DeDecker</t>
  </si>
  <si>
    <t>DeDecker_Armand_1948</t>
  </si>
  <si>
    <t>resigned (to become Chairman of the Senate)</t>
  </si>
  <si>
    <t>Herve Jamar</t>
  </si>
  <si>
    <t>Jamar_Herve_1965</t>
  </si>
  <si>
    <t xml:space="preserve"> was previously Secretary of State of Financial Modernisation and Combatting Tax Fraud/Secrétaire d'Etat à la Modernisation des Finances et à la Lutte contre la fraude fiscale </t>
  </si>
  <si>
    <t>Minister of Development Cooperation, in Charge of European Affairs</t>
  </si>
  <si>
    <t>Ministre de la Coopération au développement, en charge des Affaires Européennes</t>
  </si>
  <si>
    <t>Olivier Chastel</t>
  </si>
  <si>
    <t>Chastel_Olivier_1964</t>
  </si>
  <si>
    <t>European Affairs portfolio folded into ministry position</t>
  </si>
  <si>
    <t>Minister of Economic Affairs and Planning</t>
  </si>
  <si>
    <t>Minister van Economische Zaken en van het Plan</t>
  </si>
  <si>
    <t>Minister of Economy and of Telecommunications</t>
  </si>
  <si>
    <t>Ministre de I’Economie et des Télécommunications</t>
  </si>
  <si>
    <t>Minister of Economy and Scientific research</t>
  </si>
  <si>
    <t>Ministre de l’Economie et de la Recherche scientifique</t>
  </si>
  <si>
    <t>Rudy Demotte</t>
  </si>
  <si>
    <t>Demotte_Rudy_1963</t>
  </si>
  <si>
    <t>Charles Picqué</t>
  </si>
  <si>
    <t>Picqué_Charles_1948</t>
  </si>
  <si>
    <t xml:space="preserve">also in charge of large town policy </t>
  </si>
  <si>
    <t>Minister of Economy, Energy, Foreign Trade and Science Policy</t>
  </si>
  <si>
    <t>Minister van Economie, Energie, Buitenlandse Handel en Wetenschapsbeleid</t>
  </si>
  <si>
    <t>Fientje Moerman</t>
  </si>
  <si>
    <t>Moerman_Fientje_1958</t>
  </si>
  <si>
    <t>Minister of Economy, the Self-Employed and Agriculture</t>
  </si>
  <si>
    <t>Ministre de l'Economie, des Classes moyennes et de l'Agriculture</t>
  </si>
  <si>
    <t>Minister of Employment</t>
  </si>
  <si>
    <t xml:space="preserve"> Ministre de l’Emploi</t>
  </si>
  <si>
    <t>Josly Piette</t>
  </si>
  <si>
    <t>Piette_Josly_1943</t>
  </si>
  <si>
    <t>Minister of Employment and Pensions</t>
  </si>
  <si>
    <t>Minister van Werk en Pensioenen</t>
  </si>
  <si>
    <t>took over Employment Portfolio</t>
  </si>
  <si>
    <t>Bruno Tobback</t>
  </si>
  <si>
    <t>Tobback_Bruno_1969</t>
  </si>
  <si>
    <t>took over Pensions portfolio</t>
  </si>
  <si>
    <t>Minister of Employment and Work</t>
  </si>
  <si>
    <t>Minister van Arbeid en Tewerkstelling</t>
  </si>
  <si>
    <t>Luc VandenBrande</t>
  </si>
  <si>
    <t>VandenBrande_Luc_1945</t>
  </si>
  <si>
    <t>Miet Smet</t>
  </si>
  <si>
    <t>Smet_Miet_1943</t>
  </si>
  <si>
    <t>Minister of Employment and Consumer Protection</t>
  </si>
  <si>
    <t>Minister van Werk en Consumentenzaken</t>
  </si>
  <si>
    <t xml:space="preserve">resigned to take another federal ministerial post   </t>
  </si>
  <si>
    <t>Ban den Bossche kept her portfolio of consumer protection</t>
  </si>
  <si>
    <t>Peter Vanvelthoven</t>
  </si>
  <si>
    <t>Vanvelthoven_Peter_1962</t>
  </si>
  <si>
    <t>took over Environment portfolio</t>
  </si>
  <si>
    <t xml:space="preserve">kept his existing portfolio as Secretary of State for e-government </t>
  </si>
  <si>
    <t>Minister of Employment and Equal Opportunities</t>
  </si>
  <si>
    <t>Ministre de l'Emploi et de l'Egalité des chances</t>
  </si>
  <si>
    <t>Minister of Enterprise and Simplification</t>
  </si>
  <si>
    <t>Minister voor Ondernemen en Vereenvoudigen</t>
  </si>
  <si>
    <t>Vincent vanQuickenborne</t>
  </si>
  <si>
    <t>vanQuickenborne_Vincent_1973</t>
  </si>
  <si>
    <t>Minister of Finance</t>
  </si>
  <si>
    <t>Ministre des Finances</t>
  </si>
  <si>
    <t>Minister of Finance and Foreign Trade</t>
  </si>
  <si>
    <t>Ministre des Finances et  du Commerce extérieur:</t>
  </si>
  <si>
    <t>Minister of Finance and Institutional Reforms</t>
  </si>
  <si>
    <t>Finances et des Réformes institutionnelles</t>
  </si>
  <si>
    <t>Minister of Foreign Affairs</t>
  </si>
  <si>
    <t>Minister van Buitenlandse Betrekkingen</t>
  </si>
  <si>
    <t>Mark Eyskens</t>
  </si>
  <si>
    <t>Eyskens_Mark_1933</t>
  </si>
  <si>
    <t>Karel De Gucht</t>
  </si>
  <si>
    <t>De Gucht_Karel_1954</t>
  </si>
  <si>
    <t>Minister of Foreign Trade</t>
  </si>
  <si>
    <t>Ministre du Commerce extérieur</t>
  </si>
  <si>
    <t>Robert Urbain</t>
  </si>
  <si>
    <t>Urbain_Robert_1930</t>
  </si>
  <si>
    <t>Minister of Foreign Trade and European Affairs</t>
  </si>
  <si>
    <t>Ministre du Commerce exttrieur et des Affaires européennes</t>
  </si>
  <si>
    <t xml:space="preserve"> Ministre de la Santé publique, de I’Environnement et de I’Intégration sociale: </t>
  </si>
  <si>
    <t>Magda DeGalan</t>
  </si>
  <si>
    <t>DeGalan_Magda_1946</t>
  </si>
  <si>
    <t>Jacques Santkin</t>
  </si>
  <si>
    <t>Santkin_Jacques_1948</t>
  </si>
  <si>
    <t>Minister of Health and Pensions</t>
  </si>
  <si>
    <t>Minister van Volksgezondheid en Pensioenon</t>
  </si>
  <si>
    <t>Marcel Colla</t>
  </si>
  <si>
    <t>Colla_Marcel_1943</t>
  </si>
  <si>
    <t>Minister of Home Affairs</t>
  </si>
  <si>
    <t>Minister van Binnenlandse Zaken</t>
  </si>
  <si>
    <t>forced to resign</t>
  </si>
  <si>
    <t>Antoine Duquesne</t>
  </si>
  <si>
    <t>Duquesne_Antoine_1941</t>
  </si>
  <si>
    <t>Guido De Padt</t>
  </si>
  <si>
    <t>DePadt_Guido_</t>
  </si>
  <si>
    <t>G. De Padt became Government Commissioner, attached to the Minister of Budget/Regeringscommissaris, toegevoegd aan de Minister van Begroting</t>
  </si>
  <si>
    <t>Annemie Turtelboom</t>
  </si>
  <si>
    <t>Turtelboom_Annemie_1967</t>
  </si>
  <si>
    <t>Minister of Home Affairs of the Modemization of Civil Service and of National Scientific and Cultural Institutions</t>
  </si>
  <si>
    <t>Minister van Binnenlandse Zaken, Modernisering van de Openbare Diensten, de Nationale Wetenschappelijke en Culturele Instel- lingen</t>
  </si>
  <si>
    <t>Minister of Home Affairs, of Civil Service and Foreigners Policy</t>
  </si>
  <si>
    <t>Minister of Institutional Reforms</t>
  </si>
  <si>
    <t>Ministre des Réformes institutionnelles</t>
  </si>
  <si>
    <t>Minister of Justice</t>
  </si>
  <si>
    <t>Minister van Justitie</t>
  </si>
  <si>
    <t>Stefaan DeClerck</t>
  </si>
  <si>
    <t>DeClerck_Stefaan_1951</t>
  </si>
  <si>
    <t>Tony VanParys</t>
  </si>
  <si>
    <t>VanParys_Tony_1951</t>
  </si>
  <si>
    <t>Minister of Justice and of Middle Classes</t>
  </si>
  <si>
    <t>Ministre de la Justice et des Classes Moyennes</t>
  </si>
  <si>
    <t>Minister of Justice and of Economic Affairs</t>
  </si>
  <si>
    <t>Ministre de la Justice et des Affaires economiques</t>
  </si>
  <si>
    <t>Minister of Justice and Institutional Reforms</t>
  </si>
  <si>
    <t>Minister van Justitie en Institutionele Hervormingen</t>
  </si>
  <si>
    <t>Minister of Middle-sized Firms and of Agriculture</t>
  </si>
  <si>
    <t xml:space="preserve">Minister van Kleine en Middelgrote Onder- nemingen en van Landbouw: </t>
  </si>
  <si>
    <t>André Bourgeois</t>
  </si>
  <si>
    <t>Bourgeois_André_1928</t>
  </si>
  <si>
    <t>Minister of Migration and Asylum Policy</t>
  </si>
  <si>
    <t>Minister van Migratie- en asielbeleid</t>
  </si>
  <si>
    <t>share portfolio</t>
  </si>
  <si>
    <t>Wathelet_Melchior_1977</t>
  </si>
  <si>
    <t>Minister of Pensions</t>
  </si>
  <si>
    <t>Ministre des Pensions</t>
  </si>
  <si>
    <t>Gilbert Mottard</t>
  </si>
  <si>
    <t>Mottard_Gilbert_1926</t>
  </si>
  <si>
    <t>Freddy Willockx</t>
  </si>
  <si>
    <t>Willockx_Freddy_1947</t>
  </si>
  <si>
    <t>Minister of Pensions and Social Integration</t>
  </si>
  <si>
    <t>Ministre des Pensions et de l'Intégration sociale</t>
  </si>
  <si>
    <t>Minister of Pensions and Urban Policy</t>
  </si>
  <si>
    <t>Ministre des Pensions et des Grandes villes</t>
  </si>
  <si>
    <t>Michel Daerden</t>
  </si>
  <si>
    <t>Daerden_Michel_1949</t>
  </si>
  <si>
    <t>Minister of Post and Telecommunications</t>
  </si>
  <si>
    <t>Minister van PTT</t>
  </si>
  <si>
    <t>Minister of Social Affairs</t>
  </si>
  <si>
    <t>Ministre des Affaires sociales</t>
  </si>
  <si>
    <t>Philippe Busquin</t>
  </si>
  <si>
    <t>Busquin_Philippe_1941</t>
  </si>
  <si>
    <t>Minister of Social Affairs and Public Health</t>
  </si>
  <si>
    <t>Ministre des Affaires sociales et de la Santé publique</t>
  </si>
  <si>
    <t>resigned (to become Minister-President of the Walloon Region)</t>
  </si>
  <si>
    <t>Didier Donfut</t>
  </si>
  <si>
    <t>Donfut_Didier_1956</t>
  </si>
  <si>
    <t>was also Secretary of State of European Affairs and Foreign Affairs/Secrétaire d'Etat aux Affaires européennes et aux Affaires étrangères</t>
  </si>
  <si>
    <t>Minister of Scientific Policy</t>
  </si>
  <si>
    <t>Ministre de la Politique Scientifique</t>
  </si>
  <si>
    <t>Yvan Ylieff</t>
  </si>
  <si>
    <t>Ylieff_Yvan_1941</t>
  </si>
  <si>
    <t>Minister-adjunct for Scientific Research</t>
  </si>
  <si>
    <t>Ministre adjoint de la Recherche scientifique</t>
  </si>
  <si>
    <t>appointed</t>
  </si>
  <si>
    <t>Minister of Scientific Policy and of Scientific and Cultural Institutions</t>
  </si>
  <si>
    <t>Ministre de la Politique scientifique et des Institutions scientifiques et culturelles:</t>
  </si>
  <si>
    <t>Jean-Maurice Dehousse</t>
  </si>
  <si>
    <t>Dehousse_Jean-Maurice_1936</t>
  </si>
  <si>
    <t>Minister of Small and Medium-sized Companies, the Self-employed, Agriculture and Science Policy</t>
  </si>
  <si>
    <t>Ministre des PME, des Indépendants, de l'Agriculture et de la Politique scientifique</t>
  </si>
  <si>
    <t xml:space="preserve">Minister of Social Affairs, of Family Policy and of the Disabled </t>
  </si>
  <si>
    <t>Ministre des Affaires sociales, de la Politique familiale et des Handicapés:</t>
  </si>
  <si>
    <t>Bernard Anselme</t>
  </si>
  <si>
    <t>Anselme_Bernard_1945</t>
  </si>
  <si>
    <t xml:space="preserve">Minister of Social Affairs and Pensions </t>
  </si>
  <si>
    <t>Minister van Sociale zaken en Pensionen</t>
  </si>
  <si>
    <t>Minister of Social Integration, Pensions and Urban Policy</t>
  </si>
  <si>
    <t>Ministre de l'Intégration sociale, des Pensions et des Grandes villes</t>
  </si>
  <si>
    <t>for Pensions and Urban Policy</t>
  </si>
  <si>
    <t>for Social Integration portfolio</t>
  </si>
  <si>
    <t>for Pensions and Urban Policy portfolio</t>
  </si>
  <si>
    <t>Minister of Telecommunications, Public enterprises and Participations</t>
  </si>
  <si>
    <t>Minister van Telecommunicatie, Overheidsbedrijven en Participaties</t>
  </si>
  <si>
    <t>Daems assumes responsibility for the Self-Employed, 1 January 2002</t>
  </si>
  <si>
    <t>Minister of Transport</t>
  </si>
  <si>
    <t>Ministre du Transport</t>
  </si>
  <si>
    <t>Minister of Transport and Social Economy</t>
  </si>
  <si>
    <t>Minister van Mobiliteit en Sociale Economie</t>
  </si>
  <si>
    <t>Bert Anciaux</t>
  </si>
  <si>
    <t>Anciaux_Bert_1959</t>
  </si>
  <si>
    <t>Renant Landuyt</t>
  </si>
  <si>
    <t>Landuyt_Renant_1959</t>
  </si>
  <si>
    <t>took over Transport Portfolio</t>
  </si>
  <si>
    <t>Els VanWeert</t>
  </si>
  <si>
    <t>VanWeert_Els_1968</t>
  </si>
  <si>
    <t>took over Social Economy Portfolio (as Secretary of State)</t>
  </si>
  <si>
    <t>Minister of Mobility and Transportation</t>
  </si>
  <si>
    <t>Vice-Première ministre, Ministre de la Mobilité et des Transports</t>
  </si>
  <si>
    <t>Minister of Work and Employment in charge of Equality of Opportunity between Males and Females</t>
  </si>
  <si>
    <t>Minister van Tewerkstelling en Arbeid belast met het Beleid van gelijke kansen voor Mannen en Vrouwen:</t>
  </si>
  <si>
    <t>Secretary of State of Administrative Simplification (attached to the Prime Minister)</t>
  </si>
  <si>
    <t>Staatssecretaris voor Adminis- tratieve Vereenvoudiging (toegevoegd aan de Eerste Minister)</t>
  </si>
  <si>
    <t>Secrétaire d'Etat au Budget (adjoint au Premier Ministre)</t>
  </si>
  <si>
    <t xml:space="preserve">Portfolio change/expansion </t>
  </si>
  <si>
    <t>Secretary of State of Budget (attached to the Minister of Budget)</t>
  </si>
  <si>
    <t xml:space="preserve">Secrétaire d'Etat au Budget (adjoint au Ministre du Budget), Secrétaire d'Etat à la Politique de Migration et d'Asile (adjoint à la Ministre chargée de la Politique de Migration et d'Asile), et en ce qui concerne la Coordination de la Politique de migration et d'asile, adjoint au Premier Ministre, Secrétaire d'Etat à la Politique des familles (adjoint à la Ministre de l'Emploi) et en ce qui concerne les aspects du droit des personnes et de la famille (adjoint au Ministre de la Justice, et Secrétaire d'Etat aux Institutions culturelles fédérales, adjoint au Premier Ministre: </t>
  </si>
  <si>
    <t>Government Commissioner (attached to the Minister of Budget)</t>
  </si>
  <si>
    <t>Regeringscommissaris, toegevoegd aan de Minister van Begroting</t>
  </si>
  <si>
    <t>Commissioner position was not filled</t>
  </si>
  <si>
    <t>Secretary of State for Migration and Asylum Policy (attached to the Minister of Migration and Asylum Policy)</t>
  </si>
  <si>
    <t>Secretary of State for the Coordination of Migration Policy (attached to the Prime Minister)</t>
  </si>
  <si>
    <t>Secretary of State for Federal Cultural Institutions (attached to the Prime Minister)</t>
  </si>
  <si>
    <t>Secretary of State of the Coordination of the Struggle against Fraud (attached to the Prime Minister)</t>
  </si>
  <si>
    <t>Staatssecretaris voor de Coördinatie van de fraudebestrijding (toegevoegd aan de Eerste Minister)</t>
  </si>
  <si>
    <t>Carl Devlies</t>
  </si>
  <si>
    <t>Devlies_Carl_1953</t>
  </si>
  <si>
    <t>Note that this Secretary of State [position, i.e. Coordination of the Struggle against Fraud attached to the Prime Minister and Secretary of State attached to the Minister of Justice) has had the exact same competencies since the start of the Van Rompuy I government in late 2008, contrary to what appears in Rihoux et al. (2009: 907).</t>
  </si>
  <si>
    <t>Secretary of State attached to the Minister of Justice</t>
  </si>
  <si>
    <t>Staatssecretaris, toegevoegd aan de Minister van Justitie</t>
  </si>
  <si>
    <t>Secretary of State of Development Co-operation (attached to the Minister of Foreign Affairs)</t>
  </si>
  <si>
    <t>Staatssecretaris voor Ontwikkelingssamenwerking (toegevoegd aan de Minister van Buitenlandse zaken):</t>
  </si>
  <si>
    <t>Eddy Boutmans</t>
  </si>
  <si>
    <t>Boutmans_Eddy_1948</t>
  </si>
  <si>
    <t>Secretary of State of e-government (attached to the Minister for the Budget and Public Enterprise)</t>
  </si>
  <si>
    <t xml:space="preserve">Staatssecretaris voor Informatisering van de Staat (toegevoegd aan de Minister van Begro- ting en Overheidsbedrijven): </t>
  </si>
  <si>
    <t>Secretary of State of Energy and Sustainable Development (attached to the Minister of Mobility and Transportation)</t>
  </si>
  <si>
    <t>Secrétaire d’Etat à l’Energie et au développement durable (adjoint au Ministre de la Mobilité et des Transports)</t>
  </si>
  <si>
    <t>Olivier Deleuze</t>
  </si>
  <si>
    <t>Deleuze_Olivier_1954</t>
  </si>
  <si>
    <t>Alain Zenner</t>
  </si>
  <si>
    <t>Zenner_Alain_1946</t>
  </si>
  <si>
    <t>Secretary of State of European Affairs and Foreign Affairs (attached to the Minister of Foreign affairs)</t>
  </si>
  <si>
    <t>Secrétaire d’État aux Affaires européennes et aux Affaires étrangères (adjointe au Ministre des Affaires étrangères)</t>
  </si>
  <si>
    <t>Jacques Simonet</t>
  </si>
  <si>
    <t>Simonet_Jacques_1963</t>
  </si>
  <si>
    <t>was previously Secretary of State charged with the Preparation of the European Union Presidency (attached to the Minister of Foreign Affairs)</t>
  </si>
  <si>
    <t>European Affairs folded into Ministry of Development Cooperation.  Secretary of State position eliminated.</t>
  </si>
  <si>
    <t>Frédérique Ries</t>
  </si>
  <si>
    <t>Ries_Frédérique_1959</t>
  </si>
  <si>
    <t>Secretary of State charged with the Preparation of the European Union Presidency (attached to the Minister of Foreign Affairs)</t>
  </si>
  <si>
    <t>Secrétaire d'Etat chargé de la Préparation de la Présidence européenne (adjoint au Ministre des Affaires étrangères)</t>
  </si>
  <si>
    <t>Chastel_Olivier_</t>
  </si>
  <si>
    <t>Portfolio name change to Secretary of State for European Affairs, attached to the Minister of Foreign Affairs/Secrétaire d'Etat aux Affaires Européennes (adjoint au Ministre des Affaires étrangères</t>
  </si>
  <si>
    <t>Secretary of State of Family and Disabled Issues (attached to the Minister for Social Affairs and Public Health)</t>
  </si>
  <si>
    <t>Secrétaire d’Etat aux Familles et aux Personnes handicapées (adjointe au Ministre des Affaires sociales et de la Santé publique)</t>
  </si>
  <si>
    <t>Isabelle Simonis</t>
  </si>
  <si>
    <t>Simonis_Isabelle_1967</t>
  </si>
  <si>
    <t>Gisèle Mandaila Malamba</t>
  </si>
  <si>
    <t>Mandaila Malamba_Gisèle_1969</t>
  </si>
  <si>
    <t>Secretary of State for the Disabled (attached to the Minister of Social Affairs and Public Health)</t>
  </si>
  <si>
    <t>Secrétaire d'Etat aux Personnes handicapées (adjointe à la Ministre des Affaires sociales et de la Santé publique)</t>
  </si>
  <si>
    <t>Julie Fernandez-Fernandez</t>
  </si>
  <si>
    <t>Fernandez-Fernanadez_Julie_</t>
  </si>
  <si>
    <t>Jean-Marc Délizée</t>
  </si>
  <si>
    <t>Delizee_Jean-Marc_</t>
  </si>
  <si>
    <t>Secretary of State of Family Policy (attached to the Minister of Employment)</t>
  </si>
  <si>
    <t>Secrétaire d'Etat à la Politique des familles (adjoint à la Ministre de l'Emploi)</t>
  </si>
  <si>
    <t>Secretary of State regarding aspects of Personal and Family Law (attached to the Minister of Justice)</t>
  </si>
  <si>
    <t>Secretary of State (attached to the Minister of Finance)</t>
  </si>
  <si>
    <t>Secrétaire d'Etat, adjoint au Ministre des Finances</t>
  </si>
  <si>
    <t>Bernard Clarfayt</t>
  </si>
  <si>
    <t>Clerfayt_Bernard_</t>
  </si>
  <si>
    <t>Secretary of State of Financial Modernisation and Combatting Tax Fraud (attached to the Minister of Finance)</t>
  </si>
  <si>
    <t>Secrétaire d’Etat à la Modernisation des Finances et à la Lutte contre la fraude fiscale (adjoint au Ministre des Finances</t>
  </si>
  <si>
    <t>Secretary of State of Foreign Trade (attached to the Minister of Foreign Affairs)</t>
  </si>
  <si>
    <t>Staatssecretaris voor Buitenlandse Handel (toegevoegd aan de Minister van Buitenlandse zaken)</t>
  </si>
  <si>
    <t>Pierre Chevalier</t>
  </si>
  <si>
    <t>Chevalier_Pierre_1952</t>
  </si>
  <si>
    <t>reassigned</t>
  </si>
  <si>
    <t>Secretary of State of Mobility (attached to the Prime Minister)</t>
  </si>
  <si>
    <t>Staatssecretaris voor Mobiliteit (toegevoegd aan de Eerste Minister</t>
  </si>
  <si>
    <t>Etienne Schouppe</t>
  </si>
  <si>
    <t>Schouppe_Etienne_</t>
  </si>
  <si>
    <t>Secretary of State for Public Enterprise (attached to the Minister of Budget)</t>
  </si>
  <si>
    <t>Staatssecretaris voor Overheidsbedrijven (toegevoegd aan de Minister van Begroting)</t>
  </si>
  <si>
    <t>Bruno Tuybens</t>
  </si>
  <si>
    <t>Tuybens_Bruno_1961</t>
  </si>
  <si>
    <t>new position</t>
  </si>
  <si>
    <t>Secrétaire d'Etat à la Lutte contre la pauvreté, (adjoint à la Ministre de l'Intégration sociale, des Pensions et des Grandes villes)</t>
  </si>
  <si>
    <t>Frédéric Laloux</t>
  </si>
  <si>
    <t>Laloux_Frederic_</t>
  </si>
  <si>
    <t>resigned on 20 April 2008 and was replaced by Jean-Marc Delizée (1959 male, PS)</t>
  </si>
  <si>
    <t>Philippe Courard</t>
  </si>
  <si>
    <t>Courard_Philippe_</t>
  </si>
  <si>
    <t>post is now attached to the Deputy Prime Minister, Minister of Social Affairs and Public Health, L. Onkelinx (1958 female, PS), who also took charge of Social Integration</t>
  </si>
  <si>
    <t>Secretary of State of Work Organization and Well-being at Work (attached to the Minister of Employment and Pensions)</t>
  </si>
  <si>
    <t>taatssecretaris voor Arbeidsorganisatie en Welzijn op het werk (toegevoegd aan de Minister van Werk en Pensioenen)</t>
  </si>
  <si>
    <t>Anissa Temsamani</t>
  </si>
  <si>
    <t>Temsamani_Anissa_1966</t>
  </si>
  <si>
    <t>Kathleen VanBrempt</t>
  </si>
  <si>
    <t>VanBrempt_Kathleen_1969</t>
  </si>
  <si>
    <t>13 full ministers and six secretaries of state</t>
  </si>
  <si>
    <t>Elio Di Rupo (1951 male, PS)</t>
  </si>
  <si>
    <t>Steven Vanackere (1964 male, CD&amp;V)</t>
  </si>
  <si>
    <t>Didier Reynders (1958 male, MR)</t>
  </si>
  <si>
    <t>Johan Vande Lanotte (1955 male, SP.a)</t>
  </si>
  <si>
    <t>Vincent Van Quickenborne (1973 male, Open VLD)</t>
  </si>
  <si>
    <t>Joëlle Milquet (1961 female, CDH)</t>
  </si>
  <si>
    <t>Laurette Onkelinx (1958 female, PS)</t>
  </si>
  <si>
    <t>Minister of Budget and Administrative Simplification</t>
  </si>
  <si>
    <t>Ministre du Budget et de la Simplification administrative</t>
  </si>
  <si>
    <t>Olivier Chastel (1964 male, MR)</t>
  </si>
  <si>
    <t>Minister van Landsverdediging</t>
  </si>
  <si>
    <t>Pieter De Crem (1962 male, CD&amp;V)</t>
  </si>
  <si>
    <t>Minister van Economie, Consumenten en Noordzee</t>
  </si>
  <si>
    <t>Monica De Coninck (1956 female, SP.a)</t>
  </si>
  <si>
    <t>Minister van Werk</t>
  </si>
  <si>
    <t>Minister of Finance and Sustainable Development, in charge of Civil Service</t>
  </si>
  <si>
    <t>Minister van Financiën en Duurzame Ontwikkeling, belast met Ambtenarenzaken</t>
  </si>
  <si>
    <t>Minister of Foreign Affairs, External Trade and European Affairs</t>
  </si>
  <si>
    <t>Ministre des Affaires étrangères, du Commerce extérieur et des Affaires européennes</t>
  </si>
  <si>
    <t>Minister van Pensioenen</t>
  </si>
  <si>
    <t>Ministre des Classes moyennes, des PME, des Indépendants et de l’Agriculture</t>
  </si>
  <si>
    <t>Sabine Laruelle (1965 female, MR)</t>
  </si>
  <si>
    <t>Minister of Social Affairs and Public Health, in charge of Beliris and Federal Cultural Institutions</t>
  </si>
  <si>
    <t>Ministre des Affaires sociales et de la Santé publique, chargée de Beliris et des Institutions culturelles fédérales</t>
  </si>
  <si>
    <t>Secretary of State for Environment, Energy and Mobility, adjunct to the Minister of Interior and Equal Opportunities</t>
  </si>
  <si>
    <t>Secrétaire d’Etat à l’Environnement, à l’Energie et à la Mobilité, adjoint à la Ministre de l’Intérieur et de l’Egalité des chances</t>
  </si>
  <si>
    <t>Melchior Wathelet (1977 male, CDH)</t>
  </si>
  <si>
    <t>Secretary of State of Institutional Reforms (attached to the Prime Minister)</t>
  </si>
  <si>
    <t>Staatssecretaris voor Staatshervorming, toegevoegdaan de Eerste Minister</t>
  </si>
  <si>
    <t>Secrétaire d’Etat aux Réformes institutionnelles, adjoint au Premier Ministre</t>
  </si>
  <si>
    <t>Servais Verherstraeten (1960 male, CD&amp;V)</t>
  </si>
  <si>
    <t>Maggie De Block (1966 female, Open VLD)</t>
  </si>
  <si>
    <t>Secretary of State for Asylum, Immigration and Social Integration, adjunct to the Minister of Justice</t>
  </si>
  <si>
    <t>Staatssecretaris voor Asiel en Migratie, Maatschappelijke Integratie en Armoede bestrijding, toegevoegdaan de Minister van Justitie</t>
  </si>
  <si>
    <t>Staatssecretarisvoor de Bestrijding van de sociale en de fiscalefraude, toegevoegdaan de Eerste Minister</t>
  </si>
  <si>
    <t>Secretary of State for Combatting Social and Fiscal Fraud, adjunct to the Prime Minister</t>
  </si>
  <si>
    <t>John Crombez (1973 male, SP.a)</t>
  </si>
  <si>
    <t>Secrétaire d’Etat aux Affaires sociales, aux Familles et aux Personnes handicapées, chargé des Risques professionnels, adjoint à la Ministre des Affaires sociales et de la Santé publique</t>
  </si>
  <si>
    <t>Secretary of State for Social Affairs, Family and Disabled People, in charge of Professional Risks (attached to the Minister of Social Affairs and Public Health)</t>
  </si>
  <si>
    <t>Philippe Courard (1966 male, PS)</t>
  </si>
  <si>
    <t>Secretary of State for the Building Authority, adjunct to the Minister of Finance and Sustainable Development, in charge of the Civil Service</t>
  </si>
  <si>
    <t>Secretary of State for the Civil Service and the Modernisation of Public Services, adjunct to the Minister of Finance and Sustainable Development, in charge of the Civil Service</t>
  </si>
  <si>
    <t>Staatssecretaris voor de Regie der gebouwen, toegevoegdaan de Minister van Financiën en Duurzame Ontwikkeling, belast met Ambtenarenzaken</t>
  </si>
  <si>
    <t>Staatssecretaris voor Ambtenarenzaken en Modernisering van de Openbare Diensten, toegevoegdaan de Minister van Financiën en Duurzame Ontwikkeling, belast met Ambtenarenzaken</t>
  </si>
  <si>
    <t>Hendrik Bogaert (1968 male, CD&amp;V)</t>
  </si>
  <si>
    <t>Minister of Interior and Equal Opportunities</t>
  </si>
  <si>
    <t>Ministre de l’Intérieur et de l’Egalité des chances</t>
  </si>
  <si>
    <t>Annemie Turtelboom (1967 female, Open VLD)</t>
  </si>
  <si>
    <t>Alexander De Croo (1975 male, Open VLD)</t>
  </si>
  <si>
    <t>Koen Geens (1958 male, CD&amp;V)</t>
  </si>
  <si>
    <t>Minister of Public Companies, Science Policy and Development Cooperation, in charge of Urban Policy</t>
  </si>
  <si>
    <t>Ministre des Entreprises publiques, de la Politique scientifique et de la Coopération au développement, chargé des Grandes Villes</t>
  </si>
  <si>
    <t>Paul Magnette (1971 male, PS)</t>
  </si>
  <si>
    <t>Jean-Pascal Labille (1961 male, PS)</t>
  </si>
  <si>
    <t>Secretary of State for Social Affairs, Family and Disabled People, Science Policy, in charge of Professional Risks (attached to the Minister of Social Affairs and Public Health)</t>
  </si>
  <si>
    <t>Secrétaire d’Etat aux Affaires sociales, aux Familles et aux Personnes handicapées, aux Politique Scientifique, chargé des Risques professionnels, adjoint à la Ministre des Affaires sociales et de la Santé publique</t>
  </si>
  <si>
    <t>ministers</t>
  </si>
  <si>
    <t>The Liberal Reform Party 22 and the Francophone Democratic Front 14 formed an electoral and political alliance. The change in % of votes seats quoted in the table is the difference between their joint results of 1995 and the sum of their separate results of 1991. In 1991 the FDF had formed an electoral alliance with the small PPW (see Political Data Yearbook 1992, p.364).</t>
  </si>
  <si>
    <t>There are 10 electoral constituencies (arrondissementen) in Flanders (Flemish-speaking) and 9 electoral constituencies (arrondissements) in Wallonia (French-speaking), plus the Brussels-Halle- Vilvoorde constituency (arrondissement) in and around Brussels (French andFlemish-speaking). Flemish-speaking parties only field lists in Flanders and the Brussels-Halle-Vilvoorde arrondissement, whereas French-speaking parties only field lists in Wallonia and the Brussels-Halle-Vilvoorde arron- dissement. Hence, the actual electoral results of the parties are much higher in their respective regions, and the electoral shifts between 1995 and 1999 are much stronger at the regional level. For instance, Ecolo jumped from 10.3% to 18.3% in Wallonia (+8+3.4% in this table).</t>
  </si>
  <si>
    <t>There are ten electoral constituencies (arrondissementen) in Flanders (Flemish-speaking) and nine ments) in Wallonia (French-speaking), plus the Brussels-Halle-Vilvoorde constituency (arrondissement) in and around Brussels (French- and Flemish-speaking). Flemish-speaking parties only field lists in Flanders and the Brussels-Halle-Vilvoorde arrondissement, whereas French-speak- ing parties only field lists in Wallonia and the Brussels-Halle-Vilvoorde arrondissement. Hence, the actual electoral results of the parties are much higher in their respective regions, and the actual electoral shifts (i.e., at the regional level) between 1999 and 2003 are much stronger.</t>
  </si>
  <si>
    <t>Christian People’s Party_Christelijke Volkspartij (CVP)</t>
  </si>
  <si>
    <t>Christian-Democrat &amp; Flemish_Christen-Democratisch &amp; Vlaams (be_cvp01)</t>
  </si>
  <si>
    <t>Christian-Democrat and Flemish/New Flemish Alliance (be_cvp01/NV-A)_Cartel Christen-Democratisch &amp; Vlaams/Nieuw-Vlaams Alliantie</t>
  </si>
  <si>
    <t>Party of Liberty and Progress_ Partij voor Vrijheid en Vooruitgang (PVV)</t>
  </si>
  <si>
    <t>Flemish Liberals and Democrats_Vlaamse Liberalen Demokraten (VLD)</t>
  </si>
  <si>
    <t>Open Flemish Liberals and Democrats (be_ovld01)_Open Vlaamse Liberalen Demokraten [PVotesLH_28]</t>
  </si>
  <si>
    <t xml:space="preserve"> Socialist Party_SocialistischePartij (SP) </t>
  </si>
  <si>
    <t xml:space="preserve"> Social Progressive Alternative-be_spirit01 (SP.a-be_spirit01)_Cartel Sociaal Progressief Alternatief/be_spirit01 </t>
  </si>
  <si>
    <t xml:space="preserve">Social Progressive Alternative-be_spirit01 (SP.a-be_spirit01)_Cartel Sociaal Progressief Alternatief-be_spirit01 </t>
  </si>
  <si>
    <t>Liberal Reform Party-Francophone Democratic Front_Parti réformateur libéral-Front démocratique francophone (PRL-FDF) [PVotesLH_10]</t>
  </si>
  <si>
    <t xml:space="preserve">Federation of the Liberal Reform Party, the Francophone Democratic Front and the Movement of Citizens for Change_Fédération Parti Réformateur Libéral (PRL) – Front Démocratique des Francophones (FDF) – Mouvement des Citoyens pour le Changement (MCC) </t>
  </si>
  <si>
    <t>Mouvement Réformateur – Reform Movement (MR)</t>
  </si>
  <si>
    <t>Christian Social Party_ Parti social Chrétien (PSC)</t>
  </si>
  <si>
    <t>12</t>
  </si>
  <si>
    <t>Democrat Humanist Centre_Centre Démocrate Humaniste (CDH)</t>
  </si>
  <si>
    <t xml:space="preserve">Flemish Block_Vlaams Blok (VL.BLOK) </t>
  </si>
  <si>
    <t>Flemish Block_Vlaams Blok (VB)</t>
  </si>
  <si>
    <t>Flemish Union _Volksunie (VU)</t>
  </si>
  <si>
    <t>People’s Union – ID21_Volksunie (VU) – ID21</t>
  </si>
  <si>
    <t>New Flemish Alliance (N-VA)_Nieuw-Vlaame Alliantie [PVotesLH_25]</t>
  </si>
  <si>
    <t>EcoIogists_Ecologistes pour I’organisation de luttes originales (ECOLO) [PVotesLH_11]</t>
  </si>
  <si>
    <t xml:space="preserve">Greens_Ecolo </t>
  </si>
  <si>
    <t>Live differently (Ecologists)_Anders gaan leven (AGALEV) [PVotesLH_11]</t>
  </si>
  <si>
    <t xml:space="preserve">Greens_Agalev </t>
  </si>
  <si>
    <t xml:space="preserve">Green!_Groen! </t>
  </si>
  <si>
    <t xml:space="preserve">Radical Reformers fighting for an upright Society_Radikale Omvormers Strijders en Strubbelaars voor een Eerlijke Maatschappij - Rassemblement omnipresent social et solidaire pour l’ubiquitk des masses (ROSSEM- ROSSUM) </t>
  </si>
  <si>
    <t>Banana/Bien Allumés Nous Allons Nous Evader (BANANE-BANAAN) [PVotesLH_13]</t>
  </si>
  <si>
    <t xml:space="preserve">Francophone Democratic Front_Front democratique francophone_Pan pour la Wallonie (FDF-PPW) </t>
  </si>
  <si>
    <t xml:space="preserve">See note above. </t>
  </si>
  <si>
    <t xml:space="preserve">National Front_ Front National_Nationaal Front (FN - NF) </t>
  </si>
  <si>
    <t>National Front_ Front National_Nationaal Front (FN - NF) [PvotesLH_12]</t>
  </si>
  <si>
    <t>De Decker's List (LDD)_Lijst De Decker, Flemish-speaking</t>
  </si>
  <si>
    <t>Direct elections for 106 members of the Senate.  A further 52 members of the Senate are then elected by the newly formed Provincial Councils (‘Provincial Senators’). The 158 directly elected Senators then co-opt another 26 members, thus completing the total current number of 184.</t>
  </si>
  <si>
    <t xml:space="preserve"> In 1991 the total number of seats was 184, in comparison to 71 in 1995.</t>
  </si>
  <si>
    <t>The total number of seats is 71 (40 direction elected).</t>
  </si>
  <si>
    <t>Christian People’s Party_ Christelijke Volkspartij (CVP)</t>
  </si>
  <si>
    <t xml:space="preserve">Party of Liberty and Progress_Partij voor Vrijheid en Vooruitgang (PV) </t>
  </si>
  <si>
    <t xml:space="preserve">Open Flemish Liberals and Democrats (be_ovld01)_Open Vlaamse Liberalen Demokraten </t>
  </si>
  <si>
    <t xml:space="preserve">Socialist Party_ SocialistischePartij (SP) </t>
  </si>
  <si>
    <t xml:space="preserve">Liberal Reform Party_Parti rkformateur liberal (PRL) </t>
  </si>
  <si>
    <t>Liberal Reform Party-Francophone Democratic Front_Parti réformateur libéral-Front démocratique francophone (PRL-FDF)</t>
  </si>
  <si>
    <t>Flemish Block_Vlaams Blok (VL.BLOK)</t>
  </si>
  <si>
    <t xml:space="preserve">FlemishUnion - Volksunie (VU) </t>
  </si>
  <si>
    <t xml:space="preserve">Live differently (Ecologists)_Anders gaan leven (AGALEV) </t>
  </si>
  <si>
    <t xml:space="preserve">Radical Reformers fighting for an upright Society_Radikale Omvormers Strijders en Strubbelaars voor een Eerlijke Maatschappij_Rassemblement omnipresent social et solidaire pour l’ubiquitk des masses (ROSSEM- ROSSUM) </t>
  </si>
  <si>
    <t>Original PDY separated data into Flemish parties (lists in bilingual Brussels and in the 16 Flemish constituencies) and Francophone parties (lists in bilingual Brussels and in the 13 Walloon constituencies).</t>
  </si>
  <si>
    <t>91.1%</t>
  </si>
  <si>
    <t>94.8%</t>
  </si>
  <si>
    <t>National Front_ Front National_Nationaal Front (FN - NF)</t>
  </si>
  <si>
    <t xml:space="preserve">Belgium-Europe_België-Europe-Belgique (BEB) </t>
  </si>
  <si>
    <t>Belgium-Europe_België-Europe-Belgique (BEB)</t>
  </si>
  <si>
    <t xml:space="preserve">Rainbow_Regenboog (REGEBO) </t>
  </si>
  <si>
    <t xml:space="preserve">Communist Party _Parti Communiste (PC) </t>
  </si>
  <si>
    <t>Walloon Rally_Rassemblement wallon (RW)</t>
  </si>
  <si>
    <t xml:space="preserve">Growing Old In Dignity_Waardig ouder worden (WOW) </t>
  </si>
  <si>
    <t>Regionalist initiative vanguard_Avant-garde d’initiative régionaliste (AGIR)</t>
  </si>
  <si>
    <t>Belgian nationalists_Nationalistes belges (UNIE)</t>
  </si>
  <si>
    <t>Flemish People’s Party_Vlaamse Volkspartij (VVP)</t>
  </si>
  <si>
    <t>Walloon List/Nallon_Active-toi et Lutte pour la Liberté et une Organisation Nouvelle (WALLON)</t>
  </si>
  <si>
    <t>Party of the natural law_Natuurwetpartij (NWP)</t>
  </si>
  <si>
    <t>List of Young people_Liste de jeunes (JEUNES)</t>
  </si>
  <si>
    <t>Vivant (French speaking and Flemish speaking)</t>
  </si>
  <si>
    <t xml:space="preserve">Others </t>
  </si>
  <si>
    <t>Others</t>
  </si>
  <si>
    <t>Banana/Bien Allumés Nous Allons Nous Evader (BANANE-BANAAN)</t>
  </si>
  <si>
    <t>Walloon List/Nallon_Active-toi et Lutte pour la Liberté et une Organisation Nouvelle (WALLON) [PVotesLH_14]</t>
  </si>
  <si>
    <t xml:space="preserve"> Social Progressive Alternative-be_spirit01 (SP.a-Spirit)_Cartel Sociaal Progressief Alternatief/Spirit</t>
  </si>
  <si>
    <t>New Flemish Alliance (N-VA)_Nieuw-Vlaame Alliantie</t>
  </si>
  <si>
    <t>Parti Socialiste / Socialist Party (PS), French-speaking</t>
  </si>
  <si>
    <t>Christen-Democratisch &amp; Vlaams / Christian-Democrat and Flemish (CD&amp;V), Dutch-speaking</t>
  </si>
  <si>
    <t>Socialisten en Progressieven Anders Sociaal Progressief Alternatief / Social Progressive Alternative (SP.a), Dutch-speaking</t>
  </si>
  <si>
    <t>Vlaams Belang / Flemish Interest (VB), Dutch-speaking</t>
  </si>
  <si>
    <t>Centre Démocrate Humaniste / Democrat Humanist Centre (CDH), French-Speaking</t>
  </si>
  <si>
    <t>Open Vlaamse Liberalen en Democraten / Open Flemish Liberals and Democrats (Open VLD), Dutch-speaking</t>
  </si>
  <si>
    <t>Ecolo / Ecologists, French-speaking</t>
  </si>
  <si>
    <t>Groen! / Green!, Dutch-speaking</t>
  </si>
  <si>
    <t>Lijst De Decker / De Decker’s List (LDD), Dutch-speaking</t>
  </si>
  <si>
    <t>Front National / National Front (FN), French-speaking</t>
  </si>
  <si>
    <t>Mouvement Réformateur / Reform Movement (MR), French-speaking</t>
  </si>
  <si>
    <t>Nieuw-Vlaamse Alliantie / New Flemish Alliance (N-VA), Dutch-speaking</t>
  </si>
  <si>
    <t>Parti Populaire / People’s Party (PP), French-speaking</t>
  </si>
  <si>
    <t xml:space="preserve">Labour Party_Parti du Travail de Belgique_Partij van de Arbeid (PTB-PVDA) </t>
  </si>
  <si>
    <t xml:space="preserve">Socialist Workers Party_Parti ouvrier socialiste_Socialistische Arbeiders Partij (POS-SAP) </t>
  </si>
  <si>
    <t>Democratic Union for the Respect of Labour_Union democratique pour le respect du travail_ Respekt voor Arbeid en Democratie (UDRT-RAD)</t>
  </si>
  <si>
    <t>be_pp01</t>
  </si>
  <si>
    <t>Parti Populaire</t>
  </si>
  <si>
    <t>PP</t>
  </si>
  <si>
    <t>People's Party</t>
  </si>
  <si>
    <t>be_samuel01</t>
  </si>
  <si>
    <t>SAMUEL List</t>
  </si>
  <si>
    <t>SAMUEL</t>
  </si>
  <si>
    <t>Liste SAMUEL</t>
  </si>
  <si>
    <t>Beter Alternatieven Nastreven Als Apathisch Nietsdoen</t>
  </si>
  <si>
    <t>BANAAN</t>
  </si>
  <si>
    <t>Better Seeking Alternatives than Doing Nothing in Apathy</t>
  </si>
  <si>
    <t>Rassemblement Wallonie France</t>
  </si>
  <si>
    <t>RFW</t>
  </si>
  <si>
    <t>Rally Wallonia France</t>
  </si>
  <si>
    <t>be_wdb01</t>
  </si>
  <si>
    <t>Wallonie D'Abord</t>
  </si>
  <si>
    <t>WDB</t>
  </si>
  <si>
    <t>Wallonia First</t>
  </si>
  <si>
    <t>Green!</t>
  </si>
  <si>
    <t>Groen!</t>
  </si>
  <si>
    <t>15 November 2003</t>
  </si>
  <si>
    <t>29 September 2001</t>
  </si>
  <si>
    <t>No electoral data for 1991 Senate Elections in original PDY.  All data in this section from http://www.ibzdgip.fgov.be/result/fr/result_ko.php?date=1991-11-24&amp;vt=SE&amp;ko_type=KO_RK&amp;ko=263&amp;party_id=</t>
  </si>
  <si>
    <t>No electoral data for 1991 Senate Elections in original PDY.  All data in this section from : http://www.ibzdgip.fgov.be/result/fr/result_ko.php?date=1995-05-21&amp;vt=SE&amp;ko_type=KO_RK&amp;ko=263&amp;party_id=</t>
  </si>
  <si>
    <t>No electoral data for 1999 Senate Elections in original PDY.  All data in this section from http://www.ibzdgip.fgov.be/result/fr/result_ko.php?date=1999-06-13&amp;vt=SE&amp;ko_type=KO_RK&amp;ko=263&amp;party_id=</t>
  </si>
  <si>
    <t>No electoral data for 2003 Senate Elections in original PDY.  All data in this section from http://verkiezingen2003.belgium.be/electionshome/nl/result/senate/table_top.html</t>
  </si>
  <si>
    <t>94.3%</t>
  </si>
  <si>
    <t>CD&amp;V_NV-A</t>
  </si>
  <si>
    <t>PVDA-PDB</t>
  </si>
  <si>
    <t>VIVANT  </t>
  </si>
  <si>
    <t>Chrétiens démocrates fédéraux</t>
  </si>
  <si>
    <t>Parti Populaire – People’s Party (PP), French-speaking</t>
  </si>
  <si>
    <t>R.W.F.</t>
  </si>
  <si>
    <t>Chrétiens démocrates fédéraux(CDF)</t>
  </si>
  <si>
    <t>Radical Reformers fighting for an upright Society_Radikale Omvormers Strijders en Strubbelaars voor een Eerlijke Maatschappij_Rassemblement omnipresent social et solidaire pour l’ubiquitk des masses (ROSSEM)</t>
  </si>
  <si>
    <t xml:space="preserve">National Front_ Front National_Nationaal Front (FN-NF) </t>
  </si>
  <si>
    <t xml:space="preserve">Party of Liberty and Progress_Partij voor Vrijheid en Vooruitgang (PVV) </t>
  </si>
  <si>
    <t xml:space="preserve">Live differently Anders gaan leven (AGALEV) </t>
  </si>
  <si>
    <t>be_rwf01</t>
  </si>
  <si>
    <t>CDF</t>
  </si>
  <si>
    <t>be_cdf01</t>
  </si>
  <si>
    <t>Federal Christian Democrats</t>
  </si>
  <si>
    <t>PRL-FDF</t>
  </si>
  <si>
    <t>VLAAMS BLOK</t>
  </si>
  <si>
    <t>FDF/PPW</t>
  </si>
  <si>
    <t>FN</t>
  </si>
  <si>
    <t>PVDA/PTB</t>
  </si>
  <si>
    <t>Total seats in Senate</t>
  </si>
  <si>
    <t>Change in # of Seats_type2</t>
  </si>
  <si>
    <t>PVDA-AE</t>
  </si>
  <si>
    <t>CD&amp;V  </t>
  </si>
  <si>
    <t>PS  </t>
  </si>
  <si>
    <t>VLD  </t>
  </si>
  <si>
    <t>sp.a-spirit  </t>
  </si>
  <si>
    <t>MR  </t>
  </si>
  <si>
    <t>CDH  </t>
  </si>
  <si>
    <t>VLAAMS BLOK  </t>
  </si>
  <si>
    <t>VU-ID</t>
  </si>
  <si>
    <t>ECOLO  </t>
  </si>
  <si>
    <t>AGALEV  </t>
  </si>
  <si>
    <t>FN  </t>
  </si>
  <si>
    <t>PTB  </t>
  </si>
  <si>
    <t>N-VA  </t>
  </si>
  <si>
    <t>CDF  </t>
  </si>
  <si>
    <t>sp.a-spirit</t>
  </si>
  <si>
    <t>ecolo</t>
  </si>
  <si>
    <t>PTB+</t>
  </si>
  <si>
    <t>See "Other"</t>
  </si>
  <si>
    <t>Lijst Dedecker</t>
  </si>
  <si>
    <t>Christen-Democratisch &amp; Vlaams – Christian-Democrat and Flemish (CD&amp;V), Dutch-speaking</t>
  </si>
  <si>
    <t>Parti Socialiste – Socialist Party (PS), French-speaking</t>
  </si>
  <si>
    <t>Open Vlaamse Liberalen en Democraten – Open Flemish Liberals and Democrats (Open VLD), Dutch-speaking</t>
  </si>
  <si>
    <t>Sociaal Progressief Alternatief – Social Progressive Alternative (SP.a), Dutch-speaking</t>
  </si>
  <si>
    <t>Mouvement Réformateur – Reform Movement (MR), French-speaking</t>
  </si>
  <si>
    <t>Centre Démocrate Humaniste – Democrat Humanist Centre (CDH), French-speaking</t>
  </si>
  <si>
    <t>Vlaams Belang – Flemish Interest (VB), Dutch-speaking</t>
  </si>
  <si>
    <t>Nieuw-Vlaamse Alliantie – New Flemish Alliance (N-VA), Dutch-speaking</t>
  </si>
  <si>
    <t>Ecolo – Ecologists, French-speaking</t>
  </si>
  <si>
    <t>Groen! – Green!, Dutch-speaking</t>
  </si>
  <si>
    <t>PVDA</t>
  </si>
  <si>
    <t>Lijst De Decker – De Decker’s List (LDD), Dutch-speaking</t>
  </si>
  <si>
    <t>The full data file in xlsx format contains some additional information on lower and upper house parliamentary seats.</t>
  </si>
  <si>
    <t>17 cabinet members; First names for all ministers (not in original PDY) thanks to: http://www.kolumbus.fi/taglarsson/</t>
  </si>
  <si>
    <t>orange (dark)</t>
  </si>
  <si>
    <t>blue</t>
  </si>
  <si>
    <t>orange</t>
  </si>
  <si>
    <t>green</t>
  </si>
  <si>
    <t>olive</t>
  </si>
  <si>
    <t>blue (light)</t>
  </si>
  <si>
    <t>yellow (dark)</t>
  </si>
  <si>
    <t>gray (dark)</t>
  </si>
  <si>
    <t>blue (dark)</t>
  </si>
  <si>
    <t>red</t>
  </si>
  <si>
    <t>yellow</t>
  </si>
  <si>
    <t>red (dark)</t>
  </si>
  <si>
    <t>mulberry</t>
  </si>
  <si>
    <t>blue (medium)</t>
  </si>
  <si>
    <t>red (light)</t>
  </si>
  <si>
    <t>grey</t>
  </si>
  <si>
    <t>orange (light)</t>
  </si>
  <si>
    <t>be_prl-fdf01</t>
  </si>
  <si>
    <t>Open Flemish Liberals and Democrats (Open VLD) (Open Vlaamse Liberalen Demokraten , Open VLD)</t>
  </si>
  <si>
    <t>Sources: http://polling2014.belgium.be/en/eur/results/results_start.html</t>
  </si>
  <si>
    <t>Open Flemish Liberals and Democrats; Open Vlaamse Liberalen en Democraten (Open Vld)</t>
  </si>
  <si>
    <t>Christian Democratic &amp; Flemish; Christen-Democratisch en Vlaams (CD&amp;V)</t>
  </si>
  <si>
    <t xml:space="preserve">New Flemish Alliance; Nieuw-Vlaamse Alliantie (N-VA) </t>
  </si>
  <si>
    <t>Socialist Party; Parti Socialiste (PS)</t>
  </si>
  <si>
    <t>Socialist Party Different; Socialistische Partij Anders (SP.A)</t>
  </si>
  <si>
    <t xml:space="preserve">Green; Groen </t>
  </si>
  <si>
    <t>Ecology Party; Ecolo</t>
  </si>
  <si>
    <t>Flemish Interest; Vlaams Belang (VB)</t>
  </si>
  <si>
    <t>People's Party; Parti populaire(PP)</t>
  </si>
  <si>
    <t>Workers' Party of Belgium; Partij van de Arbeid van België/Parti du Travail de Belgique (PVDA/PTB-GO!)</t>
  </si>
  <si>
    <t>Francophone Democratic Federalists; Fédéralistes Démocrates Francophones(FDF)</t>
  </si>
  <si>
    <t>Belgians, Rise up!; Debout Les Belges!(DLB)</t>
  </si>
  <si>
    <t>The Right; La Droite</t>
  </si>
  <si>
    <t>Christian Social Party; Christlich-Soziale Partei(CSP)</t>
  </si>
  <si>
    <t>Reformist Movement; Mouvement Réformateur (MR)</t>
  </si>
  <si>
    <t xml:space="preserve">Humanist Democratic Centre; Centre démocrate humaniste (cdH) </t>
  </si>
  <si>
    <t>Fédéralistes Démocrates Francophones</t>
  </si>
  <si>
    <t>FDF</t>
  </si>
  <si>
    <t>Francophone Democratic Federalists</t>
  </si>
  <si>
    <t xml:space="preserve">Belgians, Rise up!; </t>
  </si>
  <si>
    <t>Debout Les Belges!</t>
  </si>
  <si>
    <t>DLB</t>
  </si>
  <si>
    <t>be_fdf01</t>
  </si>
  <si>
    <t>be_dlb01</t>
  </si>
  <si>
    <t>La Droite</t>
  </si>
  <si>
    <t>The Right</t>
  </si>
  <si>
    <t>VL  - 52</t>
  </si>
  <si>
    <t>UR  - http://dx.doi.org/10.1111/j.2047-8852.12002</t>
  </si>
  <si>
    <t>DO  - 10.1111/j.2047-8852.12002</t>
  </si>
  <si>
    <t>SP  - 32</t>
  </si>
  <si>
    <t>EP  - 34</t>
  </si>
  <si>
    <t>PY  - 2013</t>
  </si>
  <si>
    <t>be_d02</t>
  </si>
  <si>
    <t>be_sp02</t>
  </si>
  <si>
    <t>Sozialistische Partei</t>
  </si>
  <si>
    <t>Socialist Party (German)</t>
  </si>
  <si>
    <t>Liberal Reform Party- /Parti réformateur libéral (PRL)</t>
  </si>
  <si>
    <t>http://www.ibzdgip.fgov.be/result/nl/result_ko.php?date=1994-06-12&amp;vt=EU&amp;ko_type=KO_RK&amp;ko=263&amp;party_id=</t>
  </si>
  <si>
    <t>PVDA+</t>
  </si>
  <si>
    <t>Wallonia d'Abord</t>
  </si>
  <si>
    <t>http://polling2004.belgium.be/en/eur/results/results_tab_etop.html</t>
  </si>
  <si>
    <t>DEBOUT LES BELGES</t>
  </si>
  <si>
    <t>PTB-GO!</t>
  </si>
  <si>
    <t>WALLONIE D'ABORD</t>
  </si>
  <si>
    <t>R.W.F</t>
  </si>
  <si>
    <t>be_pvda01</t>
  </si>
  <si>
    <t>be_ptb01</t>
  </si>
  <si>
    <t>PTB</t>
  </si>
  <si>
    <t>sp.a</t>
  </si>
  <si>
    <t>G!</t>
  </si>
  <si>
    <t>12 January 2012</t>
  </si>
  <si>
    <t>Groen</t>
  </si>
  <si>
    <t>Anders gaan leven-Green!</t>
  </si>
  <si>
    <t>Calculations for integration with other databases</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</si>
  <si>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</si>
  <si>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</si>
  <si>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</si>
  <si>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</si>
  <si>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</si>
  <si>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</si>
  <si>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</si>
  <si>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</si>
  <si>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</si>
  <si>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</si>
  <si>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</si>
  <si>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 xml:space="preserve">Melchior Wathelet (1977 male, cdH) </t>
  </si>
  <si>
    <t>13 full ministers and six secretaries of state at formation</t>
  </si>
  <si>
    <t xml:space="preserve">Catherine Fonck (1968 female, cdH) </t>
  </si>
  <si>
    <t>Catherine Fonck (1968 female, cdH)</t>
  </si>
  <si>
    <t>Minister of Justice (charged with Asylum, Immigration, Social Integration and the Struggle against Poverty)</t>
  </si>
  <si>
    <t>Minister of Economy, Consumers and the North Sea</t>
  </si>
  <si>
    <t>Minister of Economy, Consumers and the North Sea, in Charge of Combatting Social and Fiscal Fraud)</t>
  </si>
  <si>
    <t>Minister of Social Affairs and Public Health, in charge of Beliris and Federal Cultural Institutions and charged with Social Affairs, Family and Disabled People, and in charge of Professional Risks.</t>
  </si>
  <si>
    <t>Michel I</t>
  </si>
  <si>
    <t>Ministre fédéral de la Défense, chargé de la Fonction publique</t>
  </si>
  <si>
    <t>Minister of Defence, in Charge of Civil Service</t>
  </si>
  <si>
    <t>Minister of Budget, in charge of the National Lottery</t>
  </si>
  <si>
    <t>Ministre du Budget, chargée de la Loterie nationale</t>
  </si>
  <si>
    <t>Ministre de la Mobilité, chargée de Belgocontrol et de la SNCB</t>
  </si>
  <si>
    <t>Minister of Energy, the Environment and Sustainable Development</t>
  </si>
  <si>
    <t>Ministre de l'Énergie, de l'Environnement et du Développement durable</t>
  </si>
  <si>
    <t>Secrétaire d'État au Commerce extérieur</t>
  </si>
  <si>
    <t>Secretary of State of Foreign Trade (attached to the Minister of Foreign Trade)</t>
  </si>
  <si>
    <t>Ministre des Classes moyennes, des Indépendants, des Petites et moyennes entreprises, de l'Agriculture et de l'Intégration sociale</t>
  </si>
  <si>
    <t>Secrétaire d'État fédéral à la Lutte contre la fraude sociale, à la Protection de la vie privée et à la Mer du Nord</t>
  </si>
  <si>
    <t>Secrétaire d'État à la Lutte contre la pauvreté, à l'Égalité des chances, aux Personnes handicapées, à la Politique scientifique et à la Politique des grandes villes</t>
  </si>
  <si>
    <t>Secrétaire d'État à l'Asile et la Migration, chargé de la Simplification administrative</t>
  </si>
  <si>
    <t>Ministre de l'Emploi, de l'Économie et des Consommateurs, chargé du Commerce extérieur</t>
  </si>
  <si>
    <t>Minister of Foreign and European Affairs, charged with Beliris and Cultural Institutions</t>
  </si>
  <si>
    <t>Ministre des Affaires étrangères et européennes, chargé de Beliris et des Institutions culturelles fédérales</t>
  </si>
  <si>
    <t>Ministre fédéral de la Sécurité et de l'Intérieur chargé de la Régie des Bâtiments</t>
  </si>
  <si>
    <t>Ministre de la Coopération au développement, de l'Agenda numérique, des Télécommunications et de la Poste</t>
  </si>
  <si>
    <t>Minister of Development Cooperation, Digital Agenda, Telecommunications and Postal Service</t>
  </si>
  <si>
    <t>Minister of Employment, Economy and Consumer Affairs, in charge of Foreign Trade</t>
  </si>
  <si>
    <t>Minister of Mobility, in charge of Belgocontrol and the the National Railway Company of Belgium</t>
  </si>
  <si>
    <t>Secretary of State for Combatting Poverty (attached to the Minister of Social Integration, Pensions and Urban Policy)</t>
  </si>
  <si>
    <t>Secretary of State for Combatting Poverty, Equal Opportunities, the Disabled, Struggle against Fiscal Fraud, and Science Policy (adjunct to the Minister of Finances)</t>
  </si>
  <si>
    <t>Secretary of State for Combatting Social Fraud, Privacy and the North Sea, adjunct to the Minister of Social Affairs and Public Health</t>
  </si>
  <si>
    <t>Secretary of State for Combatting Poverty, Equal Opportunities, the Disabled, Science Policy and Larger Towns (adjunct to the Minister of Finances)</t>
  </si>
  <si>
    <t>Secrétaire d'Etat à la Lutte contre la pauvreté, à l'Egalité des chances, aux Personnes handicapées, et à la Politique scientifique, chargée des Grandes villes adjointe au ministre des Finances</t>
  </si>
  <si>
    <t>Minister of Finance, in charge of Combatting Fiscal Fraud</t>
  </si>
  <si>
    <t>Minister van Financiën, belast met bestrijding van de fiscale fraude</t>
  </si>
  <si>
    <t>Ministre fédéral de la Sécurité et de l'Intérieur chargé des Grandes Villes et de la Régie des Bâtiments</t>
  </si>
  <si>
    <t>New Data: ministers after 2015, parlseats_lh after 2013, parlseats_uh after 2013
Legacy Data: None 
Format: Needs new parlseats_lh and parlseats_uh formats, new info_parties 
Additional data: Could use party logo, party website, party founding, name, merge/split, leader data</t>
  </si>
  <si>
    <t>Resigned over report on Airports</t>
  </si>
  <si>
    <t>AU  - VANDELEENE, AUDREY</t>
  </si>
  <si>
    <t>AU  - BAUDEWYNS, PIERRE</t>
  </si>
  <si>
    <t>VL  - 56</t>
  </si>
  <si>
    <t>DO  - 10.1111/2047-8852.12171</t>
  </si>
  <si>
    <t>SP  - 31</t>
  </si>
  <si>
    <t>EP  - 35</t>
  </si>
  <si>
    <t>PY  - 2017</t>
  </si>
  <si>
    <t>Open Vld</t>
  </si>
  <si>
    <t>sp,a</t>
  </si>
  <si>
    <t>VLAAMS BELANG</t>
  </si>
  <si>
    <t>GROEN</t>
  </si>
  <si>
    <t>DéFI</t>
  </si>
  <si>
    <t>PTB*PVDA</t>
  </si>
  <si>
    <t>PTB-GO !</t>
  </si>
  <si>
    <t>PARTI POPULAIRE</t>
  </si>
  <si>
    <t>Charles Michel (1975 male, be_mr01)</t>
  </si>
  <si>
    <t>Didier Reynders (1958 male, be_mr01)</t>
  </si>
  <si>
    <r>
      <t xml:space="preserve">Hervé Jamar </t>
    </r>
    <r>
      <rPr>
        <sz val="8"/>
        <color rgb="FF000000"/>
        <rFont val="Times New Roman"/>
        <family val="1"/>
      </rPr>
      <t>(1965 male, be_mr01)</t>
    </r>
  </si>
  <si>
    <t>Sophie Wilmès (1975 female, be_mr01)</t>
  </si>
  <si>
    <t>Marie Christine Marghem (1963 female, be_mr01)</t>
  </si>
  <si>
    <t>Willy Borsus (1962 male, be_mr01)</t>
  </si>
  <si>
    <r>
      <t xml:space="preserve">Daniel Bacquelaine </t>
    </r>
    <r>
      <rPr>
        <sz val="8"/>
        <color rgb="FF000000"/>
        <rFont val="Times New Roman"/>
        <family val="1"/>
      </rPr>
      <t>(1952 male, be_mr01)</t>
    </r>
  </si>
  <si>
    <r>
      <rPr>
        <sz val="8"/>
        <color rgb="FF000000"/>
        <rFont val="Times New Roman"/>
        <family val="1"/>
      </rPr>
      <t>Jacqueline Galant</t>
    </r>
    <r>
      <rPr>
        <i/>
        <sz val="8"/>
        <color rgb="FF000000"/>
        <rFont val="Times New Roman"/>
        <family val="1"/>
      </rPr>
      <t xml:space="preserve"> </t>
    </r>
    <r>
      <rPr>
        <sz val="8"/>
        <color rgb="FF000000"/>
        <rFont val="Times New Roman"/>
        <family val="1"/>
      </rPr>
      <t>(1974 female, be_mr01)</t>
    </r>
  </si>
  <si>
    <t>François Bellot (1954 male, be_mr01)</t>
  </si>
  <si>
    <t>Kris Peeters (1962 male, be_cvp01)</t>
  </si>
  <si>
    <t>Jan Jambon (1960 male, be_nva01)</t>
  </si>
  <si>
    <t>Steven Vandeput (1967 male, be_nva01)</t>
  </si>
  <si>
    <r>
      <t xml:space="preserve">Johan Van Overtveldt </t>
    </r>
    <r>
      <rPr>
        <sz val="8"/>
        <color rgb="FF000000"/>
        <rFont val="Times New Roman"/>
        <family val="1"/>
      </rPr>
      <t>(1955 male, be_nva01)</t>
    </r>
  </si>
  <si>
    <t>Theo Francken (1978 male, be_nva01)</t>
  </si>
  <si>
    <t>Elke Sleurs (1968 female, be_nva01)</t>
  </si>
  <si>
    <t>Alexander De Croo (1975 male, be_ovld01)</t>
  </si>
  <si>
    <t>Maggie De Block (1962 female, be_ovld01)</t>
  </si>
  <si>
    <t>Bart Tommelein (1962 male, be_ovld01)</t>
  </si>
  <si>
    <t>Philippe De Backer (1978 male, be_ovld01)</t>
  </si>
  <si>
    <t>Koen Geens (1958 male, be_cvp01)</t>
  </si>
  <si>
    <t>Pieter De Crem (1962 male, be_cvp01)</t>
  </si>
  <si>
    <t>https://elections2019.belgium.be</t>
  </si>
  <si>
    <t>Workers' Party of Belgium; Partij van de Arbeid van België/Parti du Travail de Belgique (PVDA)</t>
  </si>
  <si>
    <t>Zahul Demir (1980 female, be_nva01)</t>
  </si>
  <si>
    <t>Denis Ducarme (1973 male, be_mr01)</t>
  </si>
  <si>
    <t>Sander Loones (1979 male, be_nva01)</t>
  </si>
  <si>
    <t>took seat in EU parliament</t>
  </si>
  <si>
    <t>Wouter Beke (1974 male, be_cvp01)</t>
  </si>
  <si>
    <t>Nathalie Muylle (1969 female, be_cvp01)</t>
  </si>
  <si>
    <t>Wilmes I</t>
  </si>
  <si>
    <t>Minister of Finances and of Development Aid</t>
  </si>
  <si>
    <t>Minister of Security and the Interior</t>
  </si>
  <si>
    <t>Philippe Goffin (1967 male, be_mr01)</t>
  </si>
  <si>
    <t>Minister of Beliris and Cultural Institutions</t>
  </si>
  <si>
    <t>Minister of European Affairs</t>
  </si>
  <si>
    <t>De Croo I</t>
  </si>
  <si>
    <t>Pierre-Yves Dermagne (1980 male, be_ps01)</t>
  </si>
  <si>
    <t>Sophie Wilmes (1975 female, be_mr01)</t>
  </si>
  <si>
    <t>Georges Gilkiner (1971 male, be_ecolo01)</t>
  </si>
  <si>
    <t>Frank Vandenbroucke (1955 male, be_sp01)</t>
  </si>
  <si>
    <t>Vincent Van Peteghem (1980 male, be_cvp01)</t>
  </si>
  <si>
    <t>Petra De Sutter (1963 female, be_g01)</t>
  </si>
  <si>
    <t>Vincent Van Quickenborne (1973 male, be_ovld01)</t>
  </si>
  <si>
    <t>David Clarinval (1976 male, be_mr01)</t>
  </si>
  <si>
    <t>Karine Lalieux (1964 female, be_ps01)</t>
  </si>
  <si>
    <t>Ludivine Dedonder (1977 female, be_ps01)</t>
  </si>
  <si>
    <t>Zakia Khattabi (1976 female, be_ecolo01)</t>
  </si>
  <si>
    <t>Annelies Verlinden (1978 female, be_cvp01)</t>
  </si>
  <si>
    <t>Meryame Kitir (1980 female, be_sp01)</t>
  </si>
  <si>
    <t>Tinne Van der Straeten (1978 female, be_g01)</t>
  </si>
  <si>
    <t>Secretary of State for the Recovery and Strategic Investments</t>
  </si>
  <si>
    <t>Secretary of State of Digitalisation</t>
  </si>
  <si>
    <t>Secretary of State of Gender Equality, Equal Opportunities, and Diversity</t>
  </si>
  <si>
    <t>Sammy Mahdi (1988 male, be_cvp01)</t>
  </si>
  <si>
    <t>Eva De Bleeker (1974 female, be_ovld01)</t>
  </si>
  <si>
    <t>Thomas Dermine (1986 male, be_ps01)</t>
  </si>
  <si>
    <t>Mathieu Michel (1979 male, be_mr01)</t>
  </si>
  <si>
    <t>Sarah Schlitz (1986 female, be_ecolo01)</t>
  </si>
  <si>
    <t>AU  - Vandeleene, Audrey</t>
  </si>
  <si>
    <t>AU  - De Winter, Lieven</t>
  </si>
  <si>
    <t>AU  - Baudewyns, Pierre</t>
  </si>
  <si>
    <t>TI  - Belgium: Political development and data for 2017</t>
  </si>
  <si>
    <t>TI  - Belgium: Political developments and data in 2018</t>
  </si>
  <si>
    <t>TI  - Belgium: Political Developments and Data in 2019</t>
  </si>
  <si>
    <t>TI  - Belgium: Political Developments and Data in 2020</t>
  </si>
  <si>
    <t>JO  - EUROPEAN JOURNAL OF POLITICAL RESEARCH POLITICAL DATA YEARBOOK</t>
  </si>
  <si>
    <t>VL  - 53</t>
  </si>
  <si>
    <t>VL  - 54</t>
  </si>
  <si>
    <t>VL  - 55</t>
  </si>
  <si>
    <t>VL  - 57</t>
  </si>
  <si>
    <t>VL  - 58</t>
  </si>
  <si>
    <t>VL  - 59</t>
  </si>
  <si>
    <t>VL  - 60</t>
  </si>
  <si>
    <t>PB  - John Wiley &amp; Sons, Ltd</t>
  </si>
  <si>
    <t>SN  - 2047-8844</t>
  </si>
  <si>
    <t>UR  - https://doi.org/10.1111/2047-8852.12039</t>
  </si>
  <si>
    <t>UR  - https://doi.org/10.1111/2047-8852.12077</t>
  </si>
  <si>
    <t>UR  - https://doi.org/10.1111/2047-8852.12117</t>
  </si>
  <si>
    <t>UR  - https://doi.org/10.1111/2047-8852.12171</t>
  </si>
  <si>
    <t>UR  - https://doi.org/10.1111/2047-8852.12200</t>
  </si>
  <si>
    <t>UR  - https://doi.org/10.1111/2047-8852.12255</t>
  </si>
  <si>
    <t>UR  - https://doi.org/10.1111/2047-8852.12303</t>
  </si>
  <si>
    <t>UR  - https://doi.org/10.1111/2047-8852.12316</t>
  </si>
  <si>
    <t>DO  - 10.1111/2047-8852.12039</t>
  </si>
  <si>
    <t>DO  - 10.1111/2047-8852.12077</t>
  </si>
  <si>
    <t>DO  - 10.1111/2047-8852.12117</t>
  </si>
  <si>
    <t>DO  - 10.1111/2047-8852.12200</t>
  </si>
  <si>
    <t>DO  - 10.1111/2047-8852.12255</t>
  </si>
  <si>
    <t>DO  - 10.1111/2047-8852.12303</t>
  </si>
  <si>
    <t>DO  - 10.1111/2047-8852.12316</t>
  </si>
  <si>
    <t>SP  - 39</t>
  </si>
  <si>
    <t>SP  - 33</t>
  </si>
  <si>
    <t>SP  - 30</t>
  </si>
  <si>
    <t>SP  - 34</t>
  </si>
  <si>
    <t>EP  - 44</t>
  </si>
  <si>
    <t>EP  - 43</t>
  </si>
  <si>
    <t>EP  - 36</t>
  </si>
  <si>
    <t>EP  - 55</t>
  </si>
  <si>
    <t>PY  - 2014</t>
  </si>
  <si>
    <t>PY  - 2015</t>
  </si>
  <si>
    <t>PY  - 2016</t>
  </si>
  <si>
    <t>PY  - 2018</t>
  </si>
  <si>
    <t>PY  - 2019</t>
  </si>
  <si>
    <t>PY  - 2020</t>
  </si>
  <si>
    <t>PY  - 2021</t>
  </si>
  <si>
    <t>Minister of Health, of Environment and of Social Integration</t>
  </si>
  <si>
    <t>Minister of Economy and Labour</t>
  </si>
  <si>
    <t>Minister of Foreign and European Affairs</t>
  </si>
  <si>
    <t>Minister of Federal Cultural Institutions</t>
  </si>
  <si>
    <t>Minister of Mobility</t>
  </si>
  <si>
    <t>Minister of Civil Service</t>
  </si>
  <si>
    <t>Minister of Public Companies</t>
  </si>
  <si>
    <t>Minister of Telecommunications</t>
  </si>
  <si>
    <t>Minister of Postal Service</t>
  </si>
  <si>
    <t>Minister of Middle Class, Small and Medium-sized Companies, the Self-employed and Agriculture</t>
  </si>
  <si>
    <t>Minister of Middle Class, Small and Medium-sized Companies, the Self-employed, Agriculture and Social Integration</t>
  </si>
  <si>
    <t>Minister of Middle Classes</t>
  </si>
  <si>
    <t>Minister of the Self-employed</t>
  </si>
  <si>
    <t>Minister of Small and Medium-sized Companies</t>
  </si>
  <si>
    <t>Minister of Agriculture</t>
  </si>
  <si>
    <t>Minister of Institutional Reforms and Democratic Renewal</t>
  </si>
  <si>
    <t>Minister of Social Integration</t>
  </si>
  <si>
    <t>Minister of Climate, Environment, Sustainable Development, and Green Deal</t>
  </si>
  <si>
    <t>Minister of the Interior</t>
  </si>
  <si>
    <t>Minister of Development Aid</t>
  </si>
  <si>
    <t>Minister of Energy</t>
  </si>
  <si>
    <t>Secretary of State of Budget</t>
  </si>
  <si>
    <t>temporarily discharged</t>
  </si>
  <si>
    <t>Minister of the National Lottery</t>
  </si>
  <si>
    <t>Secretary of State for Asylum and Migration</t>
  </si>
  <si>
    <t>Nicole de Moor (1984 female, be_cvp01)</t>
  </si>
  <si>
    <t>Hadja Lahbib (1970 female, be_mr01)</t>
  </si>
  <si>
    <t>Caroline Gennez (1975 female, be_sp01)</t>
  </si>
  <si>
    <t>Alexia Bertrand (1979 female, be_ovld01)</t>
  </si>
  <si>
    <t>Paul Van Tigchelt (1973 male, be_ovld01)</t>
  </si>
  <si>
    <t>Marie-Colline Leroy (1984 female, be_ecolo01)</t>
  </si>
  <si>
    <t>AU1  - Rihoux, Benoît</t>
  </si>
  <si>
    <t>AU1  - Baudewyns, Pierre</t>
  </si>
  <si>
    <t>AU2  - Vandeleene, Audrey</t>
  </si>
  <si>
    <t>AU3  - De Winter, Lieven</t>
  </si>
  <si>
    <t>AU3  - Winter, Lieven De</t>
  </si>
  <si>
    <t>AU4  - Baudewyns, Pierre</t>
  </si>
  <si>
    <t>AU4  - Deruette, Serge</t>
  </si>
  <si>
    <t>AU5  - Deruette, Serge</t>
  </si>
  <si>
    <t>TI  - Belgium: Political Developments and Data in 2021</t>
  </si>
  <si>
    <t>TI  - Belgium: Political Developments and Data in 2022</t>
  </si>
  <si>
    <t>TI  - Belgium: Political Developments and Data in 2023</t>
  </si>
  <si>
    <t>VL  - 61</t>
  </si>
  <si>
    <t>VL  - 62</t>
  </si>
  <si>
    <t>VL  - 63</t>
  </si>
  <si>
    <t>PB - John Wiley &amp; Sons, Ltd</t>
  </si>
  <si>
    <t>UR  - https://doi.org/10.1111/2047-8852.12378</t>
  </si>
  <si>
    <t>UR  - https://doi.org/10.1111/2047-8852.12405</t>
  </si>
  <si>
    <t>UR  - https://doi.org/10.1111/2047-8852.12465</t>
  </si>
  <si>
    <t>DO  - 10.1111/2047-8852.12378</t>
  </si>
  <si>
    <t>DO  - 10.1111/2047-8852.12405</t>
  </si>
  <si>
    <t>DO  - 10.1111/2047-8852.12465</t>
  </si>
  <si>
    <t>SP  - 37</t>
  </si>
  <si>
    <t>SP  - 44</t>
  </si>
  <si>
    <t>EP  - 46</t>
  </si>
  <si>
    <t>EP  - 54</t>
  </si>
  <si>
    <t>EP  - 49</t>
  </si>
  <si>
    <t>PY  - 2022</t>
  </si>
  <si>
    <t>PY  - 2023</t>
  </si>
  <si>
    <t>PY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</si>
</sst>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dd\-mm\-yyyy"/>
    <numFmt numFmtId="166" formatCode="[$-409]d\-mmm\-yy;@"/>
    <numFmt numFmtId="167" formatCode="0.0%"/>
    <numFmt numFmtId="168" formatCode="0.00000000"/>
    <numFmt numFmtId="169" formatCode="General_)"/>
    <numFmt numFmtId="170" formatCode="#,##0.000"/>
    <numFmt numFmtId="171" formatCode="0.0"/>
    <numFmt numFmtId="172" formatCode="_(* #,##0.0000_);_(* \(#,##0.0000\);_(* &quot;-&quot;??_);_(@_)"/>
    <numFmt numFmtId="173" formatCode="yyyy"/>
    <numFmt numFmtId="174" formatCode="0.000%"/>
    <numFmt numFmtId="175" formatCode="yyyy\-mm\-dd"/>
    <numFmt numFmtId="176" formatCode="[$-409]d\-mmm\-yyyy;@"/>
  </numFmts>
  <fonts count="47">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1"/>
      <name val="Calibri"/>
      <family val="3"/>
      <charset val="134"/>
    </font>
    <font>
      <sz val="8"/>
      <color rgb="FF000000"/>
      <name val="Calibri"/>
      <family val="2"/>
      <scheme val="minor"/>
    </font>
    <font>
      <sz val="10"/>
      <name val="Arial"/>
      <family val="2"/>
    </font>
    <font>
      <sz val="8"/>
      <color rgb="FF000000"/>
      <name val="Verdana"/>
      <family val="2"/>
    </font>
    <font>
      <sz val="8"/>
      <color rgb="FF333333"/>
      <name val="Verdana"/>
      <family val="2"/>
    </font>
    <font>
      <sz val="8"/>
      <color rgb="FF222222"/>
      <name val="Consolas"/>
      <family val="3"/>
    </font>
    <font>
      <sz val="8"/>
      <name val="Times New Roman"/>
      <family val="1"/>
    </font>
    <font>
      <sz val="8"/>
      <color rgb="FF000000"/>
      <name val="Times New Roman"/>
      <family val="1"/>
    </font>
    <font>
      <i/>
      <sz val="8"/>
      <color rgb="FF000000"/>
      <name val="Times New Roman"/>
      <family val="1"/>
    </font>
    <font>
      <sz val="8"/>
      <color rgb="FF000000"/>
      <name val="Arial"/>
      <family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tint="-4.9989318521683403E-2"/>
        <bgColor indexed="64"/>
      </patternFill>
    </fill>
    <fill>
      <patternFill patternType="solid">
        <fgColor rgb="FFF7FAF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30">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diagonal/>
    </border>
  </borders>
  <cellStyleXfs count="51">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3" applyNumberFormat="0" applyAlignment="0" applyProtection="0"/>
    <xf numFmtId="0" fontId="12" fillId="21" borderId="4"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7" borderId="3" applyNumberFormat="0" applyAlignment="0" applyProtection="0"/>
    <xf numFmtId="0" fontId="19" fillId="0" borderId="8" applyNumberFormat="0" applyFill="0" applyAlignment="0" applyProtection="0"/>
    <xf numFmtId="0" fontId="20" fillId="22" borderId="0" applyNumberFormat="0" applyBorder="0" applyAlignment="0" applyProtection="0"/>
    <xf numFmtId="0" fontId="4" fillId="23" borderId="9" applyNumberFormat="0" applyFont="0" applyAlignment="0" applyProtection="0"/>
    <xf numFmtId="0" fontId="21" fillId="20"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164" fontId="39"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cellStyleXfs>
  <cellXfs count="319">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6" fillId="0" borderId="0" xfId="0" applyFont="1" applyProtection="1">
      <alignment horizontal="left" vertical="top"/>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6" fontId="6" fillId="24" borderId="0" xfId="0" applyNumberFormat="1" applyFont="1" applyFill="1">
      <alignment horizontal="left" vertical="top"/>
    </xf>
    <xf numFmtId="166" fontId="6" fillId="0" borderId="2" xfId="0" applyNumberFormat="1" applyFont="1" applyBorder="1">
      <alignment horizontal="left" vertical="top"/>
    </xf>
    <xf numFmtId="166" fontId="6" fillId="25" borderId="0" xfId="0" applyNumberFormat="1" applyFont="1" applyFill="1">
      <alignment horizontal="left" vertical="top"/>
    </xf>
    <xf numFmtId="166" fontId="6" fillId="25" borderId="12" xfId="0" applyNumberFormat="1" applyFont="1" applyFill="1" applyBorder="1">
      <alignment horizontal="left" vertical="top"/>
    </xf>
    <xf numFmtId="166" fontId="6" fillId="25" borderId="13" xfId="0" applyNumberFormat="1" applyFont="1" applyFill="1" applyBorder="1">
      <alignment horizontal="left" vertical="top"/>
    </xf>
    <xf numFmtId="166" fontId="6" fillId="0" borderId="0" xfId="0" applyNumberFormat="1" applyFont="1">
      <alignment horizontal="left" vertical="top"/>
    </xf>
    <xf numFmtId="0" fontId="6" fillId="24" borderId="0" xfId="0" applyFont="1" applyFill="1">
      <alignment horizontal="left" vertical="top"/>
    </xf>
    <xf numFmtId="0" fontId="6" fillId="0" borderId="2" xfId="0" applyFont="1" applyBorder="1">
      <alignment horizontal="left" vertical="top"/>
    </xf>
    <xf numFmtId="0" fontId="6" fillId="25" borderId="0" xfId="0" applyFont="1" applyFill="1">
      <alignment horizontal="left" vertical="top"/>
    </xf>
    <xf numFmtId="0" fontId="6" fillId="25" borderId="12" xfId="0" applyFont="1" applyFill="1" applyBorder="1">
      <alignment horizontal="left" vertical="top"/>
    </xf>
    <xf numFmtId="0" fontId="6" fillId="25" borderId="13" xfId="0" applyFont="1" applyFill="1" applyBorder="1">
      <alignment horizontal="left" vertical="top"/>
    </xf>
    <xf numFmtId="3" fontId="6" fillId="24" borderId="0" xfId="2" applyNumberFormat="1" applyFont="1" applyFill="1" applyAlignment="1">
      <alignment horizontal="left" vertical="top"/>
    </xf>
    <xf numFmtId="3" fontId="6" fillId="24" borderId="0" xfId="0" applyNumberFormat="1" applyFont="1" applyFill="1">
      <alignment horizontal="left" vertical="top"/>
    </xf>
    <xf numFmtId="3" fontId="6" fillId="0" borderId="2" xfId="0" applyNumberFormat="1" applyFont="1" applyBorder="1">
      <alignment horizontal="left" vertical="top"/>
    </xf>
    <xf numFmtId="3" fontId="6" fillId="25" borderId="0" xfId="0" applyNumberFormat="1" applyFont="1" applyFill="1">
      <alignment horizontal="left" vertical="top"/>
    </xf>
    <xf numFmtId="3" fontId="6" fillId="25" borderId="12" xfId="0" applyNumberFormat="1" applyFont="1" applyFill="1" applyBorder="1">
      <alignment horizontal="left" vertical="top"/>
    </xf>
    <xf numFmtId="3" fontId="6" fillId="25" borderId="13" xfId="0" applyNumberFormat="1" applyFont="1" applyFill="1" applyBorder="1">
      <alignment horizontal="left" vertical="top"/>
    </xf>
    <xf numFmtId="3" fontId="6" fillId="0" borderId="0" xfId="0" applyNumberFormat="1" applyFont="1">
      <alignment horizontal="left" vertical="top"/>
    </xf>
    <xf numFmtId="167" fontId="6" fillId="24" borderId="0" xfId="2" applyNumberFormat="1" applyFont="1" applyFill="1" applyAlignment="1">
      <alignment horizontal="left" vertical="top"/>
    </xf>
    <xf numFmtId="167" fontId="6" fillId="24" borderId="0" xfId="0" applyNumberFormat="1" applyFont="1" applyFill="1">
      <alignment horizontal="left" vertical="top"/>
    </xf>
    <xf numFmtId="167" fontId="6" fillId="0" borderId="2" xfId="0" applyNumberFormat="1" applyFont="1" applyBorder="1">
      <alignment horizontal="left" vertical="top"/>
    </xf>
    <xf numFmtId="167" fontId="6" fillId="25" borderId="0" xfId="0" applyNumberFormat="1" applyFont="1" applyFill="1">
      <alignment horizontal="left" vertical="top"/>
    </xf>
    <xf numFmtId="167" fontId="6" fillId="25" borderId="12" xfId="0" applyNumberFormat="1" applyFont="1" applyFill="1" applyBorder="1">
      <alignment horizontal="left" vertical="top"/>
    </xf>
    <xf numFmtId="167" fontId="6" fillId="25" borderId="13" xfId="0" applyNumberFormat="1" applyFont="1" applyFill="1" applyBorder="1">
      <alignment horizontal="left" vertical="top"/>
    </xf>
    <xf numFmtId="167" fontId="6" fillId="0" borderId="2" xfId="45" applyNumberFormat="1" applyFont="1" applyFill="1" applyBorder="1" applyAlignment="1" applyProtection="1">
      <alignment horizontal="left" vertical="top"/>
      <protection locked="0"/>
    </xf>
    <xf numFmtId="167" fontId="6" fillId="0" borderId="2" xfId="0" applyNumberFormat="1" applyFont="1" applyBorder="1" applyProtection="1">
      <alignment horizontal="left" vertical="top"/>
      <protection locked="0"/>
    </xf>
    <xf numFmtId="167"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4" borderId="0" xfId="0" applyFont="1" applyFill="1" applyAlignment="1">
      <alignment horizontal="left" vertical="top" wrapText="1"/>
    </xf>
    <xf numFmtId="0" fontId="6" fillId="24" borderId="2" xfId="0" applyFont="1" applyFill="1" applyBorder="1" applyAlignment="1">
      <alignment horizontal="left" vertical="top" wrapText="1"/>
    </xf>
    <xf numFmtId="0" fontId="6" fillId="26" borderId="12" xfId="0" applyFont="1" applyFill="1" applyBorder="1" applyAlignment="1">
      <alignment horizontal="left" vertical="top" wrapText="1"/>
    </xf>
    <xf numFmtId="0" fontId="6" fillId="26" borderId="0" xfId="0" applyFont="1" applyFill="1" applyAlignment="1">
      <alignment horizontal="left" vertical="top" wrapText="1"/>
    </xf>
    <xf numFmtId="0" fontId="6" fillId="26" borderId="13" xfId="0" applyFont="1" applyFill="1" applyBorder="1" applyAlignment="1">
      <alignment horizontal="left" vertical="top" wrapText="1"/>
    </xf>
    <xf numFmtId="0" fontId="6" fillId="27" borderId="0" xfId="0" applyFont="1" applyFill="1" applyAlignment="1">
      <alignment horizontal="left" vertical="top" wrapText="1"/>
    </xf>
    <xf numFmtId="0" fontId="6" fillId="28" borderId="0" xfId="0" applyFont="1" applyFill="1" applyProtection="1">
      <alignment horizontal="left" vertical="top"/>
      <protection locked="0"/>
    </xf>
    <xf numFmtId="167" fontId="6" fillId="0" borderId="0" xfId="45" applyNumberFormat="1" applyFont="1" applyFill="1" applyBorder="1" applyAlignment="1">
      <alignment horizontal="left" vertical="top"/>
    </xf>
    <xf numFmtId="167"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8"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8" borderId="0" xfId="0" applyFont="1" applyFill="1" applyAlignment="1" applyProtection="1">
      <protection locked="0"/>
    </xf>
    <xf numFmtId="0" fontId="7" fillId="0" borderId="0" xfId="0" applyFont="1">
      <alignment horizontal="left" vertical="top"/>
    </xf>
    <xf numFmtId="167" fontId="7" fillId="0" borderId="0" xfId="45" applyNumberFormat="1" applyFont="1" applyFill="1" applyBorder="1" applyAlignment="1">
      <alignment horizontal="left" vertical="top"/>
    </xf>
    <xf numFmtId="169"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7" fontId="7" fillId="0" borderId="0" xfId="0" applyNumberFormat="1" applyFont="1">
      <alignment horizontal="left" vertical="top"/>
    </xf>
    <xf numFmtId="0" fontId="7" fillId="0" borderId="2" xfId="0" applyFont="1" applyBorder="1">
      <alignment horizontal="left" vertical="top"/>
    </xf>
    <xf numFmtId="169" fontId="7" fillId="0" borderId="12" xfId="0" applyNumberFormat="1" applyFont="1" applyBorder="1">
      <alignment horizontal="left" vertical="top"/>
    </xf>
    <xf numFmtId="9" fontId="6" fillId="0" borderId="0" xfId="45" applyFont="1" applyFill="1" applyBorder="1" applyAlignment="1">
      <alignment horizontal="left" vertical="top"/>
    </xf>
    <xf numFmtId="15" fontId="6" fillId="0" borderId="0" xfId="0" applyNumberFormat="1" applyFont="1">
      <alignment horizontal="left" vertical="top"/>
    </xf>
    <xf numFmtId="165" fontId="6" fillId="25" borderId="0" xfId="0" applyNumberFormat="1" applyFont="1" applyFill="1">
      <alignment horizontal="left" vertical="top"/>
    </xf>
    <xf numFmtId="15" fontId="6" fillId="0" borderId="2" xfId="0" applyNumberFormat="1" applyFont="1" applyBorder="1">
      <alignment horizontal="left" vertical="top"/>
    </xf>
    <xf numFmtId="165" fontId="6" fillId="25" borderId="14" xfId="0" applyNumberFormat="1" applyFont="1" applyFill="1" applyBorder="1">
      <alignment horizontal="left" vertical="top"/>
    </xf>
    <xf numFmtId="15" fontId="6" fillId="25" borderId="2" xfId="0" applyNumberFormat="1" applyFont="1" applyFill="1" applyBorder="1">
      <alignment horizontal="left" vertical="top"/>
    </xf>
    <xf numFmtId="15" fontId="6" fillId="25" borderId="0" xfId="0" applyNumberFormat="1" applyFont="1" applyFill="1">
      <alignment horizontal="left" vertical="top"/>
    </xf>
    <xf numFmtId="0" fontId="6" fillId="24" borderId="14" xfId="0" applyFont="1" applyFill="1" applyBorder="1" applyAlignment="1">
      <alignment horizontal="left" vertical="top" wrapText="1"/>
    </xf>
    <xf numFmtId="0" fontId="6" fillId="28" borderId="0" xfId="0" applyFont="1" applyFill="1">
      <alignment horizontal="left" vertical="top"/>
    </xf>
    <xf numFmtId="0" fontId="6" fillId="0" borderId="14" xfId="0" applyFont="1" applyBorder="1">
      <alignment horizontal="left" vertical="top"/>
    </xf>
    <xf numFmtId="0" fontId="26" fillId="28"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4" borderId="0" xfId="2" applyFont="1" applyFill="1" applyAlignment="1">
      <alignment horizontal="left" vertical="top"/>
    </xf>
    <xf numFmtId="0" fontId="26" fillId="0" borderId="0" xfId="0" applyFont="1" applyAlignment="1"/>
    <xf numFmtId="0" fontId="6" fillId="25" borderId="0" xfId="2" applyFont="1" applyFill="1" applyAlignment="1">
      <alignment horizontal="left" vertical="top"/>
    </xf>
    <xf numFmtId="0" fontId="6" fillId="0" borderId="0" xfId="45" applyNumberFormat="1" applyFont="1" applyFill="1" applyBorder="1" applyAlignment="1">
      <alignment horizontal="left" vertical="top"/>
    </xf>
    <xf numFmtId="0" fontId="7" fillId="25" borderId="0" xfId="0" applyFont="1" applyFill="1" applyProtection="1">
      <alignment horizontal="left" vertical="top"/>
      <protection locked="0"/>
    </xf>
    <xf numFmtId="0" fontId="7" fillId="25" borderId="0" xfId="0" applyFont="1" applyFill="1">
      <alignment horizontal="left" vertical="top"/>
    </xf>
    <xf numFmtId="0" fontId="6" fillId="0" borderId="2" xfId="46" applyFont="1" applyBorder="1">
      <alignment horizontal="left" vertical="top"/>
    </xf>
    <xf numFmtId="165" fontId="7" fillId="24" borderId="0" xfId="0" applyNumberFormat="1" applyFont="1" applyFill="1">
      <alignment horizontal="left" vertical="top"/>
    </xf>
    <xf numFmtId="165" fontId="7" fillId="25" borderId="0" xfId="0" applyNumberFormat="1" applyFont="1" applyFill="1" applyProtection="1">
      <alignment horizontal="left" vertical="top"/>
      <protection locked="0"/>
    </xf>
    <xf numFmtId="165" fontId="7" fillId="25" borderId="0" xfId="0" applyNumberFormat="1" applyFont="1" applyFill="1">
      <alignment horizontal="left" vertical="top"/>
    </xf>
    <xf numFmtId="15" fontId="6" fillId="0" borderId="2" xfId="46" applyNumberFormat="1" applyFont="1" applyBorder="1">
      <alignment horizontal="left" vertical="top"/>
    </xf>
    <xf numFmtId="165" fontId="27" fillId="25" borderId="0" xfId="0" applyNumberFormat="1" applyFont="1" applyFill="1" applyProtection="1">
      <alignment horizontal="left" vertical="top"/>
      <protection locked="0"/>
    </xf>
    <xf numFmtId="0" fontId="7" fillId="24" borderId="0" xfId="0" applyFont="1" applyFill="1">
      <alignment horizontal="left" vertical="top"/>
    </xf>
    <xf numFmtId="0" fontId="7" fillId="0" borderId="2" xfId="0" applyFont="1" applyBorder="1" applyProtection="1">
      <alignment horizontal="left" vertical="top"/>
      <protection locked="0"/>
    </xf>
    <xf numFmtId="0" fontId="7" fillId="24" borderId="0" xfId="0" applyFont="1" applyFill="1" applyAlignment="1">
      <alignment horizontal="left" vertical="top" wrapText="1"/>
    </xf>
    <xf numFmtId="0" fontId="7" fillId="24" borderId="2" xfId="0" applyFont="1" applyFill="1" applyBorder="1" applyAlignment="1">
      <alignment horizontal="left" vertical="top" wrapText="1"/>
    </xf>
    <xf numFmtId="166" fontId="7" fillId="24" borderId="0" xfId="0" applyNumberFormat="1" applyFont="1" applyFill="1" applyAlignment="1">
      <alignment horizontal="left" vertical="top" wrapText="1"/>
    </xf>
    <xf numFmtId="0" fontId="7" fillId="24" borderId="0" xfId="2" applyFont="1" applyFill="1" applyAlignment="1">
      <alignment horizontal="left" vertical="top" wrapText="1"/>
    </xf>
    <xf numFmtId="0" fontId="6" fillId="0" borderId="0" xfId="46" applyFont="1">
      <alignment horizontal="left" vertical="top"/>
    </xf>
    <xf numFmtId="15" fontId="6" fillId="25" borderId="15" xfId="0" applyNumberFormat="1" applyFont="1" applyFill="1" applyBorder="1">
      <alignment horizontal="left" vertical="top"/>
    </xf>
    <xf numFmtId="15" fontId="6" fillId="25" borderId="16" xfId="0" applyNumberFormat="1" applyFont="1" applyFill="1" applyBorder="1">
      <alignment horizontal="left" vertical="top"/>
    </xf>
    <xf numFmtId="15" fontId="6" fillId="0" borderId="0" xfId="0" applyNumberFormat="1" applyFont="1" applyProtection="1">
      <alignment horizontal="left" vertical="top"/>
      <protection locked="0"/>
    </xf>
    <xf numFmtId="166" fontId="6" fillId="0" borderId="0" xfId="0" applyNumberFormat="1" applyFont="1" applyProtection="1">
      <alignment horizontal="left" vertical="top"/>
      <protection locked="0"/>
    </xf>
    <xf numFmtId="0" fontId="26" fillId="25" borderId="17" xfId="0" applyFont="1" applyFill="1" applyBorder="1" applyAlignment="1">
      <alignment horizontal="left" vertical="top" wrapText="1"/>
    </xf>
    <xf numFmtId="0" fontId="26" fillId="25" borderId="18" xfId="0" applyFont="1" applyFill="1" applyBorder="1" applyAlignment="1">
      <alignment horizontal="left" vertical="top" wrapText="1"/>
    </xf>
    <xf numFmtId="0" fontId="26" fillId="25" borderId="16" xfId="0" applyFont="1" applyFill="1" applyBorder="1" applyAlignment="1">
      <alignment horizontal="left" vertical="top" wrapText="1"/>
    </xf>
    <xf numFmtId="0" fontId="6" fillId="28" borderId="19" xfId="0" applyFont="1" applyFill="1" applyBorder="1" applyProtection="1">
      <alignment horizontal="left" vertical="top"/>
      <protection locked="0"/>
    </xf>
    <xf numFmtId="0" fontId="6" fillId="25" borderId="20" xfId="0" applyFont="1" applyFill="1" applyBorder="1">
      <alignment horizontal="left" vertical="top"/>
    </xf>
    <xf numFmtId="15" fontId="6" fillId="25" borderId="21" xfId="0" applyNumberFormat="1" applyFont="1" applyFill="1" applyBorder="1">
      <alignment horizontal="left" vertical="top"/>
    </xf>
    <xf numFmtId="15" fontId="6" fillId="25" borderId="22" xfId="0" applyNumberFormat="1" applyFont="1" applyFill="1" applyBorder="1">
      <alignment horizontal="left" vertical="top"/>
    </xf>
    <xf numFmtId="0" fontId="26" fillId="25" borderId="23" xfId="0" applyFont="1" applyFill="1" applyBorder="1" applyAlignment="1">
      <alignment horizontal="left" vertical="top" wrapText="1"/>
    </xf>
    <xf numFmtId="0" fontId="26" fillId="25" borderId="24" xfId="0" applyFont="1" applyFill="1" applyBorder="1" applyAlignment="1">
      <alignment horizontal="left" vertical="top" wrapText="1"/>
    </xf>
    <xf numFmtId="0" fontId="26" fillId="25" borderId="22" xfId="0" applyFont="1" applyFill="1" applyBorder="1" applyAlignment="1">
      <alignment horizontal="left" vertical="top" wrapText="1"/>
    </xf>
    <xf numFmtId="0" fontId="6" fillId="25" borderId="19" xfId="0" applyFont="1" applyFill="1" applyBorder="1">
      <alignment horizontal="left" vertical="top"/>
    </xf>
    <xf numFmtId="0" fontId="26" fillId="25" borderId="0" xfId="0" applyFont="1" applyFill="1" applyAlignment="1"/>
    <xf numFmtId="15" fontId="6" fillId="25" borderId="25" xfId="0" applyNumberFormat="1" applyFont="1" applyFill="1" applyBorder="1">
      <alignment horizontal="left" vertical="top"/>
    </xf>
    <xf numFmtId="15" fontId="6" fillId="25" borderId="26" xfId="0" applyNumberFormat="1" applyFont="1" applyFill="1" applyBorder="1">
      <alignment horizontal="left" vertical="top"/>
    </xf>
    <xf numFmtId="0" fontId="26" fillId="25" borderId="27" xfId="0" applyFont="1" applyFill="1" applyBorder="1" applyAlignment="1">
      <alignment horizontal="left" vertical="top" wrapText="1"/>
    </xf>
    <xf numFmtId="0" fontId="26" fillId="25" borderId="28" xfId="0" applyFont="1" applyFill="1" applyBorder="1" applyAlignment="1">
      <alignment horizontal="left" vertical="top" wrapText="1"/>
    </xf>
    <xf numFmtId="0" fontId="26" fillId="25" borderId="26" xfId="0" applyFont="1" applyFill="1" applyBorder="1" applyAlignment="1">
      <alignment horizontal="left" vertical="top" wrapText="1"/>
    </xf>
    <xf numFmtId="0" fontId="6" fillId="28" borderId="29" xfId="0" applyFont="1" applyFill="1" applyBorder="1" applyProtection="1">
      <alignment horizontal="left" vertical="top"/>
      <protection locked="0"/>
    </xf>
    <xf numFmtId="0" fontId="6" fillId="25" borderId="29" xfId="0" applyFont="1" applyFill="1" applyBorder="1">
      <alignment horizontal="left" vertical="top"/>
    </xf>
    <xf numFmtId="0" fontId="6" fillId="25" borderId="14" xfId="0" applyFont="1" applyFill="1" applyBorder="1">
      <alignment horizontal="left" vertical="top"/>
    </xf>
    <xf numFmtId="0" fontId="6" fillId="25" borderId="2" xfId="0" applyFont="1" applyFill="1" applyBorder="1">
      <alignment horizontal="left" vertical="top"/>
    </xf>
    <xf numFmtId="167" fontId="6" fillId="0" borderId="0" xfId="45" applyNumberFormat="1" applyFont="1" applyAlignment="1">
      <alignment horizontal="left" vertical="top"/>
    </xf>
    <xf numFmtId="0" fontId="6" fillId="24" borderId="0" xfId="46" applyFont="1" applyFill="1">
      <alignment horizontal="left" vertical="top"/>
    </xf>
    <xf numFmtId="0" fontId="6" fillId="28" borderId="0" xfId="46" applyFont="1" applyFill="1" applyAlignment="1">
      <alignment horizontal="left" vertical="top" wrapText="1"/>
    </xf>
    <xf numFmtId="0" fontId="6" fillId="29" borderId="0" xfId="46" applyFont="1" applyFill="1" applyAlignment="1">
      <alignment horizontal="left" vertical="top" wrapText="1"/>
    </xf>
    <xf numFmtId="0" fontId="30" fillId="31" borderId="0" xfId="46" applyFont="1" applyFill="1" applyAlignment="1">
      <alignment horizontal="left" vertical="top" wrapText="1"/>
    </xf>
    <xf numFmtId="0" fontId="30" fillId="31"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0" borderId="0" xfId="46" applyFont="1" applyFill="1" applyAlignment="1">
      <alignment horizontal="left" vertical="top" wrapText="1"/>
    </xf>
    <xf numFmtId="0" fontId="26" fillId="0" borderId="0" xfId="46" applyFont="1" applyAlignment="1"/>
    <xf numFmtId="0" fontId="6" fillId="25" borderId="0" xfId="2" applyFont="1" applyFill="1" applyAlignment="1">
      <alignment horizontal="left" vertical="top" wrapText="1"/>
    </xf>
    <xf numFmtId="0" fontId="31" fillId="33" borderId="0" xfId="2" applyFont="1" applyFill="1" applyAlignment="1">
      <alignment horizontal="left" vertical="top"/>
    </xf>
    <xf numFmtId="0" fontId="6" fillId="34" borderId="0" xfId="0" applyFont="1" applyFill="1" applyAlignment="1">
      <alignment horizontal="left" vertical="top" wrapText="1"/>
    </xf>
    <xf numFmtId="0" fontId="26" fillId="28" borderId="0" xfId="0" applyFont="1" applyFill="1">
      <alignment horizontal="left" vertical="top"/>
    </xf>
    <xf numFmtId="0" fontId="31" fillId="33"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3" borderId="0" xfId="0" applyNumberFormat="1" applyFont="1" applyFill="1">
      <alignment horizontal="left" vertical="top"/>
    </xf>
    <xf numFmtId="0" fontId="3" fillId="0" borderId="0" xfId="46">
      <alignment horizontal="left" vertical="top"/>
    </xf>
    <xf numFmtId="0" fontId="6" fillId="24" borderId="0" xfId="2" applyFont="1" applyFill="1" applyAlignment="1">
      <alignment horizontal="left" vertical="top" wrapText="1"/>
    </xf>
    <xf numFmtId="0" fontId="6" fillId="30" borderId="0" xfId="0" applyFont="1" applyFill="1" applyAlignment="1">
      <alignment horizontal="left" vertical="top" wrapText="1"/>
    </xf>
    <xf numFmtId="0" fontId="6" fillId="30" borderId="0" xfId="0" applyFont="1" applyFill="1">
      <alignment horizontal="left" vertical="top"/>
    </xf>
    <xf numFmtId="0" fontId="34" fillId="30" borderId="0" xfId="1" applyFont="1" applyFill="1" applyProtection="1">
      <alignment horizontal="left" vertical="top"/>
    </xf>
    <xf numFmtId="0" fontId="2" fillId="0" borderId="0" xfId="46" applyFont="1">
      <alignment horizontal="left" vertical="top"/>
    </xf>
    <xf numFmtId="0" fontId="6" fillId="30"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7" fontId="36" fillId="0" borderId="0" xfId="45" applyNumberFormat="1" applyFont="1" applyFill="1" applyBorder="1" applyAlignment="1">
      <alignment horizontal="left" vertical="top"/>
    </xf>
    <xf numFmtId="0" fontId="26" fillId="28" borderId="0" xfId="0" applyFont="1" applyFill="1" applyAlignment="1">
      <alignment vertical="center"/>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37" fillId="0" borderId="0" xfId="0" applyFont="1" applyAlignment="1">
      <alignment vertical="center"/>
    </xf>
    <xf numFmtId="0" fontId="1" fillId="0" borderId="0" xfId="1" applyProtection="1">
      <alignment horizontal="left" vertical="top"/>
    </xf>
    <xf numFmtId="0" fontId="1" fillId="0" borderId="0" xfId="1">
      <alignment horizontal="left" vertical="top"/>
    </xf>
    <xf numFmtId="14" fontId="6" fillId="0" borderId="0" xfId="0" applyNumberFormat="1" applyFont="1">
      <alignment horizontal="left" vertical="top"/>
    </xf>
    <xf numFmtId="15" fontId="6" fillId="0" borderId="0" xfId="0" quotePrefix="1" applyNumberFormat="1" applyFont="1">
      <alignment horizontal="left" vertical="top"/>
    </xf>
    <xf numFmtId="14" fontId="6" fillId="0" borderId="2" xfId="0" applyNumberFormat="1" applyFont="1" applyBorder="1">
      <alignment horizontal="left" vertical="top"/>
    </xf>
    <xf numFmtId="0" fontId="6" fillId="0" borderId="0" xfId="0" applyFont="1" applyAlignment="1">
      <alignment vertical="top" wrapText="1"/>
    </xf>
    <xf numFmtId="0" fontId="6" fillId="0" borderId="0" xfId="0" quotePrefix="1" applyFont="1">
      <alignment horizontal="left" vertical="top"/>
    </xf>
    <xf numFmtId="0" fontId="38" fillId="0" borderId="0" xfId="0" applyFont="1">
      <alignment horizontal="left" vertical="top"/>
    </xf>
    <xf numFmtId="0" fontId="6" fillId="0" borderId="0" xfId="0" applyFont="1" applyAlignment="1">
      <alignment horizontal="left" vertical="center"/>
    </xf>
    <xf numFmtId="14" fontId="6" fillId="0" borderId="0" xfId="0" applyNumberFormat="1" applyFont="1" applyAlignment="1">
      <alignment horizontal="left" vertical="center"/>
    </xf>
    <xf numFmtId="49" fontId="2" fillId="0" borderId="0" xfId="0" applyNumberFormat="1" applyFont="1" applyAlignment="1">
      <alignment vertical="center"/>
    </xf>
    <xf numFmtId="0" fontId="2" fillId="0" borderId="0" xfId="0" applyFont="1" applyAlignment="1">
      <alignment vertical="center"/>
    </xf>
    <xf numFmtId="0" fontId="6" fillId="0" borderId="0" xfId="0" applyFont="1" applyAlignment="1"/>
    <xf numFmtId="3" fontId="6" fillId="24" borderId="0" xfId="2" applyNumberFormat="1" applyFont="1" applyFill="1" applyAlignment="1">
      <alignment horizontal="left" vertical="center"/>
    </xf>
    <xf numFmtId="167" fontId="6" fillId="24" borderId="0" xfId="2" applyNumberFormat="1" applyFont="1" applyFill="1" applyAlignment="1">
      <alignment horizontal="left" vertical="center"/>
    </xf>
    <xf numFmtId="171" fontId="6" fillId="0" borderId="1" xfId="0" applyNumberFormat="1" applyFont="1" applyBorder="1" applyAlignment="1"/>
    <xf numFmtId="0" fontId="6" fillId="35" borderId="0" xfId="0" applyFont="1" applyFill="1">
      <alignment horizontal="left" vertical="top"/>
    </xf>
    <xf numFmtId="0" fontId="6" fillId="35" borderId="2" xfId="0" applyFont="1" applyFill="1" applyBorder="1">
      <alignment horizontal="left" vertical="top"/>
    </xf>
    <xf numFmtId="3" fontId="6" fillId="35" borderId="0" xfId="0" applyNumberFormat="1" applyFont="1" applyFill="1" applyAlignment="1">
      <alignment horizontal="left" vertical="top" wrapText="1"/>
    </xf>
    <xf numFmtId="166" fontId="6" fillId="35" borderId="0" xfId="0" applyNumberFormat="1" applyFont="1" applyFill="1" applyProtection="1">
      <alignment horizontal="left" vertical="top"/>
      <protection locked="0"/>
    </xf>
    <xf numFmtId="0" fontId="6" fillId="35" borderId="0" xfId="2" applyFont="1" applyFill="1" applyAlignment="1">
      <alignment horizontal="left" vertical="top"/>
    </xf>
    <xf numFmtId="3" fontId="6" fillId="35" borderId="0" xfId="0" applyNumberFormat="1" applyFont="1" applyFill="1" applyProtection="1">
      <alignment horizontal="left" vertical="top"/>
      <protection locked="0"/>
    </xf>
    <xf numFmtId="3" fontId="6" fillId="35" borderId="0" xfId="0" applyNumberFormat="1" applyFont="1" applyFill="1">
      <alignment horizontal="left" vertical="top"/>
    </xf>
    <xf numFmtId="167" fontId="6" fillId="35" borderId="0" xfId="0" applyNumberFormat="1" applyFont="1" applyFill="1" applyProtection="1">
      <alignment horizontal="left" vertical="top"/>
      <protection locked="0"/>
    </xf>
    <xf numFmtId="167" fontId="6" fillId="35" borderId="0" xfId="0" applyNumberFormat="1" applyFont="1" applyFill="1">
      <alignment horizontal="left" vertical="top"/>
    </xf>
    <xf numFmtId="4" fontId="6" fillId="35" borderId="0" xfId="0" applyNumberFormat="1" applyFont="1" applyFill="1" applyProtection="1">
      <alignment horizontal="left" vertical="top"/>
      <protection locked="0"/>
    </xf>
    <xf numFmtId="0" fontId="6" fillId="35" borderId="0" xfId="0" applyFont="1" applyFill="1" applyAlignment="1">
      <alignment horizontal="left" vertical="top" wrapText="1"/>
    </xf>
    <xf numFmtId="0" fontId="6" fillId="35" borderId="2" xfId="0" applyFont="1" applyFill="1" applyBorder="1" applyAlignment="1">
      <alignment horizontal="left" vertical="top" wrapText="1"/>
    </xf>
    <xf numFmtId="4" fontId="6" fillId="35" borderId="0" xfId="0" applyNumberFormat="1" applyFont="1" applyFill="1" applyAlignment="1">
      <alignment horizontal="left" vertical="top" wrapText="1"/>
    </xf>
    <xf numFmtId="3" fontId="6" fillId="35" borderId="2" xfId="0" applyNumberFormat="1" applyFont="1" applyFill="1" applyBorder="1">
      <alignment horizontal="left" vertical="top"/>
    </xf>
    <xf numFmtId="167" fontId="6" fillId="35" borderId="0" xfId="3" applyNumberFormat="1" applyFont="1" applyFill="1" applyAlignment="1">
      <alignment horizontal="left" vertical="top"/>
    </xf>
    <xf numFmtId="167" fontId="6" fillId="35" borderId="0" xfId="0" applyNumberFormat="1" applyFont="1" applyFill="1" applyAlignment="1">
      <alignment horizontal="left" vertical="top" wrapText="1"/>
    </xf>
    <xf numFmtId="0" fontId="6" fillId="35" borderId="2" xfId="3" applyFont="1" applyFill="1" applyBorder="1" applyAlignment="1">
      <alignment horizontal="left" vertical="top"/>
    </xf>
    <xf numFmtId="0" fontId="26" fillId="35" borderId="0" xfId="0" applyFont="1" applyFill="1" applyAlignment="1"/>
    <xf numFmtId="3" fontId="6" fillId="35" borderId="2" xfId="3" applyNumberFormat="1" applyFont="1" applyFill="1" applyBorder="1" applyAlignment="1">
      <alignment horizontal="left" vertical="top"/>
    </xf>
    <xf numFmtId="15" fontId="6" fillId="35" borderId="2" xfId="0" applyNumberFormat="1" applyFont="1" applyFill="1" applyBorder="1" applyProtection="1">
      <alignment horizontal="left" vertical="top"/>
      <protection locked="0"/>
    </xf>
    <xf numFmtId="0" fontId="0" fillId="35" borderId="0" xfId="0" applyFill="1">
      <alignment horizontal="left" vertical="top"/>
    </xf>
    <xf numFmtId="3" fontId="6" fillId="35" borderId="2" xfId="0" applyNumberFormat="1" applyFont="1" applyFill="1" applyBorder="1" applyProtection="1">
      <alignment horizontal="left" vertical="top"/>
      <protection locked="0"/>
    </xf>
    <xf numFmtId="167" fontId="6" fillId="35" borderId="2" xfId="45" applyNumberFormat="1" applyFont="1" applyFill="1" applyBorder="1" applyAlignment="1" applyProtection="1">
      <alignment horizontal="left" vertical="top"/>
      <protection locked="0"/>
    </xf>
    <xf numFmtId="0" fontId="6" fillId="35" borderId="2" xfId="0" applyFont="1" applyFill="1" applyBorder="1" applyAlignment="1" applyProtection="1">
      <alignment horizontal="left" vertical="top" wrapText="1"/>
      <protection locked="0"/>
    </xf>
    <xf numFmtId="3" fontId="6" fillId="35" borderId="2" xfId="0" applyNumberFormat="1" applyFont="1" applyFill="1" applyBorder="1" applyAlignment="1" applyProtection="1">
      <alignment horizontal="left" vertical="top" wrapText="1"/>
      <protection locked="0"/>
    </xf>
    <xf numFmtId="167" fontId="6" fillId="35" borderId="2" xfId="45" applyNumberFormat="1" applyFont="1" applyFill="1" applyBorder="1" applyAlignment="1" applyProtection="1">
      <alignment horizontal="left" vertical="top" wrapText="1"/>
      <protection locked="0"/>
    </xf>
    <xf numFmtId="10" fontId="6" fillId="35" borderId="2" xfId="0" applyNumberFormat="1" applyFont="1" applyFill="1" applyBorder="1" applyAlignment="1" applyProtection="1">
      <alignment horizontal="left" vertical="top" wrapText="1"/>
      <protection locked="0"/>
    </xf>
    <xf numFmtId="3" fontId="6" fillId="35" borderId="2" xfId="0" applyNumberFormat="1" applyFont="1" applyFill="1" applyBorder="1" applyAlignment="1">
      <alignment horizontal="left" vertical="top" wrapText="1"/>
    </xf>
    <xf numFmtId="10" fontId="6" fillId="35" borderId="0" xfId="0" applyNumberFormat="1" applyFont="1" applyFill="1" applyAlignment="1">
      <alignment horizontal="left" vertical="top" wrapText="1"/>
    </xf>
    <xf numFmtId="167" fontId="6" fillId="35" borderId="0" xfId="0" applyNumberFormat="1" applyFont="1" applyFill="1" applyAlignment="1" applyProtection="1">
      <alignment horizontal="left" vertical="top" wrapText="1"/>
      <protection locked="0"/>
    </xf>
    <xf numFmtId="0" fontId="6" fillId="35" borderId="0" xfId="0" applyFont="1" applyFill="1" applyAlignment="1" applyProtection="1">
      <alignment horizontal="left" vertical="top" wrapText="1"/>
      <protection locked="0"/>
    </xf>
    <xf numFmtId="167" fontId="6" fillId="35" borderId="0" xfId="45" applyNumberFormat="1" applyFont="1" applyFill="1" applyBorder="1" applyAlignment="1" applyProtection="1">
      <alignment horizontal="left" vertical="top" wrapText="1"/>
      <protection locked="0"/>
    </xf>
    <xf numFmtId="0" fontId="6" fillId="35" borderId="2" xfId="0" applyFont="1" applyFill="1" applyBorder="1" applyProtection="1">
      <alignment horizontal="left" vertical="top"/>
      <protection locked="0"/>
    </xf>
    <xf numFmtId="0" fontId="6" fillId="35" borderId="14" xfId="0" applyFont="1" applyFill="1" applyBorder="1" applyProtection="1">
      <alignment horizontal="left" vertical="top"/>
      <protection locked="0"/>
    </xf>
    <xf numFmtId="0" fontId="6" fillId="35" borderId="0" xfId="0" applyFont="1" applyFill="1" applyProtection="1">
      <alignment horizontal="left" vertical="top"/>
      <protection locked="0"/>
    </xf>
    <xf numFmtId="164" fontId="6" fillId="0" borderId="0" xfId="48" applyFont="1" applyFill="1" applyBorder="1" applyAlignment="1">
      <alignment horizontal="left" vertical="top"/>
    </xf>
    <xf numFmtId="172" fontId="6" fillId="0" borderId="0" xfId="48" applyNumberFormat="1" applyFont="1" applyFill="1" applyBorder="1" applyAlignment="1">
      <alignment horizontal="left" vertical="top"/>
    </xf>
    <xf numFmtId="17" fontId="6" fillId="0" borderId="0" xfId="0" applyNumberFormat="1" applyFont="1">
      <alignment horizontal="left" vertical="top"/>
    </xf>
    <xf numFmtId="0" fontId="6" fillId="37" borderId="0" xfId="46" applyFont="1" applyFill="1" applyAlignment="1">
      <alignment horizontal="left" vertical="top" wrapText="1"/>
    </xf>
    <xf numFmtId="0" fontId="6" fillId="24" borderId="0" xfId="46" applyFont="1" applyFill="1" applyAlignment="1">
      <alignment horizontal="left" vertical="top" wrapText="1"/>
    </xf>
    <xf numFmtId="173" fontId="6" fillId="38" borderId="0" xfId="46" applyNumberFormat="1" applyFont="1" applyFill="1">
      <alignment horizontal="left" vertical="top"/>
    </xf>
    <xf numFmtId="0" fontId="26" fillId="28" borderId="0" xfId="46" applyFont="1" applyFill="1">
      <alignment horizontal="left" vertical="top"/>
    </xf>
    <xf numFmtId="173" fontId="41" fillId="0" borderId="0" xfId="46" applyNumberFormat="1" applyFont="1">
      <alignment horizontal="left" vertical="top"/>
    </xf>
    <xf numFmtId="173" fontId="42" fillId="0" borderId="0" xfId="46" applyNumberFormat="1" applyFont="1">
      <alignment horizontal="left" vertical="top"/>
    </xf>
    <xf numFmtId="167" fontId="6" fillId="0" borderId="0" xfId="46" applyNumberFormat="1" applyFont="1">
      <alignment horizontal="left" vertical="top"/>
    </xf>
    <xf numFmtId="173" fontId="6" fillId="0" borderId="0" xfId="49" applyNumberFormat="1" applyFont="1" applyFill="1" applyAlignment="1">
      <alignment horizontal="left" vertical="top"/>
    </xf>
    <xf numFmtId="167" fontId="6" fillId="35" borderId="0" xfId="46" applyNumberFormat="1" applyFont="1" applyFill="1">
      <alignment horizontal="left" vertical="top"/>
    </xf>
    <xf numFmtId="174" fontId="6" fillId="35" borderId="0" xfId="46" applyNumberFormat="1" applyFont="1" applyFill="1">
      <alignment horizontal="left" vertical="top"/>
    </xf>
    <xf numFmtId="175" fontId="6" fillId="0" borderId="0" xfId="46" applyNumberFormat="1" applyFont="1">
      <alignment horizontal="left" vertical="top"/>
    </xf>
    <xf numFmtId="0" fontId="30" fillId="32" borderId="0" xfId="46" applyFont="1" applyFill="1" applyAlignment="1">
      <alignment horizontal="left" vertical="top" wrapText="1"/>
    </xf>
    <xf numFmtId="0" fontId="6" fillId="39" borderId="0" xfId="46" applyFont="1" applyFill="1">
      <alignment horizontal="left" vertical="top"/>
    </xf>
    <xf numFmtId="176" fontId="6" fillId="35" borderId="0" xfId="46" applyNumberFormat="1" applyFont="1" applyFill="1">
      <alignment horizontal="left" vertical="top"/>
    </xf>
    <xf numFmtId="176" fontId="6" fillId="35" borderId="0" xfId="46" applyNumberFormat="1" applyFont="1" applyFill="1" applyAlignment="1">
      <alignment vertical="top"/>
    </xf>
    <xf numFmtId="0" fontId="6" fillId="39" borderId="0" xfId="46" applyFont="1" applyFill="1" applyAlignment="1">
      <alignment vertical="top" wrapText="1"/>
    </xf>
    <xf numFmtId="0" fontId="43" fillId="0" borderId="0" xfId="0" applyFont="1">
      <alignment horizontal="left" vertical="top"/>
    </xf>
    <xf numFmtId="0" fontId="44" fillId="0" borderId="0" xfId="0" applyFont="1">
      <alignment horizontal="left" vertical="top"/>
    </xf>
    <xf numFmtId="0" fontId="44" fillId="0" borderId="0" xfId="0" applyFont="1" applyAlignment="1">
      <alignment horizontal="left" vertical="center"/>
    </xf>
    <xf numFmtId="0" fontId="45" fillId="0" borderId="0" xfId="0" applyFont="1">
      <alignment horizontal="left" vertical="top"/>
    </xf>
    <xf numFmtId="15" fontId="6" fillId="0" borderId="0" xfId="46" applyNumberFormat="1" applyFont="1">
      <alignment horizontal="left" vertical="top"/>
    </xf>
    <xf numFmtId="0" fontId="46" fillId="0" borderId="0" xfId="0" applyFont="1">
      <alignment horizontal="left" vertical="top"/>
    </xf>
    <xf numFmtId="166" fontId="6" fillId="24" borderId="0" xfId="46" applyNumberFormat="1" applyFont="1" applyFill="1" applyAlignment="1">
      <alignment horizontal="left" vertical="center"/>
    </xf>
    <xf numFmtId="166" fontId="6" fillId="0" borderId="2" xfId="46" applyNumberFormat="1" applyFont="1" applyBorder="1" applyAlignment="1">
      <alignment horizontal="left" vertical="center"/>
    </xf>
    <xf numFmtId="166" fontId="6" fillId="25" borderId="0" xfId="46" applyNumberFormat="1" applyFont="1" applyFill="1" applyAlignment="1">
      <alignment horizontal="left" vertical="center"/>
    </xf>
    <xf numFmtId="166" fontId="6" fillId="25" borderId="12" xfId="46" applyNumberFormat="1" applyFont="1" applyFill="1" applyBorder="1" applyAlignment="1">
      <alignment horizontal="left" vertical="center"/>
    </xf>
    <xf numFmtId="166" fontId="6" fillId="25" borderId="13" xfId="46" applyNumberFormat="1" applyFont="1" applyFill="1" applyBorder="1" applyAlignment="1">
      <alignment horizontal="left" vertical="center"/>
    </xf>
    <xf numFmtId="15" fontId="2" fillId="0" borderId="0" xfId="46" applyNumberFormat="1" applyFont="1" applyAlignment="1">
      <alignment horizontal="left" vertical="center"/>
    </xf>
    <xf numFmtId="166" fontId="6" fillId="0" borderId="0" xfId="46" applyNumberFormat="1" applyFont="1">
      <alignment horizontal="left" vertical="top"/>
    </xf>
    <xf numFmtId="0" fontId="6" fillId="24" borderId="0" xfId="46" applyFont="1" applyFill="1" applyAlignment="1">
      <alignment horizontal="left" vertical="center"/>
    </xf>
    <xf numFmtId="0" fontId="6" fillId="0" borderId="2" xfId="46" applyFont="1" applyBorder="1" applyAlignment="1">
      <alignment horizontal="left" vertical="center"/>
    </xf>
    <xf numFmtId="0" fontId="6" fillId="25" borderId="0" xfId="46" applyFont="1" applyFill="1" applyAlignment="1">
      <alignment horizontal="left" vertical="center"/>
    </xf>
    <xf numFmtId="0" fontId="6" fillId="25" borderId="12" xfId="46" applyFont="1" applyFill="1" applyBorder="1" applyAlignment="1">
      <alignment horizontal="left" vertical="center"/>
    </xf>
    <xf numFmtId="0" fontId="6" fillId="25" borderId="13" xfId="46" applyFont="1" applyFill="1" applyBorder="1" applyAlignment="1">
      <alignment horizontal="left" vertical="center"/>
    </xf>
    <xf numFmtId="0" fontId="2" fillId="0" borderId="0" xfId="46" applyFont="1" applyAlignment="1">
      <alignment horizontal="left" vertical="center"/>
    </xf>
    <xf numFmtId="3" fontId="6" fillId="24" borderId="0" xfId="46" applyNumberFormat="1" applyFont="1" applyFill="1" applyAlignment="1">
      <alignment horizontal="left" vertical="center"/>
    </xf>
    <xf numFmtId="3" fontId="6" fillId="0" borderId="2" xfId="46" applyNumberFormat="1" applyFont="1" applyBorder="1" applyAlignment="1">
      <alignment horizontal="left" vertical="center"/>
    </xf>
    <xf numFmtId="3" fontId="6" fillId="25" borderId="0" xfId="46" applyNumberFormat="1" applyFont="1" applyFill="1" applyAlignment="1">
      <alignment horizontal="left" vertical="center"/>
    </xf>
    <xf numFmtId="3" fontId="6" fillId="25" borderId="12" xfId="46" applyNumberFormat="1" applyFont="1" applyFill="1" applyBorder="1" applyAlignment="1">
      <alignment horizontal="left" vertical="center"/>
    </xf>
    <xf numFmtId="3" fontId="6" fillId="25" borderId="13" xfId="46" applyNumberFormat="1" applyFont="1" applyFill="1" applyBorder="1" applyAlignment="1">
      <alignment horizontal="left" vertical="center"/>
    </xf>
    <xf numFmtId="3" fontId="2" fillId="0" borderId="0" xfId="46" applyNumberFormat="1" applyFont="1" applyAlignment="1">
      <alignment horizontal="left" vertical="center"/>
    </xf>
    <xf numFmtId="3" fontId="6" fillId="0" borderId="0" xfId="46" applyNumberFormat="1" applyFont="1">
      <alignment horizontal="left" vertical="top"/>
    </xf>
    <xf numFmtId="167" fontId="6" fillId="24" borderId="0" xfId="46" applyNumberFormat="1" applyFont="1" applyFill="1" applyAlignment="1">
      <alignment horizontal="left" vertical="center"/>
    </xf>
    <xf numFmtId="167" fontId="6" fillId="0" borderId="2" xfId="46" applyNumberFormat="1" applyFont="1" applyBorder="1" applyAlignment="1">
      <alignment horizontal="left" vertical="center"/>
    </xf>
    <xf numFmtId="167" fontId="6" fillId="25" borderId="0" xfId="46" applyNumberFormat="1" applyFont="1" applyFill="1" applyAlignment="1">
      <alignment horizontal="left" vertical="center"/>
    </xf>
    <xf numFmtId="167" fontId="6" fillId="25" borderId="12" xfId="46" applyNumberFormat="1" applyFont="1" applyFill="1" applyBorder="1" applyAlignment="1">
      <alignment horizontal="left" vertical="center"/>
    </xf>
    <xf numFmtId="167" fontId="6" fillId="25" borderId="13" xfId="46" applyNumberFormat="1" applyFont="1" applyFill="1" applyBorder="1" applyAlignment="1">
      <alignment horizontal="left" vertical="center"/>
    </xf>
    <xf numFmtId="167" fontId="6" fillId="0" borderId="2" xfId="50" applyNumberFormat="1" applyFont="1" applyFill="1" applyBorder="1" applyAlignment="1" applyProtection="1">
      <alignment horizontal="left" vertical="center"/>
      <protection locked="0"/>
    </xf>
    <xf numFmtId="167" fontId="6" fillId="0" borderId="2" xfId="46" applyNumberFormat="1" applyFont="1" applyBorder="1" applyAlignment="1" applyProtection="1">
      <alignment horizontal="left" vertical="center"/>
      <protection locked="0"/>
    </xf>
    <xf numFmtId="10" fontId="2" fillId="0" borderId="0" xfId="46" applyNumberFormat="1" applyFont="1" applyAlignment="1">
      <alignment horizontal="left" vertical="center"/>
    </xf>
    <xf numFmtId="0" fontId="6" fillId="0" borderId="2" xfId="46" applyFont="1" applyBorder="1" applyAlignment="1" applyProtection="1">
      <alignment horizontal="left" vertical="center"/>
      <protection locked="0"/>
    </xf>
    <xf numFmtId="170" fontId="6" fillId="25" borderId="0" xfId="46" applyNumberFormat="1" applyFont="1" applyFill="1" applyAlignment="1">
      <alignment horizontal="left" vertical="center"/>
    </xf>
    <xf numFmtId="9" fontId="6" fillId="0" borderId="2" xfId="46" applyNumberFormat="1" applyFont="1" applyBorder="1" applyAlignment="1" applyProtection="1">
      <alignment horizontal="left" vertical="center"/>
      <protection locked="0"/>
    </xf>
    <xf numFmtId="0" fontId="6" fillId="24" borderId="0" xfId="46" applyFont="1" applyFill="1" applyAlignment="1">
      <alignment horizontal="left" vertical="center" wrapText="1"/>
    </xf>
    <xf numFmtId="0" fontId="6" fillId="24" borderId="2" xfId="46" applyFont="1" applyFill="1" applyBorder="1" applyAlignment="1">
      <alignment horizontal="left" vertical="center" wrapText="1"/>
    </xf>
    <xf numFmtId="0" fontId="6" fillId="26" borderId="12" xfId="46" applyFont="1" applyFill="1" applyBorder="1" applyAlignment="1">
      <alignment horizontal="left" vertical="center" wrapText="1"/>
    </xf>
    <xf numFmtId="0" fontId="6" fillId="26" borderId="0" xfId="46" applyFont="1" applyFill="1" applyAlignment="1">
      <alignment horizontal="left" vertical="center" wrapText="1"/>
    </xf>
    <xf numFmtId="0" fontId="6" fillId="26" borderId="13" xfId="46" applyFont="1" applyFill="1" applyBorder="1" applyAlignment="1">
      <alignment horizontal="left" vertical="center" wrapText="1"/>
    </xf>
    <xf numFmtId="0" fontId="6" fillId="27" borderId="0" xfId="46" applyFont="1" applyFill="1" applyAlignment="1">
      <alignment horizontal="left" vertical="center" wrapText="1"/>
    </xf>
    <xf numFmtId="0" fontId="6" fillId="28" borderId="0" xfId="46" applyFont="1" applyFill="1" applyAlignment="1" applyProtection="1">
      <alignment horizontal="left" vertical="center"/>
      <protection locked="0"/>
    </xf>
    <xf numFmtId="0" fontId="6" fillId="0" borderId="0" xfId="46" applyFont="1" applyAlignment="1">
      <alignment horizontal="left" vertical="center"/>
    </xf>
    <xf numFmtId="0" fontId="6" fillId="0" borderId="0" xfId="46" applyFont="1" applyAlignment="1" applyProtection="1">
      <alignment horizontal="left" vertical="center"/>
      <protection locked="0"/>
    </xf>
    <xf numFmtId="3" fontId="6" fillId="0" borderId="0" xfId="46" applyNumberFormat="1" applyFont="1" applyAlignment="1">
      <alignment horizontal="left" vertical="center"/>
    </xf>
    <xf numFmtId="167" fontId="6" fillId="0" borderId="0" xfId="50" applyNumberFormat="1" applyFont="1" applyFill="1" applyBorder="1" applyAlignment="1">
      <alignment horizontal="left" vertical="center"/>
    </xf>
    <xf numFmtId="167" fontId="6" fillId="0" borderId="0" xfId="50" applyNumberFormat="1" applyFont="1" applyFill="1" applyBorder="1" applyAlignment="1" applyProtection="1">
      <alignment horizontal="left" vertical="center"/>
      <protection locked="0"/>
    </xf>
    <xf numFmtId="0" fontId="6" fillId="0" borderId="13" xfId="46" applyFont="1" applyBorder="1" applyAlignment="1" applyProtection="1">
      <alignment horizontal="left" vertical="center"/>
      <protection locked="0"/>
    </xf>
    <xf numFmtId="0" fontId="6" fillId="0" borderId="0" xfId="50" applyNumberFormat="1" applyFont="1" applyFill="1" applyBorder="1" applyAlignment="1" applyProtection="1">
      <alignment horizontal="left" vertical="center"/>
      <protection locked="0"/>
    </xf>
    <xf numFmtId="0" fontId="36" fillId="0" borderId="0" xfId="50" applyNumberFormat="1" applyFont="1" applyFill="1" applyBorder="1" applyAlignment="1" applyProtection="1">
      <alignment horizontal="left" vertical="center"/>
      <protection locked="0"/>
    </xf>
    <xf numFmtId="0" fontId="2" fillId="0" borderId="1" xfId="46" applyFont="1" applyBorder="1" applyAlignment="1">
      <alignment horizontal="left" vertical="center"/>
    </xf>
    <xf numFmtId="167" fontId="2" fillId="0" borderId="0" xfId="46" applyNumberFormat="1" applyFont="1" applyAlignment="1">
      <alignment horizontal="left" vertical="center"/>
    </xf>
    <xf numFmtId="167" fontId="2" fillId="0" borderId="0" xfId="50" applyNumberFormat="1" applyFont="1" applyAlignment="1">
      <alignment horizontal="left" vertical="center"/>
    </xf>
    <xf numFmtId="3" fontId="40" fillId="36" borderId="0" xfId="46" applyNumberFormat="1" applyFont="1" applyFill="1" applyAlignment="1">
      <alignment horizontal="right" vertical="center" wrapText="1"/>
    </xf>
    <xf numFmtId="168" fontId="6" fillId="0" borderId="0" xfId="46" applyNumberFormat="1" applyFont="1" applyAlignment="1" applyProtection="1">
      <alignment horizontal="left" vertical="center"/>
      <protection locked="0"/>
    </xf>
    <xf numFmtId="0" fontId="6" fillId="0" borderId="12" xfId="46" applyFont="1" applyBorder="1" applyAlignment="1" applyProtection="1">
      <alignment horizontal="left" vertical="center"/>
      <protection locked="0"/>
    </xf>
    <xf numFmtId="0" fontId="6" fillId="0" borderId="0" xfId="46" applyFont="1" applyProtection="1">
      <alignment horizontal="left" vertical="top"/>
      <protection locked="0"/>
    </xf>
    <xf numFmtId="171" fontId="2" fillId="0" borderId="1" xfId="46" applyNumberFormat="1" applyFont="1" applyBorder="1" applyAlignment="1">
      <alignment horizontal="left" vertical="center"/>
    </xf>
    <xf numFmtId="0" fontId="7" fillId="0" borderId="0" xfId="46" applyFont="1" applyAlignment="1">
      <alignment horizontal="left" vertical="center"/>
    </xf>
    <xf numFmtId="167" fontId="7" fillId="0" borderId="0" xfId="50" applyNumberFormat="1" applyFont="1" applyFill="1" applyBorder="1" applyAlignment="1">
      <alignment horizontal="left" vertical="center"/>
    </xf>
    <xf numFmtId="169" fontId="7" fillId="0" borderId="0" xfId="46" applyNumberFormat="1" applyFont="1" applyAlignment="1">
      <alignment horizontal="left" vertical="center"/>
    </xf>
    <xf numFmtId="0" fontId="6" fillId="0" borderId="12" xfId="46" applyFont="1" applyBorder="1" applyAlignment="1">
      <alignment horizontal="left" vertical="center"/>
    </xf>
    <xf numFmtId="0" fontId="6" fillId="0" borderId="13" xfId="46" applyFont="1" applyBorder="1" applyAlignment="1">
      <alignment horizontal="left" vertical="center"/>
    </xf>
    <xf numFmtId="3" fontId="40" fillId="0" borderId="0" xfId="46" applyNumberFormat="1" applyFont="1" applyAlignment="1">
      <alignment horizontal="right" vertical="center" wrapText="1"/>
    </xf>
    <xf numFmtId="49" fontId="6" fillId="0" borderId="0" xfId="46" applyNumberFormat="1" applyFont="1" applyAlignment="1">
      <alignment horizontal="left" vertical="center"/>
    </xf>
    <xf numFmtId="167" fontId="6" fillId="0" borderId="13" xfId="50" applyNumberFormat="1" applyFont="1" applyFill="1" applyBorder="1" applyAlignment="1" applyProtection="1">
      <alignment horizontal="left" vertical="center"/>
      <protection locked="0"/>
    </xf>
    <xf numFmtId="171" fontId="2" fillId="0" borderId="0" xfId="46" applyNumberFormat="1" applyFont="1" applyAlignment="1">
      <alignment horizontal="left" vertical="center"/>
    </xf>
    <xf numFmtId="167" fontId="6" fillId="0" borderId="0" xfId="46" applyNumberFormat="1" applyFont="1" applyAlignment="1" applyProtection="1">
      <alignment horizontal="left" vertical="center"/>
      <protection locked="0"/>
    </xf>
    <xf numFmtId="0" fontId="40" fillId="36" borderId="0" xfId="46" applyFont="1" applyFill="1" applyAlignment="1">
      <alignment vertical="center"/>
    </xf>
    <xf numFmtId="3" fontId="6" fillId="0" borderId="0" xfId="46" applyNumberFormat="1" applyFont="1" applyAlignment="1">
      <alignment horizontal="right" vertical="center"/>
    </xf>
    <xf numFmtId="0" fontId="6" fillId="0" borderId="2" xfId="46" applyFont="1" applyBorder="1" applyProtection="1">
      <alignment horizontal="left" vertical="top"/>
      <protection locked="0"/>
    </xf>
    <xf numFmtId="167" fontId="6" fillId="0" borderId="0" xfId="50" applyNumberFormat="1" applyFont="1" applyFill="1" applyBorder="1" applyAlignment="1">
      <alignment horizontal="left" vertical="top"/>
    </xf>
    <xf numFmtId="167" fontId="6" fillId="0" borderId="0" xfId="50" applyNumberFormat="1" applyFont="1" applyFill="1" applyBorder="1" applyAlignment="1" applyProtection="1">
      <alignment horizontal="left" vertical="top"/>
      <protection locked="0"/>
    </xf>
    <xf numFmtId="0" fontId="6" fillId="0" borderId="13" xfId="46" applyFont="1" applyBorder="1" applyProtection="1">
      <alignment horizontal="left" vertical="top"/>
      <protection locked="0"/>
    </xf>
    <xf numFmtId="171" fontId="2" fillId="0" borderId="1" xfId="46" applyNumberFormat="1" applyFont="1" applyBorder="1" applyAlignment="1"/>
    <xf numFmtId="3" fontId="2" fillId="0" borderId="0" xfId="46" applyNumberFormat="1" applyFont="1" applyAlignment="1"/>
    <xf numFmtId="10" fontId="2" fillId="0" borderId="0" xfId="46" applyNumberFormat="1" applyFont="1" applyAlignment="1"/>
    <xf numFmtId="0" fontId="2" fillId="0" borderId="0" xfId="46" applyFont="1" applyAlignment="1"/>
    <xf numFmtId="167" fontId="2" fillId="0" borderId="0" xfId="50" applyNumberFormat="1" applyFont="1" applyAlignment="1"/>
    <xf numFmtId="3" fontId="6" fillId="0" borderId="2" xfId="46" applyNumberFormat="1" applyFont="1" applyBorder="1">
      <alignment horizontal="left" vertical="top"/>
    </xf>
    <xf numFmtId="168" fontId="6" fillId="0" borderId="0" xfId="46" applyNumberFormat="1" applyFont="1" applyProtection="1">
      <alignment horizontal="left" vertical="top"/>
      <protection locked="0"/>
    </xf>
    <xf numFmtId="0" fontId="7" fillId="0" borderId="0" xfId="46" applyFont="1">
      <alignment horizontal="left" vertical="top"/>
    </xf>
    <xf numFmtId="167" fontId="7" fillId="0" borderId="0" xfId="50" applyNumberFormat="1" applyFont="1" applyFill="1" applyBorder="1" applyAlignment="1">
      <alignment horizontal="left" vertical="top"/>
    </xf>
    <xf numFmtId="169" fontId="7" fillId="0" borderId="0" xfId="46" applyNumberFormat="1" applyFont="1">
      <alignment horizontal="left" vertical="top"/>
    </xf>
    <xf numFmtId="0" fontId="6" fillId="0" borderId="12" xfId="46" applyFont="1" applyBorder="1">
      <alignment horizontal="left" vertical="top"/>
    </xf>
    <xf numFmtId="0" fontId="6" fillId="0" borderId="13" xfId="46" applyFont="1" applyBorder="1">
      <alignment horizontal="left" vertical="top"/>
    </xf>
    <xf numFmtId="171" fontId="2" fillId="0" borderId="0" xfId="46" applyNumberFormat="1" applyFont="1" applyAlignment="1"/>
    <xf numFmtId="167" fontId="7" fillId="0" borderId="0" xfId="46" applyNumberFormat="1" applyFont="1">
      <alignment horizontal="left" vertical="top"/>
    </xf>
    <xf numFmtId="0" fontId="7" fillId="0" borderId="2" xfId="46" applyFont="1" applyBorder="1">
      <alignment horizontal="left" vertical="top"/>
    </xf>
    <xf numFmtId="169" fontId="7" fillId="0" borderId="12" xfId="46" applyNumberFormat="1" applyFont="1" applyBorder="1">
      <alignment horizontal="left" vertical="top"/>
    </xf>
    <xf numFmtId="0" fontId="6" fillId="0" borderId="12" xfId="46" applyFont="1" applyBorder="1" applyProtection="1">
      <alignment horizontal="left" vertical="top"/>
      <protection locked="0"/>
    </xf>
    <xf numFmtId="0" fontId="2" fillId="28" borderId="19" xfId="0" applyFont="1" applyFill="1" applyBorder="1" applyProtection="1">
      <alignment horizontal="left" vertical="top"/>
      <protection locked="0"/>
    </xf>
    <xf numFmtId="0" fontId="1" fillId="0" borderId="2" xfId="1" applyFill="1" applyBorder="1" applyProtection="1">
      <alignment horizontal="left" vertical="top"/>
      <protection locked="0"/>
    </xf>
    <xf numFmtId="3" fontId="6" fillId="40" borderId="0" xfId="0" applyNumberFormat="1" applyFont="1" applyFill="1">
      <alignment horizontal="left" vertical="top"/>
    </xf>
    <xf numFmtId="166" fontId="6" fillId="0" borderId="2" xfId="0" applyNumberFormat="1" applyFont="1" applyBorder="1" applyProtection="1">
      <alignment horizontal="left" vertical="top"/>
      <protection locked="0"/>
    </xf>
    <xf numFmtId="0" fontId="6" fillId="0" borderId="0" xfId="47" applyFont="1" applyAlignment="1">
      <alignment horizontal="left" vertical="top"/>
    </xf>
    <xf numFmtId="0" fontId="26" fillId="24" borderId="0" xfId="2" applyFont="1" applyFill="1" applyAlignment="1">
      <alignment horizontal="left" vertical="top"/>
    </xf>
    <xf numFmtId="0" fontId="28" fillId="0" borderId="0" xfId="46" applyFont="1">
      <alignment horizontal="left" vertical="top"/>
    </xf>
    <xf numFmtId="0" fontId="8" fillId="0" borderId="0" xfId="46" applyFont="1" applyAlignment="1">
      <alignment horizontal="left" vertical="top" wrapText="1"/>
    </xf>
    <xf numFmtId="0" fontId="6" fillId="35" borderId="0" xfId="46" applyFont="1" applyFill="1" applyAlignment="1">
      <alignment vertical="top" wrapText="1"/>
    </xf>
  </cellXfs>
  <cellStyles count="51">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Input 2" xfId="37" xr:uid="{00000000-0005-0000-0000-000024000000}"/>
    <cellStyle name="Komma" xfId="48" builtinId="3"/>
    <cellStyle name="Link" xfId="1" builtinId="8"/>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2" xfId="50" xr:uid="{00000000-0005-0000-0000-00002F000000}"/>
    <cellStyle name="Procent" xfId="45" builtinId="5"/>
    <cellStyle name="Title 2" xfId="42" xr:uid="{00000000-0005-0000-0000-000030000000}"/>
    <cellStyle name="Total 2" xfId="43" xr:uid="{00000000-0005-0000-0000-000031000000}"/>
    <cellStyle name="Warning Text 2" xfId="44" xr:uid="{00000000-0005-0000-0000-000032000000}"/>
  </cellStyles>
  <dxfs count="24">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cia.gov/library/publications/the-world-factbook/geos/bel.html" TargetMode="External"/><Relationship Id="rId2" Type="http://schemas.openxmlformats.org/officeDocument/2006/relationships/hyperlink" Target="http://parlgov.org/stable/data/bel.html" TargetMode="External"/><Relationship Id="rId1" Type="http://schemas.openxmlformats.org/officeDocument/2006/relationships/hyperlink" Target="http://data.un.org/CountryProfile.aspx?crname=Belgium" TargetMode="External"/><Relationship Id="rId5" Type="http://schemas.openxmlformats.org/officeDocument/2006/relationships/hyperlink" Target="http://www.nsd.uib.no/european_election_database/country/belgium" TargetMode="External"/><Relationship Id="rId4" Type="http://schemas.openxmlformats.org/officeDocument/2006/relationships/hyperlink" Target="http://www.ipu.org/parline-e/reports/2029_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lections2019.belgium.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XFD1048576"/>
    </sheetView>
  </sheetViews>
  <sheetFormatPr defaultColWidth="9.140625" defaultRowHeight="11.25"/>
  <cols>
    <col min="1" max="1" width="11.85546875" style="89" customWidth="1"/>
    <col min="2" max="3" width="16.140625" style="89" customWidth="1"/>
    <col min="4" max="4" width="17.42578125" style="89" customWidth="1"/>
    <col min="5" max="11" width="16.140625" style="89" customWidth="1"/>
    <col min="12" max="16" width="13.5703125" style="89" customWidth="1"/>
    <col min="17" max="17" width="27.42578125" style="89" customWidth="1"/>
    <col min="18" max="16384" width="9.140625" style="89"/>
  </cols>
  <sheetData>
    <row r="1" spans="1:17" ht="26.25">
      <c r="A1" s="316" t="s">
        <v>293</v>
      </c>
      <c r="B1" s="316"/>
      <c r="C1" s="316"/>
      <c r="D1" s="316"/>
      <c r="E1" s="316"/>
      <c r="F1" s="316"/>
      <c r="G1" s="316"/>
      <c r="H1" s="316"/>
      <c r="I1" s="316"/>
      <c r="J1" s="316"/>
      <c r="K1" s="316"/>
      <c r="L1" s="213" t="s">
        <v>1521</v>
      </c>
      <c r="M1" s="214">
        <v>42295</v>
      </c>
      <c r="N1" s="215"/>
      <c r="O1" s="215"/>
      <c r="P1" s="215"/>
      <c r="Q1" s="215"/>
    </row>
    <row r="2" spans="1:17" ht="69" customHeight="1">
      <c r="A2" s="317"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Belgium.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Belgium,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Belgium and during which periods, and provides additional information and information for editors and country authors.  If you have any questions, please email the PDY editors.  Contact information can be found at http://www.politicaldatayearbook.com/AboutUs.aspx</v>
      </c>
      <c r="B2" s="317"/>
      <c r="C2" s="317"/>
      <c r="D2" s="317"/>
      <c r="E2" s="317"/>
      <c r="F2" s="317"/>
      <c r="G2" s="317"/>
      <c r="H2" s="317"/>
      <c r="I2" s="317"/>
      <c r="J2" s="317"/>
      <c r="K2" s="317"/>
      <c r="L2" s="216" t="s">
        <v>1522</v>
      </c>
      <c r="M2" s="318" t="s">
        <v>1563</v>
      </c>
      <c r="N2" s="318"/>
      <c r="O2" s="318"/>
      <c r="P2" s="318"/>
      <c r="Q2" s="318"/>
    </row>
    <row r="3" spans="1:17">
      <c r="A3" s="116" t="s">
        <v>6</v>
      </c>
      <c r="B3" s="117" t="s">
        <v>1</v>
      </c>
      <c r="C3" s="118" t="s">
        <v>86</v>
      </c>
      <c r="D3" s="118" t="s">
        <v>1269</v>
      </c>
      <c r="E3" s="118" t="s">
        <v>87</v>
      </c>
      <c r="F3" s="118" t="s">
        <v>141</v>
      </c>
      <c r="G3" s="118" t="s">
        <v>88</v>
      </c>
      <c r="H3" s="118" t="s">
        <v>89</v>
      </c>
      <c r="I3" s="118" t="s">
        <v>90</v>
      </c>
      <c r="J3" s="123" t="s">
        <v>91</v>
      </c>
      <c r="K3" s="123" t="s">
        <v>92</v>
      </c>
      <c r="L3" s="119" t="s">
        <v>2</v>
      </c>
      <c r="M3" s="120" t="s">
        <v>0</v>
      </c>
      <c r="N3" s="120" t="s">
        <v>85</v>
      </c>
      <c r="O3" s="119" t="s">
        <v>142</v>
      </c>
      <c r="P3" s="119" t="s">
        <v>1523</v>
      </c>
      <c r="Q3" s="212" t="s">
        <v>143</v>
      </c>
    </row>
    <row r="4" spans="1:17" ht="123.75">
      <c r="A4" s="121" t="s">
        <v>144</v>
      </c>
      <c r="B4" s="121" t="s">
        <v>145</v>
      </c>
      <c r="C4" s="121" t="s">
        <v>146</v>
      </c>
      <c r="D4" s="121" t="s">
        <v>147</v>
      </c>
      <c r="E4" s="121" t="s">
        <v>148</v>
      </c>
      <c r="F4" s="121" t="s">
        <v>149</v>
      </c>
      <c r="G4" s="121" t="s">
        <v>150</v>
      </c>
      <c r="H4" s="121" t="s">
        <v>151</v>
      </c>
      <c r="I4" s="121" t="s">
        <v>152</v>
      </c>
      <c r="J4" s="122" t="s">
        <v>153</v>
      </c>
      <c r="K4" s="122" t="s">
        <v>154</v>
      </c>
      <c r="L4" s="121" t="s">
        <v>155</v>
      </c>
      <c r="M4" s="121" t="s">
        <v>156</v>
      </c>
      <c r="N4" s="121" t="s">
        <v>157</v>
      </c>
      <c r="O4" s="121" t="s">
        <v>158</v>
      </c>
      <c r="P4" s="121" t="s">
        <v>1524</v>
      </c>
      <c r="Q4" s="121" t="s">
        <v>159</v>
      </c>
    </row>
    <row r="5" spans="1:17" ht="45">
      <c r="A5" s="121" t="str">
        <f>"Status for "&amp;A1</f>
        <v>Status for Belgium</v>
      </c>
      <c r="B5" s="121" t="s">
        <v>160</v>
      </c>
      <c r="C5" s="121"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1991-2013</v>
      </c>
      <c r="D5" s="121"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1991-2023</v>
      </c>
      <c r="E5" s="121" t="e">
        <f>IF(MAX(#REF!)&lt;1,"Tab is grey to indicate that this information is not collected for "&amp;$A$1,IF(MAX(#REF!)=MIN(#REF!),"Dataset includes only "&amp;YEAR(MAX(#REF!)),"Dataset includes years "&amp;YEAR(MIN(#REF!))&amp;"-"&amp;YEAR(MAX(#REF!))))</f>
        <v>#REF!</v>
      </c>
      <c r="F5" s="121" t="str">
        <f>IF(MAX(parlseats_lh!$A$1:$ZZ$1)&lt;1,"Tab is grey to indicate that this information is not collected for "&amp;$A$1,IF(MAX(parlseats_lh!$A$1:$ZZ$1)=MIN(parlseats_lh!$A$1:$ZZ$1),"Dataset includes only "&amp;YEAR(MAX(parlseats_lh!$A$1:$ZZ$1)),"Dataset includes years "&amp;YEAR(MIN(parlseats_lh!$A$1:$ZZ$1))&amp;"-"&amp;YEAR(MAX(parlseats_lh!$A$1:$ZZ$1))))</f>
        <v>Dataset includes years 1991-2007</v>
      </c>
      <c r="G5" s="121" t="str">
        <f>IF(MAX(parlvotes_uh!$A$2:$ZZ$2)&lt;1,"Tab is grey to indicate that this information is not collected for "&amp;$A$1,IF(MAX(parlvotes_uh!$A$2:$ZZ$2)=MIN(parlvotes_uh!$A$2:$ZZ$2),"Dataset includes only "&amp;YEAR(MAX(parlvotes_uh!$A$2:$ZZ$2)),"Dataset includes years "&amp;YEAR(MIN(parlvotes_uh!$A$2:$ZZ$2))&amp;"-"&amp;YEAR(MAX(parlvotes_uh!$A$2:$ZZ$2))))</f>
        <v>Dataset includes years 1991-2010</v>
      </c>
      <c r="H5" s="121" t="str">
        <f>IF(MAX(parlseats_uh!$A$1:$ZZ$1)&lt;1,"Tab is grey to indicate that this information is not collected for "&amp;$A$1,IF(MAX(parlseats_uh!$A$1:$ZZ$1)=MIN(parlseats_uh!$A$1:$ZZ$1),"Dataset includes only "&amp;YEAR(MAX(parlseats_uh!$A$1:$ZZ$1)),"Dataset includes years "&amp;YEAR(MIN(parlseats_uh!$A$1:$ZZ$1))&amp;"-"&amp;YEAR(MAX(parlseats_uh!$A$1:$ZZ$1))))</f>
        <v>Dataset includes years 1991-2007</v>
      </c>
      <c r="I5" s="121"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22"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Belgium</v>
      </c>
      <c r="K5" s="122" t="str">
        <f>IF(MAX(refvotes!$A$2:$ZZ$2)&lt;1,"Tab is grey to indicate that this information is not collected for "&amp;$A$1,IF(MAX(refvotes!$A$2:$ZZ$2)=MIN(refvotes!$A$2:$ZZ$2),"Dataset includes only "&amp;YEAR(MAX(refvotes!$A$2:$ZZ$2)),"Dataset includes years "&amp;YEAR(MIN(refvotes!$A$2:$ZZ$2))&amp;"-"&amp;YEAR(MAX(refvotes!$A$2:$ZZ$2))))</f>
        <v>Tab is grey to indicate that this information is not collected for Belgium</v>
      </c>
      <c r="L5" s="121" t="s">
        <v>160</v>
      </c>
      <c r="M5" s="121" t="s">
        <v>160</v>
      </c>
      <c r="N5" s="121" t="s">
        <v>160</v>
      </c>
      <c r="O5" s="121" t="s">
        <v>160</v>
      </c>
      <c r="P5" s="121" t="s">
        <v>160</v>
      </c>
      <c r="Q5" s="121" t="s">
        <v>161</v>
      </c>
    </row>
    <row r="6" spans="1:17" ht="22.5">
      <c r="A6" s="121" t="str">
        <f>"Special notes for "&amp;A1</f>
        <v>Special notes for Belgium</v>
      </c>
      <c r="B6" s="121"/>
      <c r="C6" s="121"/>
      <c r="D6" s="121"/>
      <c r="E6" s="121"/>
      <c r="F6" s="121"/>
      <c r="G6" s="121"/>
      <c r="H6" s="121"/>
      <c r="I6" s="121"/>
      <c r="J6" s="121"/>
      <c r="K6" s="121"/>
      <c r="L6" s="121"/>
      <c r="M6" s="121"/>
      <c r="N6" s="121"/>
      <c r="Q6" s="121"/>
    </row>
    <row r="7" spans="1:17" ht="382.5">
      <c r="A7" s="123" t="s">
        <v>162</v>
      </c>
      <c r="B7" s="123" t="s">
        <v>163</v>
      </c>
      <c r="C7" s="123"/>
      <c r="D7" s="123" t="s">
        <v>110</v>
      </c>
      <c r="E7" s="123"/>
      <c r="F7" s="123" t="s">
        <v>164</v>
      </c>
      <c r="G7" s="123"/>
      <c r="H7" s="123" t="s">
        <v>164</v>
      </c>
      <c r="I7" s="123"/>
      <c r="J7" s="123"/>
      <c r="K7" s="123" t="s">
        <v>165</v>
      </c>
      <c r="L7" s="123" t="s">
        <v>84</v>
      </c>
      <c r="M7" s="123" t="s">
        <v>166</v>
      </c>
      <c r="N7" s="123" t="s">
        <v>167</v>
      </c>
      <c r="O7" s="123" t="s">
        <v>166</v>
      </c>
      <c r="P7" s="123" t="s">
        <v>166</v>
      </c>
      <c r="Q7" s="123" t="s">
        <v>168</v>
      </c>
    </row>
    <row r="8" spans="1:17">
      <c r="A8" s="121"/>
      <c r="B8" s="121"/>
      <c r="C8" s="121"/>
      <c r="D8" s="121"/>
      <c r="E8" s="121"/>
      <c r="F8" s="121"/>
      <c r="G8" s="121"/>
      <c r="H8" s="121"/>
      <c r="I8" s="121"/>
      <c r="J8" s="121"/>
      <c r="K8" s="121"/>
      <c r="L8" s="121"/>
      <c r="M8" s="121"/>
      <c r="N8" s="121"/>
    </row>
    <row r="13" spans="1:17">
      <c r="A13" s="124"/>
    </row>
  </sheetData>
  <mergeCells count="3">
    <mergeCell ref="A1:K1"/>
    <mergeCell ref="A2:K2"/>
    <mergeCell ref="M2:Q2"/>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C18" activePane="bottomRight" state="frozen"/>
      <selection activeCell="D29" sqref="D29"/>
      <selection pane="topRight" activeCell="D29" sqref="D29"/>
      <selection pane="bottomLeft" activeCell="D29" sqref="D29"/>
      <selection pane="bottomRight" activeCell="A10" sqref="A10"/>
    </sheetView>
  </sheetViews>
  <sheetFormatPr defaultColWidth="9.140625" defaultRowHeight="13.5" customHeight="1"/>
  <cols>
    <col min="1" max="1" width="9.140625" style="163"/>
    <col min="2" max="2" width="11" style="163" customWidth="1"/>
    <col min="3" max="3" width="16.85546875" style="163" customWidth="1"/>
    <col min="4" max="4" width="10.42578125" style="163" customWidth="1"/>
    <col min="5" max="5" width="8.85546875" style="163" customWidth="1"/>
    <col min="6" max="16384" width="9.140625" style="163"/>
  </cols>
  <sheetData>
    <row r="1" spans="1:77" ht="46.5" customHeight="1">
      <c r="A1" s="163" t="s">
        <v>36</v>
      </c>
      <c r="C1" s="164"/>
      <c r="D1" s="165" t="s">
        <v>37</v>
      </c>
      <c r="F1" s="165" t="s">
        <v>40</v>
      </c>
      <c r="H1" s="164"/>
      <c r="I1" s="165" t="s">
        <v>37</v>
      </c>
      <c r="K1" s="165" t="s">
        <v>40</v>
      </c>
      <c r="M1" s="164"/>
      <c r="N1" s="165" t="s">
        <v>37</v>
      </c>
      <c r="P1" s="165" t="s">
        <v>40</v>
      </c>
      <c r="R1" s="164"/>
      <c r="S1" s="165" t="s">
        <v>37</v>
      </c>
      <c r="U1" s="165" t="s">
        <v>40</v>
      </c>
      <c r="W1" s="164"/>
      <c r="X1" s="165" t="s">
        <v>37</v>
      </c>
      <c r="Z1" s="165" t="s">
        <v>40</v>
      </c>
      <c r="AB1" s="164"/>
      <c r="AC1" s="165" t="s">
        <v>37</v>
      </c>
      <c r="AE1" s="165" t="s">
        <v>40</v>
      </c>
      <c r="AG1" s="164"/>
      <c r="AH1" s="165" t="s">
        <v>37</v>
      </c>
      <c r="AJ1" s="165" t="s">
        <v>40</v>
      </c>
      <c r="AL1" s="164"/>
      <c r="AM1" s="165" t="s">
        <v>37</v>
      </c>
      <c r="AO1" s="165" t="s">
        <v>40</v>
      </c>
      <c r="AQ1" s="164"/>
      <c r="AR1" s="165" t="s">
        <v>37</v>
      </c>
      <c r="AT1" s="165" t="s">
        <v>40</v>
      </c>
      <c r="AV1" s="164"/>
      <c r="AW1" s="165" t="s">
        <v>37</v>
      </c>
      <c r="AY1" s="165" t="s">
        <v>40</v>
      </c>
      <c r="BA1" s="164"/>
      <c r="BB1" s="165" t="s">
        <v>37</v>
      </c>
      <c r="BD1" s="165" t="s">
        <v>40</v>
      </c>
      <c r="BF1" s="164"/>
      <c r="BG1" s="165" t="s">
        <v>37</v>
      </c>
      <c r="BI1" s="165" t="s">
        <v>40</v>
      </c>
      <c r="BK1" s="164"/>
      <c r="BL1" s="165" t="s">
        <v>37</v>
      </c>
      <c r="BN1" s="165" t="s">
        <v>40</v>
      </c>
      <c r="BP1" s="164"/>
      <c r="BQ1" s="165" t="s">
        <v>37</v>
      </c>
      <c r="BS1" s="165" t="s">
        <v>40</v>
      </c>
      <c r="BU1" s="164"/>
      <c r="BV1" s="165" t="s">
        <v>37</v>
      </c>
      <c r="BX1" s="165" t="s">
        <v>40</v>
      </c>
    </row>
    <row r="2" spans="1:77" ht="13.5" customHeight="1">
      <c r="A2" s="163" t="s">
        <v>19</v>
      </c>
      <c r="C2" s="164"/>
      <c r="D2" s="166"/>
      <c r="F2" s="166"/>
      <c r="H2" s="164"/>
      <c r="I2" s="166"/>
      <c r="K2" s="166"/>
      <c r="M2" s="164"/>
      <c r="N2" s="166"/>
      <c r="P2" s="166"/>
      <c r="R2" s="164"/>
      <c r="S2" s="166"/>
      <c r="U2" s="166"/>
      <c r="W2" s="164"/>
      <c r="X2" s="166"/>
      <c r="Z2" s="166"/>
      <c r="AB2" s="164"/>
      <c r="AC2" s="166"/>
      <c r="AE2" s="166"/>
      <c r="AG2" s="164"/>
      <c r="AH2" s="166"/>
      <c r="AJ2" s="166"/>
      <c r="AL2" s="164"/>
      <c r="AM2" s="166"/>
      <c r="AO2" s="166"/>
      <c r="AQ2" s="164"/>
      <c r="AR2" s="166"/>
      <c r="AT2" s="166"/>
      <c r="AV2" s="164"/>
      <c r="AW2" s="166"/>
      <c r="AY2" s="166"/>
      <c r="BA2" s="164"/>
      <c r="BB2" s="166"/>
      <c r="BD2" s="166"/>
      <c r="BF2" s="164"/>
      <c r="BG2" s="166"/>
      <c r="BI2" s="166"/>
      <c r="BK2" s="164"/>
      <c r="BL2" s="166"/>
      <c r="BN2" s="166"/>
      <c r="BP2" s="164"/>
      <c r="BQ2" s="166"/>
      <c r="BS2" s="166"/>
      <c r="BU2" s="164"/>
      <c r="BV2" s="166"/>
      <c r="BX2" s="166"/>
    </row>
    <row r="3" spans="1:77" ht="13.5" customHeight="1">
      <c r="A3" s="163" t="s">
        <v>129</v>
      </c>
      <c r="C3" s="164"/>
      <c r="D3" s="166"/>
      <c r="F3" s="166"/>
      <c r="H3" s="164"/>
      <c r="I3" s="166"/>
      <c r="K3" s="166"/>
      <c r="M3" s="164"/>
      <c r="N3" s="166"/>
      <c r="P3" s="166"/>
      <c r="R3" s="164"/>
      <c r="S3" s="166"/>
      <c r="U3" s="166"/>
      <c r="W3" s="164"/>
      <c r="X3" s="166"/>
      <c r="Z3" s="166"/>
      <c r="AB3" s="164"/>
      <c r="AC3" s="166"/>
      <c r="AE3" s="166"/>
      <c r="AG3" s="164"/>
      <c r="AH3" s="166"/>
      <c r="AJ3" s="166"/>
      <c r="AL3" s="164"/>
      <c r="AM3" s="166"/>
      <c r="AO3" s="166"/>
      <c r="AQ3" s="164"/>
      <c r="AR3" s="166"/>
      <c r="AT3" s="166"/>
      <c r="AV3" s="164"/>
      <c r="AW3" s="166"/>
      <c r="AY3" s="166"/>
      <c r="BA3" s="164"/>
      <c r="BB3" s="166"/>
      <c r="BD3" s="166"/>
      <c r="BF3" s="164"/>
      <c r="BG3" s="166"/>
      <c r="BI3" s="166"/>
      <c r="BK3" s="164"/>
      <c r="BL3" s="166"/>
      <c r="BN3" s="166"/>
      <c r="BP3" s="164"/>
      <c r="BQ3" s="166"/>
      <c r="BS3" s="166"/>
      <c r="BU3" s="164"/>
      <c r="BV3" s="166"/>
      <c r="BX3" s="166"/>
    </row>
    <row r="4" spans="1:77" ht="13.5" customHeight="1">
      <c r="A4" s="167" t="s">
        <v>22</v>
      </c>
      <c r="C4" s="164"/>
      <c r="D4" s="168"/>
      <c r="E4" s="169"/>
      <c r="F4" s="168"/>
      <c r="H4" s="164"/>
      <c r="J4" s="169"/>
      <c r="K4" s="168"/>
      <c r="M4" s="164"/>
      <c r="N4" s="168"/>
      <c r="O4" s="169"/>
      <c r="P4" s="168"/>
      <c r="R4" s="164"/>
      <c r="S4" s="168"/>
      <c r="T4" s="169"/>
      <c r="U4" s="168"/>
      <c r="W4" s="164"/>
      <c r="X4" s="169"/>
      <c r="Y4" s="169"/>
      <c r="Z4" s="168"/>
      <c r="AB4" s="164"/>
      <c r="AC4" s="168"/>
      <c r="AD4" s="169"/>
      <c r="AE4" s="168"/>
      <c r="AG4" s="164"/>
      <c r="AH4" s="168"/>
      <c r="AI4" s="169"/>
      <c r="AJ4" s="168"/>
      <c r="AL4" s="164"/>
      <c r="AM4" s="168"/>
      <c r="AN4" s="169"/>
      <c r="AO4" s="168"/>
      <c r="AQ4" s="164"/>
      <c r="AR4" s="168"/>
      <c r="AS4" s="169"/>
      <c r="AT4" s="168"/>
      <c r="AV4" s="164"/>
      <c r="AW4" s="168"/>
      <c r="AX4" s="169"/>
      <c r="AY4" s="168"/>
      <c r="BA4" s="164"/>
      <c r="BB4" s="168"/>
      <c r="BC4" s="169"/>
      <c r="BD4" s="168"/>
      <c r="BF4" s="164"/>
      <c r="BG4" s="168"/>
      <c r="BH4" s="169"/>
      <c r="BI4" s="168"/>
      <c r="BK4" s="164"/>
      <c r="BL4" s="168"/>
      <c r="BM4" s="169"/>
      <c r="BN4" s="168"/>
      <c r="BP4" s="164"/>
      <c r="BQ4" s="168"/>
      <c r="BR4" s="169"/>
      <c r="BS4" s="168"/>
      <c r="BU4" s="164"/>
      <c r="BV4" s="168"/>
      <c r="BW4" s="169"/>
      <c r="BX4" s="168"/>
    </row>
    <row r="5" spans="1:77" ht="13.5" customHeight="1">
      <c r="A5" s="167" t="s">
        <v>23</v>
      </c>
      <c r="C5" s="164"/>
      <c r="D5" s="168"/>
      <c r="E5" s="169"/>
      <c r="F5" s="168"/>
      <c r="H5" s="164"/>
      <c r="J5" s="169"/>
      <c r="K5" s="168"/>
      <c r="M5" s="164"/>
      <c r="N5" s="168"/>
      <c r="O5" s="169"/>
      <c r="P5" s="168"/>
      <c r="R5" s="164"/>
      <c r="S5" s="168"/>
      <c r="T5" s="169"/>
      <c r="U5" s="168"/>
      <c r="W5" s="164"/>
      <c r="X5" s="169"/>
      <c r="Y5" s="169"/>
      <c r="Z5" s="168"/>
      <c r="AB5" s="164"/>
      <c r="AC5" s="168"/>
      <c r="AD5" s="169"/>
      <c r="AE5" s="168"/>
      <c r="AG5" s="164"/>
      <c r="AH5" s="168"/>
      <c r="AI5" s="169"/>
      <c r="AJ5" s="168"/>
      <c r="AL5" s="164"/>
      <c r="AM5" s="168"/>
      <c r="AN5" s="169"/>
      <c r="AO5" s="168"/>
      <c r="AQ5" s="164"/>
      <c r="AR5" s="168"/>
      <c r="AS5" s="169"/>
      <c r="AT5" s="168"/>
      <c r="AV5" s="164"/>
      <c r="AW5" s="168"/>
      <c r="AX5" s="169"/>
      <c r="AY5" s="168"/>
      <c r="BA5" s="164"/>
      <c r="BB5" s="168"/>
      <c r="BC5" s="169"/>
      <c r="BD5" s="168"/>
      <c r="BF5" s="164"/>
      <c r="BG5" s="168"/>
      <c r="BH5" s="169"/>
      <c r="BI5" s="168"/>
      <c r="BK5" s="164"/>
      <c r="BL5" s="168"/>
      <c r="BM5" s="169"/>
      <c r="BN5" s="168"/>
      <c r="BP5" s="164"/>
      <c r="BQ5" s="168"/>
      <c r="BR5" s="169"/>
      <c r="BS5" s="168"/>
      <c r="BU5" s="164"/>
      <c r="BV5" s="168"/>
      <c r="BW5" s="169"/>
      <c r="BX5" s="168"/>
    </row>
    <row r="6" spans="1:77" ht="13.5" customHeight="1">
      <c r="A6" s="167" t="s">
        <v>60</v>
      </c>
      <c r="C6" s="164"/>
      <c r="D6" s="170"/>
      <c r="E6" s="171"/>
      <c r="F6" s="170"/>
      <c r="H6" s="164"/>
      <c r="I6" s="170"/>
      <c r="J6" s="171"/>
      <c r="K6" s="170"/>
      <c r="M6" s="164"/>
      <c r="N6" s="170"/>
      <c r="O6" s="171"/>
      <c r="P6" s="170"/>
      <c r="R6" s="164"/>
      <c r="S6" s="170"/>
      <c r="T6" s="171"/>
      <c r="U6" s="170"/>
      <c r="W6" s="164"/>
      <c r="X6" s="170"/>
      <c r="Y6" s="171"/>
      <c r="Z6" s="170"/>
      <c r="AB6" s="164"/>
      <c r="AC6" s="170"/>
      <c r="AD6" s="171"/>
      <c r="AE6" s="170"/>
      <c r="AG6" s="164"/>
      <c r="AH6" s="170"/>
      <c r="AI6" s="171"/>
      <c r="AJ6" s="170"/>
      <c r="AL6" s="164"/>
      <c r="AM6" s="170"/>
      <c r="AN6" s="171"/>
      <c r="AO6" s="170"/>
      <c r="AQ6" s="164"/>
      <c r="AR6" s="170"/>
      <c r="AS6" s="171"/>
      <c r="AT6" s="170"/>
      <c r="AV6" s="164"/>
      <c r="AW6" s="170"/>
      <c r="AX6" s="171"/>
      <c r="AY6" s="170"/>
      <c r="BA6" s="164"/>
      <c r="BB6" s="170"/>
      <c r="BC6" s="171"/>
      <c r="BD6" s="170"/>
      <c r="BF6" s="164"/>
      <c r="BG6" s="170"/>
      <c r="BH6" s="171"/>
      <c r="BI6" s="170"/>
      <c r="BK6" s="164"/>
      <c r="BL6" s="170"/>
      <c r="BM6" s="171"/>
      <c r="BN6" s="170"/>
      <c r="BP6" s="164"/>
      <c r="BQ6" s="170"/>
      <c r="BR6" s="171"/>
      <c r="BS6" s="170"/>
      <c r="BU6" s="164"/>
      <c r="BV6" s="170"/>
      <c r="BW6" s="171"/>
      <c r="BX6" s="170"/>
    </row>
    <row r="7" spans="1:77" ht="13.5" customHeight="1">
      <c r="A7" s="167" t="s">
        <v>24</v>
      </c>
      <c r="C7" s="164"/>
      <c r="D7" s="168"/>
      <c r="E7" s="169"/>
      <c r="F7" s="168"/>
      <c r="H7" s="164"/>
      <c r="I7" s="168"/>
      <c r="J7" s="169"/>
      <c r="K7" s="168"/>
      <c r="M7" s="164"/>
      <c r="N7" s="168"/>
      <c r="O7" s="169"/>
      <c r="P7" s="168"/>
      <c r="R7" s="164"/>
      <c r="S7" s="168"/>
      <c r="T7" s="169"/>
      <c r="U7" s="168"/>
      <c r="W7" s="164"/>
      <c r="X7" s="169"/>
      <c r="Y7" s="169"/>
      <c r="Z7" s="168"/>
      <c r="AB7" s="164"/>
      <c r="AC7" s="168"/>
      <c r="AD7" s="169"/>
      <c r="AE7" s="168"/>
      <c r="AG7" s="164"/>
      <c r="AH7" s="168"/>
      <c r="AI7" s="169"/>
      <c r="AJ7" s="168"/>
      <c r="AL7" s="164"/>
      <c r="AM7" s="168"/>
      <c r="AN7" s="169"/>
      <c r="AO7" s="168"/>
      <c r="AQ7" s="164"/>
      <c r="AR7" s="168"/>
      <c r="AS7" s="169"/>
      <c r="AT7" s="168"/>
      <c r="AV7" s="164"/>
      <c r="AW7" s="168"/>
      <c r="AX7" s="169"/>
      <c r="AY7" s="168"/>
      <c r="BA7" s="164"/>
      <c r="BB7" s="168"/>
      <c r="BC7" s="169"/>
      <c r="BD7" s="168"/>
      <c r="BF7" s="164"/>
      <c r="BG7" s="168"/>
      <c r="BH7" s="169"/>
      <c r="BI7" s="168"/>
      <c r="BK7" s="164"/>
      <c r="BL7" s="168"/>
      <c r="BM7" s="169"/>
      <c r="BN7" s="168"/>
      <c r="BP7" s="164"/>
      <c r="BQ7" s="168"/>
      <c r="BR7" s="169"/>
      <c r="BS7" s="168"/>
      <c r="BU7" s="164"/>
      <c r="BV7" s="168"/>
      <c r="BW7" s="169"/>
      <c r="BX7" s="168"/>
    </row>
    <row r="8" spans="1:77" ht="13.5" customHeight="1">
      <c r="A8" s="167" t="s">
        <v>61</v>
      </c>
      <c r="C8" s="164"/>
      <c r="D8" s="170"/>
      <c r="E8" s="171"/>
      <c r="F8" s="170"/>
      <c r="H8" s="164"/>
      <c r="I8" s="170"/>
      <c r="J8" s="171"/>
      <c r="K8" s="170"/>
      <c r="M8" s="164"/>
      <c r="N8" s="170"/>
      <c r="O8" s="171"/>
      <c r="P8" s="170"/>
      <c r="R8" s="164"/>
      <c r="S8" s="170"/>
      <c r="T8" s="171"/>
      <c r="U8" s="170"/>
      <c r="W8" s="164"/>
      <c r="X8" s="170"/>
      <c r="Y8" s="171"/>
      <c r="Z8" s="170"/>
      <c r="AB8" s="164"/>
      <c r="AC8" s="170"/>
      <c r="AD8" s="171"/>
      <c r="AE8" s="170"/>
      <c r="AG8" s="164"/>
      <c r="AH8" s="170"/>
      <c r="AI8" s="171"/>
      <c r="AJ8" s="170"/>
      <c r="AL8" s="164"/>
      <c r="AM8" s="170"/>
      <c r="AN8" s="171"/>
      <c r="AO8" s="170"/>
      <c r="AQ8" s="164"/>
      <c r="AR8" s="170"/>
      <c r="AS8" s="171"/>
      <c r="AT8" s="170"/>
      <c r="AV8" s="164"/>
      <c r="AW8" s="170"/>
      <c r="AX8" s="171"/>
      <c r="AY8" s="170"/>
      <c r="BA8" s="164"/>
      <c r="BB8" s="170"/>
      <c r="BC8" s="171"/>
      <c r="BD8" s="170"/>
      <c r="BF8" s="164"/>
      <c r="BG8" s="170"/>
      <c r="BH8" s="171"/>
      <c r="BI8" s="170"/>
      <c r="BK8" s="164"/>
      <c r="BL8" s="170"/>
      <c r="BM8" s="171"/>
      <c r="BN8" s="170"/>
      <c r="BP8" s="164"/>
      <c r="BQ8" s="170"/>
      <c r="BR8" s="171"/>
      <c r="BS8" s="170"/>
      <c r="BU8" s="164"/>
      <c r="BV8" s="170"/>
      <c r="BW8" s="171"/>
      <c r="BX8" s="170"/>
    </row>
    <row r="9" spans="1:77" ht="13.5" customHeight="1">
      <c r="A9" s="163" t="s">
        <v>6</v>
      </c>
      <c r="C9" s="164"/>
      <c r="D9" s="172"/>
      <c r="E9" s="171"/>
      <c r="F9" s="168"/>
      <c r="H9" s="164"/>
      <c r="I9" s="170"/>
      <c r="J9" s="171"/>
      <c r="K9" s="168"/>
      <c r="M9" s="164"/>
      <c r="N9" s="170"/>
      <c r="O9" s="171"/>
      <c r="P9" s="168"/>
      <c r="R9" s="164"/>
      <c r="S9" s="170"/>
      <c r="T9" s="171"/>
      <c r="U9" s="168"/>
      <c r="W9" s="164"/>
      <c r="X9" s="172"/>
      <c r="Y9" s="171"/>
      <c r="Z9" s="168"/>
      <c r="AB9" s="164"/>
      <c r="AC9" s="172"/>
      <c r="AE9" s="168"/>
      <c r="AG9" s="164"/>
      <c r="AH9" s="172"/>
      <c r="AJ9" s="168"/>
      <c r="AL9" s="164"/>
      <c r="AM9" s="172"/>
      <c r="AO9" s="168"/>
      <c r="AQ9" s="164"/>
      <c r="AR9" s="172"/>
      <c r="AT9" s="168"/>
      <c r="AV9" s="164"/>
      <c r="AW9" s="172"/>
      <c r="AY9" s="168"/>
      <c r="BA9" s="164"/>
      <c r="BB9" s="172"/>
      <c r="BD9" s="168"/>
      <c r="BF9" s="164"/>
      <c r="BG9" s="172"/>
      <c r="BI9" s="168"/>
      <c r="BK9" s="164"/>
      <c r="BL9" s="172"/>
      <c r="BN9" s="168"/>
      <c r="BP9" s="164"/>
      <c r="BQ9" s="172"/>
      <c r="BS9" s="168"/>
      <c r="BU9" s="164"/>
      <c r="BV9" s="172"/>
      <c r="BX9" s="168"/>
    </row>
    <row r="10" spans="1:77" ht="31.5" customHeight="1">
      <c r="A10" s="173" t="s">
        <v>134</v>
      </c>
      <c r="B10" s="173" t="s">
        <v>38</v>
      </c>
      <c r="C10" s="174" t="s">
        <v>135</v>
      </c>
      <c r="D10" s="165" t="s">
        <v>111</v>
      </c>
      <c r="E10" s="175" t="s">
        <v>112</v>
      </c>
      <c r="F10" s="165" t="s">
        <v>113</v>
      </c>
      <c r="G10" s="175" t="s">
        <v>114</v>
      </c>
      <c r="H10" s="174" t="s">
        <v>39</v>
      </c>
      <c r="I10" s="165" t="s">
        <v>111</v>
      </c>
      <c r="J10" s="175" t="s">
        <v>112</v>
      </c>
      <c r="K10" s="165" t="s">
        <v>113</v>
      </c>
      <c r="L10" s="175" t="s">
        <v>114</v>
      </c>
      <c r="M10" s="174" t="s">
        <v>39</v>
      </c>
      <c r="N10" s="165" t="s">
        <v>111</v>
      </c>
      <c r="O10" s="175" t="s">
        <v>112</v>
      </c>
      <c r="P10" s="165" t="s">
        <v>113</v>
      </c>
      <c r="Q10" s="175" t="s">
        <v>114</v>
      </c>
      <c r="R10" s="174" t="s">
        <v>39</v>
      </c>
      <c r="S10" s="165" t="s">
        <v>111</v>
      </c>
      <c r="T10" s="175" t="s">
        <v>112</v>
      </c>
      <c r="U10" s="165" t="s">
        <v>113</v>
      </c>
      <c r="V10" s="175" t="s">
        <v>114</v>
      </c>
      <c r="W10" s="174" t="s">
        <v>39</v>
      </c>
      <c r="X10" s="165" t="s">
        <v>111</v>
      </c>
      <c r="Y10" s="175" t="s">
        <v>112</v>
      </c>
      <c r="Z10" s="165" t="s">
        <v>113</v>
      </c>
      <c r="AA10" s="175" t="s">
        <v>114</v>
      </c>
      <c r="AB10" s="174" t="s">
        <v>39</v>
      </c>
      <c r="AC10" s="165" t="s">
        <v>111</v>
      </c>
      <c r="AD10" s="175" t="s">
        <v>112</v>
      </c>
      <c r="AE10" s="165" t="s">
        <v>113</v>
      </c>
      <c r="AF10" s="175" t="s">
        <v>114</v>
      </c>
      <c r="AG10" s="174" t="s">
        <v>39</v>
      </c>
      <c r="AH10" s="165" t="s">
        <v>111</v>
      </c>
      <c r="AI10" s="175" t="s">
        <v>112</v>
      </c>
      <c r="AJ10" s="165" t="s">
        <v>113</v>
      </c>
      <c r="AK10" s="175" t="s">
        <v>114</v>
      </c>
      <c r="AL10" s="174" t="s">
        <v>39</v>
      </c>
      <c r="AM10" s="165" t="s">
        <v>111</v>
      </c>
      <c r="AN10" s="175" t="s">
        <v>112</v>
      </c>
      <c r="AO10" s="165" t="s">
        <v>113</v>
      </c>
      <c r="AP10" s="175" t="s">
        <v>114</v>
      </c>
      <c r="AQ10" s="174" t="s">
        <v>39</v>
      </c>
      <c r="AR10" s="165" t="s">
        <v>111</v>
      </c>
      <c r="AS10" s="175" t="s">
        <v>112</v>
      </c>
      <c r="AT10" s="165" t="s">
        <v>113</v>
      </c>
      <c r="AU10" s="175" t="s">
        <v>114</v>
      </c>
      <c r="AV10" s="174" t="s">
        <v>39</v>
      </c>
      <c r="AW10" s="165" t="s">
        <v>111</v>
      </c>
      <c r="AX10" s="175" t="s">
        <v>112</v>
      </c>
      <c r="AY10" s="165" t="s">
        <v>113</v>
      </c>
      <c r="AZ10" s="175" t="s">
        <v>114</v>
      </c>
      <c r="BA10" s="174" t="s">
        <v>39</v>
      </c>
      <c r="BB10" s="165" t="s">
        <v>111</v>
      </c>
      <c r="BC10" s="175" t="s">
        <v>112</v>
      </c>
      <c r="BD10" s="165" t="s">
        <v>113</v>
      </c>
      <c r="BE10" s="175" t="s">
        <v>114</v>
      </c>
      <c r="BF10" s="174" t="s">
        <v>39</v>
      </c>
      <c r="BG10" s="165" t="s">
        <v>111</v>
      </c>
      <c r="BH10" s="175" t="s">
        <v>112</v>
      </c>
      <c r="BI10" s="165" t="s">
        <v>113</v>
      </c>
      <c r="BJ10" s="175" t="s">
        <v>114</v>
      </c>
      <c r="BK10" s="174" t="s">
        <v>39</v>
      </c>
      <c r="BL10" s="165" t="s">
        <v>111</v>
      </c>
      <c r="BM10" s="175" t="s">
        <v>112</v>
      </c>
      <c r="BN10" s="165" t="s">
        <v>113</v>
      </c>
      <c r="BO10" s="175" t="s">
        <v>114</v>
      </c>
      <c r="BP10" s="174" t="s">
        <v>39</v>
      </c>
      <c r="BQ10" s="165" t="s">
        <v>111</v>
      </c>
      <c r="BR10" s="175" t="s">
        <v>112</v>
      </c>
      <c r="BS10" s="165" t="s">
        <v>113</v>
      </c>
      <c r="BT10" s="175" t="s">
        <v>114</v>
      </c>
      <c r="BU10" s="174" t="s">
        <v>39</v>
      </c>
      <c r="BV10" s="165" t="s">
        <v>111</v>
      </c>
      <c r="BW10" s="175" t="s">
        <v>112</v>
      </c>
      <c r="BX10" s="165" t="s">
        <v>113</v>
      </c>
      <c r="BY10" s="175" t="s">
        <v>114</v>
      </c>
    </row>
    <row r="11" spans="1:77" ht="13.5" customHeight="1">
      <c r="C11" s="176"/>
      <c r="D11" s="165"/>
      <c r="E11" s="177"/>
      <c r="F11" s="165"/>
      <c r="G11" s="177"/>
      <c r="H11" s="176"/>
      <c r="I11" s="165"/>
      <c r="J11" s="178"/>
      <c r="K11" s="165"/>
      <c r="L11" s="178"/>
      <c r="M11" s="176"/>
      <c r="N11" s="165"/>
      <c r="O11" s="178"/>
      <c r="P11" s="165"/>
      <c r="Q11" s="178"/>
      <c r="R11" s="176"/>
      <c r="S11" s="165"/>
      <c r="T11" s="178"/>
      <c r="U11" s="165"/>
      <c r="V11" s="178"/>
      <c r="W11" s="176"/>
      <c r="X11" s="165"/>
      <c r="Y11" s="178"/>
      <c r="Z11" s="165"/>
      <c r="AA11" s="178"/>
      <c r="AB11" s="176"/>
      <c r="AC11" s="165"/>
      <c r="AD11" s="178"/>
      <c r="AE11" s="165"/>
      <c r="AF11" s="178"/>
      <c r="AG11" s="176"/>
      <c r="AH11" s="165"/>
      <c r="AI11" s="178"/>
      <c r="AJ11" s="165"/>
      <c r="AK11" s="178"/>
      <c r="AL11" s="176"/>
      <c r="AM11" s="165"/>
      <c r="AN11" s="178"/>
      <c r="AO11" s="165"/>
      <c r="AP11" s="178"/>
      <c r="AQ11" s="176"/>
      <c r="AR11" s="165"/>
      <c r="AS11" s="178"/>
      <c r="AT11" s="165"/>
      <c r="AU11" s="178"/>
      <c r="AV11" s="176"/>
      <c r="AW11" s="165"/>
      <c r="AX11" s="178"/>
      <c r="AY11" s="165"/>
      <c r="AZ11" s="178"/>
      <c r="BA11" s="176"/>
      <c r="BB11" s="165"/>
      <c r="BC11" s="178"/>
      <c r="BD11" s="165"/>
      <c r="BE11" s="178"/>
      <c r="BF11" s="176"/>
      <c r="BG11" s="165"/>
      <c r="BH11" s="178"/>
      <c r="BI11" s="165"/>
      <c r="BJ11" s="178"/>
      <c r="BK11" s="176"/>
      <c r="BL11" s="165"/>
      <c r="BM11" s="178"/>
      <c r="BN11" s="165"/>
      <c r="BO11" s="178"/>
      <c r="BP11" s="176"/>
      <c r="BQ11" s="165"/>
      <c r="BR11" s="178"/>
      <c r="BS11" s="165"/>
      <c r="BT11" s="178"/>
      <c r="BU11" s="176"/>
      <c r="BV11" s="165"/>
      <c r="BW11" s="178"/>
      <c r="BX11" s="165"/>
      <c r="BY11" s="178"/>
    </row>
    <row r="12" spans="1:77" ht="13.5" customHeight="1">
      <c r="C12" s="176"/>
      <c r="D12" s="165"/>
      <c r="E12" s="177"/>
      <c r="F12" s="165"/>
      <c r="G12" s="177"/>
      <c r="H12" s="179"/>
      <c r="I12" s="165"/>
      <c r="J12" s="178"/>
      <c r="K12" s="165"/>
      <c r="L12" s="178"/>
      <c r="M12" s="176"/>
      <c r="N12" s="165"/>
      <c r="O12" s="178"/>
      <c r="P12" s="165"/>
      <c r="Q12" s="178"/>
      <c r="R12" s="176"/>
      <c r="S12" s="165"/>
      <c r="T12" s="178"/>
      <c r="U12" s="165"/>
      <c r="V12" s="178"/>
      <c r="W12" s="176"/>
      <c r="X12" s="165"/>
      <c r="Y12" s="178"/>
      <c r="Z12" s="165"/>
      <c r="AA12" s="178"/>
      <c r="AB12" s="176"/>
      <c r="AC12" s="165"/>
      <c r="AD12" s="178"/>
      <c r="AE12" s="165"/>
      <c r="AF12" s="178"/>
      <c r="AG12" s="176"/>
      <c r="AH12" s="165"/>
      <c r="AI12" s="178"/>
      <c r="AJ12" s="165"/>
      <c r="AK12" s="178"/>
      <c r="AL12" s="176"/>
      <c r="AM12" s="165"/>
      <c r="AN12" s="178"/>
      <c r="AO12" s="165"/>
      <c r="AP12" s="178"/>
      <c r="AQ12" s="176"/>
      <c r="AR12" s="165"/>
      <c r="AS12" s="178"/>
      <c r="AT12" s="165"/>
      <c r="AU12" s="178"/>
      <c r="AV12" s="176"/>
      <c r="AW12" s="165"/>
      <c r="AX12" s="178"/>
      <c r="AY12" s="165"/>
      <c r="AZ12" s="178"/>
      <c r="BA12" s="176"/>
      <c r="BB12" s="165"/>
      <c r="BC12" s="178"/>
      <c r="BD12" s="165"/>
      <c r="BE12" s="178"/>
      <c r="BF12" s="176"/>
      <c r="BG12" s="165"/>
      <c r="BH12" s="178"/>
      <c r="BI12" s="165"/>
      <c r="BJ12" s="178"/>
      <c r="BK12" s="176"/>
      <c r="BL12" s="165"/>
      <c r="BM12" s="178"/>
      <c r="BN12" s="165"/>
      <c r="BO12" s="178"/>
      <c r="BP12" s="176"/>
      <c r="BQ12" s="165"/>
      <c r="BR12" s="178"/>
      <c r="BS12" s="165"/>
      <c r="BT12" s="178"/>
      <c r="BU12" s="176"/>
      <c r="BV12" s="165"/>
      <c r="BW12" s="178"/>
      <c r="BX12" s="165"/>
      <c r="BY12" s="178"/>
    </row>
    <row r="13" spans="1:77" ht="13.5" customHeight="1">
      <c r="A13" s="180"/>
      <c r="C13" s="176"/>
      <c r="D13" s="165"/>
      <c r="E13" s="177"/>
      <c r="F13" s="165"/>
      <c r="G13" s="171"/>
      <c r="H13" s="176"/>
      <c r="I13" s="165"/>
      <c r="J13" s="178"/>
      <c r="K13" s="165"/>
      <c r="L13" s="171"/>
      <c r="M13" s="176"/>
      <c r="N13" s="165"/>
      <c r="O13" s="171"/>
      <c r="P13" s="165"/>
      <c r="Q13" s="171"/>
      <c r="R13" s="176"/>
      <c r="S13" s="165"/>
      <c r="T13" s="171"/>
      <c r="U13" s="165"/>
      <c r="V13" s="171"/>
      <c r="W13" s="176"/>
      <c r="X13" s="165"/>
      <c r="Y13" s="171"/>
      <c r="Z13" s="165"/>
      <c r="AA13" s="171"/>
      <c r="AB13" s="176"/>
      <c r="AC13" s="165"/>
      <c r="AD13" s="171"/>
      <c r="AE13" s="165"/>
      <c r="AF13" s="171"/>
      <c r="AG13" s="176"/>
      <c r="AH13" s="165"/>
      <c r="AI13" s="171"/>
      <c r="AJ13" s="165"/>
      <c r="AK13" s="171"/>
      <c r="AL13" s="176"/>
      <c r="AM13" s="165"/>
      <c r="AN13" s="171"/>
      <c r="AO13" s="165"/>
      <c r="AP13" s="171"/>
      <c r="AQ13" s="176"/>
      <c r="AR13" s="165"/>
      <c r="AS13" s="171"/>
      <c r="AT13" s="165"/>
      <c r="AU13" s="171"/>
      <c r="AV13" s="176"/>
      <c r="AW13" s="165"/>
      <c r="AX13" s="171"/>
      <c r="AY13" s="165"/>
      <c r="AZ13" s="171"/>
      <c r="BA13" s="176"/>
      <c r="BB13" s="165"/>
      <c r="BC13" s="171"/>
      <c r="BD13" s="165"/>
      <c r="BE13" s="171"/>
      <c r="BF13" s="176"/>
      <c r="BG13" s="165"/>
      <c r="BH13" s="171"/>
      <c r="BI13" s="165"/>
      <c r="BJ13" s="171"/>
      <c r="BK13" s="176"/>
      <c r="BL13" s="165"/>
      <c r="BM13" s="171"/>
      <c r="BN13" s="165"/>
      <c r="BO13" s="171"/>
      <c r="BP13" s="176"/>
      <c r="BQ13" s="165"/>
      <c r="BR13" s="171"/>
      <c r="BS13" s="165"/>
      <c r="BT13" s="171"/>
      <c r="BU13" s="176"/>
      <c r="BV13" s="165"/>
      <c r="BW13" s="171"/>
      <c r="BX13" s="165"/>
      <c r="BY13" s="171"/>
    </row>
    <row r="14" spans="1:77" ht="13.5" customHeight="1">
      <c r="C14" s="164"/>
      <c r="D14" s="165"/>
      <c r="E14" s="177"/>
      <c r="F14" s="165"/>
      <c r="G14" s="171"/>
      <c r="H14" s="164"/>
      <c r="I14" s="165"/>
      <c r="J14" s="178"/>
      <c r="K14" s="165"/>
      <c r="L14" s="171"/>
      <c r="M14" s="179"/>
      <c r="N14" s="165"/>
      <c r="O14" s="171"/>
      <c r="P14" s="165"/>
      <c r="Q14" s="171"/>
      <c r="R14" s="164"/>
      <c r="S14" s="165"/>
      <c r="T14" s="171"/>
      <c r="U14" s="165"/>
      <c r="V14" s="171"/>
      <c r="W14" s="164"/>
      <c r="X14" s="165"/>
      <c r="Y14" s="171"/>
      <c r="Z14" s="165"/>
      <c r="AA14" s="171"/>
      <c r="AB14" s="164"/>
      <c r="AC14" s="165"/>
      <c r="AD14" s="171"/>
      <c r="AE14" s="165"/>
      <c r="AF14" s="171"/>
      <c r="AG14" s="164"/>
      <c r="AH14" s="165"/>
      <c r="AI14" s="171"/>
      <c r="AJ14" s="165"/>
      <c r="AK14" s="171"/>
      <c r="AL14" s="164"/>
      <c r="AM14" s="165"/>
      <c r="AN14" s="171"/>
      <c r="AO14" s="165"/>
      <c r="AP14" s="171"/>
      <c r="AQ14" s="164"/>
      <c r="AR14" s="165"/>
      <c r="AS14" s="171"/>
      <c r="AT14" s="165"/>
      <c r="AU14" s="171"/>
      <c r="AV14" s="164"/>
      <c r="AW14" s="165"/>
      <c r="AX14" s="171"/>
      <c r="AY14" s="165"/>
      <c r="AZ14" s="171"/>
      <c r="BA14" s="164"/>
      <c r="BB14" s="165"/>
      <c r="BC14" s="171"/>
      <c r="BD14" s="165"/>
      <c r="BE14" s="171"/>
      <c r="BF14" s="164"/>
      <c r="BG14" s="165"/>
      <c r="BH14" s="171"/>
      <c r="BI14" s="165"/>
      <c r="BJ14" s="171"/>
      <c r="BK14" s="164"/>
      <c r="BL14" s="165"/>
      <c r="BM14" s="171"/>
      <c r="BN14" s="165"/>
      <c r="BO14" s="171"/>
      <c r="BP14" s="164"/>
      <c r="BQ14" s="165"/>
      <c r="BR14" s="171"/>
      <c r="BS14" s="165"/>
      <c r="BT14" s="171"/>
      <c r="BU14" s="164"/>
      <c r="BV14" s="165"/>
      <c r="BW14" s="171"/>
      <c r="BX14" s="165"/>
      <c r="BY14" s="171"/>
    </row>
    <row r="15" spans="1:77" ht="13.5" customHeight="1">
      <c r="C15" s="179"/>
      <c r="D15" s="165"/>
      <c r="E15" s="177"/>
      <c r="F15" s="165"/>
      <c r="G15" s="177"/>
      <c r="H15" s="179"/>
      <c r="I15" s="165"/>
      <c r="J15" s="178"/>
      <c r="K15" s="165"/>
      <c r="L15" s="177"/>
      <c r="M15" s="179"/>
      <c r="N15" s="165"/>
      <c r="O15" s="177"/>
      <c r="P15" s="165"/>
      <c r="Q15" s="177"/>
      <c r="R15" s="179"/>
      <c r="S15" s="165"/>
      <c r="T15" s="177"/>
      <c r="U15" s="165"/>
      <c r="V15" s="177"/>
      <c r="W15" s="179"/>
      <c r="X15" s="165"/>
      <c r="Y15" s="177"/>
      <c r="Z15" s="165"/>
      <c r="AA15" s="177"/>
      <c r="AB15" s="179"/>
      <c r="AC15" s="165"/>
      <c r="AD15" s="177"/>
      <c r="AE15" s="165"/>
      <c r="AF15" s="177"/>
      <c r="AG15" s="179"/>
      <c r="AH15" s="165"/>
      <c r="AI15" s="177"/>
      <c r="AJ15" s="165"/>
      <c r="AK15" s="177"/>
      <c r="AL15" s="179"/>
      <c r="AM15" s="165"/>
      <c r="AN15" s="177"/>
      <c r="AO15" s="165"/>
      <c r="AP15" s="177"/>
      <c r="AQ15" s="179"/>
      <c r="AR15" s="165"/>
      <c r="AS15" s="177"/>
      <c r="AT15" s="165"/>
      <c r="AU15" s="177"/>
      <c r="AV15" s="179"/>
      <c r="AW15" s="165"/>
      <c r="AX15" s="177"/>
      <c r="AY15" s="165"/>
      <c r="AZ15" s="177"/>
      <c r="BA15" s="179"/>
      <c r="BB15" s="165"/>
      <c r="BC15" s="177"/>
      <c r="BD15" s="165"/>
      <c r="BE15" s="177"/>
      <c r="BF15" s="179"/>
      <c r="BG15" s="165"/>
      <c r="BH15" s="177"/>
      <c r="BI15" s="165"/>
      <c r="BJ15" s="177"/>
      <c r="BK15" s="179"/>
      <c r="BL15" s="165"/>
      <c r="BM15" s="177"/>
      <c r="BN15" s="165"/>
      <c r="BO15" s="177"/>
      <c r="BP15" s="179"/>
      <c r="BQ15" s="165"/>
      <c r="BR15" s="177"/>
      <c r="BS15" s="165"/>
      <c r="BT15" s="177"/>
      <c r="BU15" s="179"/>
      <c r="BV15" s="165"/>
      <c r="BW15" s="177"/>
      <c r="BX15" s="165"/>
      <c r="BY15" s="177"/>
    </row>
    <row r="16" spans="1:77" ht="13.5" customHeight="1">
      <c r="C16" s="181"/>
      <c r="D16" s="165"/>
      <c r="E16" s="177"/>
      <c r="F16" s="165"/>
      <c r="G16" s="177"/>
      <c r="H16" s="181"/>
      <c r="I16" s="165"/>
      <c r="J16" s="178"/>
      <c r="K16" s="165"/>
      <c r="L16" s="177"/>
      <c r="M16" s="181"/>
      <c r="N16" s="165"/>
      <c r="O16" s="177"/>
      <c r="P16" s="165"/>
      <c r="Q16" s="177"/>
      <c r="R16" s="181"/>
      <c r="S16" s="165"/>
      <c r="T16" s="177"/>
      <c r="U16" s="165"/>
      <c r="V16" s="177"/>
      <c r="W16" s="181"/>
      <c r="X16" s="165"/>
      <c r="Y16" s="177"/>
      <c r="Z16" s="165"/>
      <c r="AA16" s="177"/>
      <c r="AB16" s="181"/>
      <c r="AC16" s="165"/>
      <c r="AD16" s="177"/>
      <c r="AE16" s="165"/>
      <c r="AF16" s="177"/>
      <c r="AG16" s="181"/>
      <c r="AH16" s="165"/>
      <c r="AI16" s="177"/>
      <c r="AJ16" s="165"/>
      <c r="AK16" s="177"/>
      <c r="AL16" s="181"/>
      <c r="AM16" s="165"/>
      <c r="AN16" s="177"/>
      <c r="AO16" s="165"/>
      <c r="AP16" s="177"/>
      <c r="AQ16" s="181"/>
      <c r="AR16" s="165"/>
      <c r="AS16" s="177"/>
      <c r="AT16" s="165"/>
      <c r="AU16" s="177"/>
      <c r="AV16" s="181"/>
      <c r="AW16" s="165"/>
      <c r="AX16" s="177"/>
      <c r="AY16" s="165"/>
      <c r="AZ16" s="177"/>
      <c r="BA16" s="181"/>
      <c r="BB16" s="165"/>
      <c r="BC16" s="177"/>
      <c r="BD16" s="165"/>
      <c r="BE16" s="177"/>
      <c r="BF16" s="181"/>
      <c r="BG16" s="165"/>
      <c r="BH16" s="177"/>
      <c r="BI16" s="165"/>
      <c r="BJ16" s="177"/>
      <c r="BK16" s="181"/>
      <c r="BL16" s="165"/>
      <c r="BM16" s="177"/>
      <c r="BN16" s="165"/>
      <c r="BO16" s="177"/>
      <c r="BP16" s="181"/>
      <c r="BQ16" s="165"/>
      <c r="BR16" s="177"/>
      <c r="BS16" s="165"/>
      <c r="BT16" s="177"/>
      <c r="BU16" s="181"/>
      <c r="BV16" s="165"/>
      <c r="BW16" s="177"/>
      <c r="BX16" s="165"/>
      <c r="BY16" s="177"/>
    </row>
    <row r="17" spans="3:77" ht="13.5" customHeight="1">
      <c r="C17" s="179"/>
      <c r="D17" s="165"/>
      <c r="E17" s="177"/>
      <c r="F17" s="165"/>
      <c r="G17" s="177"/>
      <c r="H17" s="179"/>
      <c r="I17" s="165"/>
      <c r="J17" s="178"/>
      <c r="K17" s="165"/>
      <c r="L17" s="177"/>
      <c r="M17" s="179"/>
      <c r="N17" s="165"/>
      <c r="O17" s="177"/>
      <c r="P17" s="165"/>
      <c r="Q17" s="177"/>
      <c r="R17" s="179"/>
      <c r="S17" s="165"/>
      <c r="T17" s="177"/>
      <c r="U17" s="165"/>
      <c r="V17" s="177"/>
      <c r="W17" s="179"/>
      <c r="X17" s="165"/>
      <c r="Y17" s="177"/>
      <c r="Z17" s="165"/>
      <c r="AA17" s="177"/>
      <c r="AB17" s="179"/>
      <c r="AC17" s="165"/>
      <c r="AD17" s="177"/>
      <c r="AE17" s="165"/>
      <c r="AF17" s="177"/>
      <c r="AG17" s="179"/>
      <c r="AH17" s="165"/>
      <c r="AI17" s="177"/>
      <c r="AJ17" s="165"/>
      <c r="AK17" s="177"/>
      <c r="AL17" s="179"/>
      <c r="AM17" s="165"/>
      <c r="AN17" s="177"/>
      <c r="AO17" s="165"/>
      <c r="AP17" s="177"/>
      <c r="AQ17" s="179"/>
      <c r="AR17" s="165"/>
      <c r="AS17" s="177"/>
      <c r="AT17" s="165"/>
      <c r="AU17" s="177"/>
      <c r="AV17" s="179"/>
      <c r="AW17" s="165"/>
      <c r="AX17" s="177"/>
      <c r="AY17" s="165"/>
      <c r="AZ17" s="177"/>
      <c r="BA17" s="179"/>
      <c r="BB17" s="165"/>
      <c r="BC17" s="177"/>
      <c r="BD17" s="165"/>
      <c r="BE17" s="177"/>
      <c r="BF17" s="179"/>
      <c r="BG17" s="165"/>
      <c r="BH17" s="177"/>
      <c r="BI17" s="165"/>
      <c r="BJ17" s="177"/>
      <c r="BK17" s="179"/>
      <c r="BL17" s="165"/>
      <c r="BM17" s="177"/>
      <c r="BN17" s="165"/>
      <c r="BO17" s="177"/>
      <c r="BP17" s="179"/>
      <c r="BQ17" s="165"/>
      <c r="BR17" s="177"/>
      <c r="BS17" s="165"/>
      <c r="BT17" s="177"/>
      <c r="BU17" s="179"/>
      <c r="BV17" s="165"/>
      <c r="BW17" s="177"/>
      <c r="BX17" s="165"/>
      <c r="BY17" s="177"/>
    </row>
    <row r="18" spans="3:77" ht="13.5" customHeight="1">
      <c r="C18" s="164"/>
      <c r="D18" s="165"/>
      <c r="E18" s="177"/>
      <c r="F18" s="165"/>
      <c r="G18" s="177"/>
      <c r="H18" s="164"/>
      <c r="I18" s="165"/>
      <c r="J18" s="177"/>
      <c r="K18" s="165"/>
      <c r="L18" s="177"/>
      <c r="M18" s="179"/>
      <c r="N18" s="165"/>
      <c r="O18" s="177"/>
      <c r="P18" s="165"/>
      <c r="Q18" s="177"/>
      <c r="R18" s="179"/>
      <c r="S18" s="165"/>
      <c r="T18" s="177"/>
      <c r="U18" s="165"/>
      <c r="V18" s="177"/>
      <c r="W18" s="164"/>
      <c r="X18" s="165"/>
      <c r="Y18" s="177"/>
      <c r="Z18" s="165"/>
      <c r="AA18" s="177"/>
      <c r="AB18" s="164"/>
      <c r="AC18" s="165"/>
      <c r="AD18" s="177"/>
      <c r="AE18" s="165"/>
      <c r="AF18" s="177"/>
      <c r="AG18" s="164"/>
      <c r="AH18" s="165"/>
      <c r="AI18" s="177"/>
      <c r="AJ18" s="165"/>
      <c r="AK18" s="177"/>
      <c r="AL18" s="164"/>
      <c r="AM18" s="165"/>
      <c r="AN18" s="177"/>
      <c r="AO18" s="165"/>
      <c r="AP18" s="177"/>
      <c r="AQ18" s="164"/>
      <c r="AR18" s="165"/>
      <c r="AS18" s="177"/>
      <c r="AT18" s="165"/>
      <c r="AU18" s="177"/>
      <c r="AV18" s="164"/>
      <c r="AW18" s="165"/>
      <c r="AX18" s="177"/>
      <c r="AY18" s="165"/>
      <c r="AZ18" s="177"/>
      <c r="BA18" s="164"/>
      <c r="BB18" s="165"/>
      <c r="BC18" s="177"/>
      <c r="BD18" s="165"/>
      <c r="BE18" s="177"/>
      <c r="BF18" s="164"/>
      <c r="BG18" s="165"/>
      <c r="BH18" s="177"/>
      <c r="BI18" s="165"/>
      <c r="BJ18" s="177"/>
      <c r="BK18" s="164"/>
      <c r="BL18" s="165"/>
      <c r="BM18" s="177"/>
      <c r="BN18" s="165"/>
      <c r="BO18" s="177"/>
      <c r="BP18" s="164"/>
      <c r="BQ18" s="165"/>
      <c r="BR18" s="177"/>
      <c r="BS18" s="165"/>
      <c r="BT18" s="177"/>
      <c r="BU18" s="164"/>
      <c r="BV18" s="165"/>
      <c r="BW18" s="177"/>
      <c r="BX18" s="165"/>
      <c r="BY18" s="177"/>
    </row>
    <row r="19" spans="3:77" ht="13.5" customHeight="1">
      <c r="C19" s="179"/>
      <c r="D19" s="165"/>
      <c r="E19" s="177"/>
      <c r="F19" s="165"/>
      <c r="G19" s="177"/>
      <c r="H19" s="179"/>
      <c r="I19" s="165"/>
      <c r="J19" s="177"/>
      <c r="K19" s="165"/>
      <c r="L19" s="177"/>
      <c r="M19" s="179"/>
      <c r="N19" s="165"/>
      <c r="O19" s="177"/>
      <c r="P19" s="165"/>
      <c r="Q19" s="177"/>
      <c r="R19" s="179"/>
      <c r="S19" s="165"/>
      <c r="T19" s="177"/>
      <c r="U19" s="165"/>
      <c r="V19" s="177"/>
      <c r="W19" s="179"/>
      <c r="X19" s="165"/>
      <c r="Y19" s="177"/>
      <c r="Z19" s="165"/>
      <c r="AA19" s="177"/>
      <c r="AB19" s="179"/>
      <c r="AC19" s="165"/>
      <c r="AD19" s="177"/>
      <c r="AE19" s="165"/>
      <c r="AF19" s="177"/>
      <c r="AG19" s="179"/>
      <c r="AH19" s="165"/>
      <c r="AI19" s="177"/>
      <c r="AJ19" s="165"/>
      <c r="AK19" s="177"/>
      <c r="AL19" s="179"/>
      <c r="AM19" s="165"/>
      <c r="AN19" s="177"/>
      <c r="AO19" s="165"/>
      <c r="AP19" s="177"/>
      <c r="AQ19" s="179"/>
      <c r="AR19" s="165"/>
      <c r="AS19" s="177"/>
      <c r="AT19" s="165"/>
      <c r="AU19" s="177"/>
      <c r="AV19" s="179"/>
      <c r="AW19" s="165"/>
      <c r="AX19" s="177"/>
      <c r="AY19" s="165"/>
      <c r="AZ19" s="177"/>
      <c r="BA19" s="179"/>
      <c r="BB19" s="165"/>
      <c r="BC19" s="177"/>
      <c r="BD19" s="165"/>
      <c r="BE19" s="177"/>
      <c r="BF19" s="179"/>
      <c r="BG19" s="165"/>
      <c r="BH19" s="177"/>
      <c r="BI19" s="165"/>
      <c r="BJ19" s="177"/>
      <c r="BK19" s="179"/>
      <c r="BL19" s="165"/>
      <c r="BM19" s="177"/>
      <c r="BN19" s="165"/>
      <c r="BO19" s="177"/>
      <c r="BP19" s="179"/>
      <c r="BQ19" s="165"/>
      <c r="BR19" s="177"/>
      <c r="BS19" s="165"/>
      <c r="BT19" s="177"/>
      <c r="BU19" s="179"/>
      <c r="BV19" s="165"/>
      <c r="BW19" s="177"/>
      <c r="BX19" s="165"/>
      <c r="BY19" s="177"/>
    </row>
    <row r="20" spans="3:77" ht="13.5" customHeight="1">
      <c r="C20" s="179"/>
      <c r="D20" s="165"/>
      <c r="E20" s="177"/>
      <c r="F20" s="165"/>
      <c r="G20" s="177"/>
      <c r="H20" s="179"/>
      <c r="I20" s="165"/>
      <c r="J20" s="177"/>
      <c r="K20" s="165"/>
      <c r="L20" s="177"/>
      <c r="M20" s="179"/>
      <c r="N20" s="165"/>
      <c r="O20" s="177"/>
      <c r="P20" s="165"/>
      <c r="Q20" s="177"/>
      <c r="R20" s="179"/>
      <c r="S20" s="165"/>
      <c r="T20" s="177"/>
      <c r="U20" s="165"/>
      <c r="V20" s="177"/>
      <c r="W20" s="179"/>
      <c r="X20" s="165"/>
      <c r="Y20" s="177"/>
      <c r="Z20" s="165"/>
      <c r="AA20" s="177"/>
      <c r="AB20" s="179"/>
      <c r="AC20" s="165"/>
      <c r="AD20" s="177"/>
      <c r="AE20" s="165"/>
      <c r="AF20" s="177"/>
      <c r="AG20" s="179"/>
      <c r="AH20" s="165"/>
      <c r="AI20" s="177"/>
      <c r="AJ20" s="165"/>
      <c r="AK20" s="177"/>
      <c r="AL20" s="179"/>
      <c r="AM20" s="165"/>
      <c r="AN20" s="177"/>
      <c r="AO20" s="165"/>
      <c r="AP20" s="177"/>
      <c r="AQ20" s="179"/>
      <c r="AR20" s="165"/>
      <c r="AS20" s="177"/>
      <c r="AT20" s="165"/>
      <c r="AU20" s="177"/>
      <c r="AV20" s="179"/>
      <c r="AW20" s="165"/>
      <c r="AX20" s="177"/>
      <c r="AY20" s="165"/>
      <c r="AZ20" s="177"/>
      <c r="BA20" s="179"/>
      <c r="BB20" s="165"/>
      <c r="BC20" s="177"/>
      <c r="BD20" s="165"/>
      <c r="BE20" s="177"/>
      <c r="BF20" s="179"/>
      <c r="BG20" s="165"/>
      <c r="BH20" s="177"/>
      <c r="BI20" s="165"/>
      <c r="BJ20" s="177"/>
      <c r="BK20" s="179"/>
      <c r="BL20" s="165"/>
      <c r="BM20" s="177"/>
      <c r="BN20" s="165"/>
      <c r="BO20" s="177"/>
      <c r="BP20" s="179"/>
      <c r="BQ20" s="165"/>
      <c r="BR20" s="177"/>
      <c r="BS20" s="165"/>
      <c r="BT20" s="177"/>
      <c r="BU20" s="179"/>
      <c r="BV20" s="165"/>
      <c r="BW20" s="177"/>
      <c r="BX20" s="165"/>
      <c r="BY20" s="177"/>
    </row>
    <row r="21" spans="3:77" ht="13.5" customHeight="1">
      <c r="C21" s="164"/>
      <c r="D21" s="165"/>
      <c r="E21" s="171"/>
      <c r="F21" s="165"/>
      <c r="G21" s="171"/>
      <c r="H21" s="164"/>
      <c r="I21" s="165"/>
      <c r="J21" s="171"/>
      <c r="K21" s="165"/>
      <c r="L21" s="171"/>
      <c r="M21" s="164"/>
      <c r="N21" s="165"/>
      <c r="O21" s="171"/>
      <c r="P21" s="165"/>
      <c r="Q21" s="171"/>
      <c r="R21" s="164"/>
      <c r="S21" s="165"/>
      <c r="T21" s="171"/>
      <c r="U21" s="165"/>
      <c r="V21" s="171"/>
      <c r="W21" s="164"/>
      <c r="X21" s="165"/>
      <c r="Y21" s="171"/>
      <c r="Z21" s="165"/>
      <c r="AA21" s="171"/>
      <c r="AB21" s="164"/>
      <c r="AC21" s="165"/>
      <c r="AD21" s="171"/>
      <c r="AE21" s="165"/>
      <c r="AF21" s="171"/>
      <c r="AG21" s="164"/>
      <c r="AH21" s="165"/>
      <c r="AI21" s="171"/>
      <c r="AJ21" s="165"/>
      <c r="AK21" s="171"/>
      <c r="AL21" s="164"/>
      <c r="AM21" s="165"/>
      <c r="AN21" s="171"/>
      <c r="AO21" s="165"/>
      <c r="AP21" s="171"/>
      <c r="AQ21" s="164"/>
      <c r="AR21" s="165"/>
      <c r="AS21" s="171"/>
      <c r="AT21" s="165"/>
      <c r="AU21" s="171"/>
      <c r="AV21" s="164"/>
      <c r="AW21" s="165"/>
      <c r="AX21" s="171"/>
      <c r="AY21" s="165"/>
      <c r="AZ21" s="171"/>
      <c r="BA21" s="164"/>
      <c r="BB21" s="165"/>
      <c r="BC21" s="171"/>
      <c r="BD21" s="165"/>
      <c r="BE21" s="171"/>
      <c r="BF21" s="164"/>
      <c r="BG21" s="165"/>
      <c r="BH21" s="171"/>
      <c r="BI21" s="165"/>
      <c r="BJ21" s="171"/>
      <c r="BK21" s="164"/>
      <c r="BL21" s="165"/>
      <c r="BM21" s="171"/>
      <c r="BN21" s="165"/>
      <c r="BO21" s="171"/>
      <c r="BP21" s="164"/>
      <c r="BQ21" s="165"/>
      <c r="BR21" s="171"/>
      <c r="BS21" s="165"/>
      <c r="BT21" s="171"/>
      <c r="BU21" s="164"/>
      <c r="BV21" s="165"/>
      <c r="BW21" s="171"/>
      <c r="BX21" s="165"/>
      <c r="BY21" s="171"/>
    </row>
    <row r="22" spans="3:77" ht="13.5" customHeight="1">
      <c r="C22" s="164"/>
      <c r="D22" s="165"/>
      <c r="E22" s="171"/>
      <c r="F22" s="165"/>
      <c r="G22" s="171"/>
      <c r="H22" s="164"/>
      <c r="I22" s="165"/>
      <c r="J22" s="171"/>
      <c r="K22" s="165"/>
      <c r="L22" s="171"/>
      <c r="M22" s="164"/>
      <c r="N22" s="165"/>
      <c r="O22" s="171"/>
      <c r="P22" s="165"/>
      <c r="Q22" s="171"/>
      <c r="R22" s="164"/>
      <c r="S22" s="165"/>
      <c r="T22" s="171"/>
      <c r="U22" s="165"/>
      <c r="V22" s="171"/>
      <c r="W22" s="164"/>
      <c r="X22" s="165"/>
      <c r="Y22" s="171"/>
      <c r="Z22" s="165"/>
      <c r="AA22" s="171"/>
      <c r="AB22" s="164"/>
      <c r="AC22" s="165"/>
      <c r="AD22" s="171"/>
      <c r="AE22" s="165"/>
      <c r="AF22" s="171"/>
      <c r="AG22" s="164"/>
      <c r="AH22" s="165"/>
      <c r="AI22" s="171"/>
      <c r="AJ22" s="165"/>
      <c r="AK22" s="171"/>
      <c r="AL22" s="164"/>
      <c r="AM22" s="165"/>
      <c r="AN22" s="171"/>
      <c r="AO22" s="165"/>
      <c r="AP22" s="171"/>
      <c r="AQ22" s="164"/>
      <c r="AR22" s="165"/>
      <c r="AS22" s="171"/>
      <c r="AT22" s="165"/>
      <c r="AU22" s="171"/>
      <c r="AV22" s="164"/>
      <c r="AW22" s="165"/>
      <c r="AX22" s="171"/>
      <c r="AY22" s="165"/>
      <c r="AZ22" s="171"/>
      <c r="BA22" s="164"/>
      <c r="BB22" s="165"/>
      <c r="BC22" s="171"/>
      <c r="BD22" s="165"/>
      <c r="BE22" s="171"/>
      <c r="BF22" s="164"/>
      <c r="BG22" s="165"/>
      <c r="BH22" s="171"/>
      <c r="BI22" s="165"/>
      <c r="BJ22" s="171"/>
      <c r="BK22" s="164"/>
      <c r="BL22" s="165"/>
      <c r="BM22" s="171"/>
      <c r="BN22" s="165"/>
      <c r="BO22" s="171"/>
      <c r="BP22" s="164"/>
      <c r="BQ22" s="165"/>
      <c r="BR22" s="171"/>
      <c r="BS22" s="165"/>
      <c r="BT22" s="171"/>
      <c r="BU22" s="164"/>
      <c r="BV22" s="165"/>
      <c r="BW22" s="171"/>
      <c r="BX22" s="165"/>
      <c r="BY22" s="171"/>
    </row>
    <row r="23" spans="3:77" ht="13.5" customHeight="1">
      <c r="C23" s="164"/>
      <c r="D23" s="169"/>
      <c r="E23" s="171"/>
      <c r="F23" s="169"/>
      <c r="G23" s="171"/>
      <c r="H23" s="164"/>
      <c r="I23" s="169"/>
      <c r="J23" s="171"/>
      <c r="K23" s="169"/>
      <c r="L23" s="171"/>
      <c r="M23" s="164"/>
      <c r="N23" s="169"/>
      <c r="O23" s="171"/>
      <c r="P23" s="169"/>
      <c r="Q23" s="171"/>
      <c r="R23" s="164"/>
      <c r="S23" s="169"/>
      <c r="T23" s="171"/>
      <c r="U23" s="169"/>
      <c r="V23" s="171"/>
      <c r="W23" s="164"/>
      <c r="X23" s="169"/>
      <c r="Y23" s="171"/>
      <c r="Z23" s="169"/>
      <c r="AA23" s="171"/>
      <c r="AB23" s="164"/>
      <c r="AC23" s="169"/>
      <c r="AD23" s="171"/>
      <c r="AE23" s="169"/>
      <c r="AF23" s="171"/>
      <c r="AG23" s="164"/>
      <c r="AH23" s="169"/>
      <c r="AI23" s="171"/>
      <c r="AJ23" s="169"/>
      <c r="AK23" s="171"/>
      <c r="AL23" s="164"/>
      <c r="AM23" s="169"/>
      <c r="AN23" s="171"/>
      <c r="AO23" s="169"/>
      <c r="AP23" s="171"/>
      <c r="AQ23" s="164"/>
      <c r="AR23" s="169"/>
      <c r="AS23" s="171"/>
      <c r="AT23" s="169"/>
      <c r="AU23" s="171"/>
      <c r="AV23" s="164"/>
      <c r="AW23" s="169"/>
      <c r="AX23" s="171"/>
      <c r="AY23" s="169"/>
      <c r="AZ23" s="171"/>
      <c r="BA23" s="164"/>
      <c r="BB23" s="169"/>
      <c r="BC23" s="171"/>
      <c r="BD23" s="169"/>
      <c r="BE23" s="171"/>
      <c r="BF23" s="164"/>
      <c r="BG23" s="169"/>
      <c r="BH23" s="171"/>
      <c r="BI23" s="169"/>
      <c r="BJ23" s="171"/>
      <c r="BK23" s="164"/>
      <c r="BL23" s="169"/>
      <c r="BM23" s="171"/>
      <c r="BN23" s="169"/>
      <c r="BO23" s="171"/>
      <c r="BP23" s="164"/>
      <c r="BQ23" s="169"/>
      <c r="BR23" s="171"/>
      <c r="BS23" s="169"/>
      <c r="BT23" s="171"/>
      <c r="BU23" s="164"/>
      <c r="BV23" s="169"/>
      <c r="BW23" s="171"/>
      <c r="BX23" s="169"/>
      <c r="BY23" s="171"/>
    </row>
    <row r="24" spans="3:77" ht="13.5" customHeight="1">
      <c r="C24" s="164"/>
      <c r="D24" s="169"/>
      <c r="E24" s="171"/>
      <c r="F24" s="169"/>
      <c r="G24" s="171"/>
      <c r="H24" s="164"/>
      <c r="I24" s="169"/>
      <c r="J24" s="171"/>
      <c r="K24" s="169"/>
      <c r="L24" s="171"/>
      <c r="M24" s="164"/>
      <c r="N24" s="169"/>
      <c r="O24" s="171"/>
      <c r="P24" s="169"/>
      <c r="Q24" s="171"/>
      <c r="R24" s="164"/>
      <c r="S24" s="169"/>
      <c r="T24" s="171"/>
      <c r="U24" s="169"/>
      <c r="V24" s="171"/>
      <c r="W24" s="164"/>
      <c r="X24" s="169"/>
      <c r="Y24" s="171"/>
      <c r="Z24" s="169"/>
      <c r="AA24" s="171"/>
      <c r="AB24" s="164"/>
      <c r="AC24" s="169"/>
      <c r="AD24" s="171"/>
      <c r="AE24" s="169"/>
      <c r="AF24" s="171"/>
      <c r="AG24" s="164"/>
      <c r="AH24" s="169"/>
      <c r="AI24" s="171"/>
      <c r="AJ24" s="169"/>
      <c r="AK24" s="171"/>
      <c r="AL24" s="164"/>
      <c r="AM24" s="169"/>
      <c r="AN24" s="171"/>
      <c r="AO24" s="169"/>
      <c r="AP24" s="171"/>
      <c r="AQ24" s="164"/>
      <c r="AR24" s="169"/>
      <c r="AS24" s="171"/>
      <c r="AT24" s="169"/>
      <c r="AU24" s="171"/>
      <c r="AV24" s="164"/>
      <c r="AW24" s="169"/>
      <c r="AX24" s="171"/>
      <c r="AY24" s="169"/>
      <c r="AZ24" s="171"/>
      <c r="BA24" s="164"/>
      <c r="BB24" s="169"/>
      <c r="BC24" s="171"/>
      <c r="BD24" s="169"/>
      <c r="BE24" s="171"/>
      <c r="BF24" s="164"/>
      <c r="BG24" s="169"/>
      <c r="BH24" s="171"/>
      <c r="BI24" s="169"/>
      <c r="BJ24" s="171"/>
      <c r="BK24" s="164"/>
      <c r="BL24" s="169"/>
      <c r="BM24" s="171"/>
      <c r="BN24" s="169"/>
      <c r="BO24" s="171"/>
      <c r="BP24" s="164"/>
      <c r="BQ24" s="169"/>
      <c r="BR24" s="171"/>
      <c r="BS24" s="169"/>
      <c r="BT24" s="171"/>
      <c r="BU24" s="164"/>
      <c r="BV24" s="169"/>
      <c r="BW24" s="171"/>
      <c r="BX24" s="169"/>
      <c r="BY24" s="171"/>
    </row>
    <row r="25" spans="3:77" ht="13.5" customHeight="1">
      <c r="C25" s="164"/>
      <c r="D25" s="169"/>
      <c r="E25" s="171"/>
      <c r="F25" s="169"/>
      <c r="G25" s="171"/>
      <c r="H25" s="164"/>
      <c r="I25" s="169"/>
      <c r="J25" s="171"/>
      <c r="K25" s="169"/>
      <c r="L25" s="171"/>
      <c r="M25" s="164"/>
      <c r="N25" s="169"/>
      <c r="O25" s="171"/>
      <c r="P25" s="169"/>
      <c r="Q25" s="171"/>
      <c r="R25" s="164"/>
      <c r="S25" s="169"/>
      <c r="T25" s="171"/>
      <c r="U25" s="169"/>
      <c r="V25" s="171"/>
      <c r="W25" s="164"/>
      <c r="X25" s="169"/>
      <c r="Y25" s="171"/>
      <c r="Z25" s="169"/>
      <c r="AA25" s="171"/>
      <c r="AB25" s="164"/>
      <c r="AC25" s="169"/>
      <c r="AD25" s="171"/>
      <c r="AE25" s="169"/>
      <c r="AF25" s="171"/>
      <c r="AG25" s="164"/>
      <c r="AH25" s="169"/>
      <c r="AI25" s="171"/>
      <c r="AJ25" s="169"/>
      <c r="AK25" s="171"/>
      <c r="AL25" s="164"/>
      <c r="AM25" s="169"/>
      <c r="AN25" s="171"/>
      <c r="AO25" s="169"/>
      <c r="AP25" s="171"/>
      <c r="AQ25" s="164"/>
      <c r="AR25" s="169"/>
      <c r="AS25" s="171"/>
      <c r="AT25" s="169"/>
      <c r="AU25" s="171"/>
      <c r="AV25" s="164"/>
      <c r="AW25" s="169"/>
      <c r="AX25" s="171"/>
      <c r="AY25" s="169"/>
      <c r="AZ25" s="171"/>
      <c r="BA25" s="164"/>
      <c r="BB25" s="169"/>
      <c r="BC25" s="171"/>
      <c r="BD25" s="169"/>
      <c r="BE25" s="171"/>
      <c r="BF25" s="164"/>
      <c r="BG25" s="169"/>
      <c r="BH25" s="171"/>
      <c r="BI25" s="169"/>
      <c r="BJ25" s="171"/>
      <c r="BK25" s="164"/>
      <c r="BL25" s="169"/>
      <c r="BM25" s="171"/>
      <c r="BN25" s="169"/>
      <c r="BO25" s="171"/>
      <c r="BP25" s="164"/>
      <c r="BQ25" s="169"/>
      <c r="BR25" s="171"/>
      <c r="BS25" s="169"/>
      <c r="BT25" s="171"/>
      <c r="BU25" s="164"/>
      <c r="BV25" s="169"/>
      <c r="BW25" s="171"/>
      <c r="BX25" s="169"/>
      <c r="BY25" s="171"/>
    </row>
    <row r="26" spans="3:77" ht="13.5" customHeight="1">
      <c r="C26" s="164"/>
      <c r="D26" s="169"/>
      <c r="E26" s="171"/>
      <c r="F26" s="169"/>
      <c r="G26" s="171"/>
      <c r="H26" s="164"/>
      <c r="I26" s="169"/>
      <c r="J26" s="171"/>
      <c r="K26" s="169"/>
      <c r="L26" s="171"/>
      <c r="M26" s="164"/>
      <c r="N26" s="169"/>
      <c r="O26" s="171"/>
      <c r="P26" s="169"/>
      <c r="Q26" s="171"/>
      <c r="R26" s="164"/>
      <c r="S26" s="169"/>
      <c r="T26" s="171"/>
      <c r="U26" s="169"/>
      <c r="V26" s="171"/>
      <c r="W26" s="164"/>
      <c r="X26" s="169"/>
      <c r="Y26" s="171"/>
      <c r="Z26" s="169"/>
      <c r="AA26" s="171"/>
      <c r="AB26" s="164"/>
      <c r="AC26" s="169"/>
      <c r="AD26" s="171"/>
      <c r="AE26" s="169"/>
      <c r="AF26" s="171"/>
      <c r="AG26" s="164"/>
      <c r="AH26" s="169"/>
      <c r="AI26" s="171"/>
      <c r="AJ26" s="169"/>
      <c r="AK26" s="171"/>
      <c r="AL26" s="164"/>
      <c r="AM26" s="169"/>
      <c r="AN26" s="171"/>
      <c r="AO26" s="169"/>
      <c r="AP26" s="171"/>
      <c r="AQ26" s="164"/>
      <c r="AR26" s="169"/>
      <c r="AS26" s="171"/>
      <c r="AT26" s="169"/>
      <c r="AU26" s="171"/>
      <c r="AV26" s="164"/>
      <c r="AW26" s="169"/>
      <c r="AX26" s="171"/>
      <c r="AY26" s="169"/>
      <c r="AZ26" s="171"/>
      <c r="BA26" s="164"/>
      <c r="BB26" s="169"/>
      <c r="BC26" s="171"/>
      <c r="BD26" s="169"/>
      <c r="BE26" s="171"/>
      <c r="BF26" s="164"/>
      <c r="BG26" s="169"/>
      <c r="BH26" s="171"/>
      <c r="BI26" s="169"/>
      <c r="BJ26" s="171"/>
      <c r="BK26" s="164"/>
      <c r="BL26" s="169"/>
      <c r="BM26" s="171"/>
      <c r="BN26" s="169"/>
      <c r="BO26" s="171"/>
      <c r="BP26" s="164"/>
      <c r="BQ26" s="169"/>
      <c r="BR26" s="171"/>
      <c r="BS26" s="169"/>
      <c r="BT26" s="171"/>
      <c r="BU26" s="164"/>
      <c r="BV26" s="169"/>
      <c r="BW26" s="171"/>
      <c r="BX26" s="169"/>
      <c r="BY26" s="171"/>
    </row>
    <row r="27" spans="3:77" ht="13.5" customHeight="1">
      <c r="C27" s="164"/>
      <c r="D27" s="169"/>
      <c r="E27" s="171"/>
      <c r="F27" s="169"/>
      <c r="G27" s="171"/>
      <c r="H27" s="164"/>
      <c r="I27" s="169"/>
      <c r="J27" s="171"/>
      <c r="K27" s="169"/>
      <c r="L27" s="171"/>
      <c r="M27" s="164"/>
      <c r="N27" s="169"/>
      <c r="O27" s="171"/>
      <c r="P27" s="169"/>
      <c r="Q27" s="171"/>
      <c r="R27" s="164"/>
      <c r="S27" s="169"/>
      <c r="T27" s="171"/>
      <c r="U27" s="169"/>
      <c r="V27" s="171"/>
      <c r="W27" s="164"/>
      <c r="X27" s="169"/>
      <c r="Y27" s="171"/>
      <c r="Z27" s="169"/>
      <c r="AA27" s="171"/>
      <c r="AB27" s="164"/>
      <c r="AC27" s="169"/>
      <c r="AD27" s="171"/>
      <c r="AE27" s="169"/>
      <c r="AF27" s="171"/>
      <c r="AG27" s="164"/>
      <c r="AH27" s="169"/>
      <c r="AI27" s="171"/>
      <c r="AJ27" s="169"/>
      <c r="AK27" s="171"/>
      <c r="AL27" s="164"/>
      <c r="AM27" s="169"/>
      <c r="AN27" s="171"/>
      <c r="AO27" s="169"/>
      <c r="AP27" s="171"/>
      <c r="AQ27" s="164"/>
      <c r="AR27" s="169"/>
      <c r="AS27" s="171"/>
      <c r="AT27" s="169"/>
      <c r="AU27" s="171"/>
      <c r="AV27" s="164"/>
      <c r="AW27" s="169"/>
      <c r="AX27" s="171"/>
      <c r="AY27" s="169"/>
      <c r="AZ27" s="171"/>
      <c r="BA27" s="164"/>
      <c r="BB27" s="169"/>
      <c r="BC27" s="171"/>
      <c r="BD27" s="169"/>
      <c r="BE27" s="171"/>
      <c r="BF27" s="164"/>
      <c r="BG27" s="169"/>
      <c r="BH27" s="171"/>
      <c r="BI27" s="169"/>
      <c r="BJ27" s="171"/>
      <c r="BK27" s="164"/>
      <c r="BL27" s="169"/>
      <c r="BM27" s="171"/>
      <c r="BN27" s="169"/>
      <c r="BO27" s="171"/>
      <c r="BP27" s="164"/>
      <c r="BQ27" s="169"/>
      <c r="BR27" s="171"/>
      <c r="BS27" s="169"/>
      <c r="BT27" s="171"/>
      <c r="BU27" s="164"/>
      <c r="BV27" s="169"/>
      <c r="BW27" s="171"/>
      <c r="BX27" s="169"/>
      <c r="BY27" s="171"/>
    </row>
    <row r="28" spans="3:77" ht="13.5" customHeight="1">
      <c r="C28" s="164"/>
      <c r="D28" s="169"/>
      <c r="E28" s="171"/>
      <c r="F28" s="169"/>
      <c r="G28" s="171"/>
      <c r="H28" s="164"/>
      <c r="I28" s="169"/>
      <c r="J28" s="171"/>
      <c r="K28" s="169"/>
      <c r="L28" s="171"/>
      <c r="M28" s="164"/>
      <c r="N28" s="169"/>
      <c r="O28" s="171"/>
      <c r="P28" s="169"/>
      <c r="Q28" s="171"/>
      <c r="R28" s="164"/>
      <c r="S28" s="169"/>
      <c r="T28" s="171"/>
      <c r="U28" s="169"/>
      <c r="V28" s="171"/>
      <c r="W28" s="164"/>
      <c r="X28" s="169"/>
      <c r="Y28" s="171"/>
      <c r="Z28" s="169"/>
      <c r="AA28" s="171"/>
      <c r="AB28" s="164"/>
      <c r="AC28" s="169"/>
      <c r="AD28" s="171"/>
      <c r="AE28" s="169"/>
      <c r="AF28" s="171"/>
      <c r="AG28" s="164"/>
      <c r="AH28" s="169"/>
      <c r="AI28" s="171"/>
      <c r="AJ28" s="169"/>
      <c r="AK28" s="171"/>
      <c r="AL28" s="164"/>
      <c r="AM28" s="169"/>
      <c r="AN28" s="171"/>
      <c r="AO28" s="169"/>
      <c r="AP28" s="171"/>
      <c r="AQ28" s="164"/>
      <c r="AR28" s="169"/>
      <c r="AS28" s="171"/>
      <c r="AT28" s="169"/>
      <c r="AU28" s="171"/>
      <c r="AV28" s="164"/>
      <c r="AW28" s="169"/>
      <c r="AX28" s="171"/>
      <c r="AY28" s="169"/>
      <c r="AZ28" s="171"/>
      <c r="BA28" s="164"/>
      <c r="BB28" s="169"/>
      <c r="BC28" s="171"/>
      <c r="BD28" s="169"/>
      <c r="BE28" s="171"/>
      <c r="BF28" s="164"/>
      <c r="BG28" s="169"/>
      <c r="BH28" s="171"/>
      <c r="BI28" s="169"/>
      <c r="BJ28" s="171"/>
      <c r="BK28" s="164"/>
      <c r="BL28" s="169"/>
      <c r="BM28" s="171"/>
      <c r="BN28" s="169"/>
      <c r="BO28" s="171"/>
      <c r="BP28" s="164"/>
      <c r="BQ28" s="169"/>
      <c r="BR28" s="171"/>
      <c r="BS28" s="169"/>
      <c r="BT28" s="171"/>
      <c r="BU28" s="164"/>
      <c r="BV28" s="169"/>
      <c r="BW28" s="171"/>
      <c r="BX28" s="169"/>
      <c r="BY28" s="171"/>
    </row>
    <row r="29" spans="3:77" ht="13.5" customHeight="1">
      <c r="C29" s="164"/>
      <c r="D29" s="169"/>
      <c r="E29" s="171"/>
      <c r="F29" s="169"/>
      <c r="G29" s="171"/>
      <c r="H29" s="164"/>
      <c r="I29" s="169"/>
      <c r="J29" s="171"/>
      <c r="K29" s="169"/>
      <c r="L29" s="171"/>
      <c r="M29" s="164"/>
      <c r="N29" s="169"/>
      <c r="O29" s="171"/>
      <c r="P29" s="169"/>
      <c r="Q29" s="171"/>
      <c r="R29" s="164"/>
      <c r="S29" s="169"/>
      <c r="T29" s="171"/>
      <c r="U29" s="169"/>
      <c r="V29" s="171"/>
      <c r="W29" s="164"/>
      <c r="X29" s="169"/>
      <c r="Y29" s="171"/>
      <c r="Z29" s="169"/>
      <c r="AA29" s="171"/>
      <c r="AB29" s="164"/>
      <c r="AC29" s="169"/>
      <c r="AD29" s="171"/>
      <c r="AE29" s="169"/>
      <c r="AF29" s="171"/>
      <c r="AG29" s="164"/>
      <c r="AH29" s="169"/>
      <c r="AI29" s="171"/>
      <c r="AJ29" s="169"/>
      <c r="AK29" s="171"/>
      <c r="AL29" s="164"/>
      <c r="AM29" s="169"/>
      <c r="AN29" s="171"/>
      <c r="AO29" s="169"/>
      <c r="AP29" s="171"/>
      <c r="AQ29" s="164"/>
      <c r="AR29" s="169"/>
      <c r="AS29" s="171"/>
      <c r="AT29" s="169"/>
      <c r="AU29" s="171"/>
      <c r="AV29" s="164"/>
      <c r="AW29" s="169"/>
      <c r="AX29" s="171"/>
      <c r="AY29" s="169"/>
      <c r="AZ29" s="171"/>
      <c r="BA29" s="164"/>
      <c r="BB29" s="169"/>
      <c r="BC29" s="171"/>
      <c r="BD29" s="169"/>
      <c r="BE29" s="171"/>
      <c r="BF29" s="164"/>
      <c r="BG29" s="169"/>
      <c r="BH29" s="171"/>
      <c r="BI29" s="169"/>
      <c r="BJ29" s="171"/>
      <c r="BK29" s="164"/>
      <c r="BL29" s="169"/>
      <c r="BM29" s="171"/>
      <c r="BN29" s="169"/>
      <c r="BO29" s="171"/>
      <c r="BP29" s="164"/>
      <c r="BQ29" s="169"/>
      <c r="BR29" s="171"/>
      <c r="BS29" s="169"/>
      <c r="BT29" s="171"/>
      <c r="BU29" s="164"/>
      <c r="BV29" s="169"/>
      <c r="BW29" s="171"/>
      <c r="BX29" s="169"/>
      <c r="BY29" s="171"/>
    </row>
    <row r="30" spans="3:77" ht="13.5" customHeight="1">
      <c r="C30" s="164"/>
      <c r="D30" s="169"/>
      <c r="E30" s="171"/>
      <c r="F30" s="169"/>
      <c r="G30" s="171"/>
      <c r="H30" s="164"/>
      <c r="I30" s="169"/>
      <c r="J30" s="171"/>
      <c r="K30" s="169"/>
      <c r="L30" s="171"/>
      <c r="M30" s="164"/>
      <c r="N30" s="169"/>
      <c r="O30" s="171"/>
      <c r="P30" s="169"/>
      <c r="Q30" s="171"/>
      <c r="R30" s="164"/>
      <c r="S30" s="169"/>
      <c r="T30" s="171"/>
      <c r="U30" s="169"/>
      <c r="V30" s="171"/>
      <c r="W30" s="164"/>
      <c r="X30" s="169"/>
      <c r="Y30" s="171"/>
      <c r="Z30" s="169"/>
      <c r="AA30" s="171"/>
      <c r="AB30" s="164"/>
      <c r="AC30" s="169"/>
      <c r="AD30" s="171"/>
      <c r="AE30" s="169"/>
      <c r="AF30" s="171"/>
      <c r="AG30" s="164"/>
      <c r="AH30" s="169"/>
      <c r="AI30" s="171"/>
      <c r="AJ30" s="169"/>
      <c r="AK30" s="171"/>
      <c r="AL30" s="164"/>
      <c r="AM30" s="169"/>
      <c r="AN30" s="171"/>
      <c r="AO30" s="169"/>
      <c r="AP30" s="171"/>
      <c r="AQ30" s="164"/>
      <c r="AR30" s="169"/>
      <c r="AS30" s="171"/>
      <c r="AT30" s="169"/>
      <c r="AU30" s="171"/>
      <c r="AV30" s="164"/>
      <c r="AW30" s="169"/>
      <c r="AX30" s="171"/>
      <c r="AY30" s="169"/>
      <c r="AZ30" s="171"/>
      <c r="BA30" s="164"/>
      <c r="BB30" s="169"/>
      <c r="BC30" s="171"/>
      <c r="BD30" s="169"/>
      <c r="BE30" s="171"/>
      <c r="BF30" s="164"/>
      <c r="BG30" s="169"/>
      <c r="BH30" s="171"/>
      <c r="BI30" s="169"/>
      <c r="BJ30" s="171"/>
      <c r="BK30" s="164"/>
      <c r="BL30" s="169"/>
      <c r="BM30" s="171"/>
      <c r="BN30" s="169"/>
      <c r="BO30" s="171"/>
      <c r="BP30" s="164"/>
      <c r="BQ30" s="169"/>
      <c r="BR30" s="171"/>
      <c r="BS30" s="169"/>
      <c r="BT30" s="171"/>
      <c r="BU30" s="164"/>
      <c r="BV30" s="169"/>
      <c r="BW30" s="171"/>
      <c r="BX30" s="169"/>
      <c r="BY30" s="171"/>
    </row>
    <row r="31" spans="3:77" ht="13.5" customHeight="1">
      <c r="C31" s="164"/>
      <c r="D31" s="169"/>
      <c r="E31" s="171"/>
      <c r="F31" s="169"/>
      <c r="G31" s="171"/>
      <c r="H31" s="164"/>
      <c r="I31" s="169"/>
      <c r="J31" s="171"/>
      <c r="K31" s="169"/>
      <c r="L31" s="171"/>
      <c r="M31" s="164"/>
      <c r="N31" s="169"/>
      <c r="O31" s="171"/>
      <c r="P31" s="169"/>
      <c r="Q31" s="171"/>
      <c r="R31" s="164"/>
      <c r="S31" s="169"/>
      <c r="T31" s="171"/>
      <c r="U31" s="169"/>
      <c r="V31" s="171"/>
      <c r="W31" s="164"/>
      <c r="X31" s="169"/>
      <c r="Y31" s="171"/>
      <c r="Z31" s="169"/>
      <c r="AA31" s="171"/>
      <c r="AB31" s="164"/>
      <c r="AC31" s="169"/>
      <c r="AD31" s="171"/>
      <c r="AE31" s="169"/>
      <c r="AF31" s="171"/>
      <c r="AG31" s="164"/>
      <c r="AH31" s="169"/>
      <c r="AI31" s="171"/>
      <c r="AJ31" s="169"/>
      <c r="AK31" s="171"/>
      <c r="AL31" s="164"/>
      <c r="AM31" s="169"/>
      <c r="AN31" s="171"/>
      <c r="AO31" s="169"/>
      <c r="AP31" s="171"/>
      <c r="AQ31" s="164"/>
      <c r="AR31" s="169"/>
      <c r="AS31" s="171"/>
      <c r="AT31" s="169"/>
      <c r="AU31" s="171"/>
      <c r="AV31" s="164"/>
      <c r="AW31" s="169"/>
      <c r="AX31" s="171"/>
      <c r="AY31" s="169"/>
      <c r="AZ31" s="171"/>
      <c r="BA31" s="164"/>
      <c r="BB31" s="169"/>
      <c r="BC31" s="171"/>
      <c r="BD31" s="169"/>
      <c r="BE31" s="171"/>
      <c r="BF31" s="164"/>
      <c r="BG31" s="169"/>
      <c r="BH31" s="171"/>
      <c r="BI31" s="169"/>
      <c r="BJ31" s="171"/>
      <c r="BK31" s="164"/>
      <c r="BL31" s="169"/>
      <c r="BM31" s="171"/>
      <c r="BN31" s="169"/>
      <c r="BO31" s="171"/>
      <c r="BP31" s="164"/>
      <c r="BQ31" s="169"/>
      <c r="BR31" s="171"/>
      <c r="BS31" s="169"/>
      <c r="BT31" s="171"/>
      <c r="BU31" s="164"/>
      <c r="BV31" s="169"/>
      <c r="BW31" s="171"/>
      <c r="BX31" s="169"/>
      <c r="BY31" s="171"/>
    </row>
    <row r="32" spans="3:77" ht="13.5" customHeight="1">
      <c r="C32" s="164"/>
      <c r="D32" s="169"/>
      <c r="E32" s="171"/>
      <c r="F32" s="169"/>
      <c r="G32" s="171"/>
      <c r="H32" s="164"/>
      <c r="I32" s="169"/>
      <c r="J32" s="171"/>
      <c r="K32" s="169"/>
      <c r="L32" s="171"/>
      <c r="M32" s="164"/>
      <c r="N32" s="169"/>
      <c r="O32" s="171"/>
      <c r="P32" s="169"/>
      <c r="Q32" s="171"/>
      <c r="R32" s="164"/>
      <c r="S32" s="169"/>
      <c r="T32" s="171"/>
      <c r="U32" s="169"/>
      <c r="V32" s="171"/>
      <c r="W32" s="164"/>
      <c r="X32" s="169"/>
      <c r="Y32" s="171"/>
      <c r="Z32" s="169"/>
      <c r="AA32" s="171"/>
      <c r="AB32" s="164"/>
      <c r="AC32" s="169"/>
      <c r="AD32" s="171"/>
      <c r="AE32" s="169"/>
      <c r="AF32" s="171"/>
      <c r="AG32" s="164"/>
      <c r="AH32" s="169"/>
      <c r="AI32" s="171"/>
      <c r="AJ32" s="169"/>
      <c r="AK32" s="171"/>
      <c r="AL32" s="164"/>
      <c r="AM32" s="169"/>
      <c r="AN32" s="171"/>
      <c r="AO32" s="169"/>
      <c r="AP32" s="171"/>
      <c r="AQ32" s="164"/>
      <c r="AR32" s="169"/>
      <c r="AS32" s="171"/>
      <c r="AT32" s="169"/>
      <c r="AU32" s="171"/>
      <c r="AV32" s="164"/>
      <c r="AW32" s="169"/>
      <c r="AX32" s="171"/>
      <c r="AY32" s="169"/>
      <c r="AZ32" s="171"/>
      <c r="BA32" s="164"/>
      <c r="BB32" s="169"/>
      <c r="BC32" s="171"/>
      <c r="BD32" s="169"/>
      <c r="BE32" s="171"/>
      <c r="BF32" s="164"/>
      <c r="BG32" s="169"/>
      <c r="BH32" s="171"/>
      <c r="BI32" s="169"/>
      <c r="BJ32" s="171"/>
      <c r="BK32" s="164"/>
      <c r="BL32" s="169"/>
      <c r="BM32" s="171"/>
      <c r="BN32" s="169"/>
      <c r="BO32" s="171"/>
      <c r="BP32" s="164"/>
      <c r="BQ32" s="169"/>
      <c r="BR32" s="171"/>
      <c r="BS32" s="169"/>
      <c r="BT32" s="171"/>
      <c r="BU32" s="164"/>
      <c r="BV32" s="169"/>
      <c r="BW32" s="171"/>
      <c r="BX32" s="169"/>
      <c r="BY32" s="171"/>
    </row>
    <row r="33" spans="3:77" ht="13.5" customHeight="1">
      <c r="C33" s="164"/>
      <c r="D33" s="169"/>
      <c r="E33" s="171"/>
      <c r="F33" s="169"/>
      <c r="G33" s="171"/>
      <c r="H33" s="164"/>
      <c r="I33" s="169"/>
      <c r="J33" s="171"/>
      <c r="K33" s="169"/>
      <c r="L33" s="171"/>
      <c r="M33" s="164"/>
      <c r="N33" s="169"/>
      <c r="O33" s="171"/>
      <c r="P33" s="169"/>
      <c r="Q33" s="171"/>
      <c r="R33" s="164"/>
      <c r="S33" s="169"/>
      <c r="T33" s="171"/>
      <c r="U33" s="169"/>
      <c r="V33" s="171"/>
      <c r="W33" s="164"/>
      <c r="X33" s="169"/>
      <c r="Y33" s="171"/>
      <c r="Z33" s="169"/>
      <c r="AA33" s="171"/>
      <c r="AB33" s="164"/>
      <c r="AC33" s="169"/>
      <c r="AD33" s="171"/>
      <c r="AE33" s="169"/>
      <c r="AF33" s="171"/>
      <c r="AG33" s="164"/>
      <c r="AH33" s="169"/>
      <c r="AI33" s="171"/>
      <c r="AJ33" s="169"/>
      <c r="AK33" s="171"/>
      <c r="AL33" s="164"/>
      <c r="AM33" s="169"/>
      <c r="AN33" s="171"/>
      <c r="AO33" s="169"/>
      <c r="AP33" s="171"/>
      <c r="AQ33" s="164"/>
      <c r="AR33" s="169"/>
      <c r="AS33" s="171"/>
      <c r="AT33" s="169"/>
      <c r="AU33" s="171"/>
      <c r="AV33" s="164"/>
      <c r="AW33" s="169"/>
      <c r="AX33" s="171"/>
      <c r="AY33" s="169"/>
      <c r="AZ33" s="171"/>
      <c r="BA33" s="164"/>
      <c r="BB33" s="169"/>
      <c r="BC33" s="171"/>
      <c r="BD33" s="169"/>
      <c r="BE33" s="171"/>
      <c r="BF33" s="164"/>
      <c r="BG33" s="169"/>
      <c r="BH33" s="171"/>
      <c r="BI33" s="169"/>
      <c r="BJ33" s="171"/>
      <c r="BK33" s="164"/>
      <c r="BL33" s="169"/>
      <c r="BM33" s="171"/>
      <c r="BN33" s="169"/>
      <c r="BO33" s="171"/>
      <c r="BP33" s="164"/>
      <c r="BQ33" s="169"/>
      <c r="BR33" s="171"/>
      <c r="BS33" s="169"/>
      <c r="BT33" s="171"/>
      <c r="BU33" s="164"/>
      <c r="BV33" s="169"/>
      <c r="BW33" s="171"/>
      <c r="BX33" s="169"/>
      <c r="BY33" s="171"/>
    </row>
    <row r="34" spans="3:77" ht="13.5" customHeight="1">
      <c r="C34" s="164"/>
      <c r="D34" s="169"/>
      <c r="E34" s="171"/>
      <c r="F34" s="169"/>
      <c r="G34" s="171"/>
      <c r="H34" s="164"/>
      <c r="I34" s="169"/>
      <c r="J34" s="171"/>
      <c r="K34" s="169"/>
      <c r="L34" s="171"/>
      <c r="M34" s="164"/>
      <c r="N34" s="169"/>
      <c r="O34" s="171"/>
      <c r="P34" s="169"/>
      <c r="Q34" s="171"/>
      <c r="R34" s="164"/>
      <c r="S34" s="169"/>
      <c r="T34" s="171"/>
      <c r="U34" s="169"/>
      <c r="V34" s="171"/>
      <c r="W34" s="164"/>
      <c r="X34" s="169"/>
      <c r="Y34" s="171"/>
      <c r="Z34" s="169"/>
      <c r="AA34" s="171"/>
      <c r="AB34" s="164"/>
      <c r="AC34" s="169"/>
      <c r="AD34" s="171"/>
      <c r="AE34" s="169"/>
      <c r="AF34" s="171"/>
      <c r="AG34" s="164"/>
      <c r="AH34" s="169"/>
      <c r="AI34" s="171"/>
      <c r="AJ34" s="169"/>
      <c r="AK34" s="171"/>
      <c r="AL34" s="164"/>
      <c r="AM34" s="169"/>
      <c r="AN34" s="171"/>
      <c r="AO34" s="169"/>
      <c r="AP34" s="171"/>
      <c r="AQ34" s="164"/>
      <c r="AR34" s="169"/>
      <c r="AS34" s="171"/>
      <c r="AT34" s="169"/>
      <c r="AU34" s="171"/>
      <c r="AV34" s="164"/>
      <c r="AW34" s="169"/>
      <c r="AX34" s="171"/>
      <c r="AY34" s="169"/>
      <c r="AZ34" s="171"/>
      <c r="BA34" s="164"/>
      <c r="BB34" s="169"/>
      <c r="BC34" s="171"/>
      <c r="BD34" s="169"/>
      <c r="BE34" s="171"/>
      <c r="BF34" s="164"/>
      <c r="BG34" s="169"/>
      <c r="BH34" s="171"/>
      <c r="BI34" s="169"/>
      <c r="BJ34" s="171"/>
      <c r="BK34" s="164"/>
      <c r="BL34" s="169"/>
      <c r="BM34" s="171"/>
      <c r="BN34" s="169"/>
      <c r="BO34" s="171"/>
      <c r="BP34" s="164"/>
      <c r="BQ34" s="169"/>
      <c r="BR34" s="171"/>
      <c r="BS34" s="169"/>
      <c r="BT34" s="171"/>
      <c r="BU34" s="164"/>
      <c r="BV34" s="169"/>
      <c r="BW34" s="171"/>
      <c r="BX34" s="169"/>
      <c r="BY34" s="171"/>
    </row>
    <row r="35" spans="3:77" ht="13.5" customHeight="1">
      <c r="C35" s="164"/>
      <c r="D35" s="169"/>
      <c r="E35" s="171"/>
      <c r="F35" s="169"/>
      <c r="G35" s="171"/>
      <c r="H35" s="164"/>
      <c r="I35" s="169"/>
      <c r="J35" s="171"/>
      <c r="K35" s="169"/>
      <c r="L35" s="171"/>
      <c r="M35" s="164"/>
      <c r="N35" s="169"/>
      <c r="O35" s="171"/>
      <c r="P35" s="169"/>
      <c r="Q35" s="171"/>
      <c r="R35" s="164"/>
      <c r="S35" s="169"/>
      <c r="T35" s="171"/>
      <c r="U35" s="169"/>
      <c r="V35" s="171"/>
      <c r="W35" s="164"/>
      <c r="X35" s="169"/>
      <c r="Y35" s="171"/>
      <c r="Z35" s="169"/>
      <c r="AA35" s="171"/>
      <c r="AB35" s="164"/>
      <c r="AC35" s="169"/>
      <c r="AD35" s="171"/>
      <c r="AE35" s="169"/>
      <c r="AF35" s="171"/>
      <c r="AG35" s="164"/>
      <c r="AH35" s="169"/>
      <c r="AI35" s="171"/>
      <c r="AJ35" s="169"/>
      <c r="AK35" s="171"/>
      <c r="AL35" s="164"/>
      <c r="AM35" s="169"/>
      <c r="AN35" s="171"/>
      <c r="AO35" s="169"/>
      <c r="AP35" s="171"/>
      <c r="AQ35" s="164"/>
      <c r="AR35" s="169"/>
      <c r="AS35" s="171"/>
      <c r="AT35" s="169"/>
      <c r="AU35" s="171"/>
      <c r="AV35" s="164"/>
      <c r="AW35" s="169"/>
      <c r="AX35" s="171"/>
      <c r="AY35" s="169"/>
      <c r="AZ35" s="171"/>
      <c r="BA35" s="164"/>
      <c r="BB35" s="169"/>
      <c r="BC35" s="171"/>
      <c r="BD35" s="169"/>
      <c r="BE35" s="171"/>
      <c r="BF35" s="164"/>
      <c r="BG35" s="169"/>
      <c r="BH35" s="171"/>
      <c r="BI35" s="169"/>
      <c r="BJ35" s="171"/>
      <c r="BK35" s="164"/>
      <c r="BL35" s="169"/>
      <c r="BM35" s="171"/>
      <c r="BN35" s="169"/>
      <c r="BO35" s="171"/>
      <c r="BP35" s="164"/>
      <c r="BQ35" s="169"/>
      <c r="BR35" s="171"/>
      <c r="BS35" s="169"/>
      <c r="BT35" s="171"/>
      <c r="BU35" s="164"/>
      <c r="BV35" s="169"/>
      <c r="BW35" s="171"/>
      <c r="BX35" s="169"/>
      <c r="BY35" s="171"/>
    </row>
    <row r="36" spans="3:77" ht="13.5" customHeight="1">
      <c r="C36" s="164"/>
      <c r="D36" s="169"/>
      <c r="E36" s="171"/>
      <c r="F36" s="169"/>
      <c r="G36" s="171"/>
      <c r="H36" s="164"/>
      <c r="I36" s="169"/>
      <c r="J36" s="171"/>
      <c r="K36" s="169"/>
      <c r="L36" s="171"/>
      <c r="M36" s="164"/>
      <c r="N36" s="169"/>
      <c r="O36" s="171"/>
      <c r="P36" s="169"/>
      <c r="Q36" s="171"/>
      <c r="R36" s="164"/>
      <c r="S36" s="169"/>
      <c r="T36" s="171"/>
      <c r="U36" s="169"/>
      <c r="V36" s="171"/>
      <c r="W36" s="164"/>
      <c r="X36" s="169"/>
      <c r="Y36" s="171"/>
      <c r="Z36" s="169"/>
      <c r="AA36" s="171"/>
      <c r="AB36" s="164"/>
      <c r="AC36" s="169"/>
      <c r="AD36" s="171"/>
      <c r="AE36" s="169"/>
      <c r="AF36" s="171"/>
      <c r="AG36" s="164"/>
      <c r="AH36" s="169"/>
      <c r="AI36" s="171"/>
      <c r="AJ36" s="169"/>
      <c r="AK36" s="171"/>
      <c r="AL36" s="164"/>
      <c r="AM36" s="169"/>
      <c r="AN36" s="171"/>
      <c r="AO36" s="169"/>
      <c r="AP36" s="171"/>
      <c r="AQ36" s="164"/>
      <c r="AR36" s="169"/>
      <c r="AS36" s="171"/>
      <c r="AT36" s="169"/>
      <c r="AU36" s="171"/>
      <c r="AV36" s="164"/>
      <c r="AW36" s="169"/>
      <c r="AX36" s="171"/>
      <c r="AY36" s="169"/>
      <c r="AZ36" s="171"/>
      <c r="BA36" s="164"/>
      <c r="BB36" s="169"/>
      <c r="BC36" s="171"/>
      <c r="BD36" s="169"/>
      <c r="BE36" s="171"/>
      <c r="BF36" s="164"/>
      <c r="BG36" s="169"/>
      <c r="BH36" s="171"/>
      <c r="BI36" s="169"/>
      <c r="BJ36" s="171"/>
      <c r="BK36" s="164"/>
      <c r="BL36" s="169"/>
      <c r="BM36" s="171"/>
      <c r="BN36" s="169"/>
      <c r="BO36" s="171"/>
      <c r="BP36" s="164"/>
      <c r="BQ36" s="169"/>
      <c r="BR36" s="171"/>
      <c r="BS36" s="169"/>
      <c r="BT36" s="171"/>
      <c r="BU36" s="164"/>
      <c r="BV36" s="169"/>
      <c r="BW36" s="171"/>
      <c r="BX36" s="169"/>
      <c r="BY36" s="171"/>
    </row>
    <row r="37" spans="3:77" ht="13.5" customHeight="1">
      <c r="C37" s="164"/>
      <c r="D37" s="169"/>
      <c r="E37" s="171"/>
      <c r="F37" s="169"/>
      <c r="G37" s="171"/>
      <c r="H37" s="164"/>
      <c r="I37" s="169"/>
      <c r="J37" s="171"/>
      <c r="K37" s="169"/>
      <c r="L37" s="171"/>
      <c r="M37" s="164"/>
      <c r="N37" s="169"/>
      <c r="O37" s="171"/>
      <c r="P37" s="169"/>
      <c r="Q37" s="171"/>
      <c r="R37" s="164"/>
      <c r="S37" s="169"/>
      <c r="T37" s="171"/>
      <c r="U37" s="169"/>
      <c r="V37" s="171"/>
      <c r="W37" s="164"/>
      <c r="X37" s="169"/>
      <c r="Y37" s="171"/>
      <c r="Z37" s="169"/>
      <c r="AA37" s="171"/>
      <c r="AB37" s="164"/>
      <c r="AC37" s="169"/>
      <c r="AD37" s="171"/>
      <c r="AE37" s="169"/>
      <c r="AF37" s="171"/>
      <c r="AG37" s="164"/>
      <c r="AH37" s="169"/>
      <c r="AI37" s="171"/>
      <c r="AJ37" s="169"/>
      <c r="AK37" s="171"/>
      <c r="AL37" s="164"/>
      <c r="AM37" s="169"/>
      <c r="AN37" s="171"/>
      <c r="AO37" s="169"/>
      <c r="AP37" s="171"/>
      <c r="AQ37" s="164"/>
      <c r="AR37" s="169"/>
      <c r="AS37" s="171"/>
      <c r="AT37" s="169"/>
      <c r="AU37" s="171"/>
      <c r="AV37" s="164"/>
      <c r="AW37" s="169"/>
      <c r="AX37" s="171"/>
      <c r="AY37" s="169"/>
      <c r="AZ37" s="171"/>
      <c r="BA37" s="164"/>
      <c r="BB37" s="169"/>
      <c r="BC37" s="171"/>
      <c r="BD37" s="169"/>
      <c r="BE37" s="171"/>
      <c r="BF37" s="164"/>
      <c r="BG37" s="169"/>
      <c r="BH37" s="171"/>
      <c r="BI37" s="169"/>
      <c r="BJ37" s="171"/>
      <c r="BK37" s="164"/>
      <c r="BL37" s="169"/>
      <c r="BM37" s="171"/>
      <c r="BN37" s="169"/>
      <c r="BO37" s="171"/>
      <c r="BP37" s="164"/>
      <c r="BQ37" s="169"/>
      <c r="BR37" s="171"/>
      <c r="BS37" s="169"/>
      <c r="BT37" s="171"/>
      <c r="BU37" s="164"/>
      <c r="BV37" s="169"/>
      <c r="BW37" s="171"/>
      <c r="BX37" s="169"/>
      <c r="BY37" s="171"/>
    </row>
    <row r="38" spans="3:77" ht="13.5" customHeight="1">
      <c r="C38" s="164"/>
      <c r="D38" s="169"/>
      <c r="E38" s="171"/>
      <c r="F38" s="169"/>
      <c r="G38" s="171"/>
      <c r="H38" s="164"/>
      <c r="I38" s="169"/>
      <c r="J38" s="171"/>
      <c r="K38" s="169"/>
      <c r="L38" s="171"/>
      <c r="M38" s="164"/>
      <c r="N38" s="169"/>
      <c r="O38" s="171"/>
      <c r="P38" s="169"/>
      <c r="Q38" s="171"/>
      <c r="R38" s="164"/>
      <c r="S38" s="169"/>
      <c r="T38" s="171"/>
      <c r="U38" s="169"/>
      <c r="V38" s="171"/>
      <c r="W38" s="164"/>
      <c r="X38" s="169"/>
      <c r="Y38" s="171"/>
      <c r="Z38" s="169"/>
      <c r="AA38" s="171"/>
      <c r="AB38" s="164"/>
      <c r="AC38" s="169"/>
      <c r="AD38" s="171"/>
      <c r="AE38" s="169"/>
      <c r="AF38" s="171"/>
      <c r="AG38" s="164"/>
      <c r="AH38" s="169"/>
      <c r="AI38" s="171"/>
      <c r="AJ38" s="169"/>
      <c r="AK38" s="171"/>
      <c r="AL38" s="164"/>
      <c r="AM38" s="169"/>
      <c r="AN38" s="171"/>
      <c r="AO38" s="169"/>
      <c r="AP38" s="171"/>
      <c r="AQ38" s="164"/>
      <c r="AR38" s="169"/>
      <c r="AS38" s="171"/>
      <c r="AT38" s="169"/>
      <c r="AU38" s="171"/>
      <c r="AV38" s="164"/>
      <c r="AW38" s="169"/>
      <c r="AX38" s="171"/>
      <c r="AY38" s="169"/>
      <c r="AZ38" s="171"/>
      <c r="BA38" s="164"/>
      <c r="BB38" s="169"/>
      <c r="BC38" s="171"/>
      <c r="BD38" s="169"/>
      <c r="BE38" s="171"/>
      <c r="BF38" s="164"/>
      <c r="BG38" s="169"/>
      <c r="BH38" s="171"/>
      <c r="BI38" s="169"/>
      <c r="BJ38" s="171"/>
      <c r="BK38" s="164"/>
      <c r="BL38" s="169"/>
      <c r="BM38" s="171"/>
      <c r="BN38" s="169"/>
      <c r="BO38" s="171"/>
      <c r="BP38" s="164"/>
      <c r="BQ38" s="169"/>
      <c r="BR38" s="171"/>
      <c r="BS38" s="169"/>
      <c r="BT38" s="171"/>
      <c r="BU38" s="164"/>
      <c r="BV38" s="169"/>
      <c r="BW38" s="171"/>
      <c r="BX38" s="169"/>
      <c r="BY38" s="171"/>
    </row>
    <row r="39" spans="3:77" ht="13.5" customHeight="1">
      <c r="C39" s="164"/>
      <c r="D39" s="169"/>
      <c r="E39" s="171"/>
      <c r="F39" s="169"/>
      <c r="G39" s="171"/>
      <c r="H39" s="164"/>
      <c r="I39" s="169"/>
      <c r="J39" s="171"/>
      <c r="K39" s="169"/>
      <c r="L39" s="171"/>
      <c r="M39" s="164"/>
      <c r="N39" s="169"/>
      <c r="O39" s="171"/>
      <c r="P39" s="169"/>
      <c r="Q39" s="171"/>
      <c r="R39" s="164"/>
      <c r="S39" s="169"/>
      <c r="T39" s="171"/>
      <c r="U39" s="169"/>
      <c r="V39" s="171"/>
      <c r="W39" s="164"/>
      <c r="X39" s="169"/>
      <c r="Y39" s="171"/>
      <c r="Z39" s="169"/>
      <c r="AA39" s="171"/>
      <c r="AB39" s="164"/>
      <c r="AC39" s="169"/>
      <c r="AD39" s="171"/>
      <c r="AE39" s="169"/>
      <c r="AF39" s="171"/>
      <c r="AG39" s="164"/>
      <c r="AH39" s="169"/>
      <c r="AI39" s="171"/>
      <c r="AJ39" s="169"/>
      <c r="AK39" s="171"/>
      <c r="AL39" s="164"/>
      <c r="AM39" s="169"/>
      <c r="AN39" s="171"/>
      <c r="AO39" s="169"/>
      <c r="AP39" s="171"/>
      <c r="AQ39" s="164"/>
      <c r="AR39" s="169"/>
      <c r="AS39" s="171"/>
      <c r="AT39" s="169"/>
      <c r="AU39" s="171"/>
      <c r="AV39" s="164"/>
      <c r="AW39" s="169"/>
      <c r="AX39" s="171"/>
      <c r="AY39" s="169"/>
      <c r="AZ39" s="171"/>
      <c r="BA39" s="164"/>
      <c r="BB39" s="169"/>
      <c r="BC39" s="171"/>
      <c r="BD39" s="169"/>
      <c r="BE39" s="171"/>
      <c r="BF39" s="164"/>
      <c r="BG39" s="169"/>
      <c r="BH39" s="171"/>
      <c r="BI39" s="169"/>
      <c r="BJ39" s="171"/>
      <c r="BK39" s="164"/>
      <c r="BL39" s="169"/>
      <c r="BM39" s="171"/>
      <c r="BN39" s="169"/>
      <c r="BO39" s="171"/>
      <c r="BP39" s="164"/>
      <c r="BQ39" s="169"/>
      <c r="BR39" s="171"/>
      <c r="BS39" s="169"/>
      <c r="BT39" s="171"/>
      <c r="BU39" s="164"/>
      <c r="BV39" s="169"/>
      <c r="BW39" s="171"/>
      <c r="BX39" s="169"/>
      <c r="BY39" s="171"/>
    </row>
    <row r="40" spans="3:77" ht="13.5" customHeight="1">
      <c r="C40" s="164"/>
      <c r="D40" s="169"/>
      <c r="E40" s="171"/>
      <c r="F40" s="169"/>
      <c r="G40" s="171"/>
      <c r="H40" s="164"/>
      <c r="I40" s="169"/>
      <c r="J40" s="171"/>
      <c r="K40" s="169"/>
      <c r="L40" s="171"/>
      <c r="M40" s="164"/>
      <c r="N40" s="169"/>
      <c r="O40" s="171"/>
      <c r="P40" s="169"/>
      <c r="Q40" s="171"/>
      <c r="R40" s="164"/>
      <c r="S40" s="169"/>
      <c r="T40" s="171"/>
      <c r="U40" s="169"/>
      <c r="V40" s="171"/>
      <c r="W40" s="164"/>
      <c r="X40" s="169"/>
      <c r="Y40" s="171"/>
      <c r="Z40" s="169"/>
      <c r="AA40" s="171"/>
      <c r="AB40" s="164"/>
      <c r="AC40" s="169"/>
      <c r="AD40" s="171"/>
      <c r="AE40" s="169"/>
      <c r="AF40" s="171"/>
      <c r="AG40" s="164"/>
      <c r="AH40" s="169"/>
      <c r="AI40" s="171"/>
      <c r="AJ40" s="169"/>
      <c r="AK40" s="171"/>
      <c r="AL40" s="164"/>
      <c r="AM40" s="169"/>
      <c r="AN40" s="171"/>
      <c r="AO40" s="169"/>
      <c r="AP40" s="171"/>
      <c r="AQ40" s="164"/>
      <c r="AR40" s="169"/>
      <c r="AS40" s="171"/>
      <c r="AT40" s="169"/>
      <c r="AU40" s="171"/>
      <c r="AV40" s="164"/>
      <c r="AW40" s="169"/>
      <c r="AX40" s="171"/>
      <c r="AY40" s="169"/>
      <c r="AZ40" s="171"/>
      <c r="BA40" s="164"/>
      <c r="BB40" s="169"/>
      <c r="BC40" s="171"/>
      <c r="BD40" s="169"/>
      <c r="BE40" s="171"/>
      <c r="BF40" s="164"/>
      <c r="BG40" s="169"/>
      <c r="BH40" s="171"/>
      <c r="BI40" s="169"/>
      <c r="BJ40" s="171"/>
      <c r="BK40" s="164"/>
      <c r="BL40" s="169"/>
      <c r="BM40" s="171"/>
      <c r="BN40" s="169"/>
      <c r="BO40" s="171"/>
      <c r="BP40" s="164"/>
      <c r="BQ40" s="169"/>
      <c r="BR40" s="171"/>
      <c r="BS40" s="169"/>
      <c r="BT40" s="171"/>
      <c r="BU40" s="164"/>
      <c r="BV40" s="169"/>
      <c r="BW40" s="171"/>
      <c r="BX40" s="169"/>
      <c r="BY40" s="171"/>
    </row>
    <row r="41" spans="3:77" ht="13.5" customHeight="1">
      <c r="C41" s="164"/>
      <c r="D41" s="169"/>
      <c r="E41" s="171"/>
      <c r="F41" s="169"/>
      <c r="G41" s="171"/>
      <c r="H41" s="164"/>
      <c r="I41" s="169"/>
      <c r="J41" s="171"/>
      <c r="K41" s="169"/>
      <c r="L41" s="171"/>
      <c r="M41" s="164"/>
      <c r="N41" s="169"/>
      <c r="O41" s="171"/>
      <c r="P41" s="169"/>
      <c r="Q41" s="171"/>
      <c r="R41" s="164"/>
      <c r="S41" s="169"/>
      <c r="T41" s="171"/>
      <c r="U41" s="169"/>
      <c r="V41" s="171"/>
      <c r="W41" s="164"/>
      <c r="X41" s="169"/>
      <c r="Y41" s="171"/>
      <c r="Z41" s="169"/>
      <c r="AA41" s="171"/>
      <c r="AB41" s="164"/>
      <c r="AC41" s="169"/>
      <c r="AD41" s="171"/>
      <c r="AE41" s="169"/>
      <c r="AF41" s="171"/>
      <c r="AG41" s="164"/>
      <c r="AH41" s="169"/>
      <c r="AI41" s="171"/>
      <c r="AJ41" s="169"/>
      <c r="AK41" s="171"/>
      <c r="AL41" s="164"/>
      <c r="AM41" s="169"/>
      <c r="AN41" s="171"/>
      <c r="AO41" s="169"/>
      <c r="AP41" s="171"/>
      <c r="AQ41" s="164"/>
      <c r="AR41" s="169"/>
      <c r="AS41" s="171"/>
      <c r="AT41" s="169"/>
      <c r="AU41" s="171"/>
      <c r="AV41" s="164"/>
      <c r="AW41" s="169"/>
      <c r="AX41" s="171"/>
      <c r="AY41" s="169"/>
      <c r="AZ41" s="171"/>
      <c r="BA41" s="164"/>
      <c r="BB41" s="169"/>
      <c r="BC41" s="171"/>
      <c r="BD41" s="169"/>
      <c r="BE41" s="171"/>
      <c r="BF41" s="164"/>
      <c r="BG41" s="169"/>
      <c r="BH41" s="171"/>
      <c r="BI41" s="169"/>
      <c r="BJ41" s="171"/>
      <c r="BK41" s="164"/>
      <c r="BL41" s="169"/>
      <c r="BM41" s="171"/>
      <c r="BN41" s="169"/>
      <c r="BO41" s="171"/>
      <c r="BP41" s="164"/>
      <c r="BQ41" s="169"/>
      <c r="BR41" s="171"/>
      <c r="BS41" s="169"/>
      <c r="BT41" s="171"/>
      <c r="BU41" s="164"/>
      <c r="BV41" s="169"/>
      <c r="BW41" s="171"/>
      <c r="BX41" s="169"/>
      <c r="BY41" s="171"/>
    </row>
    <row r="42" spans="3:77" ht="13.5" customHeight="1">
      <c r="C42" s="164"/>
      <c r="D42" s="169"/>
      <c r="E42" s="171"/>
      <c r="F42" s="169"/>
      <c r="G42" s="171"/>
      <c r="H42" s="164"/>
      <c r="I42" s="169"/>
      <c r="J42" s="171"/>
      <c r="K42" s="169"/>
      <c r="L42" s="171"/>
      <c r="M42" s="164"/>
      <c r="N42" s="169"/>
      <c r="O42" s="171"/>
      <c r="P42" s="169"/>
      <c r="Q42" s="171"/>
      <c r="R42" s="164"/>
      <c r="S42" s="169"/>
      <c r="T42" s="171"/>
      <c r="U42" s="169"/>
      <c r="V42" s="171"/>
      <c r="W42" s="164"/>
      <c r="X42" s="169"/>
      <c r="Y42" s="171"/>
      <c r="Z42" s="169"/>
      <c r="AA42" s="171"/>
      <c r="AB42" s="164"/>
      <c r="AC42" s="169"/>
      <c r="AD42" s="171"/>
      <c r="AE42" s="169"/>
      <c r="AF42" s="171"/>
      <c r="AG42" s="164"/>
      <c r="AH42" s="169"/>
      <c r="AI42" s="171"/>
      <c r="AJ42" s="169"/>
      <c r="AK42" s="171"/>
      <c r="AL42" s="164"/>
      <c r="AM42" s="169"/>
      <c r="AN42" s="171"/>
      <c r="AO42" s="169"/>
      <c r="AP42" s="171"/>
      <c r="AQ42" s="164"/>
      <c r="AR42" s="169"/>
      <c r="AS42" s="171"/>
      <c r="AT42" s="169"/>
      <c r="AU42" s="171"/>
      <c r="AV42" s="164"/>
      <c r="AW42" s="169"/>
      <c r="AX42" s="171"/>
      <c r="AY42" s="169"/>
      <c r="AZ42" s="171"/>
      <c r="BA42" s="164"/>
      <c r="BB42" s="169"/>
      <c r="BC42" s="171"/>
      <c r="BD42" s="169"/>
      <c r="BE42" s="171"/>
      <c r="BF42" s="164"/>
      <c r="BG42" s="169"/>
      <c r="BH42" s="171"/>
      <c r="BI42" s="169"/>
      <c r="BJ42" s="171"/>
      <c r="BK42" s="164"/>
      <c r="BL42" s="169"/>
      <c r="BM42" s="171"/>
      <c r="BN42" s="169"/>
      <c r="BO42" s="171"/>
      <c r="BP42" s="164"/>
      <c r="BQ42" s="169"/>
      <c r="BR42" s="171"/>
      <c r="BS42" s="169"/>
      <c r="BT42" s="171"/>
      <c r="BU42" s="164"/>
      <c r="BV42" s="169"/>
      <c r="BW42" s="171"/>
      <c r="BX42" s="169"/>
      <c r="BY42" s="171"/>
    </row>
    <row r="43" spans="3:77" ht="13.5" customHeight="1">
      <c r="C43" s="164"/>
      <c r="D43" s="169"/>
      <c r="E43" s="171"/>
      <c r="F43" s="169"/>
      <c r="G43" s="171"/>
      <c r="H43" s="164"/>
      <c r="I43" s="169"/>
      <c r="J43" s="171"/>
      <c r="K43" s="169"/>
      <c r="L43" s="171"/>
      <c r="M43" s="164"/>
      <c r="N43" s="169"/>
      <c r="O43" s="171"/>
      <c r="P43" s="169"/>
      <c r="Q43" s="171"/>
      <c r="R43" s="164"/>
      <c r="S43" s="169"/>
      <c r="T43" s="171"/>
      <c r="U43" s="169"/>
      <c r="V43" s="171"/>
      <c r="W43" s="164"/>
      <c r="X43" s="169"/>
      <c r="Y43" s="171"/>
      <c r="Z43" s="169"/>
      <c r="AA43" s="171"/>
      <c r="AB43" s="164"/>
      <c r="AC43" s="169"/>
      <c r="AD43" s="171"/>
      <c r="AE43" s="169"/>
      <c r="AF43" s="171"/>
      <c r="AG43" s="164"/>
      <c r="AH43" s="169"/>
      <c r="AI43" s="171"/>
      <c r="AJ43" s="169"/>
      <c r="AK43" s="171"/>
      <c r="AL43" s="164"/>
      <c r="AM43" s="169"/>
      <c r="AN43" s="171"/>
      <c r="AO43" s="169"/>
      <c r="AP43" s="171"/>
      <c r="AQ43" s="164"/>
      <c r="AR43" s="169"/>
      <c r="AS43" s="171"/>
      <c r="AT43" s="169"/>
      <c r="AU43" s="171"/>
      <c r="AV43" s="164"/>
      <c r="AW43" s="169"/>
      <c r="AX43" s="171"/>
      <c r="AY43" s="169"/>
      <c r="AZ43" s="171"/>
      <c r="BA43" s="164"/>
      <c r="BB43" s="169"/>
      <c r="BC43" s="171"/>
      <c r="BD43" s="169"/>
      <c r="BE43" s="171"/>
      <c r="BF43" s="164"/>
      <c r="BG43" s="169"/>
      <c r="BH43" s="171"/>
      <c r="BI43" s="169"/>
      <c r="BJ43" s="171"/>
      <c r="BK43" s="164"/>
      <c r="BL43" s="169"/>
      <c r="BM43" s="171"/>
      <c r="BN43" s="169"/>
      <c r="BO43" s="171"/>
      <c r="BP43" s="164"/>
      <c r="BQ43" s="169"/>
      <c r="BR43" s="171"/>
      <c r="BS43" s="169"/>
      <c r="BT43" s="171"/>
      <c r="BU43" s="164"/>
      <c r="BV43" s="169"/>
      <c r="BW43" s="171"/>
      <c r="BX43" s="169"/>
      <c r="BY43" s="171"/>
    </row>
    <row r="44" spans="3:77" ht="13.5" customHeight="1">
      <c r="C44" s="164"/>
      <c r="D44" s="169"/>
      <c r="E44" s="171"/>
      <c r="F44" s="169"/>
      <c r="G44" s="171"/>
      <c r="H44" s="164"/>
      <c r="I44" s="169"/>
      <c r="J44" s="171"/>
      <c r="K44" s="169"/>
      <c r="L44" s="171"/>
      <c r="M44" s="164"/>
      <c r="N44" s="169"/>
      <c r="O44" s="171"/>
      <c r="P44" s="169"/>
      <c r="Q44" s="171"/>
      <c r="R44" s="164"/>
      <c r="S44" s="169"/>
      <c r="T44" s="171"/>
      <c r="U44" s="169"/>
      <c r="V44" s="171"/>
      <c r="W44" s="164"/>
      <c r="X44" s="169"/>
      <c r="Y44" s="171"/>
      <c r="Z44" s="169"/>
      <c r="AA44" s="171"/>
      <c r="AB44" s="164"/>
      <c r="AC44" s="169"/>
      <c r="AD44" s="171"/>
      <c r="AE44" s="169"/>
      <c r="AF44" s="171"/>
      <c r="AG44" s="164"/>
      <c r="AH44" s="169"/>
      <c r="AI44" s="171"/>
      <c r="AJ44" s="169"/>
      <c r="AK44" s="171"/>
      <c r="AL44" s="164"/>
      <c r="AM44" s="169"/>
      <c r="AN44" s="171"/>
      <c r="AO44" s="169"/>
      <c r="AP44" s="171"/>
      <c r="AQ44" s="164"/>
      <c r="AR44" s="169"/>
      <c r="AS44" s="171"/>
      <c r="AT44" s="169"/>
      <c r="AU44" s="171"/>
      <c r="AV44" s="164"/>
      <c r="AW44" s="169"/>
      <c r="AX44" s="171"/>
      <c r="AY44" s="169"/>
      <c r="AZ44" s="171"/>
      <c r="BA44" s="164"/>
      <c r="BB44" s="169"/>
      <c r="BC44" s="171"/>
      <c r="BD44" s="169"/>
      <c r="BE44" s="171"/>
      <c r="BF44" s="164"/>
      <c r="BG44" s="169"/>
      <c r="BH44" s="171"/>
      <c r="BI44" s="169"/>
      <c r="BJ44" s="171"/>
      <c r="BK44" s="164"/>
      <c r="BL44" s="169"/>
      <c r="BM44" s="171"/>
      <c r="BN44" s="169"/>
      <c r="BO44" s="171"/>
      <c r="BP44" s="164"/>
      <c r="BQ44" s="169"/>
      <c r="BR44" s="171"/>
      <c r="BS44" s="169"/>
      <c r="BT44" s="171"/>
      <c r="BU44" s="164"/>
      <c r="BV44" s="169"/>
      <c r="BW44" s="171"/>
      <c r="BX44" s="169"/>
      <c r="BY44" s="171"/>
    </row>
    <row r="45" spans="3:77" ht="13.5" customHeight="1">
      <c r="C45" s="164"/>
      <c r="D45" s="169"/>
      <c r="E45" s="171"/>
      <c r="F45" s="169"/>
      <c r="G45" s="171"/>
      <c r="H45" s="164"/>
      <c r="I45" s="169"/>
      <c r="J45" s="171"/>
      <c r="K45" s="169"/>
      <c r="L45" s="171"/>
      <c r="M45" s="164"/>
      <c r="N45" s="169"/>
      <c r="O45" s="171"/>
      <c r="P45" s="169"/>
      <c r="Q45" s="171"/>
      <c r="R45" s="164"/>
      <c r="S45" s="169"/>
      <c r="T45" s="171"/>
      <c r="U45" s="169"/>
      <c r="V45" s="171"/>
      <c r="W45" s="164"/>
      <c r="X45" s="169"/>
      <c r="Y45" s="171"/>
      <c r="Z45" s="169"/>
      <c r="AA45" s="171"/>
      <c r="AB45" s="164"/>
      <c r="AC45" s="169"/>
      <c r="AD45" s="171"/>
      <c r="AE45" s="169"/>
      <c r="AF45" s="171"/>
      <c r="AG45" s="164"/>
      <c r="AH45" s="169"/>
      <c r="AI45" s="171"/>
      <c r="AJ45" s="169"/>
      <c r="AK45" s="171"/>
      <c r="AL45" s="164"/>
      <c r="AM45" s="169"/>
      <c r="AN45" s="171"/>
      <c r="AO45" s="169"/>
      <c r="AP45" s="171"/>
      <c r="AQ45" s="164"/>
      <c r="AR45" s="169"/>
      <c r="AS45" s="171"/>
      <c r="AT45" s="169"/>
      <c r="AU45" s="171"/>
      <c r="AV45" s="164"/>
      <c r="AW45" s="169"/>
      <c r="AX45" s="171"/>
      <c r="AY45" s="169"/>
      <c r="AZ45" s="171"/>
      <c r="BA45" s="164"/>
      <c r="BB45" s="169"/>
      <c r="BC45" s="171"/>
      <c r="BD45" s="169"/>
      <c r="BE45" s="171"/>
      <c r="BF45" s="164"/>
      <c r="BG45" s="169"/>
      <c r="BH45" s="171"/>
      <c r="BI45" s="169"/>
      <c r="BJ45" s="171"/>
      <c r="BK45" s="164"/>
      <c r="BL45" s="169"/>
      <c r="BM45" s="171"/>
      <c r="BN45" s="169"/>
      <c r="BO45" s="171"/>
      <c r="BP45" s="164"/>
      <c r="BQ45" s="169"/>
      <c r="BR45" s="171"/>
      <c r="BS45" s="169"/>
      <c r="BT45" s="171"/>
      <c r="BU45" s="164"/>
      <c r="BV45" s="169"/>
      <c r="BW45" s="171"/>
      <c r="BX45" s="169"/>
      <c r="BY45" s="171"/>
    </row>
    <row r="46" spans="3:77" ht="13.5" customHeight="1">
      <c r="C46" s="164"/>
      <c r="D46" s="169"/>
      <c r="E46" s="171"/>
      <c r="F46" s="169"/>
      <c r="G46" s="171"/>
      <c r="H46" s="164"/>
      <c r="I46" s="169"/>
      <c r="J46" s="171"/>
      <c r="K46" s="169"/>
      <c r="L46" s="171"/>
      <c r="M46" s="164"/>
      <c r="N46" s="169"/>
      <c r="O46" s="171"/>
      <c r="P46" s="169"/>
      <c r="Q46" s="171"/>
      <c r="R46" s="164"/>
      <c r="S46" s="169"/>
      <c r="T46" s="171"/>
      <c r="U46" s="169"/>
      <c r="V46" s="171"/>
      <c r="W46" s="164"/>
      <c r="X46" s="169"/>
      <c r="Y46" s="171"/>
      <c r="Z46" s="169"/>
      <c r="AA46" s="171"/>
      <c r="AB46" s="164"/>
      <c r="AC46" s="169"/>
      <c r="AD46" s="171"/>
      <c r="AE46" s="169"/>
      <c r="AF46" s="171"/>
      <c r="AG46" s="164"/>
      <c r="AH46" s="169"/>
      <c r="AI46" s="171"/>
      <c r="AJ46" s="169"/>
      <c r="AK46" s="171"/>
      <c r="AL46" s="164"/>
      <c r="AM46" s="169"/>
      <c r="AN46" s="171"/>
      <c r="AO46" s="169"/>
      <c r="AP46" s="171"/>
      <c r="AQ46" s="164"/>
      <c r="AR46" s="169"/>
      <c r="AS46" s="171"/>
      <c r="AT46" s="169"/>
      <c r="AU46" s="171"/>
      <c r="AV46" s="164"/>
      <c r="AW46" s="169"/>
      <c r="AX46" s="171"/>
      <c r="AY46" s="169"/>
      <c r="AZ46" s="171"/>
      <c r="BA46" s="164"/>
      <c r="BB46" s="169"/>
      <c r="BC46" s="171"/>
      <c r="BD46" s="169"/>
      <c r="BE46" s="171"/>
      <c r="BF46" s="164"/>
      <c r="BG46" s="169"/>
      <c r="BH46" s="171"/>
      <c r="BI46" s="169"/>
      <c r="BJ46" s="171"/>
      <c r="BK46" s="164"/>
      <c r="BL46" s="169"/>
      <c r="BM46" s="171"/>
      <c r="BN46" s="169"/>
      <c r="BO46" s="171"/>
      <c r="BP46" s="164"/>
      <c r="BQ46" s="169"/>
      <c r="BR46" s="171"/>
      <c r="BS46" s="169"/>
      <c r="BT46" s="171"/>
      <c r="BU46" s="164"/>
      <c r="BV46" s="169"/>
      <c r="BW46" s="171"/>
      <c r="BX46" s="169"/>
      <c r="BY46" s="171"/>
    </row>
    <row r="47" spans="3:77" ht="13.5" customHeight="1">
      <c r="C47" s="164"/>
      <c r="D47" s="169"/>
      <c r="E47" s="171"/>
      <c r="F47" s="169"/>
      <c r="G47" s="171"/>
      <c r="H47" s="164"/>
      <c r="I47" s="169"/>
      <c r="J47" s="171"/>
      <c r="K47" s="169"/>
      <c r="L47" s="171"/>
      <c r="M47" s="164"/>
      <c r="N47" s="169"/>
      <c r="O47" s="171"/>
      <c r="P47" s="169"/>
      <c r="Q47" s="171"/>
      <c r="R47" s="164"/>
      <c r="S47" s="169"/>
      <c r="T47" s="171"/>
      <c r="U47" s="169"/>
      <c r="V47" s="171"/>
      <c r="W47" s="164"/>
      <c r="X47" s="169"/>
      <c r="Y47" s="171"/>
      <c r="Z47" s="169"/>
      <c r="AA47" s="171"/>
      <c r="AB47" s="164"/>
      <c r="AC47" s="169"/>
      <c r="AD47" s="171"/>
      <c r="AE47" s="169"/>
      <c r="AF47" s="171"/>
      <c r="AG47" s="164"/>
      <c r="AH47" s="169"/>
      <c r="AI47" s="171"/>
      <c r="AJ47" s="169"/>
      <c r="AK47" s="171"/>
      <c r="AL47" s="164"/>
      <c r="AM47" s="169"/>
      <c r="AN47" s="171"/>
      <c r="AO47" s="169"/>
      <c r="AP47" s="171"/>
      <c r="AQ47" s="164"/>
      <c r="AR47" s="169"/>
      <c r="AS47" s="171"/>
      <c r="AT47" s="169"/>
      <c r="AU47" s="171"/>
      <c r="AV47" s="164"/>
      <c r="AW47" s="169"/>
      <c r="AX47" s="171"/>
      <c r="AY47" s="169"/>
      <c r="AZ47" s="171"/>
      <c r="BA47" s="164"/>
      <c r="BB47" s="169"/>
      <c r="BC47" s="171"/>
      <c r="BD47" s="169"/>
      <c r="BE47" s="171"/>
      <c r="BF47" s="164"/>
      <c r="BG47" s="169"/>
      <c r="BH47" s="171"/>
      <c r="BI47" s="169"/>
      <c r="BJ47" s="171"/>
      <c r="BK47" s="164"/>
      <c r="BL47" s="169"/>
      <c r="BM47" s="171"/>
      <c r="BN47" s="169"/>
      <c r="BO47" s="171"/>
      <c r="BP47" s="164"/>
      <c r="BQ47" s="169"/>
      <c r="BR47" s="171"/>
      <c r="BS47" s="169"/>
      <c r="BT47" s="171"/>
      <c r="BU47" s="164"/>
      <c r="BV47" s="169"/>
      <c r="BW47" s="171"/>
      <c r="BX47" s="169"/>
      <c r="BY47" s="171"/>
    </row>
    <row r="48" spans="3:77" ht="13.5" customHeight="1">
      <c r="C48" s="164"/>
      <c r="D48" s="169"/>
      <c r="E48" s="171"/>
      <c r="F48" s="169"/>
      <c r="G48" s="171"/>
      <c r="H48" s="164"/>
      <c r="I48" s="169"/>
      <c r="J48" s="171"/>
      <c r="K48" s="169"/>
      <c r="L48" s="171"/>
      <c r="M48" s="164"/>
      <c r="N48" s="169"/>
      <c r="O48" s="171"/>
      <c r="P48" s="169"/>
      <c r="Q48" s="171"/>
      <c r="R48" s="164"/>
      <c r="S48" s="169"/>
      <c r="T48" s="171"/>
      <c r="U48" s="169"/>
      <c r="V48" s="171"/>
      <c r="W48" s="164"/>
      <c r="X48" s="169"/>
      <c r="Y48" s="171"/>
      <c r="Z48" s="169"/>
      <c r="AA48" s="171"/>
      <c r="AB48" s="164"/>
      <c r="AC48" s="169"/>
      <c r="AD48" s="171"/>
      <c r="AE48" s="169"/>
      <c r="AF48" s="171"/>
      <c r="AG48" s="164"/>
      <c r="AH48" s="169"/>
      <c r="AI48" s="171"/>
      <c r="AJ48" s="169"/>
      <c r="AK48" s="171"/>
      <c r="AL48" s="164"/>
      <c r="AM48" s="169"/>
      <c r="AN48" s="171"/>
      <c r="AO48" s="169"/>
      <c r="AP48" s="171"/>
      <c r="AQ48" s="164"/>
      <c r="AR48" s="169"/>
      <c r="AS48" s="171"/>
      <c r="AT48" s="169"/>
      <c r="AU48" s="171"/>
      <c r="AV48" s="164"/>
      <c r="AW48" s="169"/>
      <c r="AX48" s="171"/>
      <c r="AY48" s="169"/>
      <c r="AZ48" s="171"/>
      <c r="BA48" s="164"/>
      <c r="BB48" s="169"/>
      <c r="BC48" s="171"/>
      <c r="BD48" s="169"/>
      <c r="BE48" s="171"/>
      <c r="BF48" s="164"/>
      <c r="BG48" s="169"/>
      <c r="BH48" s="171"/>
      <c r="BI48" s="169"/>
      <c r="BJ48" s="171"/>
      <c r="BK48" s="164"/>
      <c r="BL48" s="169"/>
      <c r="BM48" s="171"/>
      <c r="BN48" s="169"/>
      <c r="BO48" s="171"/>
      <c r="BP48" s="164"/>
      <c r="BQ48" s="169"/>
      <c r="BR48" s="171"/>
      <c r="BS48" s="169"/>
      <c r="BT48" s="171"/>
      <c r="BU48" s="164"/>
      <c r="BV48" s="169"/>
      <c r="BW48" s="171"/>
      <c r="BX48" s="169"/>
      <c r="BY48" s="171"/>
    </row>
    <row r="49" spans="3:77" ht="13.5" customHeight="1">
      <c r="C49" s="164"/>
      <c r="D49" s="169"/>
      <c r="E49" s="171"/>
      <c r="F49" s="169"/>
      <c r="G49" s="171"/>
      <c r="H49" s="164"/>
      <c r="I49" s="169"/>
      <c r="J49" s="171"/>
      <c r="K49" s="169"/>
      <c r="L49" s="171"/>
      <c r="M49" s="164"/>
      <c r="N49" s="169"/>
      <c r="O49" s="171"/>
      <c r="P49" s="169"/>
      <c r="Q49" s="171"/>
      <c r="R49" s="164"/>
      <c r="S49" s="169"/>
      <c r="T49" s="171"/>
      <c r="U49" s="169"/>
      <c r="V49" s="171"/>
      <c r="W49" s="164"/>
      <c r="X49" s="169"/>
      <c r="Y49" s="171"/>
      <c r="Z49" s="169"/>
      <c r="AA49" s="171"/>
      <c r="AB49" s="164"/>
      <c r="AC49" s="169"/>
      <c r="AD49" s="171"/>
      <c r="AE49" s="169"/>
      <c r="AF49" s="171"/>
      <c r="AG49" s="164"/>
      <c r="AH49" s="169"/>
      <c r="AI49" s="171"/>
      <c r="AJ49" s="169"/>
      <c r="AK49" s="171"/>
      <c r="AL49" s="164"/>
      <c r="AM49" s="169"/>
      <c r="AN49" s="171"/>
      <c r="AO49" s="169"/>
      <c r="AP49" s="171"/>
      <c r="AQ49" s="164"/>
      <c r="AR49" s="169"/>
      <c r="AS49" s="171"/>
      <c r="AT49" s="169"/>
      <c r="AU49" s="171"/>
      <c r="AV49" s="164"/>
      <c r="AW49" s="169"/>
      <c r="AX49" s="171"/>
      <c r="AY49" s="169"/>
      <c r="AZ49" s="171"/>
      <c r="BA49" s="164"/>
      <c r="BB49" s="169"/>
      <c r="BC49" s="171"/>
      <c r="BD49" s="169"/>
      <c r="BE49" s="171"/>
      <c r="BF49" s="164"/>
      <c r="BG49" s="169"/>
      <c r="BH49" s="171"/>
      <c r="BI49" s="169"/>
      <c r="BJ49" s="171"/>
      <c r="BK49" s="164"/>
      <c r="BL49" s="169"/>
      <c r="BM49" s="171"/>
      <c r="BN49" s="169"/>
      <c r="BO49" s="171"/>
      <c r="BP49" s="164"/>
      <c r="BQ49" s="169"/>
      <c r="BR49" s="171"/>
      <c r="BS49" s="169"/>
      <c r="BT49" s="171"/>
      <c r="BU49" s="164"/>
      <c r="BV49" s="169"/>
      <c r="BW49" s="171"/>
      <c r="BX49" s="169"/>
      <c r="BY49" s="171"/>
    </row>
    <row r="50" spans="3:77" ht="13.5" customHeight="1">
      <c r="C50" s="164"/>
      <c r="D50" s="169"/>
      <c r="E50" s="171"/>
      <c r="F50" s="169"/>
      <c r="G50" s="171"/>
      <c r="H50" s="164"/>
      <c r="I50" s="169"/>
      <c r="J50" s="171"/>
      <c r="K50" s="169"/>
      <c r="L50" s="171"/>
      <c r="M50" s="164"/>
      <c r="N50" s="169"/>
      <c r="O50" s="171"/>
      <c r="P50" s="169"/>
      <c r="Q50" s="171"/>
      <c r="R50" s="164"/>
      <c r="S50" s="169"/>
      <c r="T50" s="171"/>
      <c r="U50" s="169"/>
      <c r="V50" s="171"/>
      <c r="W50" s="164"/>
      <c r="X50" s="169"/>
      <c r="Y50" s="171"/>
      <c r="Z50" s="169"/>
      <c r="AA50" s="171"/>
      <c r="AB50" s="164"/>
      <c r="AC50" s="169"/>
      <c r="AD50" s="171"/>
      <c r="AE50" s="169"/>
      <c r="AF50" s="171"/>
      <c r="AG50" s="164"/>
      <c r="AH50" s="169"/>
      <c r="AI50" s="171"/>
      <c r="AJ50" s="169"/>
      <c r="AK50" s="171"/>
      <c r="AL50" s="164"/>
      <c r="AM50" s="169"/>
      <c r="AN50" s="171"/>
      <c r="AO50" s="169"/>
      <c r="AP50" s="171"/>
      <c r="AQ50" s="164"/>
      <c r="AR50" s="169"/>
      <c r="AS50" s="171"/>
      <c r="AT50" s="169"/>
      <c r="AU50" s="171"/>
      <c r="AV50" s="164"/>
      <c r="AW50" s="169"/>
      <c r="AX50" s="171"/>
      <c r="AY50" s="169"/>
      <c r="AZ50" s="171"/>
      <c r="BA50" s="164"/>
      <c r="BB50" s="169"/>
      <c r="BC50" s="171"/>
      <c r="BD50" s="169"/>
      <c r="BE50" s="171"/>
      <c r="BF50" s="164"/>
      <c r="BG50" s="169"/>
      <c r="BH50" s="171"/>
      <c r="BI50" s="169"/>
      <c r="BJ50" s="171"/>
      <c r="BK50" s="164"/>
      <c r="BL50" s="169"/>
      <c r="BM50" s="171"/>
      <c r="BN50" s="169"/>
      <c r="BO50" s="171"/>
      <c r="BP50" s="164"/>
      <c r="BQ50" s="169"/>
      <c r="BR50" s="171"/>
      <c r="BS50" s="169"/>
      <c r="BT50" s="171"/>
      <c r="BU50" s="164"/>
      <c r="BV50" s="169"/>
      <c r="BW50" s="171"/>
      <c r="BX50" s="169"/>
      <c r="BY50" s="171"/>
    </row>
    <row r="51" spans="3:77" ht="13.5" customHeight="1">
      <c r="C51" s="164"/>
      <c r="D51" s="169"/>
      <c r="E51" s="171"/>
      <c r="F51" s="169"/>
      <c r="G51" s="171"/>
      <c r="H51" s="164"/>
      <c r="I51" s="169"/>
      <c r="J51" s="171"/>
      <c r="K51" s="169"/>
      <c r="L51" s="171"/>
      <c r="M51" s="164"/>
      <c r="N51" s="169"/>
      <c r="O51" s="171"/>
      <c r="P51" s="169"/>
      <c r="Q51" s="171"/>
      <c r="R51" s="164"/>
      <c r="S51" s="169"/>
      <c r="T51" s="171"/>
      <c r="U51" s="169"/>
      <c r="V51" s="171"/>
      <c r="W51" s="164"/>
      <c r="X51" s="169"/>
      <c r="Y51" s="171"/>
      <c r="Z51" s="169"/>
      <c r="AA51" s="171"/>
      <c r="AB51" s="164"/>
      <c r="AC51" s="169"/>
      <c r="AD51" s="171"/>
      <c r="AE51" s="169"/>
      <c r="AF51" s="171"/>
      <c r="AG51" s="164"/>
      <c r="AH51" s="169"/>
      <c r="AI51" s="171"/>
      <c r="AJ51" s="169"/>
      <c r="AK51" s="171"/>
      <c r="AL51" s="164"/>
      <c r="AM51" s="169"/>
      <c r="AN51" s="171"/>
      <c r="AO51" s="169"/>
      <c r="AP51" s="171"/>
      <c r="AQ51" s="164"/>
      <c r="AR51" s="169"/>
      <c r="AS51" s="171"/>
      <c r="AT51" s="169"/>
      <c r="AU51" s="171"/>
      <c r="AV51" s="164"/>
      <c r="AW51" s="169"/>
      <c r="AX51" s="171"/>
      <c r="AY51" s="169"/>
      <c r="AZ51" s="171"/>
      <c r="BA51" s="164"/>
      <c r="BB51" s="169"/>
      <c r="BC51" s="171"/>
      <c r="BD51" s="169"/>
      <c r="BE51" s="171"/>
      <c r="BF51" s="164"/>
      <c r="BG51" s="169"/>
      <c r="BH51" s="171"/>
      <c r="BI51" s="169"/>
      <c r="BJ51" s="171"/>
      <c r="BK51" s="164"/>
      <c r="BL51" s="169"/>
      <c r="BM51" s="171"/>
      <c r="BN51" s="169"/>
      <c r="BO51" s="171"/>
      <c r="BP51" s="164"/>
      <c r="BQ51" s="169"/>
      <c r="BR51" s="171"/>
      <c r="BS51" s="169"/>
      <c r="BT51" s="171"/>
      <c r="BU51" s="164"/>
      <c r="BV51" s="169"/>
      <c r="BW51" s="171"/>
      <c r="BX51" s="169"/>
      <c r="BY51" s="171"/>
    </row>
    <row r="52" spans="3:77" ht="13.5" customHeight="1">
      <c r="C52" s="164"/>
      <c r="D52" s="169"/>
      <c r="E52" s="171"/>
      <c r="F52" s="169"/>
      <c r="G52" s="171"/>
      <c r="H52" s="164"/>
      <c r="I52" s="169"/>
      <c r="J52" s="171"/>
      <c r="K52" s="169"/>
      <c r="L52" s="171"/>
      <c r="M52" s="164"/>
      <c r="N52" s="169"/>
      <c r="O52" s="171"/>
      <c r="P52" s="169"/>
      <c r="Q52" s="171"/>
      <c r="R52" s="164"/>
      <c r="S52" s="169"/>
      <c r="T52" s="171"/>
      <c r="U52" s="169"/>
      <c r="V52" s="171"/>
      <c r="W52" s="164"/>
      <c r="X52" s="169"/>
      <c r="Y52" s="171"/>
      <c r="Z52" s="169"/>
      <c r="AA52" s="171"/>
      <c r="AB52" s="164"/>
      <c r="AC52" s="169"/>
      <c r="AD52" s="171"/>
      <c r="AE52" s="169"/>
      <c r="AF52" s="171"/>
      <c r="AG52" s="164"/>
      <c r="AH52" s="169"/>
      <c r="AI52" s="171"/>
      <c r="AJ52" s="169"/>
      <c r="AK52" s="171"/>
      <c r="AL52" s="164"/>
      <c r="AM52" s="169"/>
      <c r="AN52" s="171"/>
      <c r="AO52" s="169"/>
      <c r="AP52" s="171"/>
      <c r="AQ52" s="164"/>
      <c r="AR52" s="169"/>
      <c r="AS52" s="171"/>
      <c r="AT52" s="169"/>
      <c r="AU52" s="171"/>
      <c r="AV52" s="164"/>
      <c r="AW52" s="169"/>
      <c r="AX52" s="171"/>
      <c r="AY52" s="169"/>
      <c r="AZ52" s="171"/>
      <c r="BA52" s="164"/>
      <c r="BB52" s="169"/>
      <c r="BC52" s="171"/>
      <c r="BD52" s="169"/>
      <c r="BE52" s="171"/>
      <c r="BF52" s="164"/>
      <c r="BG52" s="169"/>
      <c r="BH52" s="171"/>
      <c r="BI52" s="169"/>
      <c r="BJ52" s="171"/>
      <c r="BK52" s="164"/>
      <c r="BL52" s="169"/>
      <c r="BM52" s="171"/>
      <c r="BN52" s="169"/>
      <c r="BO52" s="171"/>
      <c r="BP52" s="164"/>
      <c r="BQ52" s="169"/>
      <c r="BR52" s="171"/>
      <c r="BS52" s="169"/>
      <c r="BT52" s="171"/>
      <c r="BU52" s="164"/>
      <c r="BV52" s="169"/>
      <c r="BW52" s="171"/>
      <c r="BX52" s="169"/>
      <c r="BY52" s="171"/>
    </row>
    <row r="53" spans="3:77" ht="13.5" customHeight="1">
      <c r="C53" s="164"/>
      <c r="D53" s="169"/>
      <c r="E53" s="171"/>
      <c r="F53" s="169"/>
      <c r="G53" s="171"/>
      <c r="H53" s="164"/>
      <c r="I53" s="169"/>
      <c r="J53" s="171"/>
      <c r="K53" s="169"/>
      <c r="L53" s="171"/>
      <c r="M53" s="164"/>
      <c r="N53" s="169"/>
      <c r="O53" s="171"/>
      <c r="P53" s="169"/>
      <c r="Q53" s="171"/>
      <c r="R53" s="164"/>
      <c r="S53" s="169"/>
      <c r="T53" s="171"/>
      <c r="U53" s="169"/>
      <c r="V53" s="171"/>
      <c r="W53" s="164"/>
      <c r="X53" s="169"/>
      <c r="Y53" s="171"/>
      <c r="Z53" s="169"/>
      <c r="AA53" s="171"/>
      <c r="AB53" s="164"/>
      <c r="AC53" s="169"/>
      <c r="AD53" s="171"/>
      <c r="AE53" s="169"/>
      <c r="AF53" s="171"/>
      <c r="AG53" s="164"/>
      <c r="AH53" s="169"/>
      <c r="AI53" s="171"/>
      <c r="AJ53" s="169"/>
      <c r="AK53" s="171"/>
      <c r="AL53" s="164"/>
      <c r="AM53" s="169"/>
      <c r="AN53" s="171"/>
      <c r="AO53" s="169"/>
      <c r="AP53" s="171"/>
      <c r="AQ53" s="164"/>
      <c r="AR53" s="169"/>
      <c r="AS53" s="171"/>
      <c r="AT53" s="169"/>
      <c r="AU53" s="171"/>
      <c r="AV53" s="164"/>
      <c r="AW53" s="169"/>
      <c r="AX53" s="171"/>
      <c r="AY53" s="169"/>
      <c r="AZ53" s="171"/>
      <c r="BA53" s="164"/>
      <c r="BB53" s="169"/>
      <c r="BC53" s="171"/>
      <c r="BD53" s="169"/>
      <c r="BE53" s="171"/>
      <c r="BF53" s="164"/>
      <c r="BG53" s="169"/>
      <c r="BH53" s="171"/>
      <c r="BI53" s="169"/>
      <c r="BJ53" s="171"/>
      <c r="BK53" s="164"/>
      <c r="BL53" s="169"/>
      <c r="BM53" s="171"/>
      <c r="BN53" s="169"/>
      <c r="BO53" s="171"/>
      <c r="BP53" s="164"/>
      <c r="BQ53" s="169"/>
      <c r="BR53" s="171"/>
      <c r="BS53" s="169"/>
      <c r="BT53" s="171"/>
      <c r="BU53" s="164"/>
      <c r="BV53" s="169"/>
      <c r="BW53" s="171"/>
      <c r="BX53" s="169"/>
      <c r="BY53" s="171"/>
    </row>
    <row r="54" spans="3:77" ht="13.5" customHeight="1">
      <c r="C54" s="164"/>
      <c r="D54" s="169"/>
      <c r="E54" s="171"/>
      <c r="F54" s="169"/>
      <c r="G54" s="171"/>
      <c r="H54" s="164"/>
      <c r="I54" s="169"/>
      <c r="J54" s="171"/>
      <c r="K54" s="169"/>
      <c r="L54" s="171"/>
      <c r="M54" s="164"/>
      <c r="N54" s="169"/>
      <c r="O54" s="171"/>
      <c r="P54" s="169"/>
      <c r="Q54" s="171"/>
      <c r="R54" s="164"/>
      <c r="S54" s="169"/>
      <c r="T54" s="171"/>
      <c r="U54" s="169"/>
      <c r="V54" s="171"/>
      <c r="W54" s="164"/>
      <c r="X54" s="169"/>
      <c r="Y54" s="171"/>
      <c r="Z54" s="169"/>
      <c r="AA54" s="171"/>
      <c r="AB54" s="164"/>
      <c r="AC54" s="169"/>
      <c r="AD54" s="171"/>
      <c r="AE54" s="169"/>
      <c r="AF54" s="171"/>
      <c r="AG54" s="164"/>
      <c r="AH54" s="169"/>
      <c r="AI54" s="171"/>
      <c r="AJ54" s="169"/>
      <c r="AK54" s="171"/>
      <c r="AL54" s="164"/>
      <c r="AM54" s="169"/>
      <c r="AN54" s="171"/>
      <c r="AO54" s="169"/>
      <c r="AP54" s="171"/>
      <c r="AQ54" s="164"/>
      <c r="AR54" s="169"/>
      <c r="AS54" s="171"/>
      <c r="AT54" s="169"/>
      <c r="AU54" s="171"/>
      <c r="AV54" s="164"/>
      <c r="AW54" s="169"/>
      <c r="AX54" s="171"/>
      <c r="AY54" s="169"/>
      <c r="AZ54" s="171"/>
      <c r="BA54" s="164"/>
      <c r="BB54" s="169"/>
      <c r="BC54" s="171"/>
      <c r="BD54" s="169"/>
      <c r="BE54" s="171"/>
      <c r="BF54" s="164"/>
      <c r="BG54" s="169"/>
      <c r="BH54" s="171"/>
      <c r="BI54" s="169"/>
      <c r="BJ54" s="171"/>
      <c r="BK54" s="164"/>
      <c r="BL54" s="169"/>
      <c r="BM54" s="171"/>
      <c r="BN54" s="169"/>
      <c r="BO54" s="171"/>
      <c r="BP54" s="164"/>
      <c r="BQ54" s="169"/>
      <c r="BR54" s="171"/>
      <c r="BS54" s="169"/>
      <c r="BT54" s="171"/>
      <c r="BU54" s="164"/>
      <c r="BV54" s="169"/>
      <c r="BW54" s="171"/>
      <c r="BX54" s="169"/>
      <c r="BY54" s="171"/>
    </row>
    <row r="55" spans="3:77" ht="13.5" customHeight="1">
      <c r="C55" s="164"/>
      <c r="D55" s="169"/>
      <c r="E55" s="171"/>
      <c r="F55" s="169"/>
      <c r="G55" s="171"/>
      <c r="H55" s="164"/>
      <c r="I55" s="169"/>
      <c r="J55" s="171"/>
      <c r="K55" s="169"/>
      <c r="L55" s="171"/>
      <c r="M55" s="164"/>
      <c r="N55" s="169"/>
      <c r="O55" s="171"/>
      <c r="P55" s="169"/>
      <c r="Q55" s="171"/>
      <c r="R55" s="164"/>
      <c r="S55" s="169"/>
      <c r="T55" s="171"/>
      <c r="U55" s="169"/>
      <c r="V55" s="171"/>
      <c r="W55" s="164"/>
      <c r="X55" s="169"/>
      <c r="Y55" s="171"/>
      <c r="Z55" s="169"/>
      <c r="AA55" s="171"/>
      <c r="AB55" s="164"/>
      <c r="AC55" s="169"/>
      <c r="AD55" s="171"/>
      <c r="AE55" s="169"/>
      <c r="AF55" s="171"/>
      <c r="AG55" s="164"/>
      <c r="AH55" s="169"/>
      <c r="AI55" s="171"/>
      <c r="AJ55" s="169"/>
      <c r="AK55" s="171"/>
      <c r="AL55" s="164"/>
      <c r="AM55" s="169"/>
      <c r="AN55" s="171"/>
      <c r="AO55" s="169"/>
      <c r="AP55" s="171"/>
      <c r="AQ55" s="164"/>
      <c r="AR55" s="169"/>
      <c r="AS55" s="171"/>
      <c r="AT55" s="169"/>
      <c r="AU55" s="171"/>
      <c r="AV55" s="164"/>
      <c r="AW55" s="169"/>
      <c r="AX55" s="171"/>
      <c r="AY55" s="169"/>
      <c r="AZ55" s="171"/>
      <c r="BA55" s="164"/>
      <c r="BB55" s="169"/>
      <c r="BC55" s="171"/>
      <c r="BD55" s="169"/>
      <c r="BE55" s="171"/>
      <c r="BF55" s="164"/>
      <c r="BG55" s="169"/>
      <c r="BH55" s="171"/>
      <c r="BI55" s="169"/>
      <c r="BJ55" s="171"/>
      <c r="BK55" s="164"/>
      <c r="BL55" s="169"/>
      <c r="BM55" s="171"/>
      <c r="BN55" s="169"/>
      <c r="BO55" s="171"/>
      <c r="BP55" s="164"/>
      <c r="BQ55" s="169"/>
      <c r="BR55" s="171"/>
      <c r="BS55" s="169"/>
      <c r="BT55" s="171"/>
      <c r="BU55" s="164"/>
      <c r="BV55" s="169"/>
      <c r="BW55" s="171"/>
      <c r="BX55" s="169"/>
      <c r="BY55" s="171"/>
    </row>
    <row r="56" spans="3:77" ht="13.5" customHeight="1">
      <c r="C56" s="164"/>
      <c r="D56" s="169"/>
      <c r="E56" s="171"/>
      <c r="F56" s="169"/>
      <c r="G56" s="171"/>
      <c r="H56" s="164"/>
      <c r="I56" s="169"/>
      <c r="J56" s="171"/>
      <c r="K56" s="169"/>
      <c r="L56" s="171"/>
      <c r="M56" s="164"/>
      <c r="N56" s="169"/>
      <c r="O56" s="171"/>
      <c r="P56" s="169"/>
      <c r="Q56" s="171"/>
      <c r="R56" s="164"/>
      <c r="S56" s="169"/>
      <c r="T56" s="171"/>
      <c r="U56" s="169"/>
      <c r="V56" s="171"/>
      <c r="W56" s="164"/>
      <c r="X56" s="169"/>
      <c r="Y56" s="171"/>
      <c r="Z56" s="169"/>
      <c r="AA56" s="171"/>
      <c r="AB56" s="164"/>
      <c r="AC56" s="169"/>
      <c r="AD56" s="171"/>
      <c r="AE56" s="169"/>
      <c r="AF56" s="171"/>
      <c r="AG56" s="164"/>
      <c r="AH56" s="169"/>
      <c r="AI56" s="171"/>
      <c r="AJ56" s="169"/>
      <c r="AK56" s="171"/>
      <c r="AL56" s="164"/>
      <c r="AM56" s="169"/>
      <c r="AN56" s="171"/>
      <c r="AO56" s="169"/>
      <c r="AP56" s="171"/>
      <c r="AQ56" s="164"/>
      <c r="AR56" s="169"/>
      <c r="AS56" s="171"/>
      <c r="AT56" s="169"/>
      <c r="AU56" s="171"/>
      <c r="AV56" s="164"/>
      <c r="AW56" s="169"/>
      <c r="AX56" s="171"/>
      <c r="AY56" s="169"/>
      <c r="AZ56" s="171"/>
      <c r="BA56" s="164"/>
      <c r="BB56" s="169"/>
      <c r="BC56" s="171"/>
      <c r="BD56" s="169"/>
      <c r="BE56" s="171"/>
      <c r="BF56" s="164"/>
      <c r="BG56" s="169"/>
      <c r="BH56" s="171"/>
      <c r="BI56" s="169"/>
      <c r="BJ56" s="171"/>
      <c r="BK56" s="164"/>
      <c r="BL56" s="169"/>
      <c r="BM56" s="171"/>
      <c r="BN56" s="169"/>
      <c r="BO56" s="171"/>
      <c r="BP56" s="164"/>
      <c r="BQ56" s="169"/>
      <c r="BR56" s="171"/>
      <c r="BS56" s="169"/>
      <c r="BT56" s="171"/>
      <c r="BU56" s="164"/>
      <c r="BV56" s="169"/>
      <c r="BW56" s="171"/>
      <c r="BX56" s="169"/>
      <c r="BY56" s="171"/>
    </row>
    <row r="57" spans="3:77" ht="13.5" customHeight="1">
      <c r="C57" s="164"/>
      <c r="D57" s="169"/>
      <c r="E57" s="171"/>
      <c r="F57" s="169"/>
      <c r="G57" s="171"/>
      <c r="H57" s="164"/>
      <c r="I57" s="169"/>
      <c r="J57" s="171"/>
      <c r="K57" s="169"/>
      <c r="L57" s="171"/>
      <c r="M57" s="164"/>
      <c r="N57" s="169"/>
      <c r="O57" s="171"/>
      <c r="P57" s="169"/>
      <c r="Q57" s="171"/>
      <c r="R57" s="164"/>
      <c r="S57" s="169"/>
      <c r="T57" s="171"/>
      <c r="U57" s="169"/>
      <c r="V57" s="171"/>
      <c r="W57" s="164"/>
      <c r="X57" s="169"/>
      <c r="Y57" s="171"/>
      <c r="Z57" s="169"/>
      <c r="AA57" s="171"/>
      <c r="AB57" s="164"/>
      <c r="AC57" s="169"/>
      <c r="AD57" s="171"/>
      <c r="AE57" s="169"/>
      <c r="AF57" s="171"/>
      <c r="AG57" s="164"/>
      <c r="AH57" s="169"/>
      <c r="AI57" s="171"/>
      <c r="AJ57" s="169"/>
      <c r="AK57" s="171"/>
      <c r="AL57" s="164"/>
      <c r="AM57" s="169"/>
      <c r="AN57" s="171"/>
      <c r="AO57" s="169"/>
      <c r="AP57" s="171"/>
      <c r="AQ57" s="164"/>
      <c r="AR57" s="169"/>
      <c r="AS57" s="171"/>
      <c r="AT57" s="169"/>
      <c r="AU57" s="171"/>
      <c r="AV57" s="164"/>
      <c r="AW57" s="169"/>
      <c r="AX57" s="171"/>
      <c r="AY57" s="169"/>
      <c r="AZ57" s="171"/>
      <c r="BA57" s="164"/>
      <c r="BB57" s="169"/>
      <c r="BC57" s="171"/>
      <c r="BD57" s="169"/>
      <c r="BE57" s="171"/>
      <c r="BF57" s="164"/>
      <c r="BG57" s="169"/>
      <c r="BH57" s="171"/>
      <c r="BI57" s="169"/>
      <c r="BJ57" s="171"/>
      <c r="BK57" s="164"/>
      <c r="BL57" s="169"/>
      <c r="BM57" s="171"/>
      <c r="BN57" s="169"/>
      <c r="BO57" s="171"/>
      <c r="BP57" s="164"/>
      <c r="BQ57" s="169"/>
      <c r="BR57" s="171"/>
      <c r="BS57" s="169"/>
      <c r="BT57" s="171"/>
      <c r="BU57" s="164"/>
      <c r="BV57" s="169"/>
      <c r="BW57" s="171"/>
      <c r="BX57" s="169"/>
      <c r="BY57" s="171"/>
    </row>
    <row r="58" spans="3:77" ht="13.5" customHeight="1">
      <c r="C58" s="164"/>
      <c r="D58" s="169"/>
      <c r="E58" s="171"/>
      <c r="F58" s="169"/>
      <c r="G58" s="171"/>
      <c r="H58" s="164"/>
      <c r="I58" s="169"/>
      <c r="J58" s="171"/>
      <c r="K58" s="169"/>
      <c r="L58" s="171"/>
      <c r="M58" s="164"/>
      <c r="N58" s="169"/>
      <c r="O58" s="171"/>
      <c r="P58" s="169"/>
      <c r="Q58" s="171"/>
      <c r="R58" s="164"/>
      <c r="S58" s="169"/>
      <c r="T58" s="171"/>
      <c r="U58" s="169"/>
      <c r="V58" s="171"/>
      <c r="W58" s="164"/>
      <c r="X58" s="169"/>
      <c r="Y58" s="171"/>
      <c r="Z58" s="169"/>
      <c r="AA58" s="171"/>
      <c r="AB58" s="164"/>
      <c r="AC58" s="169"/>
      <c r="AD58" s="171"/>
      <c r="AE58" s="169"/>
      <c r="AF58" s="171"/>
      <c r="AG58" s="164"/>
      <c r="AH58" s="169"/>
      <c r="AI58" s="171"/>
      <c r="AJ58" s="169"/>
      <c r="AK58" s="171"/>
      <c r="AL58" s="164"/>
      <c r="AM58" s="169"/>
      <c r="AN58" s="171"/>
      <c r="AO58" s="169"/>
      <c r="AP58" s="171"/>
      <c r="AQ58" s="164"/>
      <c r="AR58" s="169"/>
      <c r="AS58" s="171"/>
      <c r="AT58" s="169"/>
      <c r="AU58" s="171"/>
      <c r="AV58" s="164"/>
      <c r="AW58" s="169"/>
      <c r="AX58" s="171"/>
      <c r="AY58" s="169"/>
      <c r="AZ58" s="171"/>
      <c r="BA58" s="164"/>
      <c r="BB58" s="169"/>
      <c r="BC58" s="171"/>
      <c r="BD58" s="169"/>
      <c r="BE58" s="171"/>
      <c r="BF58" s="164"/>
      <c r="BG58" s="169"/>
      <c r="BH58" s="171"/>
      <c r="BI58" s="169"/>
      <c r="BJ58" s="171"/>
      <c r="BK58" s="164"/>
      <c r="BL58" s="169"/>
      <c r="BM58" s="171"/>
      <c r="BN58" s="169"/>
      <c r="BO58" s="171"/>
      <c r="BP58" s="164"/>
      <c r="BQ58" s="169"/>
      <c r="BR58" s="171"/>
      <c r="BS58" s="169"/>
      <c r="BT58" s="171"/>
      <c r="BU58" s="164"/>
      <c r="BV58" s="169"/>
      <c r="BW58" s="171"/>
      <c r="BX58" s="169"/>
      <c r="BY58" s="171"/>
    </row>
    <row r="59" spans="3:77" ht="13.5" customHeight="1">
      <c r="C59" s="164"/>
      <c r="D59" s="169"/>
      <c r="E59" s="171"/>
      <c r="F59" s="169"/>
      <c r="G59" s="171"/>
      <c r="H59" s="164"/>
      <c r="I59" s="169"/>
      <c r="J59" s="171"/>
      <c r="K59" s="169"/>
      <c r="L59" s="171"/>
      <c r="M59" s="164"/>
      <c r="N59" s="169"/>
      <c r="O59" s="171"/>
      <c r="P59" s="169"/>
      <c r="Q59" s="171"/>
      <c r="R59" s="164"/>
      <c r="S59" s="169"/>
      <c r="T59" s="171"/>
      <c r="U59" s="169"/>
      <c r="V59" s="171"/>
      <c r="W59" s="164"/>
      <c r="X59" s="169"/>
      <c r="Y59" s="171"/>
      <c r="Z59" s="169"/>
      <c r="AA59" s="171"/>
      <c r="AB59" s="164"/>
      <c r="AC59" s="169"/>
      <c r="AD59" s="171"/>
      <c r="AE59" s="169"/>
      <c r="AF59" s="171"/>
      <c r="AG59" s="164"/>
      <c r="AH59" s="169"/>
      <c r="AI59" s="171"/>
      <c r="AJ59" s="169"/>
      <c r="AK59" s="171"/>
      <c r="AL59" s="164"/>
      <c r="AM59" s="169"/>
      <c r="AN59" s="171"/>
      <c r="AO59" s="169"/>
      <c r="AP59" s="171"/>
      <c r="AQ59" s="164"/>
      <c r="AR59" s="169"/>
      <c r="AS59" s="171"/>
      <c r="AT59" s="169"/>
      <c r="AU59" s="171"/>
      <c r="AV59" s="164"/>
      <c r="AW59" s="169"/>
      <c r="AX59" s="171"/>
      <c r="AY59" s="169"/>
      <c r="AZ59" s="171"/>
      <c r="BA59" s="164"/>
      <c r="BB59" s="169"/>
      <c r="BC59" s="171"/>
      <c r="BD59" s="169"/>
      <c r="BE59" s="171"/>
      <c r="BF59" s="164"/>
      <c r="BG59" s="169"/>
      <c r="BH59" s="171"/>
      <c r="BI59" s="169"/>
      <c r="BJ59" s="171"/>
      <c r="BK59" s="164"/>
      <c r="BL59" s="169"/>
      <c r="BM59" s="171"/>
      <c r="BN59" s="169"/>
      <c r="BO59" s="171"/>
      <c r="BP59" s="164"/>
      <c r="BQ59" s="169"/>
      <c r="BR59" s="171"/>
      <c r="BS59" s="169"/>
      <c r="BT59" s="171"/>
      <c r="BU59" s="164"/>
      <c r="BV59" s="169"/>
      <c r="BW59" s="171"/>
      <c r="BX59" s="169"/>
      <c r="BY59" s="171"/>
    </row>
    <row r="60" spans="3:77" ht="13.5" customHeight="1">
      <c r="C60" s="164"/>
      <c r="D60" s="169"/>
      <c r="E60" s="171"/>
      <c r="F60" s="169"/>
      <c r="G60" s="171"/>
      <c r="H60" s="164"/>
      <c r="I60" s="169"/>
      <c r="J60" s="171"/>
      <c r="K60" s="169"/>
      <c r="L60" s="171"/>
      <c r="M60" s="164"/>
      <c r="N60" s="169"/>
      <c r="O60" s="171"/>
      <c r="P60" s="169"/>
      <c r="Q60" s="171"/>
      <c r="R60" s="164"/>
      <c r="S60" s="169"/>
      <c r="T60" s="171"/>
      <c r="U60" s="169"/>
      <c r="V60" s="171"/>
      <c r="W60" s="164"/>
      <c r="X60" s="169"/>
      <c r="Y60" s="171"/>
      <c r="Z60" s="169"/>
      <c r="AA60" s="171"/>
      <c r="AB60" s="164"/>
      <c r="AC60" s="169"/>
      <c r="AD60" s="171"/>
      <c r="AE60" s="169"/>
      <c r="AF60" s="171"/>
      <c r="AG60" s="164"/>
      <c r="AH60" s="169"/>
      <c r="AI60" s="171"/>
      <c r="AJ60" s="169"/>
      <c r="AK60" s="171"/>
      <c r="AL60" s="164"/>
      <c r="AM60" s="169"/>
      <c r="AN60" s="171"/>
      <c r="AO60" s="169"/>
      <c r="AP60" s="171"/>
      <c r="AQ60" s="164"/>
      <c r="AR60" s="169"/>
      <c r="AS60" s="171"/>
      <c r="AT60" s="169"/>
      <c r="AU60" s="171"/>
      <c r="AV60" s="164"/>
      <c r="AW60" s="169"/>
      <c r="AX60" s="171"/>
      <c r="AY60" s="169"/>
      <c r="AZ60" s="171"/>
      <c r="BA60" s="164"/>
      <c r="BB60" s="169"/>
      <c r="BC60" s="171"/>
      <c r="BD60" s="169"/>
      <c r="BE60" s="171"/>
      <c r="BF60" s="164"/>
      <c r="BG60" s="169"/>
      <c r="BH60" s="171"/>
      <c r="BI60" s="169"/>
      <c r="BJ60" s="171"/>
      <c r="BK60" s="164"/>
      <c r="BL60" s="169"/>
      <c r="BM60" s="171"/>
      <c r="BN60" s="169"/>
      <c r="BO60" s="171"/>
      <c r="BP60" s="164"/>
      <c r="BQ60" s="169"/>
      <c r="BR60" s="171"/>
      <c r="BS60" s="169"/>
      <c r="BT60" s="171"/>
      <c r="BU60" s="164"/>
      <c r="BV60" s="169"/>
      <c r="BW60" s="171"/>
      <c r="BX60" s="169"/>
      <c r="BY60" s="171"/>
    </row>
    <row r="61" spans="3:77" ht="13.5" customHeight="1">
      <c r="C61" s="164"/>
      <c r="D61" s="169"/>
      <c r="E61" s="171"/>
      <c r="F61" s="169"/>
      <c r="G61" s="171"/>
      <c r="H61" s="164"/>
      <c r="I61" s="169"/>
      <c r="J61" s="171"/>
      <c r="K61" s="169"/>
      <c r="L61" s="171"/>
      <c r="M61" s="164"/>
      <c r="N61" s="169"/>
      <c r="O61" s="171"/>
      <c r="P61" s="169"/>
      <c r="Q61" s="171"/>
      <c r="R61" s="164"/>
      <c r="S61" s="169"/>
      <c r="T61" s="171"/>
      <c r="U61" s="169"/>
      <c r="V61" s="171"/>
      <c r="W61" s="164"/>
      <c r="X61" s="169"/>
      <c r="Y61" s="171"/>
      <c r="Z61" s="169"/>
      <c r="AA61" s="171"/>
      <c r="AB61" s="164"/>
      <c r="AC61" s="169"/>
      <c r="AD61" s="171"/>
      <c r="AE61" s="169"/>
      <c r="AF61" s="171"/>
      <c r="AG61" s="164"/>
      <c r="AH61" s="169"/>
      <c r="AI61" s="171"/>
      <c r="AJ61" s="169"/>
      <c r="AK61" s="171"/>
      <c r="AL61" s="164"/>
      <c r="AM61" s="169"/>
      <c r="AN61" s="171"/>
      <c r="AO61" s="169"/>
      <c r="AP61" s="171"/>
      <c r="AQ61" s="164"/>
      <c r="AR61" s="169"/>
      <c r="AS61" s="171"/>
      <c r="AT61" s="169"/>
      <c r="AU61" s="171"/>
      <c r="AV61" s="164"/>
      <c r="AW61" s="169"/>
      <c r="AX61" s="171"/>
      <c r="AY61" s="169"/>
      <c r="AZ61" s="171"/>
      <c r="BA61" s="164"/>
      <c r="BB61" s="169"/>
      <c r="BC61" s="171"/>
      <c r="BD61" s="169"/>
      <c r="BE61" s="171"/>
      <c r="BF61" s="164"/>
      <c r="BG61" s="169"/>
      <c r="BH61" s="171"/>
      <c r="BI61" s="169"/>
      <c r="BJ61" s="171"/>
      <c r="BK61" s="164"/>
      <c r="BL61" s="169"/>
      <c r="BM61" s="171"/>
      <c r="BN61" s="169"/>
      <c r="BO61" s="171"/>
      <c r="BP61" s="164"/>
      <c r="BQ61" s="169"/>
      <c r="BR61" s="171"/>
      <c r="BS61" s="169"/>
      <c r="BT61" s="171"/>
      <c r="BU61" s="164"/>
      <c r="BV61" s="169"/>
      <c r="BW61" s="171"/>
      <c r="BX61" s="169"/>
      <c r="BY61" s="171"/>
    </row>
    <row r="62" spans="3:77" ht="13.5" customHeight="1">
      <c r="C62" s="164"/>
      <c r="D62" s="169"/>
      <c r="E62" s="171"/>
      <c r="F62" s="169"/>
      <c r="G62" s="171"/>
      <c r="H62" s="164"/>
      <c r="I62" s="169"/>
      <c r="J62" s="171"/>
      <c r="K62" s="169"/>
      <c r="L62" s="171"/>
      <c r="M62" s="164"/>
      <c r="N62" s="169"/>
      <c r="O62" s="171"/>
      <c r="P62" s="169"/>
      <c r="Q62" s="171"/>
      <c r="R62" s="164"/>
      <c r="S62" s="169"/>
      <c r="T62" s="171"/>
      <c r="U62" s="169"/>
      <c r="V62" s="171"/>
      <c r="W62" s="164"/>
      <c r="X62" s="169"/>
      <c r="Y62" s="171"/>
      <c r="Z62" s="169"/>
      <c r="AA62" s="171"/>
      <c r="AB62" s="164"/>
      <c r="AC62" s="169"/>
      <c r="AD62" s="171"/>
      <c r="AE62" s="169"/>
      <c r="AF62" s="171"/>
      <c r="AG62" s="164"/>
      <c r="AH62" s="169"/>
      <c r="AI62" s="171"/>
      <c r="AJ62" s="169"/>
      <c r="AK62" s="171"/>
      <c r="AL62" s="164"/>
      <c r="AM62" s="169"/>
      <c r="AN62" s="171"/>
      <c r="AO62" s="169"/>
      <c r="AP62" s="171"/>
      <c r="AQ62" s="164"/>
      <c r="AR62" s="169"/>
      <c r="AS62" s="171"/>
      <c r="AT62" s="169"/>
      <c r="AU62" s="171"/>
      <c r="AV62" s="164"/>
      <c r="AW62" s="169"/>
      <c r="AX62" s="171"/>
      <c r="AY62" s="169"/>
      <c r="AZ62" s="171"/>
      <c r="BA62" s="164"/>
      <c r="BB62" s="169"/>
      <c r="BC62" s="171"/>
      <c r="BD62" s="169"/>
      <c r="BE62" s="171"/>
      <c r="BF62" s="164"/>
      <c r="BG62" s="169"/>
      <c r="BH62" s="171"/>
      <c r="BI62" s="169"/>
      <c r="BJ62" s="171"/>
      <c r="BK62" s="164"/>
      <c r="BL62" s="169"/>
      <c r="BM62" s="171"/>
      <c r="BN62" s="169"/>
      <c r="BO62" s="171"/>
      <c r="BP62" s="164"/>
      <c r="BQ62" s="169"/>
      <c r="BR62" s="171"/>
      <c r="BS62" s="169"/>
      <c r="BT62" s="171"/>
      <c r="BU62" s="164"/>
      <c r="BV62" s="169"/>
      <c r="BW62" s="171"/>
      <c r="BX62" s="169"/>
      <c r="BY62" s="171"/>
    </row>
    <row r="63" spans="3:77" ht="13.5" customHeight="1">
      <c r="C63" s="164"/>
      <c r="D63" s="169"/>
      <c r="E63" s="171"/>
      <c r="F63" s="169"/>
      <c r="G63" s="171"/>
      <c r="H63" s="164"/>
      <c r="I63" s="169"/>
      <c r="J63" s="171"/>
      <c r="K63" s="169"/>
      <c r="L63" s="171"/>
      <c r="M63" s="164"/>
      <c r="N63" s="169"/>
      <c r="O63" s="171"/>
      <c r="P63" s="169"/>
      <c r="Q63" s="171"/>
      <c r="R63" s="164"/>
      <c r="S63" s="169"/>
      <c r="T63" s="171"/>
      <c r="U63" s="169"/>
      <c r="V63" s="171"/>
      <c r="W63" s="164"/>
      <c r="X63" s="169"/>
      <c r="Y63" s="171"/>
      <c r="Z63" s="169"/>
      <c r="AA63" s="171"/>
      <c r="AB63" s="164"/>
      <c r="AC63" s="169"/>
      <c r="AD63" s="171"/>
      <c r="AE63" s="169"/>
      <c r="AF63" s="171"/>
      <c r="AG63" s="164"/>
      <c r="AH63" s="169"/>
      <c r="AI63" s="171"/>
      <c r="AJ63" s="169"/>
      <c r="AK63" s="171"/>
      <c r="AL63" s="164"/>
      <c r="AM63" s="169"/>
      <c r="AN63" s="171"/>
      <c r="AO63" s="169"/>
      <c r="AP63" s="171"/>
      <c r="AQ63" s="164"/>
      <c r="AR63" s="169"/>
      <c r="AS63" s="171"/>
      <c r="AT63" s="169"/>
      <c r="AU63" s="171"/>
      <c r="AV63" s="164"/>
      <c r="AW63" s="169"/>
      <c r="AX63" s="171"/>
      <c r="AY63" s="169"/>
      <c r="AZ63" s="171"/>
      <c r="BA63" s="164"/>
      <c r="BB63" s="169"/>
      <c r="BC63" s="171"/>
      <c r="BD63" s="169"/>
      <c r="BE63" s="171"/>
      <c r="BF63" s="164"/>
      <c r="BG63" s="169"/>
      <c r="BH63" s="171"/>
      <c r="BI63" s="169"/>
      <c r="BJ63" s="171"/>
      <c r="BK63" s="164"/>
      <c r="BL63" s="169"/>
      <c r="BM63" s="171"/>
      <c r="BN63" s="169"/>
      <c r="BO63" s="171"/>
      <c r="BP63" s="164"/>
      <c r="BQ63" s="169"/>
      <c r="BR63" s="171"/>
      <c r="BS63" s="169"/>
      <c r="BT63" s="171"/>
      <c r="BU63" s="164"/>
      <c r="BV63" s="169"/>
      <c r="BW63" s="171"/>
      <c r="BX63" s="169"/>
      <c r="BY63" s="171"/>
    </row>
    <row r="64" spans="3:77" ht="13.5" customHeight="1">
      <c r="C64" s="164"/>
      <c r="D64" s="169"/>
      <c r="E64" s="171"/>
      <c r="F64" s="169"/>
      <c r="G64" s="171"/>
      <c r="H64" s="164"/>
      <c r="I64" s="169"/>
      <c r="J64" s="171"/>
      <c r="K64" s="169"/>
      <c r="L64" s="171"/>
      <c r="M64" s="164"/>
      <c r="N64" s="169"/>
      <c r="O64" s="171"/>
      <c r="P64" s="169"/>
      <c r="Q64" s="171"/>
      <c r="R64" s="164"/>
      <c r="S64" s="169"/>
      <c r="T64" s="171"/>
      <c r="U64" s="169"/>
      <c r="V64" s="171"/>
      <c r="W64" s="164"/>
      <c r="X64" s="169"/>
      <c r="Y64" s="171"/>
      <c r="Z64" s="169"/>
      <c r="AA64" s="171"/>
      <c r="AB64" s="164"/>
      <c r="AC64" s="169"/>
      <c r="AD64" s="171"/>
      <c r="AE64" s="169"/>
      <c r="AF64" s="171"/>
      <c r="AG64" s="164"/>
      <c r="AH64" s="169"/>
      <c r="AI64" s="171"/>
      <c r="AJ64" s="169"/>
      <c r="AK64" s="171"/>
      <c r="AL64" s="164"/>
      <c r="AM64" s="169"/>
      <c r="AN64" s="171"/>
      <c r="AO64" s="169"/>
      <c r="AP64" s="171"/>
      <c r="AQ64" s="164"/>
      <c r="AR64" s="169"/>
      <c r="AS64" s="171"/>
      <c r="AT64" s="169"/>
      <c r="AU64" s="171"/>
      <c r="AV64" s="164"/>
      <c r="AW64" s="169"/>
      <c r="AX64" s="171"/>
      <c r="AY64" s="169"/>
      <c r="AZ64" s="171"/>
      <c r="BA64" s="164"/>
      <c r="BB64" s="169"/>
      <c r="BC64" s="171"/>
      <c r="BD64" s="169"/>
      <c r="BE64" s="171"/>
      <c r="BF64" s="164"/>
      <c r="BG64" s="169"/>
      <c r="BH64" s="171"/>
      <c r="BI64" s="169"/>
      <c r="BJ64" s="171"/>
      <c r="BK64" s="164"/>
      <c r="BL64" s="169"/>
      <c r="BM64" s="171"/>
      <c r="BN64" s="169"/>
      <c r="BO64" s="171"/>
      <c r="BP64" s="164"/>
      <c r="BQ64" s="169"/>
      <c r="BR64" s="171"/>
      <c r="BS64" s="169"/>
      <c r="BT64" s="171"/>
      <c r="BU64" s="164"/>
      <c r="BV64" s="169"/>
      <c r="BW64" s="171"/>
      <c r="BX64" s="169"/>
      <c r="BY64" s="171"/>
    </row>
    <row r="65" spans="3:77" ht="13.5" customHeight="1">
      <c r="C65" s="164"/>
      <c r="D65" s="169"/>
      <c r="E65" s="171"/>
      <c r="F65" s="169"/>
      <c r="G65" s="171"/>
      <c r="H65" s="164"/>
      <c r="I65" s="169"/>
      <c r="J65" s="171"/>
      <c r="K65" s="169"/>
      <c r="L65" s="171"/>
      <c r="M65" s="164"/>
      <c r="N65" s="169"/>
      <c r="O65" s="171"/>
      <c r="P65" s="169"/>
      <c r="Q65" s="171"/>
      <c r="R65" s="164"/>
      <c r="S65" s="169"/>
      <c r="T65" s="171"/>
      <c r="U65" s="169"/>
      <c r="V65" s="171"/>
      <c r="W65" s="164"/>
      <c r="X65" s="169"/>
      <c r="Y65" s="171"/>
      <c r="Z65" s="169"/>
      <c r="AA65" s="171"/>
      <c r="AB65" s="164"/>
      <c r="AC65" s="169"/>
      <c r="AD65" s="171"/>
      <c r="AE65" s="169"/>
      <c r="AF65" s="171"/>
      <c r="AG65" s="164"/>
      <c r="AH65" s="169"/>
      <c r="AI65" s="171"/>
      <c r="AJ65" s="169"/>
      <c r="AK65" s="171"/>
      <c r="AL65" s="164"/>
      <c r="AM65" s="169"/>
      <c r="AN65" s="171"/>
      <c r="AO65" s="169"/>
      <c r="AP65" s="171"/>
      <c r="AQ65" s="164"/>
      <c r="AR65" s="169"/>
      <c r="AS65" s="171"/>
      <c r="AT65" s="169"/>
      <c r="AU65" s="171"/>
      <c r="AV65" s="164"/>
      <c r="AW65" s="169"/>
      <c r="AX65" s="171"/>
      <c r="AY65" s="169"/>
      <c r="AZ65" s="171"/>
      <c r="BA65" s="164"/>
      <c r="BB65" s="169"/>
      <c r="BC65" s="171"/>
      <c r="BD65" s="169"/>
      <c r="BE65" s="171"/>
      <c r="BF65" s="164"/>
      <c r="BG65" s="169"/>
      <c r="BH65" s="171"/>
      <c r="BI65" s="169"/>
      <c r="BJ65" s="171"/>
      <c r="BK65" s="164"/>
      <c r="BL65" s="169"/>
      <c r="BM65" s="171"/>
      <c r="BN65" s="169"/>
      <c r="BO65" s="171"/>
      <c r="BP65" s="164"/>
      <c r="BQ65" s="169"/>
      <c r="BR65" s="171"/>
      <c r="BS65" s="169"/>
      <c r="BT65" s="171"/>
      <c r="BU65" s="164"/>
      <c r="BV65" s="169"/>
      <c r="BW65" s="171"/>
      <c r="BX65" s="169"/>
      <c r="BY65" s="171"/>
    </row>
    <row r="66" spans="3:77" ht="13.5" customHeight="1">
      <c r="C66" s="164"/>
      <c r="D66" s="169"/>
      <c r="E66" s="171"/>
      <c r="F66" s="169"/>
      <c r="G66" s="171"/>
      <c r="H66" s="164"/>
      <c r="I66" s="169"/>
      <c r="J66" s="171"/>
      <c r="K66" s="169"/>
      <c r="L66" s="171"/>
      <c r="M66" s="164"/>
      <c r="N66" s="169"/>
      <c r="O66" s="171"/>
      <c r="P66" s="169"/>
      <c r="Q66" s="171"/>
      <c r="R66" s="164"/>
      <c r="S66" s="169"/>
      <c r="T66" s="171"/>
      <c r="U66" s="169"/>
      <c r="V66" s="171"/>
      <c r="W66" s="164"/>
      <c r="X66" s="169"/>
      <c r="Y66" s="171"/>
      <c r="Z66" s="169"/>
      <c r="AA66" s="171"/>
      <c r="AB66" s="164"/>
      <c r="AC66" s="169"/>
      <c r="AD66" s="171"/>
      <c r="AE66" s="169"/>
      <c r="AF66" s="171"/>
      <c r="AG66" s="164"/>
      <c r="AH66" s="169"/>
      <c r="AI66" s="171"/>
      <c r="AJ66" s="169"/>
      <c r="AK66" s="171"/>
      <c r="AL66" s="164"/>
      <c r="AM66" s="169"/>
      <c r="AN66" s="171"/>
      <c r="AO66" s="169"/>
      <c r="AP66" s="171"/>
      <c r="AQ66" s="164"/>
      <c r="AR66" s="169"/>
      <c r="AS66" s="171"/>
      <c r="AT66" s="169"/>
      <c r="AU66" s="171"/>
      <c r="AV66" s="164"/>
      <c r="AW66" s="169"/>
      <c r="AX66" s="171"/>
      <c r="AY66" s="169"/>
      <c r="AZ66" s="171"/>
      <c r="BA66" s="164"/>
      <c r="BB66" s="169"/>
      <c r="BC66" s="171"/>
      <c r="BD66" s="169"/>
      <c r="BE66" s="171"/>
      <c r="BF66" s="164"/>
      <c r="BG66" s="169"/>
      <c r="BH66" s="171"/>
      <c r="BI66" s="169"/>
      <c r="BJ66" s="171"/>
      <c r="BK66" s="164"/>
      <c r="BL66" s="169"/>
      <c r="BM66" s="171"/>
      <c r="BN66" s="169"/>
      <c r="BO66" s="171"/>
      <c r="BP66" s="164"/>
      <c r="BQ66" s="169"/>
      <c r="BR66" s="171"/>
      <c r="BS66" s="169"/>
      <c r="BT66" s="171"/>
      <c r="BU66" s="164"/>
      <c r="BV66" s="169"/>
      <c r="BW66" s="171"/>
      <c r="BX66" s="169"/>
      <c r="BY66" s="171"/>
    </row>
    <row r="67" spans="3:77" ht="13.5" customHeight="1">
      <c r="C67" s="164"/>
      <c r="D67" s="169"/>
      <c r="E67" s="171"/>
      <c r="F67" s="169"/>
      <c r="G67" s="171"/>
      <c r="H67" s="164"/>
      <c r="I67" s="169"/>
      <c r="J67" s="171"/>
      <c r="K67" s="169"/>
      <c r="L67" s="171"/>
      <c r="M67" s="164"/>
      <c r="N67" s="169"/>
      <c r="O67" s="171"/>
      <c r="P67" s="169"/>
      <c r="Q67" s="171"/>
      <c r="R67" s="164"/>
      <c r="S67" s="169"/>
      <c r="T67" s="171"/>
      <c r="U67" s="169"/>
      <c r="V67" s="171"/>
      <c r="W67" s="164"/>
      <c r="X67" s="169"/>
      <c r="Y67" s="171"/>
      <c r="Z67" s="169"/>
      <c r="AA67" s="171"/>
      <c r="AB67" s="164"/>
      <c r="AC67" s="169"/>
      <c r="AD67" s="171"/>
      <c r="AE67" s="169"/>
      <c r="AF67" s="171"/>
      <c r="AG67" s="164"/>
      <c r="AH67" s="169"/>
      <c r="AI67" s="171"/>
      <c r="AJ67" s="169"/>
      <c r="AK67" s="171"/>
      <c r="AL67" s="164"/>
      <c r="AM67" s="169"/>
      <c r="AN67" s="171"/>
      <c r="AO67" s="169"/>
      <c r="AP67" s="171"/>
      <c r="AQ67" s="164"/>
      <c r="AR67" s="169"/>
      <c r="AS67" s="171"/>
      <c r="AT67" s="169"/>
      <c r="AU67" s="171"/>
      <c r="AV67" s="164"/>
      <c r="AW67" s="169"/>
      <c r="AX67" s="171"/>
      <c r="AY67" s="169"/>
      <c r="AZ67" s="171"/>
      <c r="BA67" s="164"/>
      <c r="BB67" s="169"/>
      <c r="BC67" s="171"/>
      <c r="BD67" s="169"/>
      <c r="BE67" s="171"/>
      <c r="BF67" s="164"/>
      <c r="BG67" s="169"/>
      <c r="BH67" s="171"/>
      <c r="BI67" s="169"/>
      <c r="BJ67" s="171"/>
      <c r="BK67" s="164"/>
      <c r="BL67" s="169"/>
      <c r="BM67" s="171"/>
      <c r="BN67" s="169"/>
      <c r="BO67" s="171"/>
      <c r="BP67" s="164"/>
      <c r="BQ67" s="169"/>
      <c r="BR67" s="171"/>
      <c r="BS67" s="169"/>
      <c r="BT67" s="171"/>
      <c r="BU67" s="164"/>
      <c r="BV67" s="169"/>
      <c r="BW67" s="171"/>
      <c r="BX67" s="169"/>
      <c r="BY67" s="171"/>
    </row>
    <row r="68" spans="3:77" ht="13.5" customHeight="1">
      <c r="C68" s="164"/>
      <c r="D68" s="169"/>
      <c r="E68" s="171"/>
      <c r="F68" s="169"/>
      <c r="G68" s="171"/>
      <c r="H68" s="164"/>
      <c r="I68" s="169"/>
      <c r="J68" s="171"/>
      <c r="K68" s="169"/>
      <c r="L68" s="171"/>
      <c r="M68" s="164"/>
      <c r="N68" s="169"/>
      <c r="O68" s="171"/>
      <c r="P68" s="169"/>
      <c r="Q68" s="171"/>
      <c r="R68" s="164"/>
      <c r="S68" s="169"/>
      <c r="T68" s="171"/>
      <c r="U68" s="169"/>
      <c r="V68" s="171"/>
      <c r="W68" s="164"/>
      <c r="X68" s="169"/>
      <c r="Y68" s="171"/>
      <c r="Z68" s="169"/>
      <c r="AA68" s="171"/>
      <c r="AB68" s="164"/>
      <c r="AC68" s="169"/>
      <c r="AD68" s="171"/>
      <c r="AE68" s="169"/>
      <c r="AF68" s="171"/>
      <c r="AG68" s="164"/>
      <c r="AH68" s="169"/>
      <c r="AI68" s="171"/>
      <c r="AJ68" s="169"/>
      <c r="AK68" s="171"/>
      <c r="AL68" s="164"/>
      <c r="AM68" s="169"/>
      <c r="AN68" s="171"/>
      <c r="AO68" s="169"/>
      <c r="AP68" s="171"/>
      <c r="AQ68" s="164"/>
      <c r="AR68" s="169"/>
      <c r="AS68" s="171"/>
      <c r="AT68" s="169"/>
      <c r="AU68" s="171"/>
      <c r="AV68" s="164"/>
      <c r="AW68" s="169"/>
      <c r="AX68" s="171"/>
      <c r="AY68" s="169"/>
      <c r="AZ68" s="171"/>
      <c r="BA68" s="164"/>
      <c r="BB68" s="169"/>
      <c r="BC68" s="171"/>
      <c r="BD68" s="169"/>
      <c r="BE68" s="171"/>
      <c r="BF68" s="164"/>
      <c r="BG68" s="169"/>
      <c r="BH68" s="171"/>
      <c r="BI68" s="169"/>
      <c r="BJ68" s="171"/>
      <c r="BK68" s="164"/>
      <c r="BL68" s="169"/>
      <c r="BM68" s="171"/>
      <c r="BN68" s="169"/>
      <c r="BO68" s="171"/>
      <c r="BP68" s="164"/>
      <c r="BQ68" s="169"/>
      <c r="BR68" s="171"/>
      <c r="BS68" s="169"/>
      <c r="BT68" s="171"/>
      <c r="BU68" s="164"/>
      <c r="BV68" s="169"/>
      <c r="BW68" s="171"/>
      <c r="BX68" s="169"/>
      <c r="BY68" s="171"/>
    </row>
    <row r="69" spans="3:77" ht="13.5" customHeight="1">
      <c r="C69" s="164"/>
      <c r="D69" s="169"/>
      <c r="E69" s="171"/>
      <c r="F69" s="169"/>
      <c r="G69" s="171"/>
      <c r="H69" s="164"/>
      <c r="I69" s="169"/>
      <c r="J69" s="171"/>
      <c r="K69" s="169"/>
      <c r="L69" s="171"/>
      <c r="M69" s="164"/>
      <c r="N69" s="169"/>
      <c r="O69" s="171"/>
      <c r="P69" s="169"/>
      <c r="Q69" s="171"/>
      <c r="R69" s="164"/>
      <c r="S69" s="169"/>
      <c r="T69" s="171"/>
      <c r="U69" s="169"/>
      <c r="V69" s="171"/>
      <c r="W69" s="164"/>
      <c r="X69" s="169"/>
      <c r="Y69" s="171"/>
      <c r="Z69" s="169"/>
      <c r="AA69" s="171"/>
      <c r="AB69" s="164"/>
      <c r="AC69" s="169"/>
      <c r="AD69" s="171"/>
      <c r="AE69" s="169"/>
      <c r="AF69" s="171"/>
      <c r="AG69" s="164"/>
      <c r="AH69" s="169"/>
      <c r="AI69" s="171"/>
      <c r="AJ69" s="169"/>
      <c r="AK69" s="171"/>
      <c r="AL69" s="164"/>
      <c r="AM69" s="169"/>
      <c r="AN69" s="171"/>
      <c r="AO69" s="169"/>
      <c r="AP69" s="171"/>
      <c r="AQ69" s="164"/>
      <c r="AR69" s="169"/>
      <c r="AS69" s="171"/>
      <c r="AT69" s="169"/>
      <c r="AU69" s="171"/>
      <c r="AV69" s="164"/>
      <c r="AW69" s="169"/>
      <c r="AX69" s="171"/>
      <c r="AY69" s="169"/>
      <c r="AZ69" s="171"/>
      <c r="BA69" s="164"/>
      <c r="BB69" s="169"/>
      <c r="BC69" s="171"/>
      <c r="BD69" s="169"/>
      <c r="BE69" s="171"/>
      <c r="BF69" s="164"/>
      <c r="BG69" s="169"/>
      <c r="BH69" s="171"/>
      <c r="BI69" s="169"/>
      <c r="BJ69" s="171"/>
      <c r="BK69" s="164"/>
      <c r="BL69" s="169"/>
      <c r="BM69" s="171"/>
      <c r="BN69" s="169"/>
      <c r="BO69" s="171"/>
      <c r="BP69" s="164"/>
      <c r="BQ69" s="169"/>
      <c r="BR69" s="171"/>
      <c r="BS69" s="169"/>
      <c r="BT69" s="171"/>
      <c r="BU69" s="164"/>
      <c r="BV69" s="169"/>
      <c r="BW69" s="171"/>
      <c r="BX69" s="169"/>
      <c r="BY69" s="171"/>
    </row>
    <row r="70" spans="3:77" ht="13.5" customHeight="1">
      <c r="C70" s="164"/>
      <c r="D70" s="169"/>
      <c r="E70" s="171"/>
      <c r="F70" s="169"/>
      <c r="G70" s="171"/>
      <c r="H70" s="164"/>
      <c r="I70" s="169"/>
      <c r="J70" s="171"/>
      <c r="K70" s="169"/>
      <c r="L70" s="171"/>
      <c r="M70" s="164"/>
      <c r="N70" s="169"/>
      <c r="O70" s="171"/>
      <c r="P70" s="169"/>
      <c r="Q70" s="171"/>
      <c r="R70" s="164"/>
      <c r="S70" s="169"/>
      <c r="T70" s="171"/>
      <c r="U70" s="169"/>
      <c r="V70" s="171"/>
      <c r="W70" s="164"/>
      <c r="X70" s="169"/>
      <c r="Y70" s="171"/>
      <c r="Z70" s="169"/>
      <c r="AA70" s="171"/>
      <c r="AB70" s="164"/>
      <c r="AC70" s="169"/>
      <c r="AD70" s="171"/>
      <c r="AE70" s="169"/>
      <c r="AF70" s="171"/>
      <c r="AG70" s="164"/>
      <c r="AH70" s="169"/>
      <c r="AI70" s="171"/>
      <c r="AJ70" s="169"/>
      <c r="AK70" s="171"/>
      <c r="AL70" s="164"/>
      <c r="AM70" s="169"/>
      <c r="AN70" s="171"/>
      <c r="AO70" s="169"/>
      <c r="AP70" s="171"/>
      <c r="AQ70" s="164"/>
      <c r="AR70" s="169"/>
      <c r="AS70" s="171"/>
      <c r="AT70" s="169"/>
      <c r="AU70" s="171"/>
      <c r="AV70" s="164"/>
      <c r="AW70" s="169"/>
      <c r="AX70" s="171"/>
      <c r="AY70" s="169"/>
      <c r="AZ70" s="171"/>
      <c r="BA70" s="164"/>
      <c r="BB70" s="169"/>
      <c r="BC70" s="171"/>
      <c r="BD70" s="169"/>
      <c r="BE70" s="171"/>
      <c r="BF70" s="164"/>
      <c r="BG70" s="169"/>
      <c r="BH70" s="171"/>
      <c r="BI70" s="169"/>
      <c r="BJ70" s="171"/>
      <c r="BK70" s="164"/>
      <c r="BL70" s="169"/>
      <c r="BM70" s="171"/>
      <c r="BN70" s="169"/>
      <c r="BO70" s="171"/>
      <c r="BP70" s="164"/>
      <c r="BQ70" s="169"/>
      <c r="BR70" s="171"/>
      <c r="BS70" s="169"/>
      <c r="BT70" s="171"/>
      <c r="BU70" s="164"/>
      <c r="BV70" s="169"/>
      <c r="BW70" s="171"/>
      <c r="BX70" s="169"/>
      <c r="BY70" s="171"/>
    </row>
    <row r="71" spans="3:77" ht="13.5" customHeight="1">
      <c r="C71" s="164"/>
      <c r="D71" s="169"/>
      <c r="E71" s="171"/>
      <c r="F71" s="169"/>
      <c r="G71" s="171"/>
      <c r="H71" s="164"/>
      <c r="I71" s="169"/>
      <c r="J71" s="171"/>
      <c r="K71" s="169"/>
      <c r="L71" s="171"/>
      <c r="M71" s="164"/>
      <c r="N71" s="169"/>
      <c r="O71" s="171"/>
      <c r="P71" s="169"/>
      <c r="Q71" s="171"/>
      <c r="R71" s="164"/>
      <c r="S71" s="169"/>
      <c r="T71" s="171"/>
      <c r="U71" s="169"/>
      <c r="V71" s="171"/>
      <c r="W71" s="164"/>
      <c r="X71" s="169"/>
      <c r="Y71" s="171"/>
      <c r="Z71" s="169"/>
      <c r="AA71" s="171"/>
      <c r="AB71" s="164"/>
      <c r="AC71" s="169"/>
      <c r="AD71" s="171"/>
      <c r="AE71" s="169"/>
      <c r="AF71" s="171"/>
      <c r="AG71" s="164"/>
      <c r="AH71" s="169"/>
      <c r="AI71" s="171"/>
      <c r="AJ71" s="169"/>
      <c r="AK71" s="171"/>
      <c r="AL71" s="164"/>
      <c r="AM71" s="169"/>
      <c r="AN71" s="171"/>
      <c r="AO71" s="169"/>
      <c r="AP71" s="171"/>
      <c r="AQ71" s="164"/>
      <c r="AR71" s="169"/>
      <c r="AS71" s="171"/>
      <c r="AT71" s="169"/>
      <c r="AU71" s="171"/>
      <c r="AV71" s="164"/>
      <c r="AW71" s="169"/>
      <c r="AX71" s="171"/>
      <c r="AY71" s="169"/>
      <c r="AZ71" s="171"/>
      <c r="BA71" s="164"/>
      <c r="BB71" s="169"/>
      <c r="BC71" s="171"/>
      <c r="BD71" s="169"/>
      <c r="BE71" s="171"/>
      <c r="BF71" s="164"/>
      <c r="BG71" s="169"/>
      <c r="BH71" s="171"/>
      <c r="BI71" s="169"/>
      <c r="BJ71" s="171"/>
      <c r="BK71" s="164"/>
      <c r="BL71" s="169"/>
      <c r="BM71" s="171"/>
      <c r="BN71" s="169"/>
      <c r="BO71" s="171"/>
      <c r="BP71" s="164"/>
      <c r="BQ71" s="169"/>
      <c r="BR71" s="171"/>
      <c r="BS71" s="169"/>
      <c r="BT71" s="171"/>
      <c r="BU71" s="164"/>
      <c r="BV71" s="169"/>
      <c r="BW71" s="171"/>
      <c r="BX71" s="169"/>
      <c r="BY71" s="171"/>
    </row>
    <row r="72" spans="3:77" ht="13.5" customHeight="1">
      <c r="C72" s="164"/>
      <c r="D72" s="169"/>
      <c r="E72" s="171"/>
      <c r="F72" s="169"/>
      <c r="G72" s="171"/>
      <c r="H72" s="164"/>
      <c r="I72" s="169"/>
      <c r="J72" s="171"/>
      <c r="K72" s="169"/>
      <c r="L72" s="171"/>
      <c r="M72" s="164"/>
      <c r="N72" s="169"/>
      <c r="O72" s="171"/>
      <c r="P72" s="169"/>
      <c r="Q72" s="171"/>
      <c r="R72" s="164"/>
      <c r="S72" s="169"/>
      <c r="T72" s="171"/>
      <c r="U72" s="169"/>
      <c r="V72" s="171"/>
      <c r="W72" s="164"/>
      <c r="X72" s="169"/>
      <c r="Y72" s="171"/>
      <c r="Z72" s="169"/>
      <c r="AA72" s="171"/>
      <c r="AB72" s="164"/>
      <c r="AC72" s="169"/>
      <c r="AD72" s="171"/>
      <c r="AE72" s="169"/>
      <c r="AF72" s="171"/>
      <c r="AG72" s="164"/>
      <c r="AH72" s="169"/>
      <c r="AI72" s="171"/>
      <c r="AJ72" s="169"/>
      <c r="AK72" s="171"/>
      <c r="AL72" s="164"/>
      <c r="AM72" s="169"/>
      <c r="AN72" s="171"/>
      <c r="AO72" s="169"/>
      <c r="AP72" s="171"/>
      <c r="AQ72" s="164"/>
      <c r="AR72" s="169"/>
      <c r="AS72" s="171"/>
      <c r="AT72" s="169"/>
      <c r="AU72" s="171"/>
      <c r="AV72" s="164"/>
      <c r="AW72" s="169"/>
      <c r="AX72" s="171"/>
      <c r="AY72" s="169"/>
      <c r="AZ72" s="171"/>
      <c r="BA72" s="164"/>
      <c r="BB72" s="169"/>
      <c r="BC72" s="171"/>
      <c r="BD72" s="169"/>
      <c r="BE72" s="171"/>
      <c r="BF72" s="164"/>
      <c r="BG72" s="169"/>
      <c r="BH72" s="171"/>
      <c r="BI72" s="169"/>
      <c r="BJ72" s="171"/>
      <c r="BK72" s="164"/>
      <c r="BL72" s="169"/>
      <c r="BM72" s="171"/>
      <c r="BN72" s="169"/>
      <c r="BO72" s="171"/>
      <c r="BP72" s="164"/>
      <c r="BQ72" s="169"/>
      <c r="BR72" s="171"/>
      <c r="BS72" s="169"/>
      <c r="BT72" s="171"/>
      <c r="BU72" s="164"/>
      <c r="BV72" s="169"/>
      <c r="BW72" s="171"/>
      <c r="BX72" s="169"/>
      <c r="BY72" s="171"/>
    </row>
    <row r="73" spans="3:77" ht="13.5" customHeight="1">
      <c r="C73" s="164"/>
      <c r="D73" s="169"/>
      <c r="E73" s="171"/>
      <c r="F73" s="169"/>
      <c r="G73" s="171"/>
      <c r="H73" s="164"/>
      <c r="I73" s="169"/>
      <c r="J73" s="171"/>
      <c r="K73" s="169"/>
      <c r="L73" s="171"/>
      <c r="M73" s="164"/>
      <c r="N73" s="169"/>
      <c r="O73" s="171"/>
      <c r="P73" s="169"/>
      <c r="Q73" s="171"/>
      <c r="R73" s="164"/>
      <c r="S73" s="169"/>
      <c r="T73" s="171"/>
      <c r="U73" s="169"/>
      <c r="V73" s="171"/>
      <c r="W73" s="164"/>
      <c r="X73" s="169"/>
      <c r="Y73" s="171"/>
      <c r="Z73" s="169"/>
      <c r="AA73" s="171"/>
      <c r="AB73" s="164"/>
      <c r="AC73" s="169"/>
      <c r="AD73" s="171"/>
      <c r="AE73" s="169"/>
      <c r="AF73" s="171"/>
      <c r="AG73" s="164"/>
      <c r="AH73" s="169"/>
      <c r="AI73" s="171"/>
      <c r="AJ73" s="169"/>
      <c r="AK73" s="171"/>
      <c r="AL73" s="164"/>
      <c r="AM73" s="169"/>
      <c r="AN73" s="171"/>
      <c r="AO73" s="169"/>
      <c r="AP73" s="171"/>
      <c r="AQ73" s="164"/>
      <c r="AR73" s="169"/>
      <c r="AS73" s="171"/>
      <c r="AT73" s="169"/>
      <c r="AU73" s="171"/>
      <c r="AV73" s="164"/>
      <c r="AW73" s="169"/>
      <c r="AX73" s="171"/>
      <c r="AY73" s="169"/>
      <c r="AZ73" s="171"/>
      <c r="BA73" s="164"/>
      <c r="BB73" s="169"/>
      <c r="BC73" s="171"/>
      <c r="BD73" s="169"/>
      <c r="BE73" s="171"/>
      <c r="BF73" s="164"/>
      <c r="BG73" s="169"/>
      <c r="BH73" s="171"/>
      <c r="BI73" s="169"/>
      <c r="BJ73" s="171"/>
      <c r="BK73" s="164"/>
      <c r="BL73" s="169"/>
      <c r="BM73" s="171"/>
      <c r="BN73" s="169"/>
      <c r="BO73" s="171"/>
      <c r="BP73" s="164"/>
      <c r="BQ73" s="169"/>
      <c r="BR73" s="171"/>
      <c r="BS73" s="169"/>
      <c r="BT73" s="171"/>
      <c r="BU73" s="164"/>
      <c r="BV73" s="169"/>
      <c r="BW73" s="171"/>
      <c r="BX73" s="169"/>
      <c r="BY73" s="171"/>
    </row>
    <row r="74" spans="3:77" ht="13.5" customHeight="1">
      <c r="C74" s="164"/>
      <c r="D74" s="169"/>
      <c r="E74" s="171"/>
      <c r="F74" s="169"/>
      <c r="G74" s="171"/>
      <c r="H74" s="164"/>
      <c r="I74" s="169"/>
      <c r="J74" s="171"/>
      <c r="K74" s="169"/>
      <c r="L74" s="171"/>
      <c r="M74" s="164"/>
      <c r="N74" s="169"/>
      <c r="O74" s="171"/>
      <c r="P74" s="169"/>
      <c r="Q74" s="171"/>
      <c r="R74" s="164"/>
      <c r="S74" s="169"/>
      <c r="T74" s="171"/>
      <c r="U74" s="169"/>
      <c r="V74" s="171"/>
      <c r="W74" s="164"/>
      <c r="X74" s="169"/>
      <c r="Y74" s="171"/>
      <c r="Z74" s="169"/>
      <c r="AA74" s="171"/>
      <c r="AB74" s="164"/>
      <c r="AC74" s="169"/>
      <c r="AD74" s="171"/>
      <c r="AE74" s="169"/>
      <c r="AF74" s="171"/>
      <c r="AG74" s="164"/>
      <c r="AH74" s="169"/>
      <c r="AI74" s="171"/>
      <c r="AJ74" s="169"/>
      <c r="AK74" s="171"/>
      <c r="AL74" s="164"/>
      <c r="AM74" s="169"/>
      <c r="AN74" s="171"/>
      <c r="AO74" s="169"/>
      <c r="AP74" s="171"/>
      <c r="AQ74" s="164"/>
      <c r="AR74" s="169"/>
      <c r="AS74" s="171"/>
      <c r="AT74" s="169"/>
      <c r="AU74" s="171"/>
      <c r="AV74" s="164"/>
      <c r="AW74" s="169"/>
      <c r="AX74" s="171"/>
      <c r="AY74" s="169"/>
      <c r="AZ74" s="171"/>
      <c r="BA74" s="164"/>
      <c r="BB74" s="169"/>
      <c r="BC74" s="171"/>
      <c r="BD74" s="169"/>
      <c r="BE74" s="171"/>
      <c r="BF74" s="164"/>
      <c r="BG74" s="169"/>
      <c r="BH74" s="171"/>
      <c r="BI74" s="169"/>
      <c r="BJ74" s="171"/>
      <c r="BK74" s="164"/>
      <c r="BL74" s="169"/>
      <c r="BM74" s="171"/>
      <c r="BN74" s="169"/>
      <c r="BO74" s="171"/>
      <c r="BP74" s="164"/>
      <c r="BQ74" s="169"/>
      <c r="BR74" s="171"/>
      <c r="BS74" s="169"/>
      <c r="BT74" s="171"/>
      <c r="BU74" s="164"/>
      <c r="BV74" s="169"/>
      <c r="BW74" s="171"/>
      <c r="BX74" s="169"/>
      <c r="BY74" s="171"/>
    </row>
    <row r="75" spans="3:77" ht="13.5" customHeight="1">
      <c r="C75" s="164"/>
      <c r="D75" s="169"/>
      <c r="E75" s="171"/>
      <c r="F75" s="169"/>
      <c r="G75" s="171"/>
      <c r="H75" s="164"/>
      <c r="I75" s="169"/>
      <c r="J75" s="171"/>
      <c r="K75" s="169"/>
      <c r="L75" s="171"/>
      <c r="M75" s="164"/>
      <c r="N75" s="169"/>
      <c r="O75" s="171"/>
      <c r="P75" s="169"/>
      <c r="Q75" s="171"/>
      <c r="R75" s="164"/>
      <c r="S75" s="169"/>
      <c r="T75" s="171"/>
      <c r="U75" s="169"/>
      <c r="V75" s="171"/>
      <c r="W75" s="164"/>
      <c r="X75" s="169"/>
      <c r="Y75" s="171"/>
      <c r="Z75" s="169"/>
      <c r="AA75" s="171"/>
      <c r="AB75" s="164"/>
      <c r="AC75" s="169"/>
      <c r="AD75" s="171"/>
      <c r="AE75" s="169"/>
      <c r="AF75" s="171"/>
      <c r="AG75" s="164"/>
      <c r="AH75" s="169"/>
      <c r="AI75" s="171"/>
      <c r="AJ75" s="169"/>
      <c r="AK75" s="171"/>
      <c r="AL75" s="164"/>
      <c r="AM75" s="169"/>
      <c r="AN75" s="171"/>
      <c r="AO75" s="169"/>
      <c r="AP75" s="171"/>
      <c r="AQ75" s="164"/>
      <c r="AR75" s="169"/>
      <c r="AS75" s="171"/>
      <c r="AT75" s="169"/>
      <c r="AU75" s="171"/>
      <c r="AV75" s="164"/>
      <c r="AW75" s="169"/>
      <c r="AX75" s="171"/>
      <c r="AY75" s="169"/>
      <c r="AZ75" s="171"/>
      <c r="BA75" s="164"/>
      <c r="BB75" s="169"/>
      <c r="BC75" s="171"/>
      <c r="BD75" s="169"/>
      <c r="BE75" s="171"/>
      <c r="BF75" s="164"/>
      <c r="BG75" s="169"/>
      <c r="BH75" s="171"/>
      <c r="BI75" s="169"/>
      <c r="BJ75" s="171"/>
      <c r="BK75" s="164"/>
      <c r="BL75" s="169"/>
      <c r="BM75" s="171"/>
      <c r="BN75" s="169"/>
      <c r="BO75" s="171"/>
      <c r="BP75" s="164"/>
      <c r="BQ75" s="169"/>
      <c r="BR75" s="171"/>
      <c r="BS75" s="169"/>
      <c r="BT75" s="171"/>
      <c r="BU75" s="164"/>
      <c r="BV75" s="169"/>
      <c r="BW75" s="171"/>
      <c r="BX75" s="169"/>
      <c r="BY75" s="171"/>
    </row>
    <row r="76" spans="3:77" ht="13.5" customHeight="1">
      <c r="C76" s="164"/>
      <c r="D76" s="169"/>
      <c r="E76" s="171"/>
      <c r="F76" s="169"/>
      <c r="G76" s="171"/>
      <c r="H76" s="164"/>
      <c r="I76" s="169"/>
      <c r="J76" s="171"/>
      <c r="K76" s="169"/>
      <c r="L76" s="171"/>
      <c r="M76" s="164"/>
      <c r="N76" s="169"/>
      <c r="O76" s="171"/>
      <c r="P76" s="169"/>
      <c r="Q76" s="171"/>
      <c r="R76" s="164"/>
      <c r="S76" s="169"/>
      <c r="T76" s="171"/>
      <c r="U76" s="169"/>
      <c r="V76" s="171"/>
      <c r="W76" s="164"/>
      <c r="X76" s="169"/>
      <c r="Y76" s="171"/>
      <c r="Z76" s="169"/>
      <c r="AA76" s="171"/>
      <c r="AB76" s="164"/>
      <c r="AC76" s="169"/>
      <c r="AD76" s="171"/>
      <c r="AE76" s="169"/>
      <c r="AF76" s="171"/>
      <c r="AG76" s="164"/>
      <c r="AH76" s="169"/>
      <c r="AI76" s="171"/>
      <c r="AJ76" s="169"/>
      <c r="AK76" s="171"/>
      <c r="AL76" s="164"/>
      <c r="AM76" s="169"/>
      <c r="AN76" s="171"/>
      <c r="AO76" s="169"/>
      <c r="AP76" s="171"/>
      <c r="AQ76" s="164"/>
      <c r="AR76" s="169"/>
      <c r="AS76" s="171"/>
      <c r="AT76" s="169"/>
      <c r="AU76" s="171"/>
      <c r="AV76" s="164"/>
      <c r="AW76" s="169"/>
      <c r="AX76" s="171"/>
      <c r="AY76" s="169"/>
      <c r="AZ76" s="171"/>
      <c r="BA76" s="164"/>
      <c r="BB76" s="169"/>
      <c r="BC76" s="171"/>
      <c r="BD76" s="169"/>
      <c r="BE76" s="171"/>
      <c r="BF76" s="164"/>
      <c r="BG76" s="169"/>
      <c r="BH76" s="171"/>
      <c r="BI76" s="169"/>
      <c r="BJ76" s="171"/>
      <c r="BK76" s="164"/>
      <c r="BL76" s="169"/>
      <c r="BM76" s="171"/>
      <c r="BN76" s="169"/>
      <c r="BO76" s="171"/>
      <c r="BP76" s="164"/>
      <c r="BQ76" s="169"/>
      <c r="BR76" s="171"/>
      <c r="BS76" s="169"/>
      <c r="BT76" s="171"/>
      <c r="BU76" s="164"/>
      <c r="BV76" s="169"/>
      <c r="BW76" s="171"/>
      <c r="BX76" s="169"/>
      <c r="BY76" s="171"/>
    </row>
    <row r="77" spans="3:77" ht="13.5" customHeight="1">
      <c r="C77" s="164"/>
      <c r="D77" s="169"/>
      <c r="E77" s="171"/>
      <c r="F77" s="169"/>
      <c r="G77" s="171"/>
      <c r="H77" s="164"/>
      <c r="I77" s="169"/>
      <c r="J77" s="171"/>
      <c r="K77" s="169"/>
      <c r="L77" s="171"/>
      <c r="M77" s="164"/>
      <c r="N77" s="169"/>
      <c r="O77" s="171"/>
      <c r="P77" s="169"/>
      <c r="Q77" s="171"/>
      <c r="R77" s="164"/>
      <c r="S77" s="169"/>
      <c r="T77" s="171"/>
      <c r="U77" s="169"/>
      <c r="V77" s="171"/>
      <c r="W77" s="164"/>
      <c r="X77" s="169"/>
      <c r="Y77" s="171"/>
      <c r="Z77" s="169"/>
      <c r="AA77" s="171"/>
      <c r="AB77" s="164"/>
      <c r="AC77" s="169"/>
      <c r="AD77" s="171"/>
      <c r="AE77" s="169"/>
      <c r="AF77" s="171"/>
      <c r="AG77" s="164"/>
      <c r="AH77" s="169"/>
      <c r="AI77" s="171"/>
      <c r="AJ77" s="169"/>
      <c r="AK77" s="171"/>
      <c r="AL77" s="164"/>
      <c r="AM77" s="169"/>
      <c r="AN77" s="171"/>
      <c r="AO77" s="169"/>
      <c r="AP77" s="171"/>
      <c r="AQ77" s="164"/>
      <c r="AR77" s="169"/>
      <c r="AS77" s="171"/>
      <c r="AT77" s="169"/>
      <c r="AU77" s="171"/>
      <c r="AV77" s="164"/>
      <c r="AW77" s="169"/>
      <c r="AX77" s="171"/>
      <c r="AY77" s="169"/>
      <c r="AZ77" s="171"/>
      <c r="BA77" s="164"/>
      <c r="BB77" s="169"/>
      <c r="BC77" s="171"/>
      <c r="BD77" s="169"/>
      <c r="BE77" s="171"/>
      <c r="BF77" s="164"/>
      <c r="BG77" s="169"/>
      <c r="BH77" s="171"/>
      <c r="BI77" s="169"/>
      <c r="BJ77" s="171"/>
      <c r="BK77" s="164"/>
      <c r="BL77" s="169"/>
      <c r="BM77" s="171"/>
      <c r="BN77" s="169"/>
      <c r="BO77" s="171"/>
      <c r="BP77" s="164"/>
      <c r="BQ77" s="169"/>
      <c r="BR77" s="171"/>
      <c r="BS77" s="169"/>
      <c r="BT77" s="171"/>
      <c r="BU77" s="164"/>
      <c r="BV77" s="169"/>
      <c r="BW77" s="171"/>
      <c r="BX77" s="169"/>
      <c r="BY77" s="171"/>
    </row>
    <row r="78" spans="3:77" ht="13.5" customHeight="1">
      <c r="C78" s="164"/>
      <c r="D78" s="169"/>
      <c r="E78" s="171"/>
      <c r="F78" s="169"/>
      <c r="G78" s="171"/>
      <c r="H78" s="164"/>
      <c r="I78" s="169"/>
      <c r="J78" s="171"/>
      <c r="K78" s="169"/>
      <c r="L78" s="171"/>
      <c r="M78" s="164"/>
      <c r="N78" s="169"/>
      <c r="O78" s="171"/>
      <c r="P78" s="169"/>
      <c r="Q78" s="171"/>
      <c r="R78" s="164"/>
      <c r="S78" s="169"/>
      <c r="T78" s="171"/>
      <c r="U78" s="169"/>
      <c r="V78" s="171"/>
      <c r="W78" s="164"/>
      <c r="X78" s="169"/>
      <c r="Y78" s="171"/>
      <c r="Z78" s="169"/>
      <c r="AA78" s="171"/>
      <c r="AB78" s="164"/>
      <c r="AC78" s="169"/>
      <c r="AD78" s="171"/>
      <c r="AE78" s="169"/>
      <c r="AF78" s="171"/>
      <c r="AG78" s="164"/>
      <c r="AH78" s="169"/>
      <c r="AI78" s="171"/>
      <c r="AJ78" s="169"/>
      <c r="AK78" s="171"/>
      <c r="AL78" s="164"/>
      <c r="AM78" s="169"/>
      <c r="AN78" s="171"/>
      <c r="AO78" s="169"/>
      <c r="AP78" s="171"/>
      <c r="AQ78" s="164"/>
      <c r="AR78" s="169"/>
      <c r="AS78" s="171"/>
      <c r="AT78" s="169"/>
      <c r="AU78" s="171"/>
      <c r="AV78" s="164"/>
      <c r="AW78" s="169"/>
      <c r="AX78" s="171"/>
      <c r="AY78" s="169"/>
      <c r="AZ78" s="171"/>
      <c r="BA78" s="164"/>
      <c r="BB78" s="169"/>
      <c r="BC78" s="171"/>
      <c r="BD78" s="169"/>
      <c r="BE78" s="171"/>
      <c r="BF78" s="164"/>
      <c r="BG78" s="169"/>
      <c r="BH78" s="171"/>
      <c r="BI78" s="169"/>
      <c r="BJ78" s="171"/>
      <c r="BK78" s="164"/>
      <c r="BL78" s="169"/>
      <c r="BM78" s="171"/>
      <c r="BN78" s="169"/>
      <c r="BO78" s="171"/>
      <c r="BP78" s="164"/>
      <c r="BQ78" s="169"/>
      <c r="BR78" s="171"/>
      <c r="BS78" s="169"/>
      <c r="BT78" s="171"/>
      <c r="BU78" s="164"/>
      <c r="BV78" s="169"/>
      <c r="BW78" s="171"/>
      <c r="BX78" s="169"/>
      <c r="BY78" s="171"/>
    </row>
    <row r="79" spans="3:77" ht="13.5" customHeight="1">
      <c r="C79" s="164"/>
      <c r="D79" s="169"/>
      <c r="E79" s="171"/>
      <c r="F79" s="169"/>
      <c r="G79" s="171"/>
      <c r="H79" s="164"/>
      <c r="I79" s="169"/>
      <c r="J79" s="171"/>
      <c r="K79" s="169"/>
      <c r="L79" s="171"/>
      <c r="M79" s="164"/>
      <c r="N79" s="169"/>
      <c r="O79" s="171"/>
      <c r="P79" s="169"/>
      <c r="Q79" s="171"/>
      <c r="R79" s="164"/>
      <c r="S79" s="169"/>
      <c r="T79" s="171"/>
      <c r="U79" s="169"/>
      <c r="V79" s="171"/>
      <c r="W79" s="164"/>
      <c r="X79" s="169"/>
      <c r="Y79" s="171"/>
      <c r="Z79" s="169"/>
      <c r="AA79" s="171"/>
      <c r="AB79" s="164"/>
      <c r="AC79" s="169"/>
      <c r="AD79" s="171"/>
      <c r="AE79" s="169"/>
      <c r="AF79" s="171"/>
      <c r="AG79" s="164"/>
      <c r="AH79" s="169"/>
      <c r="AI79" s="171"/>
      <c r="AJ79" s="169"/>
      <c r="AK79" s="171"/>
      <c r="AL79" s="164"/>
      <c r="AM79" s="169"/>
      <c r="AN79" s="171"/>
      <c r="AO79" s="169"/>
      <c r="AP79" s="171"/>
      <c r="AQ79" s="164"/>
      <c r="AR79" s="169"/>
      <c r="AS79" s="171"/>
      <c r="AT79" s="169"/>
      <c r="AU79" s="171"/>
      <c r="AV79" s="164"/>
      <c r="AW79" s="169"/>
      <c r="AX79" s="171"/>
      <c r="AY79" s="169"/>
      <c r="AZ79" s="171"/>
      <c r="BA79" s="164"/>
      <c r="BB79" s="169"/>
      <c r="BC79" s="171"/>
      <c r="BD79" s="169"/>
      <c r="BE79" s="171"/>
      <c r="BF79" s="164"/>
      <c r="BG79" s="169"/>
      <c r="BH79" s="171"/>
      <c r="BI79" s="169"/>
      <c r="BJ79" s="171"/>
      <c r="BK79" s="164"/>
      <c r="BL79" s="169"/>
      <c r="BM79" s="171"/>
      <c r="BN79" s="169"/>
      <c r="BO79" s="171"/>
      <c r="BP79" s="164"/>
      <c r="BQ79" s="169"/>
      <c r="BR79" s="171"/>
      <c r="BS79" s="169"/>
      <c r="BT79" s="171"/>
      <c r="BU79" s="164"/>
      <c r="BV79" s="169"/>
      <c r="BW79" s="171"/>
      <c r="BX79" s="169"/>
      <c r="BY79" s="171"/>
    </row>
    <row r="80" spans="3:77" ht="13.5" customHeight="1">
      <c r="C80" s="164"/>
      <c r="D80" s="169"/>
      <c r="E80" s="171"/>
      <c r="F80" s="169"/>
      <c r="G80" s="171"/>
      <c r="H80" s="164"/>
      <c r="I80" s="169"/>
      <c r="J80" s="171"/>
      <c r="K80" s="169"/>
      <c r="L80" s="171"/>
      <c r="M80" s="164"/>
      <c r="N80" s="169"/>
      <c r="O80" s="171"/>
      <c r="P80" s="169"/>
      <c r="Q80" s="171"/>
      <c r="R80" s="164"/>
      <c r="S80" s="169"/>
      <c r="T80" s="171"/>
      <c r="U80" s="169"/>
      <c r="V80" s="171"/>
      <c r="W80" s="164"/>
      <c r="X80" s="169"/>
      <c r="Y80" s="171"/>
      <c r="Z80" s="169"/>
      <c r="AA80" s="171"/>
      <c r="AB80" s="164"/>
      <c r="AC80" s="169"/>
      <c r="AD80" s="171"/>
      <c r="AE80" s="169"/>
      <c r="AF80" s="171"/>
      <c r="AG80" s="164"/>
      <c r="AH80" s="169"/>
      <c r="AI80" s="171"/>
      <c r="AJ80" s="169"/>
      <c r="AK80" s="171"/>
      <c r="AL80" s="164"/>
      <c r="AM80" s="169"/>
      <c r="AN80" s="171"/>
      <c r="AO80" s="169"/>
      <c r="AP80" s="171"/>
      <c r="AQ80" s="164"/>
      <c r="AR80" s="169"/>
      <c r="AS80" s="171"/>
      <c r="AT80" s="169"/>
      <c r="AU80" s="171"/>
      <c r="AV80" s="164"/>
      <c r="AW80" s="169"/>
      <c r="AX80" s="171"/>
      <c r="AY80" s="169"/>
      <c r="AZ80" s="171"/>
      <c r="BA80" s="164"/>
      <c r="BB80" s="169"/>
      <c r="BC80" s="171"/>
      <c r="BD80" s="169"/>
      <c r="BE80" s="171"/>
      <c r="BF80" s="164"/>
      <c r="BG80" s="169"/>
      <c r="BH80" s="171"/>
      <c r="BI80" s="169"/>
      <c r="BJ80" s="171"/>
      <c r="BK80" s="164"/>
      <c r="BL80" s="169"/>
      <c r="BM80" s="171"/>
      <c r="BN80" s="169"/>
      <c r="BO80" s="171"/>
      <c r="BP80" s="164"/>
      <c r="BQ80" s="169"/>
      <c r="BR80" s="171"/>
      <c r="BS80" s="169"/>
      <c r="BT80" s="171"/>
      <c r="BU80" s="164"/>
      <c r="BV80" s="169"/>
      <c r="BW80" s="171"/>
      <c r="BX80" s="169"/>
      <c r="BY80" s="171"/>
    </row>
    <row r="81" spans="3:77" ht="13.5" customHeight="1">
      <c r="C81" s="164"/>
      <c r="D81" s="169"/>
      <c r="E81" s="171"/>
      <c r="F81" s="169"/>
      <c r="G81" s="171"/>
      <c r="H81" s="164"/>
      <c r="I81" s="169"/>
      <c r="J81" s="171"/>
      <c r="K81" s="169"/>
      <c r="L81" s="171"/>
      <c r="M81" s="164"/>
      <c r="N81" s="169"/>
      <c r="O81" s="171"/>
      <c r="P81" s="169"/>
      <c r="Q81" s="171"/>
      <c r="R81" s="164"/>
      <c r="S81" s="169"/>
      <c r="T81" s="171"/>
      <c r="U81" s="169"/>
      <c r="V81" s="171"/>
      <c r="W81" s="164"/>
      <c r="X81" s="169"/>
      <c r="Y81" s="171"/>
      <c r="Z81" s="169"/>
      <c r="AA81" s="171"/>
      <c r="AB81" s="164"/>
      <c r="AC81" s="169"/>
      <c r="AD81" s="171"/>
      <c r="AE81" s="169"/>
      <c r="AF81" s="171"/>
      <c r="AG81" s="164"/>
      <c r="AH81" s="169"/>
      <c r="AI81" s="171"/>
      <c r="AJ81" s="169"/>
      <c r="AK81" s="171"/>
      <c r="AL81" s="164"/>
      <c r="AM81" s="169"/>
      <c r="AN81" s="171"/>
      <c r="AO81" s="169"/>
      <c r="AP81" s="171"/>
      <c r="AQ81" s="164"/>
      <c r="AR81" s="169"/>
      <c r="AS81" s="171"/>
      <c r="AT81" s="169"/>
      <c r="AU81" s="171"/>
      <c r="AV81" s="164"/>
      <c r="AW81" s="169"/>
      <c r="AX81" s="171"/>
      <c r="AY81" s="169"/>
      <c r="AZ81" s="171"/>
      <c r="BA81" s="164"/>
      <c r="BB81" s="169"/>
      <c r="BC81" s="171"/>
      <c r="BD81" s="169"/>
      <c r="BE81" s="171"/>
      <c r="BF81" s="164"/>
      <c r="BG81" s="169"/>
      <c r="BH81" s="171"/>
      <c r="BI81" s="169"/>
      <c r="BJ81" s="171"/>
      <c r="BK81" s="164"/>
      <c r="BL81" s="169"/>
      <c r="BM81" s="171"/>
      <c r="BN81" s="169"/>
      <c r="BO81" s="171"/>
      <c r="BP81" s="164"/>
      <c r="BQ81" s="169"/>
      <c r="BR81" s="171"/>
      <c r="BS81" s="169"/>
      <c r="BT81" s="171"/>
      <c r="BU81" s="164"/>
      <c r="BV81" s="169"/>
      <c r="BW81" s="171"/>
      <c r="BX81" s="169"/>
      <c r="BY81" s="171"/>
    </row>
    <row r="82" spans="3:77" ht="13.5" customHeight="1">
      <c r="C82" s="164"/>
      <c r="D82" s="169"/>
      <c r="E82" s="171"/>
      <c r="F82" s="169"/>
      <c r="G82" s="171"/>
      <c r="H82" s="164"/>
      <c r="I82" s="169"/>
      <c r="J82" s="171"/>
      <c r="K82" s="169"/>
      <c r="L82" s="171"/>
      <c r="M82" s="164"/>
      <c r="N82" s="169"/>
      <c r="O82" s="171"/>
      <c r="P82" s="169"/>
      <c r="Q82" s="171"/>
      <c r="R82" s="164"/>
      <c r="S82" s="169"/>
      <c r="T82" s="171"/>
      <c r="U82" s="169"/>
      <c r="V82" s="171"/>
      <c r="W82" s="164"/>
      <c r="X82" s="169"/>
      <c r="Y82" s="171"/>
      <c r="Z82" s="169"/>
      <c r="AA82" s="171"/>
      <c r="AB82" s="164"/>
      <c r="AC82" s="169"/>
      <c r="AD82" s="171"/>
      <c r="AE82" s="169"/>
      <c r="AF82" s="171"/>
      <c r="AG82" s="164"/>
      <c r="AH82" s="169"/>
      <c r="AI82" s="171"/>
      <c r="AJ82" s="169"/>
      <c r="AK82" s="171"/>
      <c r="AL82" s="164"/>
      <c r="AM82" s="169"/>
      <c r="AN82" s="171"/>
      <c r="AO82" s="169"/>
      <c r="AP82" s="171"/>
      <c r="AQ82" s="164"/>
      <c r="AR82" s="169"/>
      <c r="AS82" s="171"/>
      <c r="AT82" s="169"/>
      <c r="AU82" s="171"/>
      <c r="AV82" s="164"/>
      <c r="AW82" s="169"/>
      <c r="AX82" s="171"/>
      <c r="AY82" s="169"/>
      <c r="AZ82" s="171"/>
      <c r="BA82" s="164"/>
      <c r="BB82" s="169"/>
      <c r="BC82" s="171"/>
      <c r="BD82" s="169"/>
      <c r="BE82" s="171"/>
      <c r="BF82" s="164"/>
      <c r="BG82" s="169"/>
      <c r="BH82" s="171"/>
      <c r="BI82" s="169"/>
      <c r="BJ82" s="171"/>
      <c r="BK82" s="164"/>
      <c r="BL82" s="169"/>
      <c r="BM82" s="171"/>
      <c r="BN82" s="169"/>
      <c r="BO82" s="171"/>
      <c r="BP82" s="164"/>
      <c r="BQ82" s="169"/>
      <c r="BR82" s="171"/>
      <c r="BS82" s="169"/>
      <c r="BT82" s="171"/>
      <c r="BU82" s="164"/>
      <c r="BV82" s="169"/>
      <c r="BW82" s="171"/>
      <c r="BX82" s="169"/>
      <c r="BY82" s="171"/>
    </row>
    <row r="83" spans="3:77" ht="13.5" customHeight="1">
      <c r="C83" s="164"/>
      <c r="D83" s="169"/>
      <c r="E83" s="171"/>
      <c r="F83" s="169"/>
      <c r="G83" s="171"/>
      <c r="H83" s="164"/>
      <c r="I83" s="169"/>
      <c r="J83" s="171"/>
      <c r="K83" s="169"/>
      <c r="L83" s="171"/>
      <c r="M83" s="164"/>
      <c r="N83" s="169"/>
      <c r="O83" s="171"/>
      <c r="P83" s="169"/>
      <c r="Q83" s="171"/>
      <c r="R83" s="164"/>
      <c r="S83" s="169"/>
      <c r="T83" s="171"/>
      <c r="U83" s="169"/>
      <c r="V83" s="171"/>
      <c r="W83" s="164"/>
      <c r="X83" s="169"/>
      <c r="Y83" s="171"/>
      <c r="Z83" s="169"/>
      <c r="AA83" s="171"/>
      <c r="AB83" s="164"/>
      <c r="AC83" s="169"/>
      <c r="AD83" s="171"/>
      <c r="AE83" s="169"/>
      <c r="AF83" s="171"/>
      <c r="AG83" s="164"/>
      <c r="AH83" s="169"/>
      <c r="AI83" s="171"/>
      <c r="AJ83" s="169"/>
      <c r="AK83" s="171"/>
      <c r="AL83" s="164"/>
      <c r="AM83" s="169"/>
      <c r="AN83" s="171"/>
      <c r="AO83" s="169"/>
      <c r="AP83" s="171"/>
      <c r="AQ83" s="164"/>
      <c r="AR83" s="169"/>
      <c r="AS83" s="171"/>
      <c r="AT83" s="169"/>
      <c r="AU83" s="171"/>
      <c r="AV83" s="164"/>
      <c r="AW83" s="169"/>
      <c r="AX83" s="171"/>
      <c r="AY83" s="169"/>
      <c r="AZ83" s="171"/>
      <c r="BA83" s="164"/>
      <c r="BB83" s="169"/>
      <c r="BC83" s="171"/>
      <c r="BD83" s="169"/>
      <c r="BE83" s="171"/>
      <c r="BF83" s="164"/>
      <c r="BG83" s="169"/>
      <c r="BH83" s="171"/>
      <c r="BI83" s="169"/>
      <c r="BJ83" s="171"/>
      <c r="BK83" s="164"/>
      <c r="BL83" s="169"/>
      <c r="BM83" s="171"/>
      <c r="BN83" s="169"/>
      <c r="BO83" s="171"/>
      <c r="BP83" s="164"/>
      <c r="BQ83" s="169"/>
      <c r="BR83" s="171"/>
      <c r="BS83" s="169"/>
      <c r="BT83" s="171"/>
      <c r="BU83" s="164"/>
      <c r="BV83" s="169"/>
      <c r="BW83" s="171"/>
      <c r="BX83" s="169"/>
      <c r="BY83" s="171"/>
    </row>
    <row r="84" spans="3:77" ht="13.5" customHeight="1">
      <c r="C84" s="164"/>
      <c r="D84" s="169"/>
      <c r="E84" s="171"/>
      <c r="F84" s="169"/>
      <c r="G84" s="171"/>
      <c r="H84" s="164"/>
      <c r="I84" s="169"/>
      <c r="J84" s="171"/>
      <c r="K84" s="169"/>
      <c r="L84" s="171"/>
      <c r="M84" s="164"/>
      <c r="N84" s="169"/>
      <c r="O84" s="171"/>
      <c r="P84" s="169"/>
      <c r="Q84" s="171"/>
      <c r="R84" s="164"/>
      <c r="S84" s="169"/>
      <c r="T84" s="171"/>
      <c r="U84" s="169"/>
      <c r="V84" s="171"/>
      <c r="W84" s="164"/>
      <c r="X84" s="169"/>
      <c r="Y84" s="171"/>
      <c r="Z84" s="169"/>
      <c r="AA84" s="171"/>
      <c r="AB84" s="164"/>
      <c r="AC84" s="169"/>
      <c r="AD84" s="171"/>
      <c r="AE84" s="169"/>
      <c r="AF84" s="171"/>
      <c r="AG84" s="164"/>
      <c r="AH84" s="169"/>
      <c r="AI84" s="171"/>
      <c r="AJ84" s="169"/>
      <c r="AK84" s="171"/>
      <c r="AL84" s="164"/>
      <c r="AM84" s="169"/>
      <c r="AN84" s="171"/>
      <c r="AO84" s="169"/>
      <c r="AP84" s="171"/>
      <c r="AQ84" s="164"/>
      <c r="AR84" s="169"/>
      <c r="AS84" s="171"/>
      <c r="AT84" s="169"/>
      <c r="AU84" s="171"/>
      <c r="AV84" s="164"/>
      <c r="AW84" s="169"/>
      <c r="AX84" s="171"/>
      <c r="AY84" s="169"/>
      <c r="AZ84" s="171"/>
      <c r="BA84" s="164"/>
      <c r="BB84" s="169"/>
      <c r="BC84" s="171"/>
      <c r="BD84" s="169"/>
      <c r="BE84" s="171"/>
      <c r="BF84" s="164"/>
      <c r="BG84" s="169"/>
      <c r="BH84" s="171"/>
      <c r="BI84" s="169"/>
      <c r="BJ84" s="171"/>
      <c r="BK84" s="164"/>
      <c r="BL84" s="169"/>
      <c r="BM84" s="171"/>
      <c r="BN84" s="169"/>
      <c r="BO84" s="171"/>
      <c r="BP84" s="164"/>
      <c r="BQ84" s="169"/>
      <c r="BR84" s="171"/>
      <c r="BS84" s="169"/>
      <c r="BT84" s="171"/>
      <c r="BU84" s="164"/>
      <c r="BV84" s="169"/>
      <c r="BW84" s="171"/>
      <c r="BX84" s="169"/>
      <c r="BY84" s="171"/>
    </row>
    <row r="85" spans="3:77" ht="13.5" customHeight="1">
      <c r="C85" s="164"/>
      <c r="D85" s="169"/>
      <c r="E85" s="171"/>
      <c r="F85" s="169"/>
      <c r="G85" s="171"/>
      <c r="H85" s="164"/>
      <c r="I85" s="169"/>
      <c r="J85" s="171"/>
      <c r="K85" s="169"/>
      <c r="L85" s="171"/>
      <c r="M85" s="164"/>
      <c r="N85" s="169"/>
      <c r="O85" s="171"/>
      <c r="P85" s="169"/>
      <c r="Q85" s="171"/>
      <c r="R85" s="164"/>
      <c r="S85" s="169"/>
      <c r="T85" s="171"/>
      <c r="U85" s="169"/>
      <c r="V85" s="171"/>
      <c r="W85" s="164"/>
      <c r="X85" s="169"/>
      <c r="Y85" s="171"/>
      <c r="Z85" s="169"/>
      <c r="AA85" s="171"/>
      <c r="AB85" s="164"/>
      <c r="AC85" s="169"/>
      <c r="AD85" s="171"/>
      <c r="AE85" s="169"/>
      <c r="AF85" s="171"/>
      <c r="AG85" s="164"/>
      <c r="AH85" s="169"/>
      <c r="AI85" s="171"/>
      <c r="AJ85" s="169"/>
      <c r="AK85" s="171"/>
      <c r="AL85" s="164"/>
      <c r="AM85" s="169"/>
      <c r="AN85" s="171"/>
      <c r="AO85" s="169"/>
      <c r="AP85" s="171"/>
      <c r="AQ85" s="164"/>
      <c r="AR85" s="169"/>
      <c r="AS85" s="171"/>
      <c r="AT85" s="169"/>
      <c r="AU85" s="171"/>
      <c r="AV85" s="164"/>
      <c r="AW85" s="169"/>
      <c r="AX85" s="171"/>
      <c r="AY85" s="169"/>
      <c r="AZ85" s="171"/>
      <c r="BA85" s="164"/>
      <c r="BB85" s="169"/>
      <c r="BC85" s="171"/>
      <c r="BD85" s="169"/>
      <c r="BE85" s="171"/>
      <c r="BF85" s="164"/>
      <c r="BG85" s="169"/>
      <c r="BH85" s="171"/>
      <c r="BI85" s="169"/>
      <c r="BJ85" s="171"/>
      <c r="BK85" s="164"/>
      <c r="BL85" s="169"/>
      <c r="BM85" s="171"/>
      <c r="BN85" s="169"/>
      <c r="BO85" s="171"/>
      <c r="BP85" s="164"/>
      <c r="BQ85" s="169"/>
      <c r="BR85" s="171"/>
      <c r="BS85" s="169"/>
      <c r="BT85" s="171"/>
      <c r="BU85" s="164"/>
      <c r="BV85" s="169"/>
      <c r="BW85" s="171"/>
      <c r="BX85" s="169"/>
      <c r="BY85" s="171"/>
    </row>
    <row r="86" spans="3:77" ht="13.5" customHeight="1">
      <c r="C86" s="164"/>
      <c r="D86" s="169"/>
      <c r="E86" s="171"/>
      <c r="F86" s="169"/>
      <c r="G86" s="171"/>
      <c r="H86" s="164"/>
      <c r="I86" s="169"/>
      <c r="J86" s="171"/>
      <c r="K86" s="169"/>
      <c r="L86" s="171"/>
      <c r="M86" s="164"/>
      <c r="N86" s="169"/>
      <c r="O86" s="171"/>
      <c r="P86" s="169"/>
      <c r="Q86" s="171"/>
      <c r="R86" s="164"/>
      <c r="S86" s="169"/>
      <c r="T86" s="171"/>
      <c r="U86" s="169"/>
      <c r="V86" s="171"/>
      <c r="W86" s="164"/>
      <c r="X86" s="169"/>
      <c r="Y86" s="171"/>
      <c r="Z86" s="169"/>
      <c r="AA86" s="171"/>
      <c r="AB86" s="164"/>
      <c r="AC86" s="169"/>
      <c r="AD86" s="171"/>
      <c r="AE86" s="169"/>
      <c r="AF86" s="171"/>
      <c r="AG86" s="164"/>
      <c r="AH86" s="169"/>
      <c r="AI86" s="171"/>
      <c r="AJ86" s="169"/>
      <c r="AK86" s="171"/>
      <c r="AL86" s="164"/>
      <c r="AM86" s="169"/>
      <c r="AN86" s="171"/>
      <c r="AO86" s="169"/>
      <c r="AP86" s="171"/>
      <c r="AQ86" s="164"/>
      <c r="AR86" s="169"/>
      <c r="AS86" s="171"/>
      <c r="AT86" s="169"/>
      <c r="AU86" s="171"/>
      <c r="AV86" s="164"/>
      <c r="AW86" s="169"/>
      <c r="AX86" s="171"/>
      <c r="AY86" s="169"/>
      <c r="AZ86" s="171"/>
      <c r="BA86" s="164"/>
      <c r="BB86" s="169"/>
      <c r="BC86" s="171"/>
      <c r="BD86" s="169"/>
      <c r="BE86" s="171"/>
      <c r="BF86" s="164"/>
      <c r="BG86" s="169"/>
      <c r="BH86" s="171"/>
      <c r="BI86" s="169"/>
      <c r="BJ86" s="171"/>
      <c r="BK86" s="164"/>
      <c r="BL86" s="169"/>
      <c r="BM86" s="171"/>
      <c r="BN86" s="169"/>
      <c r="BO86" s="171"/>
      <c r="BP86" s="164"/>
      <c r="BQ86" s="169"/>
      <c r="BR86" s="171"/>
      <c r="BS86" s="169"/>
      <c r="BT86" s="171"/>
      <c r="BU86" s="164"/>
      <c r="BV86" s="169"/>
      <c r="BW86" s="171"/>
      <c r="BX86" s="169"/>
      <c r="BY86" s="171"/>
    </row>
    <row r="87" spans="3:77" ht="13.5" customHeight="1">
      <c r="C87" s="164"/>
      <c r="D87" s="169"/>
      <c r="E87" s="171"/>
      <c r="F87" s="169"/>
      <c r="G87" s="171"/>
      <c r="H87" s="164"/>
      <c r="I87" s="169"/>
      <c r="J87" s="171"/>
      <c r="K87" s="169"/>
      <c r="L87" s="171"/>
      <c r="M87" s="164"/>
      <c r="N87" s="169"/>
      <c r="O87" s="171"/>
      <c r="P87" s="169"/>
      <c r="Q87" s="171"/>
      <c r="R87" s="164"/>
      <c r="S87" s="169"/>
      <c r="T87" s="171"/>
      <c r="U87" s="169"/>
      <c r="V87" s="171"/>
      <c r="W87" s="164"/>
      <c r="X87" s="169"/>
      <c r="Y87" s="171"/>
      <c r="Z87" s="169"/>
      <c r="AA87" s="171"/>
      <c r="AB87" s="164"/>
      <c r="AC87" s="169"/>
      <c r="AD87" s="171"/>
      <c r="AE87" s="169"/>
      <c r="AF87" s="171"/>
      <c r="AG87" s="164"/>
      <c r="AH87" s="169"/>
      <c r="AI87" s="171"/>
      <c r="AJ87" s="169"/>
      <c r="AK87" s="171"/>
      <c r="AL87" s="164"/>
      <c r="AM87" s="169"/>
      <c r="AN87" s="171"/>
      <c r="AO87" s="169"/>
      <c r="AP87" s="171"/>
      <c r="AQ87" s="164"/>
      <c r="AR87" s="169"/>
      <c r="AS87" s="171"/>
      <c r="AT87" s="169"/>
      <c r="AU87" s="171"/>
      <c r="AV87" s="164"/>
      <c r="AW87" s="169"/>
      <c r="AX87" s="171"/>
      <c r="AY87" s="169"/>
      <c r="AZ87" s="171"/>
      <c r="BA87" s="164"/>
      <c r="BB87" s="169"/>
      <c r="BC87" s="171"/>
      <c r="BD87" s="169"/>
      <c r="BE87" s="171"/>
      <c r="BF87" s="164"/>
      <c r="BG87" s="169"/>
      <c r="BH87" s="171"/>
      <c r="BI87" s="169"/>
      <c r="BJ87" s="171"/>
      <c r="BK87" s="164"/>
      <c r="BL87" s="169"/>
      <c r="BM87" s="171"/>
      <c r="BN87" s="169"/>
      <c r="BO87" s="171"/>
      <c r="BP87" s="164"/>
      <c r="BQ87" s="169"/>
      <c r="BR87" s="171"/>
      <c r="BS87" s="169"/>
      <c r="BT87" s="171"/>
      <c r="BU87" s="164"/>
      <c r="BV87" s="169"/>
      <c r="BW87" s="171"/>
      <c r="BX87" s="169"/>
      <c r="BY87" s="171"/>
    </row>
    <row r="88" spans="3:77" ht="13.5" customHeight="1">
      <c r="C88" s="164"/>
      <c r="D88" s="169"/>
      <c r="E88" s="171"/>
      <c r="F88" s="169"/>
      <c r="G88" s="171"/>
      <c r="H88" s="164"/>
      <c r="I88" s="169"/>
      <c r="J88" s="171"/>
      <c r="K88" s="169"/>
      <c r="L88" s="171"/>
      <c r="M88" s="164"/>
      <c r="N88" s="169"/>
      <c r="O88" s="171"/>
      <c r="P88" s="169"/>
      <c r="Q88" s="171"/>
      <c r="R88" s="164"/>
      <c r="S88" s="169"/>
      <c r="T88" s="171"/>
      <c r="U88" s="169"/>
      <c r="V88" s="171"/>
      <c r="W88" s="164"/>
      <c r="X88" s="169"/>
      <c r="Y88" s="171"/>
      <c r="Z88" s="169"/>
      <c r="AA88" s="171"/>
      <c r="AB88" s="164"/>
      <c r="AC88" s="169"/>
      <c r="AD88" s="171"/>
      <c r="AE88" s="169"/>
      <c r="AF88" s="171"/>
      <c r="AG88" s="164"/>
      <c r="AH88" s="169"/>
      <c r="AI88" s="171"/>
      <c r="AJ88" s="169"/>
      <c r="AK88" s="171"/>
      <c r="AL88" s="164"/>
      <c r="AM88" s="169"/>
      <c r="AN88" s="171"/>
      <c r="AO88" s="169"/>
      <c r="AP88" s="171"/>
      <c r="AQ88" s="164"/>
      <c r="AR88" s="169"/>
      <c r="AS88" s="171"/>
      <c r="AT88" s="169"/>
      <c r="AU88" s="171"/>
      <c r="AV88" s="164"/>
      <c r="AW88" s="169"/>
      <c r="AX88" s="171"/>
      <c r="AY88" s="169"/>
      <c r="AZ88" s="171"/>
      <c r="BA88" s="164"/>
      <c r="BB88" s="169"/>
      <c r="BC88" s="171"/>
      <c r="BD88" s="169"/>
      <c r="BE88" s="171"/>
      <c r="BF88" s="164"/>
      <c r="BG88" s="169"/>
      <c r="BH88" s="171"/>
      <c r="BI88" s="169"/>
      <c r="BJ88" s="171"/>
      <c r="BK88" s="164"/>
      <c r="BL88" s="169"/>
      <c r="BM88" s="171"/>
      <c r="BN88" s="169"/>
      <c r="BO88" s="171"/>
      <c r="BP88" s="164"/>
      <c r="BQ88" s="169"/>
      <c r="BR88" s="171"/>
      <c r="BS88" s="169"/>
      <c r="BT88" s="171"/>
      <c r="BU88" s="164"/>
      <c r="BV88" s="169"/>
      <c r="BW88" s="171"/>
      <c r="BX88" s="169"/>
      <c r="BY88" s="171"/>
    </row>
    <row r="89" spans="3:77" ht="13.5" customHeight="1">
      <c r="C89" s="164"/>
      <c r="D89" s="169"/>
      <c r="E89" s="171"/>
      <c r="F89" s="169"/>
      <c r="G89" s="171"/>
      <c r="H89" s="164"/>
      <c r="I89" s="169"/>
      <c r="J89" s="171"/>
      <c r="K89" s="169"/>
      <c r="L89" s="171"/>
      <c r="M89" s="164"/>
      <c r="N89" s="169"/>
      <c r="O89" s="171"/>
      <c r="P89" s="169"/>
      <c r="Q89" s="171"/>
      <c r="R89" s="164"/>
      <c r="S89" s="169"/>
      <c r="T89" s="171"/>
      <c r="U89" s="169"/>
      <c r="V89" s="171"/>
      <c r="W89" s="164"/>
      <c r="X89" s="169"/>
      <c r="Y89" s="171"/>
      <c r="Z89" s="169"/>
      <c r="AA89" s="171"/>
      <c r="AB89" s="164"/>
      <c r="AC89" s="169"/>
      <c r="AD89" s="171"/>
      <c r="AE89" s="169"/>
      <c r="AF89" s="171"/>
      <c r="AG89" s="164"/>
      <c r="AH89" s="169"/>
      <c r="AI89" s="171"/>
      <c r="AJ89" s="169"/>
      <c r="AK89" s="171"/>
      <c r="AL89" s="164"/>
      <c r="AM89" s="169"/>
      <c r="AN89" s="171"/>
      <c r="AO89" s="169"/>
      <c r="AP89" s="171"/>
      <c r="AQ89" s="164"/>
      <c r="AR89" s="169"/>
      <c r="AS89" s="171"/>
      <c r="AT89" s="169"/>
      <c r="AU89" s="171"/>
      <c r="AV89" s="164"/>
      <c r="AW89" s="169"/>
      <c r="AX89" s="171"/>
      <c r="AY89" s="169"/>
      <c r="AZ89" s="171"/>
      <c r="BA89" s="164"/>
      <c r="BB89" s="169"/>
      <c r="BC89" s="171"/>
      <c r="BD89" s="169"/>
      <c r="BE89" s="171"/>
      <c r="BF89" s="164"/>
      <c r="BG89" s="169"/>
      <c r="BH89" s="171"/>
      <c r="BI89" s="169"/>
      <c r="BJ89" s="171"/>
      <c r="BK89" s="164"/>
      <c r="BL89" s="169"/>
      <c r="BM89" s="171"/>
      <c r="BN89" s="169"/>
      <c r="BO89" s="171"/>
      <c r="BP89" s="164"/>
      <c r="BQ89" s="169"/>
      <c r="BR89" s="171"/>
      <c r="BS89" s="169"/>
      <c r="BT89" s="171"/>
      <c r="BU89" s="164"/>
      <c r="BV89" s="169"/>
      <c r="BW89" s="171"/>
      <c r="BX89" s="169"/>
      <c r="BY89" s="171"/>
    </row>
    <row r="90" spans="3:77" ht="13.5" customHeight="1">
      <c r="C90" s="164"/>
      <c r="D90" s="169"/>
      <c r="E90" s="171"/>
      <c r="F90" s="169"/>
      <c r="G90" s="171"/>
      <c r="H90" s="164"/>
      <c r="I90" s="169"/>
      <c r="J90" s="171"/>
      <c r="K90" s="169"/>
      <c r="L90" s="171"/>
      <c r="M90" s="164"/>
      <c r="N90" s="169"/>
      <c r="O90" s="171"/>
      <c r="P90" s="169"/>
      <c r="Q90" s="171"/>
      <c r="R90" s="164"/>
      <c r="S90" s="169"/>
      <c r="T90" s="171"/>
      <c r="U90" s="169"/>
      <c r="V90" s="171"/>
      <c r="W90" s="164"/>
      <c r="X90" s="169"/>
      <c r="Y90" s="171"/>
      <c r="Z90" s="169"/>
      <c r="AA90" s="171"/>
      <c r="AB90" s="164"/>
      <c r="AC90" s="169"/>
      <c r="AD90" s="171"/>
      <c r="AE90" s="169"/>
      <c r="AF90" s="171"/>
      <c r="AG90" s="164"/>
      <c r="AH90" s="169"/>
      <c r="AI90" s="171"/>
      <c r="AJ90" s="169"/>
      <c r="AK90" s="171"/>
      <c r="AL90" s="164"/>
      <c r="AM90" s="169"/>
      <c r="AN90" s="171"/>
      <c r="AO90" s="169"/>
      <c r="AP90" s="171"/>
      <c r="AQ90" s="164"/>
      <c r="AR90" s="169"/>
      <c r="AS90" s="171"/>
      <c r="AT90" s="169"/>
      <c r="AU90" s="171"/>
      <c r="AV90" s="164"/>
      <c r="AW90" s="169"/>
      <c r="AX90" s="171"/>
      <c r="AY90" s="169"/>
      <c r="AZ90" s="171"/>
      <c r="BA90" s="164"/>
      <c r="BB90" s="169"/>
      <c r="BC90" s="171"/>
      <c r="BD90" s="169"/>
      <c r="BE90" s="171"/>
      <c r="BF90" s="164"/>
      <c r="BG90" s="169"/>
      <c r="BH90" s="171"/>
      <c r="BI90" s="169"/>
      <c r="BJ90" s="171"/>
      <c r="BK90" s="164"/>
      <c r="BL90" s="169"/>
      <c r="BM90" s="171"/>
      <c r="BN90" s="169"/>
      <c r="BO90" s="171"/>
      <c r="BP90" s="164"/>
      <c r="BQ90" s="169"/>
      <c r="BR90" s="171"/>
      <c r="BS90" s="169"/>
      <c r="BT90" s="171"/>
      <c r="BU90" s="164"/>
      <c r="BV90" s="169"/>
      <c r="BW90" s="171"/>
      <c r="BX90" s="169"/>
      <c r="BY90" s="171"/>
    </row>
    <row r="91" spans="3:77" ht="13.5" customHeight="1">
      <c r="C91" s="164"/>
      <c r="D91" s="169"/>
      <c r="E91" s="171"/>
      <c r="F91" s="169"/>
      <c r="G91" s="171"/>
      <c r="H91" s="164"/>
      <c r="I91" s="169"/>
      <c r="J91" s="171"/>
      <c r="K91" s="169"/>
      <c r="L91" s="171"/>
      <c r="M91" s="164"/>
      <c r="N91" s="169"/>
      <c r="O91" s="171"/>
      <c r="P91" s="169"/>
      <c r="Q91" s="171"/>
      <c r="R91" s="164"/>
      <c r="S91" s="169"/>
      <c r="T91" s="171"/>
      <c r="U91" s="169"/>
      <c r="V91" s="171"/>
      <c r="W91" s="164"/>
      <c r="X91" s="169"/>
      <c r="Y91" s="171"/>
      <c r="Z91" s="169"/>
      <c r="AA91" s="171"/>
      <c r="AB91" s="164"/>
      <c r="AC91" s="169"/>
      <c r="AD91" s="171"/>
      <c r="AE91" s="169"/>
      <c r="AF91" s="171"/>
      <c r="AG91" s="164"/>
      <c r="AH91" s="169"/>
      <c r="AI91" s="171"/>
      <c r="AJ91" s="169"/>
      <c r="AK91" s="171"/>
      <c r="AL91" s="164"/>
      <c r="AM91" s="169"/>
      <c r="AN91" s="171"/>
      <c r="AO91" s="169"/>
      <c r="AP91" s="171"/>
      <c r="AQ91" s="164"/>
      <c r="AR91" s="169"/>
      <c r="AS91" s="171"/>
      <c r="AT91" s="169"/>
      <c r="AU91" s="171"/>
      <c r="AV91" s="164"/>
      <c r="AW91" s="169"/>
      <c r="AX91" s="171"/>
      <c r="AY91" s="169"/>
      <c r="AZ91" s="171"/>
      <c r="BA91" s="164"/>
      <c r="BB91" s="169"/>
      <c r="BC91" s="171"/>
      <c r="BD91" s="169"/>
      <c r="BE91" s="171"/>
      <c r="BF91" s="164"/>
      <c r="BG91" s="169"/>
      <c r="BH91" s="171"/>
      <c r="BI91" s="169"/>
      <c r="BJ91" s="171"/>
      <c r="BK91" s="164"/>
      <c r="BL91" s="169"/>
      <c r="BM91" s="171"/>
      <c r="BN91" s="169"/>
      <c r="BO91" s="171"/>
      <c r="BP91" s="164"/>
      <c r="BQ91" s="169"/>
      <c r="BR91" s="171"/>
      <c r="BS91" s="169"/>
      <c r="BT91" s="171"/>
      <c r="BU91" s="164"/>
      <c r="BV91" s="169"/>
      <c r="BW91" s="171"/>
      <c r="BX91" s="169"/>
      <c r="BY91" s="171"/>
    </row>
    <row r="92" spans="3:77" ht="13.5" customHeight="1">
      <c r="C92" s="164"/>
      <c r="D92" s="169"/>
      <c r="E92" s="171"/>
      <c r="F92" s="169"/>
      <c r="G92" s="171"/>
      <c r="H92" s="164"/>
      <c r="I92" s="169"/>
      <c r="J92" s="171"/>
      <c r="K92" s="169"/>
      <c r="L92" s="171"/>
      <c r="M92" s="164"/>
      <c r="N92" s="169"/>
      <c r="O92" s="171"/>
      <c r="P92" s="169"/>
      <c r="Q92" s="171"/>
      <c r="R92" s="164"/>
      <c r="S92" s="169"/>
      <c r="T92" s="171"/>
      <c r="U92" s="169"/>
      <c r="V92" s="171"/>
      <c r="W92" s="164"/>
      <c r="X92" s="169"/>
      <c r="Y92" s="171"/>
      <c r="Z92" s="169"/>
      <c r="AA92" s="171"/>
      <c r="AB92" s="164"/>
      <c r="AC92" s="169"/>
      <c r="AD92" s="171"/>
      <c r="AE92" s="169"/>
      <c r="AF92" s="171"/>
      <c r="AG92" s="164"/>
      <c r="AH92" s="169"/>
      <c r="AI92" s="171"/>
      <c r="AJ92" s="169"/>
      <c r="AK92" s="171"/>
      <c r="AL92" s="164"/>
      <c r="AM92" s="169"/>
      <c r="AN92" s="171"/>
      <c r="AO92" s="169"/>
      <c r="AP92" s="171"/>
      <c r="AQ92" s="164"/>
      <c r="AR92" s="169"/>
      <c r="AS92" s="171"/>
      <c r="AT92" s="169"/>
      <c r="AU92" s="171"/>
      <c r="AV92" s="164"/>
      <c r="AW92" s="169"/>
      <c r="AX92" s="171"/>
      <c r="AY92" s="169"/>
      <c r="AZ92" s="171"/>
      <c r="BA92" s="164"/>
      <c r="BB92" s="169"/>
      <c r="BC92" s="171"/>
      <c r="BD92" s="169"/>
      <c r="BE92" s="171"/>
      <c r="BF92" s="164"/>
      <c r="BG92" s="169"/>
      <c r="BH92" s="171"/>
      <c r="BI92" s="169"/>
      <c r="BJ92" s="171"/>
      <c r="BK92" s="164"/>
      <c r="BL92" s="169"/>
      <c r="BM92" s="171"/>
      <c r="BN92" s="169"/>
      <c r="BO92" s="171"/>
      <c r="BP92" s="164"/>
      <c r="BQ92" s="169"/>
      <c r="BR92" s="171"/>
      <c r="BS92" s="169"/>
      <c r="BT92" s="171"/>
      <c r="BU92" s="164"/>
      <c r="BV92" s="169"/>
      <c r="BW92" s="171"/>
      <c r="BX92" s="169"/>
      <c r="BY92" s="171"/>
    </row>
    <row r="93" spans="3:77" ht="13.5" customHeight="1">
      <c r="C93" s="164"/>
      <c r="D93" s="169"/>
      <c r="E93" s="171"/>
      <c r="F93" s="169"/>
      <c r="G93" s="171"/>
      <c r="H93" s="164"/>
      <c r="I93" s="169"/>
      <c r="J93" s="171"/>
      <c r="K93" s="169"/>
      <c r="L93" s="171"/>
      <c r="M93" s="164"/>
      <c r="N93" s="169"/>
      <c r="O93" s="171"/>
      <c r="P93" s="169"/>
      <c r="Q93" s="171"/>
      <c r="R93" s="164"/>
      <c r="S93" s="169"/>
      <c r="T93" s="171"/>
      <c r="U93" s="169"/>
      <c r="V93" s="171"/>
      <c r="W93" s="164"/>
      <c r="X93" s="169"/>
      <c r="Y93" s="171"/>
      <c r="Z93" s="169"/>
      <c r="AA93" s="171"/>
      <c r="AB93" s="164"/>
      <c r="AC93" s="169"/>
      <c r="AD93" s="171"/>
      <c r="AE93" s="169"/>
      <c r="AF93" s="171"/>
      <c r="AG93" s="164"/>
      <c r="AH93" s="169"/>
      <c r="AI93" s="171"/>
      <c r="AJ93" s="169"/>
      <c r="AK93" s="171"/>
      <c r="AL93" s="164"/>
      <c r="AM93" s="169"/>
      <c r="AN93" s="171"/>
      <c r="AO93" s="169"/>
      <c r="AP93" s="171"/>
      <c r="AQ93" s="164"/>
      <c r="AR93" s="169"/>
      <c r="AS93" s="171"/>
      <c r="AT93" s="169"/>
      <c r="AU93" s="171"/>
      <c r="AV93" s="164"/>
      <c r="AW93" s="169"/>
      <c r="AX93" s="171"/>
      <c r="AY93" s="169"/>
      <c r="AZ93" s="171"/>
      <c r="BA93" s="164"/>
      <c r="BB93" s="169"/>
      <c r="BC93" s="171"/>
      <c r="BD93" s="169"/>
      <c r="BE93" s="171"/>
      <c r="BF93" s="164"/>
      <c r="BG93" s="169"/>
      <c r="BH93" s="171"/>
      <c r="BI93" s="169"/>
      <c r="BJ93" s="171"/>
      <c r="BK93" s="164"/>
      <c r="BL93" s="169"/>
      <c r="BM93" s="171"/>
      <c r="BN93" s="169"/>
      <c r="BO93" s="171"/>
      <c r="BP93" s="164"/>
      <c r="BQ93" s="169"/>
      <c r="BR93" s="171"/>
      <c r="BS93" s="169"/>
      <c r="BT93" s="171"/>
      <c r="BU93" s="164"/>
      <c r="BV93" s="169"/>
      <c r="BW93" s="171"/>
      <c r="BX93" s="169"/>
      <c r="BY93" s="171"/>
    </row>
    <row r="94" spans="3:77" ht="13.5" customHeight="1">
      <c r="C94" s="164"/>
      <c r="D94" s="169"/>
      <c r="E94" s="171"/>
      <c r="F94" s="169"/>
      <c r="G94" s="171"/>
      <c r="H94" s="164"/>
      <c r="I94" s="169"/>
      <c r="J94" s="171"/>
      <c r="K94" s="169"/>
      <c r="L94" s="171"/>
      <c r="M94" s="164"/>
      <c r="N94" s="169"/>
      <c r="O94" s="171"/>
      <c r="P94" s="169"/>
      <c r="Q94" s="171"/>
      <c r="R94" s="164"/>
      <c r="S94" s="169"/>
      <c r="T94" s="171"/>
      <c r="U94" s="169"/>
      <c r="V94" s="171"/>
      <c r="W94" s="164"/>
      <c r="X94" s="169"/>
      <c r="Y94" s="171"/>
      <c r="Z94" s="169"/>
      <c r="AA94" s="171"/>
      <c r="AB94" s="164"/>
      <c r="AC94" s="169"/>
      <c r="AD94" s="171"/>
      <c r="AE94" s="169"/>
      <c r="AF94" s="171"/>
      <c r="AG94" s="164"/>
      <c r="AH94" s="169"/>
      <c r="AI94" s="171"/>
      <c r="AJ94" s="169"/>
      <c r="AK94" s="171"/>
      <c r="AL94" s="164"/>
      <c r="AM94" s="169"/>
      <c r="AN94" s="171"/>
      <c r="AO94" s="169"/>
      <c r="AP94" s="171"/>
      <c r="AQ94" s="164"/>
      <c r="AR94" s="169"/>
      <c r="AS94" s="171"/>
      <c r="AT94" s="169"/>
      <c r="AU94" s="171"/>
      <c r="AV94" s="164"/>
      <c r="AW94" s="169"/>
      <c r="AX94" s="171"/>
      <c r="AY94" s="169"/>
      <c r="AZ94" s="171"/>
      <c r="BA94" s="164"/>
      <c r="BB94" s="169"/>
      <c r="BC94" s="171"/>
      <c r="BD94" s="169"/>
      <c r="BE94" s="171"/>
      <c r="BF94" s="164"/>
      <c r="BG94" s="169"/>
      <c r="BH94" s="171"/>
      <c r="BI94" s="169"/>
      <c r="BJ94" s="171"/>
      <c r="BK94" s="164"/>
      <c r="BL94" s="169"/>
      <c r="BM94" s="171"/>
      <c r="BN94" s="169"/>
      <c r="BO94" s="171"/>
      <c r="BP94" s="164"/>
      <c r="BQ94" s="169"/>
      <c r="BR94" s="171"/>
      <c r="BS94" s="169"/>
      <c r="BT94" s="171"/>
      <c r="BU94" s="164"/>
      <c r="BV94" s="169"/>
      <c r="BW94" s="171"/>
      <c r="BX94" s="169"/>
      <c r="BY94" s="171"/>
    </row>
    <row r="95" spans="3:77" ht="13.5" customHeight="1">
      <c r="C95" s="164"/>
      <c r="D95" s="169"/>
      <c r="E95" s="171"/>
      <c r="F95" s="169"/>
      <c r="G95" s="171"/>
      <c r="H95" s="164"/>
      <c r="I95" s="169"/>
      <c r="J95" s="171"/>
      <c r="K95" s="169"/>
      <c r="L95" s="171"/>
      <c r="M95" s="164"/>
      <c r="N95" s="169"/>
      <c r="O95" s="171"/>
      <c r="P95" s="169"/>
      <c r="Q95" s="171"/>
      <c r="R95" s="164"/>
      <c r="S95" s="169"/>
      <c r="T95" s="171"/>
      <c r="U95" s="169"/>
      <c r="V95" s="171"/>
      <c r="W95" s="164"/>
      <c r="X95" s="169"/>
      <c r="Y95" s="171"/>
      <c r="Z95" s="169"/>
      <c r="AA95" s="171"/>
      <c r="AB95" s="164"/>
      <c r="AC95" s="169"/>
      <c r="AD95" s="171"/>
      <c r="AE95" s="169"/>
      <c r="AF95" s="171"/>
      <c r="AG95" s="164"/>
      <c r="AH95" s="169"/>
      <c r="AI95" s="171"/>
      <c r="AJ95" s="169"/>
      <c r="AK95" s="171"/>
      <c r="AL95" s="164"/>
      <c r="AM95" s="169"/>
      <c r="AN95" s="171"/>
      <c r="AO95" s="169"/>
      <c r="AP95" s="171"/>
      <c r="AQ95" s="164"/>
      <c r="AR95" s="169"/>
      <c r="AS95" s="171"/>
      <c r="AT95" s="169"/>
      <c r="AU95" s="171"/>
      <c r="AV95" s="164"/>
      <c r="AW95" s="169"/>
      <c r="AX95" s="171"/>
      <c r="AY95" s="169"/>
      <c r="AZ95" s="171"/>
      <c r="BA95" s="164"/>
      <c r="BB95" s="169"/>
      <c r="BC95" s="171"/>
      <c r="BD95" s="169"/>
      <c r="BE95" s="171"/>
      <c r="BF95" s="164"/>
      <c r="BG95" s="169"/>
      <c r="BH95" s="171"/>
      <c r="BI95" s="169"/>
      <c r="BJ95" s="171"/>
      <c r="BK95" s="164"/>
      <c r="BL95" s="169"/>
      <c r="BM95" s="171"/>
      <c r="BN95" s="169"/>
      <c r="BO95" s="171"/>
      <c r="BP95" s="164"/>
      <c r="BQ95" s="169"/>
      <c r="BR95" s="171"/>
      <c r="BS95" s="169"/>
      <c r="BT95" s="171"/>
      <c r="BU95" s="164"/>
      <c r="BV95" s="169"/>
      <c r="BW95" s="171"/>
      <c r="BX95" s="169"/>
      <c r="BY95" s="171"/>
    </row>
    <row r="96" spans="3:77" ht="13.5" customHeight="1">
      <c r="C96" s="164"/>
      <c r="D96" s="169"/>
      <c r="E96" s="171"/>
      <c r="F96" s="169"/>
      <c r="G96" s="171"/>
      <c r="H96" s="164"/>
      <c r="I96" s="169"/>
      <c r="J96" s="171"/>
      <c r="K96" s="169"/>
      <c r="L96" s="171"/>
      <c r="M96" s="164"/>
      <c r="N96" s="169"/>
      <c r="O96" s="171"/>
      <c r="P96" s="169"/>
      <c r="Q96" s="171"/>
      <c r="R96" s="164"/>
      <c r="S96" s="169"/>
      <c r="T96" s="171"/>
      <c r="U96" s="169"/>
      <c r="V96" s="171"/>
      <c r="W96" s="164"/>
      <c r="X96" s="169"/>
      <c r="Y96" s="171"/>
      <c r="Z96" s="169"/>
      <c r="AA96" s="171"/>
      <c r="AB96" s="164"/>
      <c r="AC96" s="169"/>
      <c r="AD96" s="171"/>
      <c r="AE96" s="169"/>
      <c r="AF96" s="171"/>
      <c r="AG96" s="164"/>
      <c r="AH96" s="169"/>
      <c r="AI96" s="171"/>
      <c r="AJ96" s="169"/>
      <c r="AK96" s="171"/>
      <c r="AL96" s="164"/>
      <c r="AM96" s="169"/>
      <c r="AN96" s="171"/>
      <c r="AO96" s="169"/>
      <c r="AP96" s="171"/>
      <c r="AQ96" s="164"/>
      <c r="AR96" s="169"/>
      <c r="AS96" s="171"/>
      <c r="AT96" s="169"/>
      <c r="AU96" s="171"/>
      <c r="AV96" s="164"/>
      <c r="AW96" s="169"/>
      <c r="AX96" s="171"/>
      <c r="AY96" s="169"/>
      <c r="AZ96" s="171"/>
      <c r="BA96" s="164"/>
      <c r="BB96" s="169"/>
      <c r="BC96" s="171"/>
      <c r="BD96" s="169"/>
      <c r="BE96" s="171"/>
      <c r="BF96" s="164"/>
      <c r="BG96" s="169"/>
      <c r="BH96" s="171"/>
      <c r="BI96" s="169"/>
      <c r="BJ96" s="171"/>
      <c r="BK96" s="164"/>
      <c r="BL96" s="169"/>
      <c r="BM96" s="171"/>
      <c r="BN96" s="169"/>
      <c r="BO96" s="171"/>
      <c r="BP96" s="164"/>
      <c r="BQ96" s="169"/>
      <c r="BR96" s="171"/>
      <c r="BS96" s="169"/>
      <c r="BT96" s="171"/>
      <c r="BU96" s="164"/>
      <c r="BV96" s="169"/>
      <c r="BW96" s="171"/>
      <c r="BX96" s="169"/>
      <c r="BY96" s="171"/>
    </row>
    <row r="97" spans="3:77" ht="13.5" customHeight="1">
      <c r="C97" s="164"/>
      <c r="D97" s="169"/>
      <c r="E97" s="171"/>
      <c r="F97" s="169"/>
      <c r="G97" s="171"/>
      <c r="H97" s="164"/>
      <c r="I97" s="169"/>
      <c r="J97" s="171"/>
      <c r="K97" s="169"/>
      <c r="L97" s="171"/>
      <c r="M97" s="164"/>
      <c r="N97" s="169"/>
      <c r="O97" s="171"/>
      <c r="P97" s="169"/>
      <c r="Q97" s="171"/>
      <c r="R97" s="164"/>
      <c r="S97" s="169"/>
      <c r="T97" s="171"/>
      <c r="U97" s="169"/>
      <c r="V97" s="171"/>
      <c r="W97" s="164"/>
      <c r="X97" s="169"/>
      <c r="Y97" s="171"/>
      <c r="Z97" s="169"/>
      <c r="AA97" s="171"/>
      <c r="AB97" s="164"/>
      <c r="AC97" s="169"/>
      <c r="AD97" s="171"/>
      <c r="AE97" s="169"/>
      <c r="AF97" s="171"/>
      <c r="AG97" s="164"/>
      <c r="AH97" s="169"/>
      <c r="AI97" s="171"/>
      <c r="AJ97" s="169"/>
      <c r="AK97" s="171"/>
      <c r="AL97" s="164"/>
      <c r="AM97" s="169"/>
      <c r="AN97" s="171"/>
      <c r="AO97" s="169"/>
      <c r="AP97" s="171"/>
      <c r="AQ97" s="164"/>
      <c r="AR97" s="169"/>
      <c r="AS97" s="171"/>
      <c r="AT97" s="169"/>
      <c r="AU97" s="171"/>
      <c r="AV97" s="164"/>
      <c r="AW97" s="169"/>
      <c r="AX97" s="171"/>
      <c r="AY97" s="169"/>
      <c r="AZ97" s="171"/>
      <c r="BA97" s="164"/>
      <c r="BB97" s="169"/>
      <c r="BC97" s="171"/>
      <c r="BD97" s="169"/>
      <c r="BE97" s="171"/>
      <c r="BF97" s="164"/>
      <c r="BG97" s="169"/>
      <c r="BH97" s="171"/>
      <c r="BI97" s="169"/>
      <c r="BJ97" s="171"/>
      <c r="BK97" s="164"/>
      <c r="BL97" s="169"/>
      <c r="BM97" s="171"/>
      <c r="BN97" s="169"/>
      <c r="BO97" s="171"/>
      <c r="BP97" s="164"/>
      <c r="BQ97" s="169"/>
      <c r="BR97" s="171"/>
      <c r="BS97" s="169"/>
      <c r="BT97" s="171"/>
      <c r="BU97" s="164"/>
      <c r="BV97" s="169"/>
      <c r="BW97" s="171"/>
      <c r="BX97" s="169"/>
      <c r="BY97" s="171"/>
    </row>
    <row r="98" spans="3:77" ht="13.5" customHeight="1">
      <c r="C98" s="164"/>
      <c r="D98" s="169"/>
      <c r="E98" s="171"/>
      <c r="F98" s="169"/>
      <c r="G98" s="171"/>
      <c r="H98" s="164"/>
      <c r="I98" s="169"/>
      <c r="J98" s="171"/>
      <c r="K98" s="169"/>
      <c r="L98" s="171"/>
      <c r="M98" s="164"/>
      <c r="N98" s="169"/>
      <c r="O98" s="171"/>
      <c r="P98" s="169"/>
      <c r="Q98" s="171"/>
      <c r="R98" s="164"/>
      <c r="S98" s="169"/>
      <c r="T98" s="171"/>
      <c r="U98" s="169"/>
      <c r="V98" s="171"/>
      <c r="W98" s="164"/>
      <c r="X98" s="169"/>
      <c r="Y98" s="171"/>
      <c r="Z98" s="169"/>
      <c r="AA98" s="171"/>
      <c r="AB98" s="164"/>
      <c r="AC98" s="169"/>
      <c r="AD98" s="171"/>
      <c r="AE98" s="169"/>
      <c r="AF98" s="171"/>
      <c r="AG98" s="164"/>
      <c r="AH98" s="169"/>
      <c r="AI98" s="171"/>
      <c r="AJ98" s="169"/>
      <c r="AK98" s="171"/>
      <c r="AL98" s="164"/>
      <c r="AM98" s="169"/>
      <c r="AN98" s="171"/>
      <c r="AO98" s="169"/>
      <c r="AP98" s="171"/>
      <c r="AQ98" s="164"/>
      <c r="AR98" s="169"/>
      <c r="AS98" s="171"/>
      <c r="AT98" s="169"/>
      <c r="AU98" s="171"/>
      <c r="AV98" s="164"/>
      <c r="AW98" s="169"/>
      <c r="AX98" s="171"/>
      <c r="AY98" s="169"/>
      <c r="AZ98" s="171"/>
      <c r="BA98" s="164"/>
      <c r="BB98" s="169"/>
      <c r="BC98" s="171"/>
      <c r="BD98" s="169"/>
      <c r="BE98" s="171"/>
      <c r="BF98" s="164"/>
      <c r="BG98" s="169"/>
      <c r="BH98" s="171"/>
      <c r="BI98" s="169"/>
      <c r="BJ98" s="171"/>
      <c r="BK98" s="164"/>
      <c r="BL98" s="169"/>
      <c r="BM98" s="171"/>
      <c r="BN98" s="169"/>
      <c r="BO98" s="171"/>
      <c r="BP98" s="164"/>
      <c r="BQ98" s="169"/>
      <c r="BR98" s="171"/>
      <c r="BS98" s="169"/>
      <c r="BT98" s="171"/>
      <c r="BU98" s="164"/>
      <c r="BV98" s="169"/>
      <c r="BW98" s="171"/>
      <c r="BX98" s="169"/>
      <c r="BY98" s="171"/>
    </row>
    <row r="99" spans="3:77" ht="13.5" customHeight="1">
      <c r="C99" s="164"/>
      <c r="D99" s="169"/>
      <c r="E99" s="171"/>
      <c r="F99" s="169"/>
      <c r="G99" s="171"/>
      <c r="H99" s="164"/>
      <c r="I99" s="169"/>
      <c r="J99" s="171"/>
      <c r="K99" s="169"/>
      <c r="L99" s="171"/>
      <c r="M99" s="164"/>
      <c r="N99" s="169"/>
      <c r="O99" s="171"/>
      <c r="P99" s="169"/>
      <c r="Q99" s="171"/>
      <c r="R99" s="164"/>
      <c r="S99" s="169"/>
      <c r="T99" s="171"/>
      <c r="U99" s="169"/>
      <c r="V99" s="171"/>
      <c r="W99" s="164"/>
      <c r="X99" s="169"/>
      <c r="Y99" s="171"/>
      <c r="Z99" s="169"/>
      <c r="AA99" s="171"/>
      <c r="AB99" s="164"/>
      <c r="AC99" s="169"/>
      <c r="AD99" s="171"/>
      <c r="AE99" s="169"/>
      <c r="AF99" s="171"/>
      <c r="AG99" s="164"/>
      <c r="AH99" s="169"/>
      <c r="AI99" s="171"/>
      <c r="AJ99" s="169"/>
      <c r="AK99" s="171"/>
      <c r="AL99" s="164"/>
      <c r="AM99" s="169"/>
      <c r="AN99" s="171"/>
      <c r="AO99" s="169"/>
      <c r="AP99" s="171"/>
      <c r="AQ99" s="164"/>
      <c r="AR99" s="169"/>
      <c r="AS99" s="171"/>
      <c r="AT99" s="169"/>
      <c r="AU99" s="171"/>
      <c r="AV99" s="164"/>
      <c r="AW99" s="169"/>
      <c r="AX99" s="171"/>
      <c r="AY99" s="169"/>
      <c r="AZ99" s="171"/>
      <c r="BA99" s="164"/>
      <c r="BB99" s="169"/>
      <c r="BC99" s="171"/>
      <c r="BD99" s="169"/>
      <c r="BE99" s="171"/>
      <c r="BF99" s="164"/>
      <c r="BG99" s="169"/>
      <c r="BH99" s="171"/>
      <c r="BI99" s="169"/>
      <c r="BJ99" s="171"/>
      <c r="BK99" s="164"/>
      <c r="BL99" s="169"/>
      <c r="BM99" s="171"/>
      <c r="BN99" s="169"/>
      <c r="BO99" s="171"/>
      <c r="BP99" s="164"/>
      <c r="BQ99" s="169"/>
      <c r="BR99" s="171"/>
      <c r="BS99" s="169"/>
      <c r="BT99" s="171"/>
      <c r="BU99" s="164"/>
      <c r="BV99" s="169"/>
      <c r="BW99" s="171"/>
      <c r="BX99" s="169"/>
      <c r="BY99" s="171"/>
    </row>
    <row r="100" spans="3:77" ht="13.5" customHeight="1">
      <c r="C100" s="164"/>
      <c r="D100" s="169"/>
      <c r="E100" s="171"/>
      <c r="F100" s="169"/>
      <c r="G100" s="171"/>
      <c r="H100" s="164"/>
      <c r="I100" s="169"/>
      <c r="J100" s="171"/>
      <c r="K100" s="169"/>
      <c r="L100" s="171"/>
      <c r="M100" s="164"/>
      <c r="N100" s="169"/>
      <c r="O100" s="171"/>
      <c r="P100" s="169"/>
      <c r="Q100" s="171"/>
      <c r="R100" s="164"/>
      <c r="S100" s="169"/>
      <c r="T100" s="171"/>
      <c r="U100" s="169"/>
      <c r="V100" s="171"/>
      <c r="W100" s="164"/>
      <c r="X100" s="169"/>
      <c r="Y100" s="171"/>
      <c r="Z100" s="169"/>
      <c r="AA100" s="171"/>
      <c r="AB100" s="164"/>
      <c r="AC100" s="169"/>
      <c r="AD100" s="171"/>
      <c r="AE100" s="169"/>
      <c r="AF100" s="171"/>
      <c r="AG100" s="164"/>
      <c r="AH100" s="169"/>
      <c r="AI100" s="171"/>
      <c r="AJ100" s="169"/>
      <c r="AK100" s="171"/>
      <c r="AL100" s="164"/>
      <c r="AM100" s="169"/>
      <c r="AN100" s="171"/>
      <c r="AO100" s="169"/>
      <c r="AP100" s="171"/>
      <c r="AQ100" s="164"/>
      <c r="AR100" s="169"/>
      <c r="AS100" s="171"/>
      <c r="AT100" s="169"/>
      <c r="AU100" s="171"/>
      <c r="AV100" s="164"/>
      <c r="AW100" s="169"/>
      <c r="AX100" s="171"/>
      <c r="AY100" s="169"/>
      <c r="AZ100" s="171"/>
      <c r="BA100" s="164"/>
      <c r="BB100" s="169"/>
      <c r="BC100" s="171"/>
      <c r="BD100" s="169"/>
      <c r="BE100" s="171"/>
      <c r="BF100" s="164"/>
      <c r="BG100" s="169"/>
      <c r="BH100" s="171"/>
      <c r="BI100" s="169"/>
      <c r="BJ100" s="171"/>
      <c r="BK100" s="164"/>
      <c r="BL100" s="169"/>
      <c r="BM100" s="171"/>
      <c r="BN100" s="169"/>
      <c r="BO100" s="171"/>
      <c r="BP100" s="164"/>
      <c r="BQ100" s="169"/>
      <c r="BR100" s="171"/>
      <c r="BS100" s="169"/>
      <c r="BT100" s="171"/>
      <c r="BU100" s="164"/>
      <c r="BV100" s="169"/>
      <c r="BW100" s="171"/>
      <c r="BX100" s="169"/>
      <c r="BY100" s="171"/>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info_parties!$A$1:$A$98</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DCDCDC"/>
  </sheetPr>
  <dimension ref="A1:BB200"/>
  <sheetViews>
    <sheetView zoomScaleNormal="100" workbookViewId="0">
      <pane xSplit="4" ySplit="11" topLeftCell="AM12" activePane="bottomRight" state="frozen"/>
      <selection activeCell="K12" sqref="A1:XFD1048576"/>
      <selection pane="topRight" activeCell="K12" sqref="A1:XFD1048576"/>
      <selection pane="bottomLeft" activeCell="K12" sqref="A1:XFD1048576"/>
      <selection pane="bottomRight"/>
    </sheetView>
  </sheetViews>
  <sheetFormatPr defaultColWidth="9.140625" defaultRowHeight="12.75"/>
  <cols>
    <col min="1" max="4" width="9.140625" style="183"/>
    <col min="5" max="5" width="10" style="183" bestFit="1" customWidth="1"/>
    <col min="6" max="16384" width="9.140625" style="183"/>
  </cols>
  <sheetData>
    <row r="1" spans="1:54">
      <c r="A1" s="163" t="s">
        <v>19</v>
      </c>
      <c r="B1" s="163"/>
      <c r="C1" s="163"/>
      <c r="D1" s="163"/>
      <c r="E1" s="182"/>
      <c r="F1" s="163"/>
      <c r="G1" s="182"/>
      <c r="H1" s="163"/>
      <c r="I1" s="182"/>
      <c r="J1" s="163"/>
      <c r="K1" s="182"/>
      <c r="L1" s="163"/>
      <c r="M1" s="182"/>
      <c r="N1" s="163"/>
      <c r="O1" s="182"/>
      <c r="P1" s="163"/>
      <c r="Q1" s="182"/>
      <c r="R1" s="163"/>
      <c r="S1" s="182"/>
      <c r="T1" s="163"/>
      <c r="U1" s="182"/>
      <c r="V1" s="163"/>
      <c r="W1" s="182"/>
      <c r="X1" s="163"/>
      <c r="Y1" s="182"/>
      <c r="Z1" s="163"/>
      <c r="AA1" s="182"/>
      <c r="AB1" s="163"/>
      <c r="AC1" s="182"/>
      <c r="AD1" s="163"/>
      <c r="AE1" s="182"/>
      <c r="AF1" s="163"/>
      <c r="AG1" s="182"/>
      <c r="AH1" s="163"/>
      <c r="AI1" s="182"/>
      <c r="AJ1" s="163"/>
      <c r="AK1" s="182"/>
      <c r="AL1" s="163"/>
      <c r="AM1" s="182"/>
      <c r="AN1" s="163"/>
      <c r="AO1" s="182"/>
      <c r="AP1" s="163"/>
      <c r="AQ1" s="182"/>
      <c r="AR1" s="163"/>
      <c r="AS1" s="182"/>
      <c r="AT1" s="163"/>
      <c r="AU1" s="182"/>
      <c r="AV1" s="163"/>
      <c r="AW1" s="182"/>
      <c r="AX1" s="163"/>
      <c r="AY1" s="182"/>
      <c r="AZ1" s="163"/>
      <c r="BA1" s="182"/>
      <c r="BB1" s="163"/>
    </row>
    <row r="2" spans="1:54">
      <c r="A2" s="163" t="s">
        <v>20</v>
      </c>
      <c r="B2" s="163"/>
      <c r="C2" s="163"/>
      <c r="D2" s="163"/>
      <c r="E2" s="182"/>
      <c r="F2" s="163"/>
      <c r="G2" s="182"/>
      <c r="H2" s="163"/>
      <c r="I2" s="182"/>
      <c r="J2" s="163"/>
      <c r="K2" s="182"/>
      <c r="L2" s="163"/>
      <c r="M2" s="182"/>
      <c r="N2" s="163"/>
      <c r="O2" s="182"/>
      <c r="P2" s="163"/>
      <c r="Q2" s="182"/>
      <c r="R2" s="163"/>
      <c r="S2" s="182"/>
      <c r="T2" s="163"/>
      <c r="U2" s="182"/>
      <c r="V2" s="163"/>
      <c r="W2" s="182"/>
      <c r="X2" s="163"/>
      <c r="Y2" s="182"/>
      <c r="Z2" s="163"/>
      <c r="AA2" s="182"/>
      <c r="AB2" s="163"/>
      <c r="AC2" s="182"/>
      <c r="AD2" s="163"/>
      <c r="AE2" s="182"/>
      <c r="AF2" s="163"/>
      <c r="AG2" s="182"/>
      <c r="AH2" s="163"/>
      <c r="AI2" s="182"/>
      <c r="AJ2" s="163"/>
      <c r="AK2" s="182"/>
      <c r="AL2" s="163"/>
      <c r="AM2" s="182"/>
      <c r="AN2" s="163"/>
      <c r="AO2" s="182"/>
      <c r="AP2" s="163"/>
      <c r="AQ2" s="182"/>
      <c r="AR2" s="163"/>
      <c r="AS2" s="182"/>
      <c r="AT2" s="163"/>
      <c r="AU2" s="182"/>
      <c r="AV2" s="163"/>
      <c r="AW2" s="182"/>
      <c r="AX2" s="163"/>
      <c r="AY2" s="182"/>
      <c r="AZ2" s="163"/>
      <c r="BA2" s="182"/>
      <c r="BB2" s="163"/>
    </row>
    <row r="3" spans="1:54">
      <c r="A3" s="167" t="s">
        <v>22</v>
      </c>
      <c r="B3" s="167"/>
      <c r="C3" s="163"/>
      <c r="D3" s="163"/>
      <c r="E3" s="184"/>
      <c r="F3" s="163"/>
      <c r="G3" s="184"/>
      <c r="H3" s="163"/>
      <c r="I3" s="184"/>
      <c r="J3" s="163"/>
      <c r="K3" s="184"/>
      <c r="L3" s="163"/>
      <c r="M3" s="184"/>
      <c r="N3" s="163"/>
      <c r="O3" s="184"/>
      <c r="P3" s="163"/>
      <c r="Q3" s="184"/>
      <c r="R3" s="163"/>
      <c r="S3" s="184"/>
      <c r="T3" s="163"/>
      <c r="U3" s="184"/>
      <c r="V3" s="163"/>
      <c r="W3" s="184"/>
      <c r="X3" s="163"/>
      <c r="Y3" s="184"/>
      <c r="Z3" s="163"/>
      <c r="AA3" s="184"/>
      <c r="AB3" s="163"/>
      <c r="AC3" s="184"/>
      <c r="AD3" s="163"/>
      <c r="AE3" s="184"/>
      <c r="AF3" s="163"/>
      <c r="AG3" s="184"/>
      <c r="AH3" s="163"/>
      <c r="AI3" s="184"/>
      <c r="AJ3" s="163"/>
      <c r="AK3" s="184"/>
      <c r="AL3" s="163"/>
      <c r="AM3" s="184"/>
      <c r="AN3" s="163"/>
      <c r="AO3" s="184"/>
      <c r="AP3" s="163"/>
      <c r="AQ3" s="184"/>
      <c r="AR3" s="163"/>
      <c r="AS3" s="184"/>
      <c r="AT3" s="163"/>
      <c r="AU3" s="184"/>
      <c r="AV3" s="163"/>
      <c r="AW3" s="184"/>
      <c r="AX3" s="163"/>
      <c r="AY3" s="184"/>
      <c r="AZ3" s="163"/>
      <c r="BA3" s="184"/>
      <c r="BB3" s="163"/>
    </row>
    <row r="4" spans="1:54">
      <c r="A4" s="167" t="s">
        <v>62</v>
      </c>
      <c r="B4" s="167"/>
      <c r="C4" s="163"/>
      <c r="D4" s="163"/>
      <c r="E4" s="184"/>
      <c r="F4" s="163"/>
      <c r="G4" s="184"/>
      <c r="H4" s="163"/>
      <c r="I4" s="184"/>
      <c r="J4" s="163"/>
      <c r="K4" s="184"/>
      <c r="L4" s="163"/>
      <c r="M4" s="184"/>
      <c r="N4" s="163"/>
      <c r="O4" s="184"/>
      <c r="P4" s="163"/>
      <c r="Q4" s="184"/>
      <c r="R4" s="163"/>
      <c r="S4" s="184"/>
      <c r="T4" s="163"/>
      <c r="U4" s="184"/>
      <c r="V4" s="163"/>
      <c r="W4" s="184"/>
      <c r="X4" s="163"/>
      <c r="Y4" s="184"/>
      <c r="Z4" s="163"/>
      <c r="AA4" s="184"/>
      <c r="AB4" s="163"/>
      <c r="AC4" s="184"/>
      <c r="AD4" s="163"/>
      <c r="AE4" s="184"/>
      <c r="AF4" s="163"/>
      <c r="AG4" s="184"/>
      <c r="AH4" s="163"/>
      <c r="AI4" s="184"/>
      <c r="AJ4" s="163"/>
      <c r="AK4" s="184"/>
      <c r="AL4" s="163"/>
      <c r="AM4" s="184"/>
      <c r="AN4" s="163"/>
      <c r="AO4" s="184"/>
      <c r="AP4" s="163"/>
      <c r="AQ4" s="184"/>
      <c r="AR4" s="163"/>
      <c r="AS4" s="184"/>
      <c r="AT4" s="163"/>
      <c r="AU4" s="184"/>
      <c r="AV4" s="163"/>
      <c r="AW4" s="184"/>
      <c r="AX4" s="163"/>
      <c r="AY4" s="184"/>
      <c r="AZ4" s="163"/>
      <c r="BA4" s="184"/>
      <c r="BB4" s="163"/>
    </row>
    <row r="5" spans="1:54">
      <c r="A5" s="167" t="s">
        <v>63</v>
      </c>
      <c r="B5" s="167"/>
      <c r="C5" s="163"/>
      <c r="D5" s="163"/>
      <c r="E5" s="185"/>
      <c r="F5" s="163"/>
      <c r="G5" s="185"/>
      <c r="H5" s="163"/>
      <c r="I5" s="185"/>
      <c r="J5" s="163"/>
      <c r="K5" s="184"/>
      <c r="L5" s="163"/>
      <c r="M5" s="184"/>
      <c r="N5" s="163"/>
      <c r="O5" s="184"/>
      <c r="P5" s="163"/>
      <c r="Q5" s="184"/>
      <c r="R5" s="163"/>
      <c r="S5" s="184"/>
      <c r="T5" s="163"/>
      <c r="U5" s="184"/>
      <c r="V5" s="163"/>
      <c r="W5" s="184"/>
      <c r="X5" s="163"/>
      <c r="Y5" s="184"/>
      <c r="Z5" s="163"/>
      <c r="AA5" s="184"/>
      <c r="AB5" s="163"/>
      <c r="AC5" s="184"/>
      <c r="AD5" s="163"/>
      <c r="AE5" s="184"/>
      <c r="AF5" s="163"/>
      <c r="AG5" s="184"/>
      <c r="AH5" s="163"/>
      <c r="AI5" s="184"/>
      <c r="AJ5" s="163"/>
      <c r="AK5" s="184"/>
      <c r="AL5" s="163"/>
      <c r="AM5" s="184"/>
      <c r="AN5" s="163"/>
      <c r="AO5" s="184"/>
      <c r="AP5" s="163"/>
      <c r="AQ5" s="184"/>
      <c r="AR5" s="163"/>
      <c r="AS5" s="184"/>
      <c r="AT5" s="163"/>
      <c r="AU5" s="184"/>
      <c r="AV5" s="163"/>
      <c r="AW5" s="184"/>
      <c r="AX5" s="163"/>
      <c r="AY5" s="184"/>
      <c r="AZ5" s="163"/>
      <c r="BA5" s="184"/>
      <c r="BB5" s="163"/>
    </row>
    <row r="6" spans="1:54">
      <c r="A6" s="167" t="s">
        <v>23</v>
      </c>
      <c r="B6" s="167"/>
      <c r="C6" s="163"/>
      <c r="D6" s="163"/>
      <c r="E6" s="184"/>
      <c r="F6" s="163"/>
      <c r="G6" s="186"/>
      <c r="H6" s="163"/>
      <c r="I6" s="187"/>
      <c r="J6" s="163"/>
      <c r="K6" s="186"/>
      <c r="L6" s="163"/>
      <c r="M6" s="186"/>
      <c r="N6" s="163"/>
      <c r="O6" s="186"/>
      <c r="P6" s="163"/>
      <c r="Q6" s="186"/>
      <c r="R6" s="163"/>
      <c r="S6" s="186"/>
      <c r="T6" s="163"/>
      <c r="U6" s="186"/>
      <c r="V6" s="163"/>
      <c r="W6" s="186"/>
      <c r="X6" s="163"/>
      <c r="Y6" s="186"/>
      <c r="Z6" s="163"/>
      <c r="AA6" s="186"/>
      <c r="AB6" s="163"/>
      <c r="AC6" s="186"/>
      <c r="AD6" s="163"/>
      <c r="AE6" s="186"/>
      <c r="AF6" s="163"/>
      <c r="AG6" s="186"/>
      <c r="AH6" s="163"/>
      <c r="AI6" s="186"/>
      <c r="AJ6" s="163"/>
      <c r="AK6" s="186"/>
      <c r="AL6" s="163"/>
      <c r="AM6" s="186"/>
      <c r="AN6" s="163"/>
      <c r="AO6" s="186"/>
      <c r="AP6" s="163"/>
      <c r="AQ6" s="186"/>
      <c r="AR6" s="163"/>
      <c r="AS6" s="186"/>
      <c r="AT6" s="163"/>
      <c r="AU6" s="186"/>
      <c r="AV6" s="163"/>
      <c r="AW6" s="186"/>
      <c r="AX6" s="163"/>
      <c r="AY6" s="186"/>
      <c r="AZ6" s="163"/>
      <c r="BA6" s="186"/>
      <c r="BB6" s="163"/>
    </row>
    <row r="7" spans="1:54">
      <c r="A7" s="167" t="s">
        <v>60</v>
      </c>
      <c r="B7" s="167"/>
      <c r="C7" s="163"/>
      <c r="D7" s="163"/>
      <c r="E7" s="185"/>
      <c r="F7" s="163"/>
      <c r="G7" s="188"/>
      <c r="H7" s="163"/>
      <c r="I7" s="189"/>
      <c r="J7" s="163"/>
      <c r="K7" s="186"/>
      <c r="L7" s="163"/>
      <c r="M7" s="186"/>
      <c r="N7" s="163"/>
      <c r="O7" s="186"/>
      <c r="P7" s="163"/>
      <c r="Q7" s="186"/>
      <c r="R7" s="163"/>
      <c r="S7" s="186"/>
      <c r="T7" s="163"/>
      <c r="U7" s="186"/>
      <c r="V7" s="163"/>
      <c r="W7" s="186"/>
      <c r="X7" s="163"/>
      <c r="Y7" s="186"/>
      <c r="Z7" s="163"/>
      <c r="AA7" s="186"/>
      <c r="AB7" s="163"/>
      <c r="AC7" s="186"/>
      <c r="AD7" s="163"/>
      <c r="AE7" s="186"/>
      <c r="AF7" s="163"/>
      <c r="AG7" s="186"/>
      <c r="AH7" s="163"/>
      <c r="AI7" s="186"/>
      <c r="AJ7" s="163"/>
      <c r="AK7" s="186"/>
      <c r="AL7" s="163"/>
      <c r="AM7" s="186"/>
      <c r="AN7" s="163"/>
      <c r="AO7" s="186"/>
      <c r="AP7" s="163"/>
      <c r="AQ7" s="186"/>
      <c r="AR7" s="163"/>
      <c r="AS7" s="186"/>
      <c r="AT7" s="163"/>
      <c r="AU7" s="186"/>
      <c r="AV7" s="163"/>
      <c r="AW7" s="186"/>
      <c r="AX7" s="163"/>
      <c r="AY7" s="186"/>
      <c r="AZ7" s="163"/>
      <c r="BA7" s="186"/>
      <c r="BB7" s="163"/>
    </row>
    <row r="8" spans="1:54">
      <c r="A8" s="167" t="s">
        <v>24</v>
      </c>
      <c r="B8" s="167"/>
      <c r="C8" s="163"/>
      <c r="D8" s="163"/>
      <c r="E8" s="184"/>
      <c r="F8" s="163"/>
      <c r="G8" s="186"/>
      <c r="H8" s="163"/>
      <c r="I8" s="187"/>
      <c r="J8" s="163"/>
      <c r="K8" s="186"/>
      <c r="L8" s="163"/>
      <c r="M8" s="186"/>
      <c r="N8" s="163"/>
      <c r="O8" s="186"/>
      <c r="P8" s="163"/>
      <c r="Q8" s="186"/>
      <c r="R8" s="163"/>
      <c r="S8" s="186"/>
      <c r="T8" s="163"/>
      <c r="U8" s="186"/>
      <c r="V8" s="163"/>
      <c r="W8" s="186"/>
      <c r="X8" s="163"/>
      <c r="Y8" s="186"/>
      <c r="Z8" s="163"/>
      <c r="AA8" s="186"/>
      <c r="AB8" s="163"/>
      <c r="AC8" s="186"/>
      <c r="AD8" s="163"/>
      <c r="AE8" s="186"/>
      <c r="AF8" s="163"/>
      <c r="AG8" s="186"/>
      <c r="AH8" s="163"/>
      <c r="AI8" s="186"/>
      <c r="AJ8" s="163"/>
      <c r="AK8" s="186"/>
      <c r="AL8" s="163"/>
      <c r="AM8" s="186"/>
      <c r="AN8" s="163"/>
      <c r="AO8" s="186"/>
      <c r="AP8" s="163"/>
      <c r="AQ8" s="186"/>
      <c r="AR8" s="163"/>
      <c r="AS8" s="186"/>
      <c r="AT8" s="163"/>
      <c r="AU8" s="186"/>
      <c r="AV8" s="163"/>
      <c r="AW8" s="186"/>
      <c r="AX8" s="163"/>
      <c r="AY8" s="186"/>
      <c r="AZ8" s="163"/>
      <c r="BA8" s="186"/>
      <c r="BB8" s="163"/>
    </row>
    <row r="9" spans="1:54">
      <c r="A9" s="167" t="s">
        <v>61</v>
      </c>
      <c r="B9" s="167"/>
      <c r="C9" s="163"/>
      <c r="D9" s="163"/>
      <c r="E9" s="188"/>
      <c r="F9" s="163"/>
      <c r="G9" s="188"/>
      <c r="H9" s="163"/>
      <c r="I9" s="186"/>
      <c r="J9" s="163"/>
      <c r="K9" s="186"/>
      <c r="L9" s="163"/>
      <c r="M9" s="186"/>
      <c r="N9" s="163"/>
      <c r="O9" s="186"/>
      <c r="P9" s="163"/>
      <c r="Q9" s="186"/>
      <c r="R9" s="163"/>
      <c r="S9" s="186"/>
      <c r="T9" s="163"/>
      <c r="U9" s="186"/>
      <c r="V9" s="163"/>
      <c r="W9" s="186"/>
      <c r="X9" s="163"/>
      <c r="Y9" s="186"/>
      <c r="Z9" s="163"/>
      <c r="AA9" s="186"/>
      <c r="AB9" s="163"/>
      <c r="AC9" s="186"/>
      <c r="AD9" s="163"/>
      <c r="AE9" s="186"/>
      <c r="AF9" s="163"/>
      <c r="AG9" s="186"/>
      <c r="AH9" s="163"/>
      <c r="AI9" s="186"/>
      <c r="AJ9" s="163"/>
      <c r="AK9" s="186"/>
      <c r="AL9" s="163"/>
      <c r="AM9" s="186"/>
      <c r="AN9" s="163"/>
      <c r="AO9" s="186"/>
      <c r="AP9" s="163"/>
      <c r="AQ9" s="186"/>
      <c r="AR9" s="163"/>
      <c r="AS9" s="186"/>
      <c r="AT9" s="163"/>
      <c r="AU9" s="186"/>
      <c r="AV9" s="163"/>
      <c r="AW9" s="186"/>
      <c r="AX9" s="163"/>
      <c r="AY9" s="186"/>
      <c r="AZ9" s="163"/>
      <c r="BA9" s="186"/>
      <c r="BB9" s="163"/>
    </row>
    <row r="10" spans="1:54">
      <c r="A10" s="173" t="s">
        <v>6</v>
      </c>
      <c r="B10" s="173"/>
      <c r="C10" s="173"/>
      <c r="D10" s="173"/>
      <c r="E10" s="164"/>
      <c r="F10" s="173"/>
      <c r="G10" s="186"/>
      <c r="H10" s="173"/>
      <c r="I10" s="186"/>
      <c r="J10" s="173"/>
      <c r="K10" s="186"/>
      <c r="L10" s="173"/>
      <c r="M10" s="186"/>
      <c r="N10" s="173"/>
      <c r="O10" s="186"/>
      <c r="P10" s="173"/>
      <c r="Q10" s="186"/>
      <c r="R10" s="173"/>
      <c r="S10" s="186"/>
      <c r="T10" s="173"/>
      <c r="U10" s="186"/>
      <c r="V10" s="173"/>
      <c r="W10" s="186"/>
      <c r="X10" s="173"/>
      <c r="Y10" s="186"/>
      <c r="Z10" s="173"/>
      <c r="AA10" s="186"/>
      <c r="AB10" s="173"/>
      <c r="AC10" s="186"/>
      <c r="AD10" s="173"/>
      <c r="AE10" s="186"/>
      <c r="AF10" s="173"/>
      <c r="AG10" s="186"/>
      <c r="AH10" s="173"/>
      <c r="AI10" s="186"/>
      <c r="AJ10" s="173"/>
      <c r="AK10" s="186"/>
      <c r="AL10" s="173"/>
      <c r="AM10" s="186"/>
      <c r="AN10" s="173"/>
      <c r="AO10" s="186"/>
      <c r="AP10" s="173"/>
      <c r="AQ10" s="186"/>
      <c r="AR10" s="173"/>
      <c r="AS10" s="186"/>
      <c r="AT10" s="173"/>
      <c r="AU10" s="186"/>
      <c r="AV10" s="173"/>
      <c r="AW10" s="186"/>
      <c r="AX10" s="173"/>
      <c r="AY10" s="186"/>
      <c r="AZ10" s="173"/>
      <c r="BA10" s="186"/>
      <c r="BB10" s="173"/>
    </row>
    <row r="11" spans="1:54" ht="33.75">
      <c r="A11" s="173" t="s">
        <v>137</v>
      </c>
      <c r="B11" s="173" t="s">
        <v>138</v>
      </c>
      <c r="C11" s="173" t="s">
        <v>139</v>
      </c>
      <c r="D11" s="173" t="s">
        <v>136</v>
      </c>
      <c r="E11" s="190" t="s">
        <v>41</v>
      </c>
      <c r="F11" s="191" t="s">
        <v>26</v>
      </c>
      <c r="G11" s="165" t="s">
        <v>41</v>
      </c>
      <c r="H11" s="191" t="s">
        <v>26</v>
      </c>
      <c r="I11" s="165" t="s">
        <v>41</v>
      </c>
      <c r="J11" s="191" t="s">
        <v>26</v>
      </c>
      <c r="K11" s="165" t="s">
        <v>41</v>
      </c>
      <c r="L11" s="191" t="s">
        <v>26</v>
      </c>
      <c r="M11" s="165" t="s">
        <v>41</v>
      </c>
      <c r="N11" s="191" t="s">
        <v>26</v>
      </c>
      <c r="O11" s="165" t="s">
        <v>41</v>
      </c>
      <c r="P11" s="191" t="s">
        <v>26</v>
      </c>
      <c r="Q11" s="165" t="s">
        <v>41</v>
      </c>
      <c r="R11" s="191" t="s">
        <v>26</v>
      </c>
      <c r="S11" s="165" t="s">
        <v>41</v>
      </c>
      <c r="T11" s="191" t="s">
        <v>26</v>
      </c>
      <c r="U11" s="165" t="s">
        <v>41</v>
      </c>
      <c r="V11" s="191" t="s">
        <v>26</v>
      </c>
      <c r="W11" s="165" t="s">
        <v>41</v>
      </c>
      <c r="X11" s="191" t="s">
        <v>26</v>
      </c>
      <c r="Y11" s="165" t="s">
        <v>41</v>
      </c>
      <c r="Z11" s="191" t="s">
        <v>26</v>
      </c>
      <c r="AA11" s="165" t="s">
        <v>41</v>
      </c>
      <c r="AB11" s="191" t="s">
        <v>26</v>
      </c>
      <c r="AC11" s="165" t="s">
        <v>41</v>
      </c>
      <c r="AD11" s="191" t="s">
        <v>26</v>
      </c>
      <c r="AE11" s="165" t="s">
        <v>41</v>
      </c>
      <c r="AF11" s="191" t="s">
        <v>26</v>
      </c>
      <c r="AG11" s="165" t="s">
        <v>41</v>
      </c>
      <c r="AH11" s="191" t="s">
        <v>26</v>
      </c>
      <c r="AI11" s="165" t="s">
        <v>41</v>
      </c>
      <c r="AJ11" s="191" t="s">
        <v>26</v>
      </c>
      <c r="AK11" s="165" t="s">
        <v>41</v>
      </c>
      <c r="AL11" s="191" t="s">
        <v>26</v>
      </c>
      <c r="AM11" s="165" t="s">
        <v>41</v>
      </c>
      <c r="AN11" s="191" t="s">
        <v>26</v>
      </c>
      <c r="AO11" s="165" t="s">
        <v>41</v>
      </c>
      <c r="AP11" s="191" t="s">
        <v>26</v>
      </c>
      <c r="AQ11" s="165" t="s">
        <v>41</v>
      </c>
      <c r="AR11" s="191" t="s">
        <v>26</v>
      </c>
      <c r="AS11" s="165" t="s">
        <v>41</v>
      </c>
      <c r="AT11" s="191" t="s">
        <v>26</v>
      </c>
      <c r="AU11" s="165" t="s">
        <v>41</v>
      </c>
      <c r="AV11" s="191" t="s">
        <v>26</v>
      </c>
      <c r="AW11" s="165" t="s">
        <v>41</v>
      </c>
      <c r="AX11" s="191" t="s">
        <v>26</v>
      </c>
      <c r="AY11" s="165" t="s">
        <v>41</v>
      </c>
      <c r="AZ11" s="191" t="s">
        <v>26</v>
      </c>
      <c r="BA11" s="165" t="s">
        <v>41</v>
      </c>
      <c r="BB11" s="191" t="s">
        <v>26</v>
      </c>
    </row>
    <row r="12" spans="1:54">
      <c r="A12" s="163"/>
      <c r="B12" s="173"/>
      <c r="C12" s="163"/>
      <c r="D12" s="163"/>
      <c r="E12" s="184"/>
      <c r="F12" s="192"/>
      <c r="G12" s="186"/>
      <c r="H12" s="193"/>
      <c r="I12" s="186"/>
      <c r="J12" s="193"/>
      <c r="K12" s="186"/>
      <c r="L12" s="193"/>
      <c r="M12" s="186"/>
      <c r="N12" s="193"/>
      <c r="O12" s="186"/>
      <c r="P12" s="193"/>
      <c r="Q12" s="186"/>
      <c r="R12" s="193"/>
      <c r="S12" s="186"/>
      <c r="T12" s="193"/>
      <c r="U12" s="186"/>
      <c r="V12" s="193"/>
      <c r="W12" s="186"/>
      <c r="X12" s="193"/>
      <c r="Y12" s="186"/>
      <c r="Z12" s="193"/>
      <c r="AA12" s="186"/>
      <c r="AB12" s="193"/>
      <c r="AC12" s="186"/>
      <c r="AD12" s="193"/>
      <c r="AE12" s="186"/>
      <c r="AF12" s="193"/>
      <c r="AG12" s="186"/>
      <c r="AH12" s="193"/>
      <c r="AI12" s="186"/>
      <c r="AJ12" s="193"/>
      <c r="AK12" s="186"/>
      <c r="AL12" s="193"/>
      <c r="AM12" s="186"/>
      <c r="AN12" s="193"/>
      <c r="AO12" s="186"/>
      <c r="AP12" s="193"/>
      <c r="AQ12" s="186"/>
      <c r="AR12" s="193"/>
      <c r="AS12" s="186"/>
      <c r="AT12" s="193"/>
      <c r="AU12" s="186"/>
      <c r="AV12" s="193"/>
      <c r="AW12" s="186"/>
      <c r="AX12" s="193"/>
      <c r="AY12" s="186"/>
      <c r="AZ12" s="193"/>
      <c r="BA12" s="186"/>
      <c r="BB12" s="193"/>
    </row>
    <row r="13" spans="1:54">
      <c r="A13" s="163"/>
      <c r="B13" s="173"/>
      <c r="C13" s="163"/>
      <c r="D13" s="163"/>
      <c r="E13" s="184"/>
      <c r="F13" s="194"/>
      <c r="G13" s="186"/>
      <c r="H13" s="193"/>
      <c r="I13" s="186"/>
      <c r="J13" s="193"/>
      <c r="K13" s="186"/>
      <c r="L13" s="193"/>
      <c r="M13" s="186"/>
      <c r="N13" s="193"/>
      <c r="O13" s="186"/>
      <c r="P13" s="193"/>
      <c r="Q13" s="186"/>
      <c r="R13" s="193"/>
      <c r="S13" s="186"/>
      <c r="T13" s="193"/>
      <c r="U13" s="186"/>
      <c r="V13" s="193"/>
      <c r="W13" s="186"/>
      <c r="X13" s="193"/>
      <c r="Y13" s="186"/>
      <c r="Z13" s="193"/>
      <c r="AA13" s="186"/>
      <c r="AB13" s="193"/>
      <c r="AC13" s="186"/>
      <c r="AD13" s="193"/>
      <c r="AE13" s="186"/>
      <c r="AF13" s="193"/>
      <c r="AG13" s="186"/>
      <c r="AH13" s="193"/>
      <c r="AI13" s="186"/>
      <c r="AJ13" s="193"/>
      <c r="AK13" s="186"/>
      <c r="AL13" s="193"/>
      <c r="AM13" s="186"/>
      <c r="AN13" s="193"/>
      <c r="AO13" s="186"/>
      <c r="AP13" s="193"/>
      <c r="AQ13" s="186"/>
      <c r="AR13" s="193"/>
      <c r="AS13" s="186"/>
      <c r="AT13" s="193"/>
      <c r="AU13" s="186"/>
      <c r="AV13" s="193"/>
      <c r="AW13" s="186"/>
      <c r="AX13" s="193"/>
      <c r="AY13" s="186"/>
      <c r="AZ13" s="193"/>
      <c r="BA13" s="186"/>
      <c r="BB13" s="193"/>
    </row>
    <row r="14" spans="1:54">
      <c r="A14" s="163"/>
      <c r="B14" s="163"/>
      <c r="C14" s="163"/>
      <c r="D14" s="163"/>
      <c r="E14" s="195"/>
      <c r="F14" s="196"/>
      <c r="G14" s="163"/>
      <c r="H14" s="171"/>
      <c r="I14" s="195"/>
      <c r="J14" s="197"/>
      <c r="K14" s="195"/>
      <c r="L14" s="197"/>
      <c r="M14" s="195"/>
      <c r="N14" s="197"/>
      <c r="O14" s="195"/>
      <c r="P14" s="197"/>
      <c r="Q14" s="195"/>
      <c r="R14" s="197"/>
      <c r="S14" s="195"/>
      <c r="T14" s="197"/>
      <c r="U14" s="195"/>
      <c r="V14" s="197"/>
      <c r="W14" s="195"/>
      <c r="X14" s="197"/>
      <c r="Y14" s="195"/>
      <c r="Z14" s="197"/>
      <c r="AA14" s="195"/>
      <c r="AB14" s="197"/>
      <c r="AC14" s="195"/>
      <c r="AD14" s="197"/>
      <c r="AE14" s="195"/>
      <c r="AF14" s="197"/>
      <c r="AG14" s="195"/>
      <c r="AH14" s="197"/>
      <c r="AI14" s="195"/>
      <c r="AJ14" s="197"/>
      <c r="AK14" s="195"/>
      <c r="AL14" s="197"/>
      <c r="AM14" s="195"/>
      <c r="AN14" s="197"/>
      <c r="AO14" s="195"/>
      <c r="AP14" s="197"/>
      <c r="AQ14" s="195"/>
      <c r="AR14" s="197"/>
      <c r="AS14" s="195"/>
      <c r="AT14" s="197"/>
      <c r="AU14" s="195"/>
      <c r="AV14" s="197"/>
      <c r="AW14" s="195"/>
      <c r="AX14" s="197"/>
      <c r="AY14" s="195"/>
      <c r="AZ14" s="197"/>
      <c r="BA14" s="195"/>
      <c r="BB14" s="197"/>
    </row>
    <row r="15" spans="1:54">
      <c r="A15" s="163"/>
      <c r="B15" s="163"/>
      <c r="C15" s="163"/>
      <c r="D15" s="163"/>
      <c r="E15" s="195"/>
      <c r="F15" s="196"/>
      <c r="G15" s="163"/>
      <c r="H15" s="171"/>
      <c r="I15" s="195"/>
      <c r="J15" s="197"/>
      <c r="K15" s="195"/>
      <c r="L15" s="197"/>
      <c r="M15" s="195"/>
      <c r="N15" s="197"/>
      <c r="O15" s="195"/>
      <c r="P15" s="197"/>
      <c r="Q15" s="195"/>
      <c r="R15" s="197"/>
      <c r="S15" s="195"/>
      <c r="T15" s="197"/>
      <c r="U15" s="195"/>
      <c r="V15" s="197"/>
      <c r="W15" s="195"/>
      <c r="X15" s="197"/>
      <c r="Y15" s="195"/>
      <c r="Z15" s="197"/>
      <c r="AA15" s="195"/>
      <c r="AB15" s="197"/>
      <c r="AC15" s="195"/>
      <c r="AD15" s="197"/>
      <c r="AE15" s="195"/>
      <c r="AF15" s="197"/>
      <c r="AG15" s="195"/>
      <c r="AH15" s="197"/>
      <c r="AI15" s="195"/>
      <c r="AJ15" s="197"/>
      <c r="AK15" s="195"/>
      <c r="AL15" s="197"/>
      <c r="AM15" s="195"/>
      <c r="AN15" s="197"/>
      <c r="AO15" s="195"/>
      <c r="AP15" s="197"/>
      <c r="AQ15" s="195"/>
      <c r="AR15" s="197"/>
      <c r="AS15" s="195"/>
      <c r="AT15" s="197"/>
      <c r="AU15" s="195"/>
      <c r="AV15" s="197"/>
      <c r="AW15" s="195"/>
      <c r="AX15" s="197"/>
      <c r="AY15" s="195"/>
      <c r="AZ15" s="197"/>
      <c r="BA15" s="195"/>
      <c r="BB15" s="197"/>
    </row>
    <row r="16" spans="1:54">
      <c r="A16" s="163"/>
      <c r="B16" s="163"/>
      <c r="C16" s="163"/>
      <c r="D16" s="163"/>
      <c r="E16" s="195"/>
      <c r="F16" s="197"/>
      <c r="G16" s="195"/>
      <c r="H16" s="197"/>
      <c r="I16" s="195"/>
      <c r="J16" s="197"/>
      <c r="K16" s="195"/>
      <c r="L16" s="197"/>
      <c r="M16" s="195"/>
      <c r="N16" s="197"/>
      <c r="O16" s="195"/>
      <c r="P16" s="197"/>
      <c r="Q16" s="195"/>
      <c r="R16" s="197"/>
      <c r="S16" s="195"/>
      <c r="T16" s="197"/>
      <c r="U16" s="195"/>
      <c r="V16" s="197"/>
      <c r="W16" s="195"/>
      <c r="X16" s="197"/>
      <c r="Y16" s="195"/>
      <c r="Z16" s="197"/>
      <c r="AA16" s="195"/>
      <c r="AB16" s="197"/>
      <c r="AC16" s="195"/>
      <c r="AD16" s="197"/>
      <c r="AE16" s="195"/>
      <c r="AF16" s="197"/>
      <c r="AG16" s="195"/>
      <c r="AH16" s="197"/>
      <c r="AI16" s="195"/>
      <c r="AJ16" s="197"/>
      <c r="AK16" s="195"/>
      <c r="AL16" s="197"/>
      <c r="AM16" s="195"/>
      <c r="AN16" s="197"/>
      <c r="AO16" s="195"/>
      <c r="AP16" s="197"/>
      <c r="AQ16" s="195"/>
      <c r="AR16" s="197"/>
      <c r="AS16" s="195"/>
      <c r="AT16" s="197"/>
      <c r="AU16" s="195"/>
      <c r="AV16" s="197"/>
      <c r="AW16" s="195"/>
      <c r="AX16" s="197"/>
      <c r="AY16" s="195"/>
      <c r="AZ16" s="197"/>
      <c r="BA16" s="195"/>
      <c r="BB16" s="197"/>
    </row>
    <row r="17" spans="1:54">
      <c r="A17" s="163"/>
      <c r="B17" s="163"/>
      <c r="C17" s="163"/>
      <c r="D17" s="163"/>
      <c r="E17" s="195"/>
      <c r="F17" s="197"/>
      <c r="G17" s="195"/>
      <c r="H17" s="197"/>
      <c r="I17" s="195"/>
      <c r="J17" s="197"/>
      <c r="K17" s="195"/>
      <c r="L17" s="197"/>
      <c r="M17" s="195"/>
      <c r="N17" s="197"/>
      <c r="O17" s="195"/>
      <c r="P17" s="197"/>
      <c r="Q17" s="195"/>
      <c r="R17" s="197"/>
      <c r="S17" s="195"/>
      <c r="T17" s="197"/>
      <c r="U17" s="195"/>
      <c r="V17" s="197"/>
      <c r="W17" s="195"/>
      <c r="X17" s="197"/>
      <c r="Y17" s="195"/>
      <c r="Z17" s="197"/>
      <c r="AA17" s="195"/>
      <c r="AB17" s="197"/>
      <c r="AC17" s="195"/>
      <c r="AD17" s="197"/>
      <c r="AE17" s="195"/>
      <c r="AF17" s="197"/>
      <c r="AG17" s="195"/>
      <c r="AH17" s="197"/>
      <c r="AI17" s="195"/>
      <c r="AJ17" s="197"/>
      <c r="AK17" s="195"/>
      <c r="AL17" s="197"/>
      <c r="AM17" s="195"/>
      <c r="AN17" s="197"/>
      <c r="AO17" s="195"/>
      <c r="AP17" s="197"/>
      <c r="AQ17" s="195"/>
      <c r="AR17" s="197"/>
      <c r="AS17" s="195"/>
      <c r="AT17" s="197"/>
      <c r="AU17" s="195"/>
      <c r="AV17" s="197"/>
      <c r="AW17" s="195"/>
      <c r="AX17" s="197"/>
      <c r="AY17" s="195"/>
      <c r="AZ17" s="197"/>
      <c r="BA17" s="195"/>
      <c r="BB17" s="197"/>
    </row>
    <row r="18" spans="1:54">
      <c r="A18" s="163"/>
      <c r="B18" s="163"/>
      <c r="C18" s="163"/>
      <c r="D18" s="163"/>
      <c r="E18" s="195"/>
      <c r="F18" s="197"/>
      <c r="G18" s="195"/>
      <c r="H18" s="197"/>
      <c r="I18" s="195"/>
      <c r="J18" s="197"/>
      <c r="K18" s="195"/>
      <c r="L18" s="197"/>
      <c r="M18" s="195"/>
      <c r="N18" s="197"/>
      <c r="O18" s="195"/>
      <c r="P18" s="197"/>
      <c r="Q18" s="195"/>
      <c r="R18" s="197"/>
      <c r="S18" s="195"/>
      <c r="T18" s="197"/>
      <c r="U18" s="195"/>
      <c r="V18" s="197"/>
      <c r="W18" s="195"/>
      <c r="X18" s="197"/>
      <c r="Y18" s="195"/>
      <c r="Z18" s="197"/>
      <c r="AA18" s="195"/>
      <c r="AB18" s="197"/>
      <c r="AC18" s="195"/>
      <c r="AD18" s="197"/>
      <c r="AE18" s="195"/>
      <c r="AF18" s="197"/>
      <c r="AG18" s="195"/>
      <c r="AH18" s="197"/>
      <c r="AI18" s="195"/>
      <c r="AJ18" s="197"/>
      <c r="AK18" s="195"/>
      <c r="AL18" s="197"/>
      <c r="AM18" s="195"/>
      <c r="AN18" s="197"/>
      <c r="AO18" s="195"/>
      <c r="AP18" s="197"/>
      <c r="AQ18" s="195"/>
      <c r="AR18" s="197"/>
      <c r="AS18" s="195"/>
      <c r="AT18" s="197"/>
      <c r="AU18" s="195"/>
      <c r="AV18" s="197"/>
      <c r="AW18" s="195"/>
      <c r="AX18" s="197"/>
      <c r="AY18" s="195"/>
      <c r="AZ18" s="197"/>
      <c r="BA18" s="195"/>
      <c r="BB18" s="197"/>
    </row>
    <row r="19" spans="1:54">
      <c r="A19" s="163"/>
      <c r="B19" s="163"/>
      <c r="C19" s="173"/>
      <c r="D19" s="173"/>
      <c r="E19" s="195"/>
      <c r="F19" s="197"/>
      <c r="G19" s="195"/>
      <c r="H19" s="197"/>
      <c r="I19" s="195"/>
      <c r="J19" s="197"/>
      <c r="K19" s="195"/>
      <c r="L19" s="197"/>
      <c r="M19" s="195"/>
      <c r="N19" s="197"/>
      <c r="O19" s="195"/>
      <c r="P19" s="197"/>
      <c r="Q19" s="195"/>
      <c r="R19" s="197"/>
      <c r="S19" s="195"/>
      <c r="T19" s="197"/>
      <c r="U19" s="195"/>
      <c r="V19" s="197"/>
      <c r="W19" s="195"/>
      <c r="X19" s="197"/>
      <c r="Y19" s="195"/>
      <c r="Z19" s="197"/>
      <c r="AA19" s="195"/>
      <c r="AB19" s="197"/>
      <c r="AC19" s="195"/>
      <c r="AD19" s="197"/>
      <c r="AE19" s="195"/>
      <c r="AF19" s="197"/>
      <c r="AG19" s="195"/>
      <c r="AH19" s="197"/>
      <c r="AI19" s="195"/>
      <c r="AJ19" s="197"/>
      <c r="AK19" s="195"/>
      <c r="AL19" s="197"/>
      <c r="AM19" s="195"/>
      <c r="AN19" s="197"/>
      <c r="AO19" s="195"/>
      <c r="AP19" s="197"/>
      <c r="AQ19" s="195"/>
      <c r="AR19" s="197"/>
      <c r="AS19" s="195"/>
      <c r="AT19" s="197"/>
      <c r="AU19" s="195"/>
      <c r="AV19" s="197"/>
      <c r="AW19" s="195"/>
      <c r="AX19" s="197"/>
      <c r="AY19" s="195"/>
      <c r="AZ19" s="197"/>
      <c r="BA19" s="195"/>
      <c r="BB19" s="197"/>
    </row>
    <row r="20" spans="1:54">
      <c r="A20" s="163"/>
      <c r="B20" s="163"/>
      <c r="C20" s="163"/>
      <c r="D20" s="163"/>
      <c r="E20" s="195"/>
      <c r="F20" s="197"/>
      <c r="G20" s="195"/>
      <c r="H20" s="197"/>
      <c r="I20" s="195"/>
      <c r="J20" s="197"/>
      <c r="K20" s="195"/>
      <c r="L20" s="197"/>
      <c r="M20" s="195"/>
      <c r="N20" s="197"/>
      <c r="O20" s="195"/>
      <c r="P20" s="197"/>
      <c r="Q20" s="195"/>
      <c r="R20" s="197"/>
      <c r="S20" s="195"/>
      <c r="T20" s="197"/>
      <c r="U20" s="195"/>
      <c r="V20" s="197"/>
      <c r="W20" s="195"/>
      <c r="X20" s="197"/>
      <c r="Y20" s="195"/>
      <c r="Z20" s="197"/>
      <c r="AA20" s="195"/>
      <c r="AB20" s="197"/>
      <c r="AC20" s="195"/>
      <c r="AD20" s="197"/>
      <c r="AE20" s="195"/>
      <c r="AF20" s="197"/>
      <c r="AG20" s="195"/>
      <c r="AH20" s="197"/>
      <c r="AI20" s="195"/>
      <c r="AJ20" s="197"/>
      <c r="AK20" s="195"/>
      <c r="AL20" s="197"/>
      <c r="AM20" s="195"/>
      <c r="AN20" s="197"/>
      <c r="AO20" s="195"/>
      <c r="AP20" s="197"/>
      <c r="AQ20" s="195"/>
      <c r="AR20" s="197"/>
      <c r="AS20" s="195"/>
      <c r="AT20" s="197"/>
      <c r="AU20" s="195"/>
      <c r="AV20" s="197"/>
      <c r="AW20" s="195"/>
      <c r="AX20" s="197"/>
      <c r="AY20" s="195"/>
      <c r="AZ20" s="197"/>
      <c r="BA20" s="195"/>
      <c r="BB20" s="197"/>
    </row>
    <row r="21" spans="1:54">
      <c r="A21" s="163"/>
      <c r="B21" s="163"/>
      <c r="C21" s="173"/>
      <c r="D21" s="173"/>
      <c r="E21" s="195"/>
      <c r="F21" s="197"/>
      <c r="G21" s="195"/>
      <c r="H21" s="197"/>
      <c r="I21" s="195"/>
      <c r="J21" s="197"/>
      <c r="K21" s="195"/>
      <c r="L21" s="197"/>
      <c r="M21" s="195"/>
      <c r="N21" s="197"/>
      <c r="O21" s="195"/>
      <c r="P21" s="197"/>
      <c r="Q21" s="195"/>
      <c r="R21" s="197"/>
      <c r="S21" s="195"/>
      <c r="T21" s="197"/>
      <c r="U21" s="195"/>
      <c r="V21" s="197"/>
      <c r="W21" s="195"/>
      <c r="X21" s="197"/>
      <c r="Y21" s="195"/>
      <c r="Z21" s="197"/>
      <c r="AA21" s="195"/>
      <c r="AB21" s="197"/>
      <c r="AC21" s="195"/>
      <c r="AD21" s="197"/>
      <c r="AE21" s="195"/>
      <c r="AF21" s="197"/>
      <c r="AG21" s="195"/>
      <c r="AH21" s="197"/>
      <c r="AI21" s="195"/>
      <c r="AJ21" s="197"/>
      <c r="AK21" s="195"/>
      <c r="AL21" s="197"/>
      <c r="AM21" s="195"/>
      <c r="AN21" s="197"/>
      <c r="AO21" s="195"/>
      <c r="AP21" s="197"/>
      <c r="AQ21" s="195"/>
      <c r="AR21" s="197"/>
      <c r="AS21" s="195"/>
      <c r="AT21" s="197"/>
      <c r="AU21" s="195"/>
      <c r="AV21" s="197"/>
      <c r="AW21" s="195"/>
      <c r="AX21" s="197"/>
      <c r="AY21" s="195"/>
      <c r="AZ21" s="197"/>
      <c r="BA21" s="195"/>
      <c r="BB21" s="197"/>
    </row>
    <row r="22" spans="1:54">
      <c r="A22" s="163"/>
      <c r="B22" s="163"/>
      <c r="C22" s="173"/>
      <c r="D22" s="173"/>
      <c r="E22" s="195"/>
      <c r="F22" s="197"/>
      <c r="G22" s="195"/>
      <c r="H22" s="197"/>
      <c r="I22" s="195"/>
      <c r="J22" s="197"/>
      <c r="K22" s="195"/>
      <c r="L22" s="197"/>
      <c r="M22" s="195"/>
      <c r="N22" s="197"/>
      <c r="O22" s="195"/>
      <c r="P22" s="197"/>
      <c r="Q22" s="195"/>
      <c r="R22" s="197"/>
      <c r="S22" s="195"/>
      <c r="T22" s="197"/>
      <c r="U22" s="195"/>
      <c r="V22" s="197"/>
      <c r="W22" s="195"/>
      <c r="X22" s="197"/>
      <c r="Y22" s="195"/>
      <c r="Z22" s="197"/>
      <c r="AA22" s="195"/>
      <c r="AB22" s="197"/>
      <c r="AC22" s="195"/>
      <c r="AD22" s="197"/>
      <c r="AE22" s="195"/>
      <c r="AF22" s="197"/>
      <c r="AG22" s="195"/>
      <c r="AH22" s="197"/>
      <c r="AI22" s="195"/>
      <c r="AJ22" s="197"/>
      <c r="AK22" s="195"/>
      <c r="AL22" s="197"/>
      <c r="AM22" s="195"/>
      <c r="AN22" s="197"/>
      <c r="AO22" s="195"/>
      <c r="AP22" s="197"/>
      <c r="AQ22" s="195"/>
      <c r="AR22" s="197"/>
      <c r="AS22" s="195"/>
      <c r="AT22" s="197"/>
      <c r="AU22" s="195"/>
      <c r="AV22" s="197"/>
      <c r="AW22" s="195"/>
      <c r="AX22" s="197"/>
      <c r="AY22" s="195"/>
      <c r="AZ22" s="197"/>
      <c r="BA22" s="195"/>
      <c r="BB22" s="197"/>
    </row>
    <row r="23" spans="1:54">
      <c r="A23" s="163"/>
      <c r="B23" s="163"/>
      <c r="C23" s="173"/>
      <c r="D23" s="173"/>
      <c r="E23" s="195"/>
      <c r="F23" s="197"/>
      <c r="G23" s="195"/>
      <c r="H23" s="197"/>
      <c r="I23" s="195"/>
      <c r="J23" s="197"/>
      <c r="K23" s="195"/>
      <c r="L23" s="197"/>
      <c r="M23" s="195"/>
      <c r="N23" s="197"/>
      <c r="O23" s="195"/>
      <c r="P23" s="197"/>
      <c r="Q23" s="195"/>
      <c r="R23" s="197"/>
      <c r="S23" s="195"/>
      <c r="T23" s="197"/>
      <c r="U23" s="195"/>
      <c r="V23" s="197"/>
      <c r="W23" s="195"/>
      <c r="X23" s="197"/>
      <c r="Y23" s="195"/>
      <c r="Z23" s="197"/>
      <c r="AA23" s="195"/>
      <c r="AB23" s="197"/>
      <c r="AC23" s="195"/>
      <c r="AD23" s="197"/>
      <c r="AE23" s="195"/>
      <c r="AF23" s="197"/>
      <c r="AG23" s="195"/>
      <c r="AH23" s="197"/>
      <c r="AI23" s="195"/>
      <c r="AJ23" s="197"/>
      <c r="AK23" s="195"/>
      <c r="AL23" s="197"/>
      <c r="AM23" s="195"/>
      <c r="AN23" s="197"/>
      <c r="AO23" s="195"/>
      <c r="AP23" s="197"/>
      <c r="AQ23" s="195"/>
      <c r="AR23" s="197"/>
      <c r="AS23" s="195"/>
      <c r="AT23" s="197"/>
      <c r="AU23" s="195"/>
      <c r="AV23" s="197"/>
      <c r="AW23" s="195"/>
      <c r="AX23" s="197"/>
      <c r="AY23" s="195"/>
      <c r="AZ23" s="197"/>
      <c r="BA23" s="195"/>
      <c r="BB23" s="197"/>
    </row>
    <row r="24" spans="1:54">
      <c r="A24" s="163"/>
      <c r="B24" s="163"/>
      <c r="C24" s="163"/>
      <c r="D24" s="163"/>
      <c r="E24" s="195"/>
      <c r="F24" s="197"/>
      <c r="G24" s="195"/>
      <c r="H24" s="197"/>
      <c r="I24" s="195"/>
      <c r="J24" s="197"/>
      <c r="K24" s="195"/>
      <c r="L24" s="197"/>
      <c r="M24" s="195"/>
      <c r="N24" s="197"/>
      <c r="O24" s="195"/>
      <c r="P24" s="197"/>
      <c r="Q24" s="195"/>
      <c r="R24" s="197"/>
      <c r="S24" s="195"/>
      <c r="T24" s="197"/>
      <c r="U24" s="195"/>
      <c r="V24" s="197"/>
      <c r="W24" s="195"/>
      <c r="X24" s="197"/>
      <c r="Y24" s="195"/>
      <c r="Z24" s="197"/>
      <c r="AA24" s="195"/>
      <c r="AB24" s="197"/>
      <c r="AC24" s="195"/>
      <c r="AD24" s="197"/>
      <c r="AE24" s="195"/>
      <c r="AF24" s="197"/>
      <c r="AG24" s="195"/>
      <c r="AH24" s="197"/>
      <c r="AI24" s="195"/>
      <c r="AJ24" s="197"/>
      <c r="AK24" s="195"/>
      <c r="AL24" s="197"/>
      <c r="AM24" s="195"/>
      <c r="AN24" s="197"/>
      <c r="AO24" s="195"/>
      <c r="AP24" s="197"/>
      <c r="AQ24" s="195"/>
      <c r="AR24" s="197"/>
      <c r="AS24" s="195"/>
      <c r="AT24" s="197"/>
      <c r="AU24" s="195"/>
      <c r="AV24" s="197"/>
      <c r="AW24" s="195"/>
      <c r="AX24" s="197"/>
      <c r="AY24" s="195"/>
      <c r="AZ24" s="197"/>
      <c r="BA24" s="195"/>
      <c r="BB24" s="197"/>
    </row>
    <row r="25" spans="1:54">
      <c r="A25" s="163"/>
      <c r="B25" s="163"/>
      <c r="C25" s="163"/>
      <c r="D25" s="163"/>
      <c r="E25" s="195"/>
      <c r="F25" s="197"/>
      <c r="G25" s="195"/>
      <c r="H25" s="197"/>
      <c r="I25" s="195"/>
      <c r="J25" s="197"/>
      <c r="K25" s="195"/>
      <c r="L25" s="197"/>
      <c r="M25" s="195"/>
      <c r="N25" s="197"/>
      <c r="O25" s="195"/>
      <c r="P25" s="197"/>
      <c r="Q25" s="195"/>
      <c r="R25" s="197"/>
      <c r="S25" s="195"/>
      <c r="T25" s="197"/>
      <c r="U25" s="195"/>
      <c r="V25" s="197"/>
      <c r="W25" s="195"/>
      <c r="X25" s="197"/>
      <c r="Y25" s="195"/>
      <c r="Z25" s="197"/>
      <c r="AA25" s="195"/>
      <c r="AB25" s="197"/>
      <c r="AC25" s="195"/>
      <c r="AD25" s="197"/>
      <c r="AE25" s="195"/>
      <c r="AF25" s="197"/>
      <c r="AG25" s="195"/>
      <c r="AH25" s="197"/>
      <c r="AI25" s="195"/>
      <c r="AJ25" s="197"/>
      <c r="AK25" s="195"/>
      <c r="AL25" s="197"/>
      <c r="AM25" s="195"/>
      <c r="AN25" s="197"/>
      <c r="AO25" s="195"/>
      <c r="AP25" s="197"/>
      <c r="AQ25" s="195"/>
      <c r="AR25" s="197"/>
      <c r="AS25" s="195"/>
      <c r="AT25" s="197"/>
      <c r="AU25" s="195"/>
      <c r="AV25" s="197"/>
      <c r="AW25" s="195"/>
      <c r="AX25" s="197"/>
      <c r="AY25" s="195"/>
      <c r="AZ25" s="197"/>
      <c r="BA25" s="195"/>
      <c r="BB25" s="197"/>
    </row>
    <row r="26" spans="1:54">
      <c r="A26" s="163"/>
      <c r="B26" s="163"/>
      <c r="C26" s="163"/>
      <c r="D26" s="163"/>
      <c r="E26" s="195"/>
      <c r="F26" s="197"/>
      <c r="G26" s="195"/>
      <c r="H26" s="197"/>
      <c r="I26" s="195"/>
      <c r="J26" s="197"/>
      <c r="K26" s="195"/>
      <c r="L26" s="197"/>
      <c r="M26" s="195"/>
      <c r="N26" s="197"/>
      <c r="O26" s="195"/>
      <c r="P26" s="197"/>
      <c r="Q26" s="195"/>
      <c r="R26" s="197"/>
      <c r="S26" s="195"/>
      <c r="T26" s="197"/>
      <c r="U26" s="195"/>
      <c r="V26" s="197"/>
      <c r="W26" s="195"/>
      <c r="X26" s="197"/>
      <c r="Y26" s="195"/>
      <c r="Z26" s="197"/>
      <c r="AA26" s="195"/>
      <c r="AB26" s="197"/>
      <c r="AC26" s="195"/>
      <c r="AD26" s="197"/>
      <c r="AE26" s="195"/>
      <c r="AF26" s="197"/>
      <c r="AG26" s="195"/>
      <c r="AH26" s="197"/>
      <c r="AI26" s="195"/>
      <c r="AJ26" s="197"/>
      <c r="AK26" s="195"/>
      <c r="AL26" s="197"/>
      <c r="AM26" s="195"/>
      <c r="AN26" s="197"/>
      <c r="AO26" s="195"/>
      <c r="AP26" s="197"/>
      <c r="AQ26" s="195"/>
      <c r="AR26" s="197"/>
      <c r="AS26" s="195"/>
      <c r="AT26" s="197"/>
      <c r="AU26" s="195"/>
      <c r="AV26" s="197"/>
      <c r="AW26" s="195"/>
      <c r="AX26" s="197"/>
      <c r="AY26" s="195"/>
      <c r="AZ26" s="197"/>
      <c r="BA26" s="195"/>
      <c r="BB26" s="197"/>
    </row>
    <row r="27" spans="1:54">
      <c r="A27" s="163"/>
      <c r="B27" s="163"/>
      <c r="C27" s="163"/>
      <c r="D27" s="163"/>
      <c r="E27" s="195"/>
      <c r="F27" s="197"/>
      <c r="G27" s="195"/>
      <c r="H27" s="197"/>
      <c r="I27" s="195"/>
      <c r="J27" s="197"/>
      <c r="K27" s="195"/>
      <c r="L27" s="197"/>
      <c r="M27" s="195"/>
      <c r="N27" s="197"/>
      <c r="O27" s="195"/>
      <c r="P27" s="197"/>
      <c r="Q27" s="195"/>
      <c r="R27" s="197"/>
      <c r="S27" s="195"/>
      <c r="T27" s="197"/>
      <c r="U27" s="195"/>
      <c r="V27" s="197"/>
      <c r="W27" s="195"/>
      <c r="X27" s="197"/>
      <c r="Y27" s="195"/>
      <c r="Z27" s="197"/>
      <c r="AA27" s="195"/>
      <c r="AB27" s="197"/>
      <c r="AC27" s="195"/>
      <c r="AD27" s="197"/>
      <c r="AE27" s="195"/>
      <c r="AF27" s="197"/>
      <c r="AG27" s="195"/>
      <c r="AH27" s="197"/>
      <c r="AI27" s="195"/>
      <c r="AJ27" s="197"/>
      <c r="AK27" s="195"/>
      <c r="AL27" s="197"/>
      <c r="AM27" s="195"/>
      <c r="AN27" s="197"/>
      <c r="AO27" s="195"/>
      <c r="AP27" s="197"/>
      <c r="AQ27" s="195"/>
      <c r="AR27" s="197"/>
      <c r="AS27" s="195"/>
      <c r="AT27" s="197"/>
      <c r="AU27" s="195"/>
      <c r="AV27" s="197"/>
      <c r="AW27" s="195"/>
      <c r="AX27" s="197"/>
      <c r="AY27" s="195"/>
      <c r="AZ27" s="197"/>
      <c r="BA27" s="195"/>
      <c r="BB27" s="197"/>
    </row>
    <row r="28" spans="1:54">
      <c r="A28" s="163"/>
      <c r="B28" s="163"/>
      <c r="C28" s="163"/>
      <c r="D28" s="163"/>
      <c r="E28" s="195"/>
      <c r="F28" s="197"/>
      <c r="G28" s="195"/>
      <c r="H28" s="197"/>
      <c r="I28" s="195"/>
      <c r="J28" s="197"/>
      <c r="K28" s="195"/>
      <c r="L28" s="197"/>
      <c r="M28" s="195"/>
      <c r="N28" s="197"/>
      <c r="O28" s="195"/>
      <c r="P28" s="197"/>
      <c r="Q28" s="195"/>
      <c r="R28" s="197"/>
      <c r="S28" s="195"/>
      <c r="T28" s="197"/>
      <c r="U28" s="195"/>
      <c r="V28" s="197"/>
      <c r="W28" s="195"/>
      <c r="X28" s="197"/>
      <c r="Y28" s="195"/>
      <c r="Z28" s="197"/>
      <c r="AA28" s="195"/>
      <c r="AB28" s="197"/>
      <c r="AC28" s="195"/>
      <c r="AD28" s="197"/>
      <c r="AE28" s="195"/>
      <c r="AF28" s="197"/>
      <c r="AG28" s="195"/>
      <c r="AH28" s="197"/>
      <c r="AI28" s="195"/>
      <c r="AJ28" s="197"/>
      <c r="AK28" s="195"/>
      <c r="AL28" s="197"/>
      <c r="AM28" s="195"/>
      <c r="AN28" s="197"/>
      <c r="AO28" s="195"/>
      <c r="AP28" s="197"/>
      <c r="AQ28" s="195"/>
      <c r="AR28" s="197"/>
      <c r="AS28" s="195"/>
      <c r="AT28" s="197"/>
      <c r="AU28" s="195"/>
      <c r="AV28" s="197"/>
      <c r="AW28" s="195"/>
      <c r="AX28" s="197"/>
      <c r="AY28" s="195"/>
      <c r="AZ28" s="197"/>
      <c r="BA28" s="195"/>
      <c r="BB28" s="197"/>
    </row>
    <row r="29" spans="1:54">
      <c r="A29" s="163"/>
      <c r="B29" s="163"/>
      <c r="C29" s="163"/>
      <c r="D29" s="163"/>
      <c r="E29" s="195"/>
      <c r="F29" s="197"/>
      <c r="G29" s="195"/>
      <c r="H29" s="197"/>
      <c r="I29" s="195"/>
      <c r="J29" s="197"/>
      <c r="K29" s="195"/>
      <c r="L29" s="197"/>
      <c r="M29" s="195"/>
      <c r="N29" s="197"/>
      <c r="O29" s="195"/>
      <c r="P29" s="197"/>
      <c r="Q29" s="195"/>
      <c r="R29" s="197"/>
      <c r="S29" s="195"/>
      <c r="T29" s="197"/>
      <c r="U29" s="195"/>
      <c r="V29" s="197"/>
      <c r="W29" s="195"/>
      <c r="X29" s="197"/>
      <c r="Y29" s="195"/>
      <c r="Z29" s="197"/>
      <c r="AA29" s="195"/>
      <c r="AB29" s="197"/>
      <c r="AC29" s="195"/>
      <c r="AD29" s="197"/>
      <c r="AE29" s="195"/>
      <c r="AF29" s="197"/>
      <c r="AG29" s="195"/>
      <c r="AH29" s="197"/>
      <c r="AI29" s="195"/>
      <c r="AJ29" s="197"/>
      <c r="AK29" s="195"/>
      <c r="AL29" s="197"/>
      <c r="AM29" s="195"/>
      <c r="AN29" s="197"/>
      <c r="AO29" s="195"/>
      <c r="AP29" s="197"/>
      <c r="AQ29" s="195"/>
      <c r="AR29" s="197"/>
      <c r="AS29" s="195"/>
      <c r="AT29" s="197"/>
      <c r="AU29" s="195"/>
      <c r="AV29" s="197"/>
      <c r="AW29" s="195"/>
      <c r="AX29" s="197"/>
      <c r="AY29" s="195"/>
      <c r="AZ29" s="197"/>
      <c r="BA29" s="195"/>
      <c r="BB29" s="197"/>
    </row>
    <row r="30" spans="1:54">
      <c r="A30" s="163"/>
      <c r="B30" s="163"/>
      <c r="C30" s="163"/>
      <c r="D30" s="163"/>
      <c r="E30" s="195"/>
      <c r="F30" s="197"/>
      <c r="G30" s="195"/>
      <c r="H30" s="197"/>
      <c r="I30" s="195"/>
      <c r="J30" s="197"/>
      <c r="K30" s="195"/>
      <c r="L30" s="197"/>
      <c r="M30" s="195"/>
      <c r="N30" s="197"/>
      <c r="O30" s="195"/>
      <c r="P30" s="197"/>
      <c r="Q30" s="195"/>
      <c r="R30" s="197"/>
      <c r="S30" s="195"/>
      <c r="T30" s="197"/>
      <c r="U30" s="195"/>
      <c r="V30" s="197"/>
      <c r="W30" s="195"/>
      <c r="X30" s="197"/>
      <c r="Y30" s="195"/>
      <c r="Z30" s="197"/>
      <c r="AA30" s="195"/>
      <c r="AB30" s="197"/>
      <c r="AC30" s="195"/>
      <c r="AD30" s="197"/>
      <c r="AE30" s="195"/>
      <c r="AF30" s="197"/>
      <c r="AG30" s="195"/>
      <c r="AH30" s="197"/>
      <c r="AI30" s="195"/>
      <c r="AJ30" s="197"/>
      <c r="AK30" s="195"/>
      <c r="AL30" s="197"/>
      <c r="AM30" s="195"/>
      <c r="AN30" s="197"/>
      <c r="AO30" s="195"/>
      <c r="AP30" s="197"/>
      <c r="AQ30" s="195"/>
      <c r="AR30" s="197"/>
      <c r="AS30" s="195"/>
      <c r="AT30" s="197"/>
      <c r="AU30" s="195"/>
      <c r="AV30" s="197"/>
      <c r="AW30" s="195"/>
      <c r="AX30" s="197"/>
      <c r="AY30" s="195"/>
      <c r="AZ30" s="197"/>
      <c r="BA30" s="195"/>
      <c r="BB30" s="197"/>
    </row>
    <row r="31" spans="1:54">
      <c r="A31" s="163"/>
      <c r="B31" s="163"/>
      <c r="C31" s="163"/>
      <c r="D31" s="163"/>
      <c r="E31" s="195"/>
      <c r="F31" s="197"/>
      <c r="G31" s="195"/>
      <c r="H31" s="197"/>
      <c r="I31" s="195"/>
      <c r="J31" s="197"/>
      <c r="K31" s="195"/>
      <c r="L31" s="197"/>
      <c r="M31" s="195"/>
      <c r="N31" s="197"/>
      <c r="O31" s="195"/>
      <c r="P31" s="197"/>
      <c r="Q31" s="195"/>
      <c r="R31" s="197"/>
      <c r="S31" s="195"/>
      <c r="T31" s="197"/>
      <c r="U31" s="195"/>
      <c r="V31" s="197"/>
      <c r="W31" s="195"/>
      <c r="X31" s="197"/>
      <c r="Y31" s="195"/>
      <c r="Z31" s="197"/>
      <c r="AA31" s="195"/>
      <c r="AB31" s="197"/>
      <c r="AC31" s="195"/>
      <c r="AD31" s="197"/>
      <c r="AE31" s="195"/>
      <c r="AF31" s="197"/>
      <c r="AG31" s="195"/>
      <c r="AH31" s="197"/>
      <c r="AI31" s="195"/>
      <c r="AJ31" s="197"/>
      <c r="AK31" s="195"/>
      <c r="AL31" s="197"/>
      <c r="AM31" s="195"/>
      <c r="AN31" s="197"/>
      <c r="AO31" s="195"/>
      <c r="AP31" s="197"/>
      <c r="AQ31" s="195"/>
      <c r="AR31" s="197"/>
      <c r="AS31" s="195"/>
      <c r="AT31" s="197"/>
      <c r="AU31" s="195"/>
      <c r="AV31" s="197"/>
      <c r="AW31" s="195"/>
      <c r="AX31" s="197"/>
      <c r="AY31" s="195"/>
      <c r="AZ31" s="197"/>
      <c r="BA31" s="195"/>
      <c r="BB31" s="197"/>
    </row>
    <row r="32" spans="1:54">
      <c r="A32" s="163"/>
      <c r="B32" s="163"/>
      <c r="C32" s="163"/>
      <c r="D32" s="163"/>
      <c r="E32" s="195"/>
      <c r="F32" s="197"/>
      <c r="G32" s="195"/>
      <c r="H32" s="197"/>
      <c r="I32" s="195"/>
      <c r="J32" s="197"/>
      <c r="K32" s="195"/>
      <c r="L32" s="197"/>
      <c r="M32" s="195"/>
      <c r="N32" s="197"/>
      <c r="O32" s="195"/>
      <c r="P32" s="197"/>
      <c r="Q32" s="195"/>
      <c r="R32" s="197"/>
      <c r="S32" s="195"/>
      <c r="T32" s="197"/>
      <c r="U32" s="195"/>
      <c r="V32" s="197"/>
      <c r="W32" s="195"/>
      <c r="X32" s="197"/>
      <c r="Y32" s="195"/>
      <c r="Z32" s="197"/>
      <c r="AA32" s="195"/>
      <c r="AB32" s="197"/>
      <c r="AC32" s="195"/>
      <c r="AD32" s="197"/>
      <c r="AE32" s="195"/>
      <c r="AF32" s="197"/>
      <c r="AG32" s="195"/>
      <c r="AH32" s="197"/>
      <c r="AI32" s="195"/>
      <c r="AJ32" s="197"/>
      <c r="AK32" s="195"/>
      <c r="AL32" s="197"/>
      <c r="AM32" s="195"/>
      <c r="AN32" s="197"/>
      <c r="AO32" s="195"/>
      <c r="AP32" s="197"/>
      <c r="AQ32" s="195"/>
      <c r="AR32" s="197"/>
      <c r="AS32" s="195"/>
      <c r="AT32" s="197"/>
      <c r="AU32" s="195"/>
      <c r="AV32" s="197"/>
      <c r="AW32" s="195"/>
      <c r="AX32" s="197"/>
      <c r="AY32" s="195"/>
      <c r="AZ32" s="197"/>
      <c r="BA32" s="195"/>
      <c r="BB32" s="197"/>
    </row>
    <row r="33" spans="1:54">
      <c r="A33" s="163"/>
      <c r="B33" s="163"/>
      <c r="C33" s="163"/>
      <c r="D33" s="163"/>
      <c r="E33" s="195"/>
      <c r="F33" s="197"/>
      <c r="G33" s="195"/>
      <c r="H33" s="197"/>
      <c r="I33" s="195"/>
      <c r="J33" s="197"/>
      <c r="K33" s="195"/>
      <c r="L33" s="197"/>
      <c r="M33" s="195"/>
      <c r="N33" s="197"/>
      <c r="O33" s="195"/>
      <c r="P33" s="197"/>
      <c r="Q33" s="195"/>
      <c r="R33" s="197"/>
      <c r="S33" s="195"/>
      <c r="T33" s="197"/>
      <c r="U33" s="195"/>
      <c r="V33" s="197"/>
      <c r="W33" s="195"/>
      <c r="X33" s="197"/>
      <c r="Y33" s="195"/>
      <c r="Z33" s="197"/>
      <c r="AA33" s="195"/>
      <c r="AB33" s="197"/>
      <c r="AC33" s="195"/>
      <c r="AD33" s="197"/>
      <c r="AE33" s="195"/>
      <c r="AF33" s="197"/>
      <c r="AG33" s="195"/>
      <c r="AH33" s="197"/>
      <c r="AI33" s="195"/>
      <c r="AJ33" s="197"/>
      <c r="AK33" s="195"/>
      <c r="AL33" s="197"/>
      <c r="AM33" s="195"/>
      <c r="AN33" s="197"/>
      <c r="AO33" s="195"/>
      <c r="AP33" s="197"/>
      <c r="AQ33" s="195"/>
      <c r="AR33" s="197"/>
      <c r="AS33" s="195"/>
      <c r="AT33" s="197"/>
      <c r="AU33" s="195"/>
      <c r="AV33" s="197"/>
      <c r="AW33" s="195"/>
      <c r="AX33" s="197"/>
      <c r="AY33" s="195"/>
      <c r="AZ33" s="197"/>
      <c r="BA33" s="195"/>
      <c r="BB33" s="197"/>
    </row>
    <row r="34" spans="1:54">
      <c r="A34" s="163"/>
      <c r="B34" s="163"/>
      <c r="C34" s="163"/>
      <c r="D34" s="163"/>
      <c r="E34" s="195"/>
      <c r="F34" s="197"/>
      <c r="G34" s="195"/>
      <c r="H34" s="197"/>
      <c r="I34" s="195"/>
      <c r="J34" s="197"/>
      <c r="K34" s="195"/>
      <c r="L34" s="197"/>
      <c r="M34" s="195"/>
      <c r="N34" s="197"/>
      <c r="O34" s="195"/>
      <c r="P34" s="197"/>
      <c r="Q34" s="195"/>
      <c r="R34" s="197"/>
      <c r="S34" s="195"/>
      <c r="T34" s="197"/>
      <c r="U34" s="195"/>
      <c r="V34" s="197"/>
      <c r="W34" s="195"/>
      <c r="X34" s="197"/>
      <c r="Y34" s="195"/>
      <c r="Z34" s="197"/>
      <c r="AA34" s="195"/>
      <c r="AB34" s="197"/>
      <c r="AC34" s="195"/>
      <c r="AD34" s="197"/>
      <c r="AE34" s="195"/>
      <c r="AF34" s="197"/>
      <c r="AG34" s="195"/>
      <c r="AH34" s="197"/>
      <c r="AI34" s="195"/>
      <c r="AJ34" s="197"/>
      <c r="AK34" s="195"/>
      <c r="AL34" s="197"/>
      <c r="AM34" s="195"/>
      <c r="AN34" s="197"/>
      <c r="AO34" s="195"/>
      <c r="AP34" s="197"/>
      <c r="AQ34" s="195"/>
      <c r="AR34" s="197"/>
      <c r="AS34" s="195"/>
      <c r="AT34" s="197"/>
      <c r="AU34" s="195"/>
      <c r="AV34" s="197"/>
      <c r="AW34" s="195"/>
      <c r="AX34" s="197"/>
      <c r="AY34" s="195"/>
      <c r="AZ34" s="197"/>
      <c r="BA34" s="195"/>
      <c r="BB34" s="197"/>
    </row>
    <row r="35" spans="1:54">
      <c r="A35" s="163"/>
      <c r="B35" s="163"/>
      <c r="C35" s="163"/>
      <c r="D35" s="163"/>
      <c r="E35" s="195"/>
      <c r="F35" s="197"/>
      <c r="G35" s="195"/>
      <c r="H35" s="197"/>
      <c r="I35" s="195"/>
      <c r="J35" s="197"/>
      <c r="K35" s="195"/>
      <c r="L35" s="197"/>
      <c r="M35" s="195"/>
      <c r="N35" s="197"/>
      <c r="O35" s="195"/>
      <c r="P35" s="197"/>
      <c r="Q35" s="195"/>
      <c r="R35" s="197"/>
      <c r="S35" s="195"/>
      <c r="T35" s="197"/>
      <c r="U35" s="195"/>
      <c r="V35" s="197"/>
      <c r="W35" s="195"/>
      <c r="X35" s="197"/>
      <c r="Y35" s="195"/>
      <c r="Z35" s="197"/>
      <c r="AA35" s="195"/>
      <c r="AB35" s="197"/>
      <c r="AC35" s="195"/>
      <c r="AD35" s="197"/>
      <c r="AE35" s="195"/>
      <c r="AF35" s="197"/>
      <c r="AG35" s="195"/>
      <c r="AH35" s="197"/>
      <c r="AI35" s="195"/>
      <c r="AJ35" s="197"/>
      <c r="AK35" s="195"/>
      <c r="AL35" s="197"/>
      <c r="AM35" s="195"/>
      <c r="AN35" s="197"/>
      <c r="AO35" s="195"/>
      <c r="AP35" s="197"/>
      <c r="AQ35" s="195"/>
      <c r="AR35" s="197"/>
      <c r="AS35" s="195"/>
      <c r="AT35" s="197"/>
      <c r="AU35" s="195"/>
      <c r="AV35" s="197"/>
      <c r="AW35" s="195"/>
      <c r="AX35" s="197"/>
      <c r="AY35" s="195"/>
      <c r="AZ35" s="197"/>
      <c r="BA35" s="195"/>
      <c r="BB35" s="197"/>
    </row>
    <row r="36" spans="1:54">
      <c r="A36" s="163"/>
      <c r="B36" s="163"/>
      <c r="C36" s="163"/>
      <c r="D36" s="163"/>
      <c r="E36" s="195"/>
      <c r="F36" s="197"/>
      <c r="G36" s="195"/>
      <c r="H36" s="197"/>
      <c r="I36" s="195"/>
      <c r="J36" s="197"/>
      <c r="K36" s="195"/>
      <c r="L36" s="197"/>
      <c r="M36" s="195"/>
      <c r="N36" s="197"/>
      <c r="O36" s="195"/>
      <c r="P36" s="197"/>
      <c r="Q36" s="195"/>
      <c r="R36" s="197"/>
      <c r="S36" s="195"/>
      <c r="T36" s="197"/>
      <c r="U36" s="195"/>
      <c r="V36" s="197"/>
      <c r="W36" s="195"/>
      <c r="X36" s="197"/>
      <c r="Y36" s="195"/>
      <c r="Z36" s="197"/>
      <c r="AA36" s="195"/>
      <c r="AB36" s="197"/>
      <c r="AC36" s="195"/>
      <c r="AD36" s="197"/>
      <c r="AE36" s="195"/>
      <c r="AF36" s="197"/>
      <c r="AG36" s="195"/>
      <c r="AH36" s="197"/>
      <c r="AI36" s="195"/>
      <c r="AJ36" s="197"/>
      <c r="AK36" s="195"/>
      <c r="AL36" s="197"/>
      <c r="AM36" s="195"/>
      <c r="AN36" s="197"/>
      <c r="AO36" s="195"/>
      <c r="AP36" s="197"/>
      <c r="AQ36" s="195"/>
      <c r="AR36" s="197"/>
      <c r="AS36" s="195"/>
      <c r="AT36" s="197"/>
      <c r="AU36" s="195"/>
      <c r="AV36" s="197"/>
      <c r="AW36" s="195"/>
      <c r="AX36" s="197"/>
      <c r="AY36" s="195"/>
      <c r="AZ36" s="197"/>
      <c r="BA36" s="195"/>
      <c r="BB36" s="197"/>
    </row>
    <row r="37" spans="1:54">
      <c r="A37" s="163"/>
      <c r="B37" s="163"/>
      <c r="C37" s="163"/>
      <c r="D37" s="163"/>
      <c r="E37" s="195"/>
      <c r="F37" s="197"/>
      <c r="G37" s="195"/>
      <c r="H37" s="197"/>
      <c r="I37" s="195"/>
      <c r="J37" s="197"/>
      <c r="K37" s="195"/>
      <c r="L37" s="197"/>
      <c r="M37" s="195"/>
      <c r="N37" s="197"/>
      <c r="O37" s="195"/>
      <c r="P37" s="197"/>
      <c r="Q37" s="195"/>
      <c r="R37" s="197"/>
      <c r="S37" s="195"/>
      <c r="T37" s="197"/>
      <c r="U37" s="195"/>
      <c r="V37" s="197"/>
      <c r="W37" s="195"/>
      <c r="X37" s="197"/>
      <c r="Y37" s="195"/>
      <c r="Z37" s="197"/>
      <c r="AA37" s="195"/>
      <c r="AB37" s="197"/>
      <c r="AC37" s="195"/>
      <c r="AD37" s="197"/>
      <c r="AE37" s="195"/>
      <c r="AF37" s="197"/>
      <c r="AG37" s="195"/>
      <c r="AH37" s="197"/>
      <c r="AI37" s="195"/>
      <c r="AJ37" s="197"/>
      <c r="AK37" s="195"/>
      <c r="AL37" s="197"/>
      <c r="AM37" s="195"/>
      <c r="AN37" s="197"/>
      <c r="AO37" s="195"/>
      <c r="AP37" s="197"/>
      <c r="AQ37" s="195"/>
      <c r="AR37" s="197"/>
      <c r="AS37" s="195"/>
      <c r="AT37" s="197"/>
      <c r="AU37" s="195"/>
      <c r="AV37" s="197"/>
      <c r="AW37" s="195"/>
      <c r="AX37" s="197"/>
      <c r="AY37" s="195"/>
      <c r="AZ37" s="197"/>
      <c r="BA37" s="195"/>
      <c r="BB37" s="197"/>
    </row>
    <row r="38" spans="1:54">
      <c r="A38" s="163"/>
      <c r="B38" s="163"/>
      <c r="C38" s="163"/>
      <c r="D38" s="163"/>
      <c r="E38" s="195"/>
      <c r="F38" s="197"/>
      <c r="G38" s="195"/>
      <c r="H38" s="197"/>
      <c r="I38" s="195"/>
      <c r="J38" s="197"/>
      <c r="K38" s="195"/>
      <c r="L38" s="197"/>
      <c r="M38" s="195"/>
      <c r="N38" s="197"/>
      <c r="O38" s="195"/>
      <c r="P38" s="197"/>
      <c r="Q38" s="195"/>
      <c r="R38" s="197"/>
      <c r="S38" s="195"/>
      <c r="T38" s="197"/>
      <c r="U38" s="195"/>
      <c r="V38" s="197"/>
      <c r="W38" s="195"/>
      <c r="X38" s="197"/>
      <c r="Y38" s="195"/>
      <c r="Z38" s="197"/>
      <c r="AA38" s="195"/>
      <c r="AB38" s="197"/>
      <c r="AC38" s="195"/>
      <c r="AD38" s="197"/>
      <c r="AE38" s="195"/>
      <c r="AF38" s="197"/>
      <c r="AG38" s="195"/>
      <c r="AH38" s="197"/>
      <c r="AI38" s="195"/>
      <c r="AJ38" s="197"/>
      <c r="AK38" s="195"/>
      <c r="AL38" s="197"/>
      <c r="AM38" s="195"/>
      <c r="AN38" s="197"/>
      <c r="AO38" s="195"/>
      <c r="AP38" s="197"/>
      <c r="AQ38" s="195"/>
      <c r="AR38" s="197"/>
      <c r="AS38" s="195"/>
      <c r="AT38" s="197"/>
      <c r="AU38" s="195"/>
      <c r="AV38" s="197"/>
      <c r="AW38" s="195"/>
      <c r="AX38" s="197"/>
      <c r="AY38" s="195"/>
      <c r="AZ38" s="197"/>
      <c r="BA38" s="195"/>
      <c r="BB38" s="197"/>
    </row>
    <row r="39" spans="1:54">
      <c r="A39" s="163"/>
      <c r="B39" s="163"/>
      <c r="C39" s="163"/>
      <c r="D39" s="163"/>
      <c r="E39" s="195"/>
      <c r="F39" s="197"/>
      <c r="G39" s="195"/>
      <c r="H39" s="197"/>
      <c r="I39" s="195"/>
      <c r="J39" s="197"/>
      <c r="K39" s="195"/>
      <c r="L39" s="197"/>
      <c r="M39" s="195"/>
      <c r="N39" s="197"/>
      <c r="O39" s="195"/>
      <c r="P39" s="197"/>
      <c r="Q39" s="195"/>
      <c r="R39" s="197"/>
      <c r="S39" s="195"/>
      <c r="T39" s="197"/>
      <c r="U39" s="195"/>
      <c r="V39" s="197"/>
      <c r="W39" s="195"/>
      <c r="X39" s="197"/>
      <c r="Y39" s="195"/>
      <c r="Z39" s="197"/>
      <c r="AA39" s="195"/>
      <c r="AB39" s="197"/>
      <c r="AC39" s="195"/>
      <c r="AD39" s="197"/>
      <c r="AE39" s="195"/>
      <c r="AF39" s="197"/>
      <c r="AG39" s="195"/>
      <c r="AH39" s="197"/>
      <c r="AI39" s="195"/>
      <c r="AJ39" s="197"/>
      <c r="AK39" s="195"/>
      <c r="AL39" s="197"/>
      <c r="AM39" s="195"/>
      <c r="AN39" s="197"/>
      <c r="AO39" s="195"/>
      <c r="AP39" s="197"/>
      <c r="AQ39" s="195"/>
      <c r="AR39" s="197"/>
      <c r="AS39" s="195"/>
      <c r="AT39" s="197"/>
      <c r="AU39" s="195"/>
      <c r="AV39" s="197"/>
      <c r="AW39" s="195"/>
      <c r="AX39" s="197"/>
      <c r="AY39" s="195"/>
      <c r="AZ39" s="197"/>
      <c r="BA39" s="195"/>
      <c r="BB39" s="197"/>
    </row>
    <row r="40" spans="1:54">
      <c r="A40" s="163"/>
      <c r="B40" s="163"/>
      <c r="C40" s="163"/>
      <c r="D40" s="163"/>
      <c r="E40" s="195"/>
      <c r="F40" s="197"/>
      <c r="G40" s="195"/>
      <c r="H40" s="197"/>
      <c r="I40" s="195"/>
      <c r="J40" s="197"/>
      <c r="K40" s="195"/>
      <c r="L40" s="197"/>
      <c r="M40" s="195"/>
      <c r="N40" s="197"/>
      <c r="O40" s="195"/>
      <c r="P40" s="197"/>
      <c r="Q40" s="195"/>
      <c r="R40" s="197"/>
      <c r="S40" s="195"/>
      <c r="T40" s="197"/>
      <c r="U40" s="195"/>
      <c r="V40" s="197"/>
      <c r="W40" s="195"/>
      <c r="X40" s="197"/>
      <c r="Y40" s="195"/>
      <c r="Z40" s="197"/>
      <c r="AA40" s="195"/>
      <c r="AB40" s="197"/>
      <c r="AC40" s="195"/>
      <c r="AD40" s="197"/>
      <c r="AE40" s="195"/>
      <c r="AF40" s="197"/>
      <c r="AG40" s="195"/>
      <c r="AH40" s="197"/>
      <c r="AI40" s="195"/>
      <c r="AJ40" s="197"/>
      <c r="AK40" s="195"/>
      <c r="AL40" s="197"/>
      <c r="AM40" s="195"/>
      <c r="AN40" s="197"/>
      <c r="AO40" s="195"/>
      <c r="AP40" s="197"/>
      <c r="AQ40" s="195"/>
      <c r="AR40" s="197"/>
      <c r="AS40" s="195"/>
      <c r="AT40" s="197"/>
      <c r="AU40" s="195"/>
      <c r="AV40" s="197"/>
      <c r="AW40" s="195"/>
      <c r="AX40" s="197"/>
      <c r="AY40" s="195"/>
      <c r="AZ40" s="197"/>
      <c r="BA40" s="195"/>
      <c r="BB40" s="197"/>
    </row>
    <row r="41" spans="1:54">
      <c r="A41" s="163"/>
      <c r="B41" s="163"/>
      <c r="C41" s="163"/>
      <c r="D41" s="163"/>
      <c r="E41" s="195"/>
      <c r="F41" s="197"/>
      <c r="G41" s="195"/>
      <c r="H41" s="197"/>
      <c r="I41" s="195"/>
      <c r="J41" s="197"/>
      <c r="K41" s="195"/>
      <c r="L41" s="197"/>
      <c r="M41" s="195"/>
      <c r="N41" s="197"/>
      <c r="O41" s="195"/>
      <c r="P41" s="197"/>
      <c r="Q41" s="195"/>
      <c r="R41" s="197"/>
      <c r="S41" s="195"/>
      <c r="T41" s="197"/>
      <c r="U41" s="195"/>
      <c r="V41" s="197"/>
      <c r="W41" s="195"/>
      <c r="X41" s="197"/>
      <c r="Y41" s="195"/>
      <c r="Z41" s="197"/>
      <c r="AA41" s="195"/>
      <c r="AB41" s="197"/>
      <c r="AC41" s="195"/>
      <c r="AD41" s="197"/>
      <c r="AE41" s="195"/>
      <c r="AF41" s="197"/>
      <c r="AG41" s="195"/>
      <c r="AH41" s="197"/>
      <c r="AI41" s="195"/>
      <c r="AJ41" s="197"/>
      <c r="AK41" s="195"/>
      <c r="AL41" s="197"/>
      <c r="AM41" s="195"/>
      <c r="AN41" s="197"/>
      <c r="AO41" s="195"/>
      <c r="AP41" s="197"/>
      <c r="AQ41" s="195"/>
      <c r="AR41" s="197"/>
      <c r="AS41" s="195"/>
      <c r="AT41" s="197"/>
      <c r="AU41" s="195"/>
      <c r="AV41" s="197"/>
      <c r="AW41" s="195"/>
      <c r="AX41" s="197"/>
      <c r="AY41" s="195"/>
      <c r="AZ41" s="197"/>
      <c r="BA41" s="195"/>
      <c r="BB41" s="197"/>
    </row>
    <row r="42" spans="1:54">
      <c r="A42" s="163"/>
      <c r="B42" s="163"/>
      <c r="C42" s="163"/>
      <c r="D42" s="163"/>
      <c r="E42" s="195"/>
      <c r="F42" s="197"/>
      <c r="G42" s="195"/>
      <c r="H42" s="197"/>
      <c r="I42" s="195"/>
      <c r="J42" s="197"/>
      <c r="K42" s="195"/>
      <c r="L42" s="197"/>
      <c r="M42" s="195"/>
      <c r="N42" s="197"/>
      <c r="O42" s="195"/>
      <c r="P42" s="197"/>
      <c r="Q42" s="195"/>
      <c r="R42" s="197"/>
      <c r="S42" s="195"/>
      <c r="T42" s="197"/>
      <c r="U42" s="195"/>
      <c r="V42" s="197"/>
      <c r="W42" s="195"/>
      <c r="X42" s="197"/>
      <c r="Y42" s="195"/>
      <c r="Z42" s="197"/>
      <c r="AA42" s="195"/>
      <c r="AB42" s="197"/>
      <c r="AC42" s="195"/>
      <c r="AD42" s="197"/>
      <c r="AE42" s="195"/>
      <c r="AF42" s="197"/>
      <c r="AG42" s="195"/>
      <c r="AH42" s="197"/>
      <c r="AI42" s="195"/>
      <c r="AJ42" s="197"/>
      <c r="AK42" s="195"/>
      <c r="AL42" s="197"/>
      <c r="AM42" s="195"/>
      <c r="AN42" s="197"/>
      <c r="AO42" s="195"/>
      <c r="AP42" s="197"/>
      <c r="AQ42" s="195"/>
      <c r="AR42" s="197"/>
      <c r="AS42" s="195"/>
      <c r="AT42" s="197"/>
      <c r="AU42" s="195"/>
      <c r="AV42" s="197"/>
      <c r="AW42" s="195"/>
      <c r="AX42" s="197"/>
      <c r="AY42" s="195"/>
      <c r="AZ42" s="197"/>
      <c r="BA42" s="195"/>
      <c r="BB42" s="197"/>
    </row>
    <row r="43" spans="1:54">
      <c r="A43" s="163"/>
      <c r="B43" s="163"/>
      <c r="C43" s="163"/>
      <c r="D43" s="163"/>
      <c r="E43" s="195"/>
      <c r="F43" s="197"/>
      <c r="G43" s="195"/>
      <c r="H43" s="197"/>
      <c r="I43" s="195"/>
      <c r="J43" s="197"/>
      <c r="K43" s="195"/>
      <c r="L43" s="197"/>
      <c r="M43" s="195"/>
      <c r="N43" s="197"/>
      <c r="O43" s="195"/>
      <c r="P43" s="197"/>
      <c r="Q43" s="195"/>
      <c r="R43" s="197"/>
      <c r="S43" s="195"/>
      <c r="T43" s="197"/>
      <c r="U43" s="195"/>
      <c r="V43" s="197"/>
      <c r="W43" s="195"/>
      <c r="X43" s="197"/>
      <c r="Y43" s="195"/>
      <c r="Z43" s="197"/>
      <c r="AA43" s="195"/>
      <c r="AB43" s="197"/>
      <c r="AC43" s="195"/>
      <c r="AD43" s="197"/>
      <c r="AE43" s="195"/>
      <c r="AF43" s="197"/>
      <c r="AG43" s="195"/>
      <c r="AH43" s="197"/>
      <c r="AI43" s="195"/>
      <c r="AJ43" s="197"/>
      <c r="AK43" s="195"/>
      <c r="AL43" s="197"/>
      <c r="AM43" s="195"/>
      <c r="AN43" s="197"/>
      <c r="AO43" s="195"/>
      <c r="AP43" s="197"/>
      <c r="AQ43" s="195"/>
      <c r="AR43" s="197"/>
      <c r="AS43" s="195"/>
      <c r="AT43" s="197"/>
      <c r="AU43" s="195"/>
      <c r="AV43" s="197"/>
      <c r="AW43" s="195"/>
      <c r="AX43" s="197"/>
      <c r="AY43" s="195"/>
      <c r="AZ43" s="197"/>
      <c r="BA43" s="195"/>
      <c r="BB43" s="197"/>
    </row>
    <row r="44" spans="1:54">
      <c r="A44" s="163"/>
      <c r="B44" s="163"/>
      <c r="C44" s="163"/>
      <c r="D44" s="163"/>
      <c r="E44" s="195"/>
      <c r="F44" s="197"/>
      <c r="G44" s="195"/>
      <c r="H44" s="197"/>
      <c r="I44" s="195"/>
      <c r="J44" s="197"/>
      <c r="K44" s="195"/>
      <c r="L44" s="197"/>
      <c r="M44" s="195"/>
      <c r="N44" s="197"/>
      <c r="O44" s="195"/>
      <c r="P44" s="197"/>
      <c r="Q44" s="195"/>
      <c r="R44" s="197"/>
      <c r="S44" s="195"/>
      <c r="T44" s="197"/>
      <c r="U44" s="195"/>
      <c r="V44" s="197"/>
      <c r="W44" s="195"/>
      <c r="X44" s="197"/>
      <c r="Y44" s="195"/>
      <c r="Z44" s="197"/>
      <c r="AA44" s="195"/>
      <c r="AB44" s="197"/>
      <c r="AC44" s="195"/>
      <c r="AD44" s="197"/>
      <c r="AE44" s="195"/>
      <c r="AF44" s="197"/>
      <c r="AG44" s="195"/>
      <c r="AH44" s="197"/>
      <c r="AI44" s="195"/>
      <c r="AJ44" s="197"/>
      <c r="AK44" s="195"/>
      <c r="AL44" s="197"/>
      <c r="AM44" s="195"/>
      <c r="AN44" s="197"/>
      <c r="AO44" s="195"/>
      <c r="AP44" s="197"/>
      <c r="AQ44" s="195"/>
      <c r="AR44" s="197"/>
      <c r="AS44" s="195"/>
      <c r="AT44" s="197"/>
      <c r="AU44" s="195"/>
      <c r="AV44" s="197"/>
      <c r="AW44" s="195"/>
      <c r="AX44" s="197"/>
      <c r="AY44" s="195"/>
      <c r="AZ44" s="197"/>
      <c r="BA44" s="195"/>
      <c r="BB44" s="197"/>
    </row>
    <row r="45" spans="1:54">
      <c r="A45" s="163"/>
      <c r="B45" s="163"/>
      <c r="C45" s="163"/>
      <c r="D45" s="163"/>
      <c r="E45" s="195"/>
      <c r="F45" s="197"/>
      <c r="G45" s="195"/>
      <c r="H45" s="197"/>
      <c r="I45" s="195"/>
      <c r="J45" s="197"/>
      <c r="K45" s="195"/>
      <c r="L45" s="197"/>
      <c r="M45" s="195"/>
      <c r="N45" s="197"/>
      <c r="O45" s="195"/>
      <c r="P45" s="197"/>
      <c r="Q45" s="195"/>
      <c r="R45" s="197"/>
      <c r="S45" s="195"/>
      <c r="T45" s="197"/>
      <c r="U45" s="195"/>
      <c r="V45" s="197"/>
      <c r="W45" s="195"/>
      <c r="X45" s="197"/>
      <c r="Y45" s="195"/>
      <c r="Z45" s="197"/>
      <c r="AA45" s="195"/>
      <c r="AB45" s="197"/>
      <c r="AC45" s="195"/>
      <c r="AD45" s="197"/>
      <c r="AE45" s="195"/>
      <c r="AF45" s="197"/>
      <c r="AG45" s="195"/>
      <c r="AH45" s="197"/>
      <c r="AI45" s="195"/>
      <c r="AJ45" s="197"/>
      <c r="AK45" s="195"/>
      <c r="AL45" s="197"/>
      <c r="AM45" s="195"/>
      <c r="AN45" s="197"/>
      <c r="AO45" s="195"/>
      <c r="AP45" s="197"/>
      <c r="AQ45" s="195"/>
      <c r="AR45" s="197"/>
      <c r="AS45" s="195"/>
      <c r="AT45" s="197"/>
      <c r="AU45" s="195"/>
      <c r="AV45" s="197"/>
      <c r="AW45" s="195"/>
      <c r="AX45" s="197"/>
      <c r="AY45" s="195"/>
      <c r="AZ45" s="197"/>
      <c r="BA45" s="195"/>
      <c r="BB45" s="197"/>
    </row>
    <row r="46" spans="1:54">
      <c r="A46" s="163"/>
      <c r="B46" s="163"/>
      <c r="C46" s="163"/>
      <c r="D46" s="163"/>
      <c r="E46" s="195"/>
      <c r="F46" s="197"/>
      <c r="G46" s="195"/>
      <c r="H46" s="197"/>
      <c r="I46" s="195"/>
      <c r="J46" s="197"/>
      <c r="K46" s="195"/>
      <c r="L46" s="197"/>
      <c r="M46" s="195"/>
      <c r="N46" s="197"/>
      <c r="O46" s="195"/>
      <c r="P46" s="197"/>
      <c r="Q46" s="195"/>
      <c r="R46" s="197"/>
      <c r="S46" s="195"/>
      <c r="T46" s="197"/>
      <c r="U46" s="195"/>
      <c r="V46" s="197"/>
      <c r="W46" s="195"/>
      <c r="X46" s="197"/>
      <c r="Y46" s="195"/>
      <c r="Z46" s="197"/>
      <c r="AA46" s="195"/>
      <c r="AB46" s="197"/>
      <c r="AC46" s="195"/>
      <c r="AD46" s="197"/>
      <c r="AE46" s="195"/>
      <c r="AF46" s="197"/>
      <c r="AG46" s="195"/>
      <c r="AH46" s="197"/>
      <c r="AI46" s="195"/>
      <c r="AJ46" s="197"/>
      <c r="AK46" s="195"/>
      <c r="AL46" s="197"/>
      <c r="AM46" s="195"/>
      <c r="AN46" s="197"/>
      <c r="AO46" s="195"/>
      <c r="AP46" s="197"/>
      <c r="AQ46" s="195"/>
      <c r="AR46" s="197"/>
      <c r="AS46" s="195"/>
      <c r="AT46" s="197"/>
      <c r="AU46" s="195"/>
      <c r="AV46" s="197"/>
      <c r="AW46" s="195"/>
      <c r="AX46" s="197"/>
      <c r="AY46" s="195"/>
      <c r="AZ46" s="197"/>
      <c r="BA46" s="195"/>
      <c r="BB46" s="197"/>
    </row>
    <row r="47" spans="1:54">
      <c r="A47" s="163"/>
      <c r="B47" s="163"/>
      <c r="C47" s="163"/>
      <c r="D47" s="163"/>
      <c r="E47" s="195"/>
      <c r="F47" s="197"/>
      <c r="G47" s="195"/>
      <c r="H47" s="197"/>
      <c r="I47" s="195"/>
      <c r="J47" s="197"/>
      <c r="K47" s="195"/>
      <c r="L47" s="197"/>
      <c r="M47" s="195"/>
      <c r="N47" s="197"/>
      <c r="O47" s="195"/>
      <c r="P47" s="197"/>
      <c r="Q47" s="195"/>
      <c r="R47" s="197"/>
      <c r="S47" s="195"/>
      <c r="T47" s="197"/>
      <c r="U47" s="195"/>
      <c r="V47" s="197"/>
      <c r="W47" s="195"/>
      <c r="X47" s="197"/>
      <c r="Y47" s="195"/>
      <c r="Z47" s="197"/>
      <c r="AA47" s="195"/>
      <c r="AB47" s="197"/>
      <c r="AC47" s="195"/>
      <c r="AD47" s="197"/>
      <c r="AE47" s="195"/>
      <c r="AF47" s="197"/>
      <c r="AG47" s="195"/>
      <c r="AH47" s="197"/>
      <c r="AI47" s="195"/>
      <c r="AJ47" s="197"/>
      <c r="AK47" s="195"/>
      <c r="AL47" s="197"/>
      <c r="AM47" s="195"/>
      <c r="AN47" s="197"/>
      <c r="AO47" s="195"/>
      <c r="AP47" s="197"/>
      <c r="AQ47" s="195"/>
      <c r="AR47" s="197"/>
      <c r="AS47" s="195"/>
      <c r="AT47" s="197"/>
      <c r="AU47" s="195"/>
      <c r="AV47" s="197"/>
      <c r="AW47" s="195"/>
      <c r="AX47" s="197"/>
      <c r="AY47" s="195"/>
      <c r="AZ47" s="197"/>
      <c r="BA47" s="195"/>
      <c r="BB47" s="197"/>
    </row>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zoomScaleNormal="100" workbookViewId="0">
      <pane xSplit="1" ySplit="2" topLeftCell="P14" activePane="bottomRight" state="frozen"/>
      <selection activeCell="B3" sqref="B3"/>
      <selection pane="topRight" activeCell="B3" sqref="B3"/>
      <selection pane="bottomLeft" activeCell="B3" sqref="B3"/>
      <selection pane="bottomRight" activeCell="AE22" sqref="AE22:AH30"/>
    </sheetView>
  </sheetViews>
  <sheetFormatPr defaultColWidth="9.140625" defaultRowHeight="13.5" customHeight="1"/>
  <cols>
    <col min="1" max="1" width="9.140625" style="2"/>
    <col min="2" max="3" width="10.42578125" style="2" customWidth="1"/>
    <col min="4" max="7" width="9.140625" style="2"/>
    <col min="8" max="9" width="11.140625" style="2" customWidth="1"/>
    <col min="10" max="16384" width="9.140625" style="2"/>
  </cols>
  <sheetData>
    <row r="1" spans="1:34" ht="13.5" customHeight="1">
      <c r="A1" s="71" t="s">
        <v>64</v>
      </c>
      <c r="B1" s="73">
        <f>VALUE(RIGHT(B20,4))</f>
        <v>1992</v>
      </c>
      <c r="C1" s="73">
        <f t="shared" ref="C1:AE1" si="0">VALUE(RIGHT(C20,4))</f>
        <v>1993</v>
      </c>
      <c r="D1" s="73">
        <f t="shared" si="0"/>
        <v>1994</v>
      </c>
      <c r="E1" s="73">
        <f t="shared" si="0"/>
        <v>1995</v>
      </c>
      <c r="F1" s="73">
        <f t="shared" si="0"/>
        <v>1996</v>
      </c>
      <c r="G1" s="73">
        <f t="shared" si="0"/>
        <v>1997</v>
      </c>
      <c r="H1" s="73">
        <f t="shared" si="0"/>
        <v>1998</v>
      </c>
      <c r="I1" s="73">
        <v>1999</v>
      </c>
      <c r="J1" s="73">
        <f t="shared" si="0"/>
        <v>2000</v>
      </c>
      <c r="K1" s="73">
        <f t="shared" si="0"/>
        <v>2001</v>
      </c>
      <c r="L1" s="73">
        <f t="shared" si="0"/>
        <v>2002</v>
      </c>
      <c r="M1" s="73">
        <f t="shared" si="0"/>
        <v>2003</v>
      </c>
      <c r="N1" s="73">
        <f t="shared" si="0"/>
        <v>2004</v>
      </c>
      <c r="O1" s="73">
        <f t="shared" si="0"/>
        <v>2005</v>
      </c>
      <c r="P1" s="73">
        <f t="shared" si="0"/>
        <v>2006</v>
      </c>
      <c r="Q1" s="73">
        <f t="shared" si="0"/>
        <v>2007</v>
      </c>
      <c r="R1" s="73">
        <f t="shared" si="0"/>
        <v>2008</v>
      </c>
      <c r="S1" s="73">
        <f t="shared" si="0"/>
        <v>2009</v>
      </c>
      <c r="T1" s="73">
        <f t="shared" si="0"/>
        <v>2010</v>
      </c>
      <c r="U1" s="73">
        <f t="shared" si="0"/>
        <v>2011</v>
      </c>
      <c r="V1" s="73">
        <f t="shared" ref="V1" si="1">VALUE(RIGHT(V20,4))</f>
        <v>2012</v>
      </c>
      <c r="W1" s="73">
        <f t="shared" si="0"/>
        <v>2013</v>
      </c>
      <c r="X1" s="73">
        <f t="shared" si="0"/>
        <v>2014</v>
      </c>
      <c r="Y1" s="73">
        <f t="shared" si="0"/>
        <v>2015</v>
      </c>
      <c r="Z1" s="73">
        <f t="shared" si="0"/>
        <v>2016</v>
      </c>
      <c r="AA1" s="73">
        <f t="shared" si="0"/>
        <v>2017</v>
      </c>
      <c r="AB1" s="73">
        <f t="shared" si="0"/>
        <v>2018</v>
      </c>
      <c r="AC1" s="73">
        <f t="shared" si="0"/>
        <v>2019</v>
      </c>
      <c r="AD1" s="73">
        <f t="shared" si="0"/>
        <v>2020</v>
      </c>
      <c r="AE1" s="73">
        <f t="shared" si="0"/>
        <v>2021</v>
      </c>
      <c r="AF1" s="73">
        <f t="shared" ref="AF1:AH1" si="2">VALUE(RIGHT(AF20,4))</f>
        <v>2022</v>
      </c>
      <c r="AG1" s="73">
        <f t="shared" si="2"/>
        <v>2023</v>
      </c>
      <c r="AH1" s="73">
        <f t="shared" si="2"/>
        <v>2024</v>
      </c>
    </row>
    <row r="2" spans="1:34" ht="13.5" customHeight="1">
      <c r="A2" s="71" t="s">
        <v>65</v>
      </c>
      <c r="B2" s="73">
        <f>B1-1</f>
        <v>1991</v>
      </c>
      <c r="C2" s="73">
        <f t="shared" ref="C2:AE2" si="3">C1-1</f>
        <v>1992</v>
      </c>
      <c r="D2" s="73">
        <f t="shared" si="3"/>
        <v>1993</v>
      </c>
      <c r="E2" s="73">
        <f t="shared" si="3"/>
        <v>1994</v>
      </c>
      <c r="F2" s="73">
        <f t="shared" si="3"/>
        <v>1995</v>
      </c>
      <c r="G2" s="73">
        <f t="shared" si="3"/>
        <v>1996</v>
      </c>
      <c r="H2" s="73">
        <f t="shared" si="3"/>
        <v>1997</v>
      </c>
      <c r="I2" s="73">
        <v>1998</v>
      </c>
      <c r="J2" s="73">
        <f t="shared" si="3"/>
        <v>1999</v>
      </c>
      <c r="K2" s="73">
        <f t="shared" si="3"/>
        <v>2000</v>
      </c>
      <c r="L2" s="73">
        <f t="shared" si="3"/>
        <v>2001</v>
      </c>
      <c r="M2" s="73">
        <f t="shared" si="3"/>
        <v>2002</v>
      </c>
      <c r="N2" s="73">
        <f t="shared" si="3"/>
        <v>2003</v>
      </c>
      <c r="O2" s="73">
        <f t="shared" si="3"/>
        <v>2004</v>
      </c>
      <c r="P2" s="73">
        <f t="shared" si="3"/>
        <v>2005</v>
      </c>
      <c r="Q2" s="73">
        <f t="shared" si="3"/>
        <v>2006</v>
      </c>
      <c r="R2" s="73">
        <f t="shared" si="3"/>
        <v>2007</v>
      </c>
      <c r="S2" s="73">
        <f t="shared" si="3"/>
        <v>2008</v>
      </c>
      <c r="T2" s="73">
        <f t="shared" si="3"/>
        <v>2009</v>
      </c>
      <c r="U2" s="73">
        <f t="shared" si="3"/>
        <v>2010</v>
      </c>
      <c r="V2" s="73">
        <f t="shared" ref="V2" si="4">V1-1</f>
        <v>2011</v>
      </c>
      <c r="W2" s="73">
        <f t="shared" si="3"/>
        <v>2012</v>
      </c>
      <c r="X2" s="73">
        <f t="shared" si="3"/>
        <v>2013</v>
      </c>
      <c r="Y2" s="73">
        <f t="shared" si="3"/>
        <v>2014</v>
      </c>
      <c r="Z2" s="73">
        <f t="shared" si="3"/>
        <v>2015</v>
      </c>
      <c r="AA2" s="73">
        <f t="shared" si="3"/>
        <v>2016</v>
      </c>
      <c r="AB2" s="73">
        <f t="shared" si="3"/>
        <v>2017</v>
      </c>
      <c r="AC2" s="73">
        <f t="shared" si="3"/>
        <v>2018</v>
      </c>
      <c r="AD2" s="73">
        <f t="shared" si="3"/>
        <v>2019</v>
      </c>
      <c r="AE2" s="73">
        <f t="shared" si="3"/>
        <v>2020</v>
      </c>
      <c r="AF2" s="73">
        <f t="shared" ref="AF2:AH2" si="5">AF1-1</f>
        <v>2021</v>
      </c>
      <c r="AG2" s="73">
        <f t="shared" si="5"/>
        <v>2022</v>
      </c>
      <c r="AH2" s="73">
        <f t="shared" si="5"/>
        <v>2023</v>
      </c>
    </row>
    <row r="3" spans="1:34" ht="13.5" customHeight="1">
      <c r="A3" s="71" t="s">
        <v>66</v>
      </c>
      <c r="B3" s="314" t="s">
        <v>463</v>
      </c>
      <c r="C3" s="314" t="s">
        <v>463</v>
      </c>
      <c r="D3" s="314" t="s">
        <v>463</v>
      </c>
      <c r="E3" s="314" t="s">
        <v>463</v>
      </c>
      <c r="F3" s="314" t="s">
        <v>463</v>
      </c>
      <c r="G3" s="314" t="s">
        <v>463</v>
      </c>
      <c r="H3" s="314" t="s">
        <v>463</v>
      </c>
      <c r="I3" s="314" t="s">
        <v>463</v>
      </c>
      <c r="J3" s="314" t="s">
        <v>463</v>
      </c>
      <c r="K3" s="314" t="s">
        <v>463</v>
      </c>
      <c r="L3" s="314" t="s">
        <v>463</v>
      </c>
      <c r="M3" s="314" t="s">
        <v>463</v>
      </c>
      <c r="N3" s="314" t="s">
        <v>463</v>
      </c>
      <c r="O3" s="314" t="s">
        <v>463</v>
      </c>
      <c r="P3" s="314" t="s">
        <v>463</v>
      </c>
      <c r="Q3" s="314" t="s">
        <v>463</v>
      </c>
      <c r="R3" s="314" t="s">
        <v>463</v>
      </c>
      <c r="S3" s="314" t="s">
        <v>463</v>
      </c>
      <c r="T3" s="314" t="s">
        <v>463</v>
      </c>
      <c r="U3" s="314" t="s">
        <v>463</v>
      </c>
      <c r="V3" s="314" t="s">
        <v>463</v>
      </c>
      <c r="W3" s="314" t="s">
        <v>463</v>
      </c>
      <c r="X3" s="314" t="s">
        <v>463</v>
      </c>
      <c r="Y3" s="314" t="s">
        <v>463</v>
      </c>
      <c r="Z3" s="314" t="s">
        <v>463</v>
      </c>
      <c r="AA3" s="314" t="s">
        <v>463</v>
      </c>
      <c r="AB3" s="314" t="s">
        <v>463</v>
      </c>
      <c r="AC3" s="314" t="s">
        <v>463</v>
      </c>
      <c r="AD3" s="314" t="s">
        <v>463</v>
      </c>
      <c r="AE3" s="314" t="s">
        <v>463</v>
      </c>
      <c r="AF3" s="2" t="s">
        <v>463</v>
      </c>
      <c r="AG3" s="2" t="s">
        <v>463</v>
      </c>
      <c r="AH3" s="2" t="s">
        <v>463</v>
      </c>
    </row>
    <row r="4" spans="1:34" ht="13.5" customHeight="1">
      <c r="A4" s="71" t="s">
        <v>67</v>
      </c>
      <c r="B4" s="314" t="s">
        <v>464</v>
      </c>
      <c r="C4" s="314" t="s">
        <v>464</v>
      </c>
      <c r="D4" s="314" t="s">
        <v>464</v>
      </c>
      <c r="E4" s="314" t="s">
        <v>464</v>
      </c>
      <c r="F4" s="314" t="s">
        <v>464</v>
      </c>
      <c r="G4" s="314" t="s">
        <v>464</v>
      </c>
      <c r="H4" s="314" t="s">
        <v>464</v>
      </c>
      <c r="I4" s="314" t="s">
        <v>465</v>
      </c>
      <c r="J4" s="314" t="s">
        <v>466</v>
      </c>
      <c r="K4" s="314" t="s">
        <v>466</v>
      </c>
      <c r="L4" s="314" t="s">
        <v>466</v>
      </c>
      <c r="M4" s="314" t="s">
        <v>466</v>
      </c>
      <c r="N4" s="314" t="s">
        <v>467</v>
      </c>
      <c r="O4" s="314" t="s">
        <v>467</v>
      </c>
      <c r="P4" s="314" t="s">
        <v>468</v>
      </c>
      <c r="Q4" s="314" t="s">
        <v>469</v>
      </c>
      <c r="R4" s="314" t="s">
        <v>467</v>
      </c>
      <c r="S4" s="314" t="s">
        <v>469</v>
      </c>
      <c r="T4" s="314" t="s">
        <v>467</v>
      </c>
      <c r="U4" s="314" t="s">
        <v>469</v>
      </c>
      <c r="V4" s="314" t="s">
        <v>470</v>
      </c>
      <c r="W4" s="314" t="s">
        <v>470</v>
      </c>
      <c r="X4" s="314" t="s">
        <v>470</v>
      </c>
      <c r="Y4" s="314" t="s">
        <v>466</v>
      </c>
      <c r="Z4" s="314" t="s">
        <v>466</v>
      </c>
      <c r="AA4" s="314" t="s">
        <v>467</v>
      </c>
      <c r="AB4" s="314" t="s">
        <v>467</v>
      </c>
      <c r="AC4" s="314" t="s">
        <v>467</v>
      </c>
      <c r="AD4" s="314" t="s">
        <v>467</v>
      </c>
      <c r="AE4" s="314" t="s">
        <v>1716</v>
      </c>
      <c r="AF4" s="2" t="s">
        <v>1716</v>
      </c>
      <c r="AG4" s="2" t="s">
        <v>1717</v>
      </c>
      <c r="AH4" s="2" t="s">
        <v>1717</v>
      </c>
    </row>
    <row r="5" spans="1:34" ht="13.5" customHeight="1">
      <c r="A5" s="71" t="s">
        <v>68</v>
      </c>
      <c r="B5" s="314" t="s">
        <v>471</v>
      </c>
      <c r="C5" s="314"/>
      <c r="D5" s="314"/>
      <c r="E5" s="314"/>
      <c r="F5" s="314"/>
      <c r="G5" s="314"/>
      <c r="H5" s="314"/>
      <c r="I5" s="314"/>
      <c r="J5" s="314"/>
      <c r="K5" s="314" t="s">
        <v>472</v>
      </c>
      <c r="L5" s="314" t="s">
        <v>472</v>
      </c>
      <c r="M5" s="314" t="s">
        <v>473</v>
      </c>
      <c r="N5" s="314" t="s">
        <v>474</v>
      </c>
      <c r="O5" s="314" t="s">
        <v>475</v>
      </c>
      <c r="P5" s="314" t="s">
        <v>476</v>
      </c>
      <c r="Q5" s="314" t="s">
        <v>468</v>
      </c>
      <c r="R5" s="314" t="s">
        <v>476</v>
      </c>
      <c r="S5" s="314" t="s">
        <v>476</v>
      </c>
      <c r="T5" s="314" t="s">
        <v>476</v>
      </c>
      <c r="U5" s="314" t="s">
        <v>476</v>
      </c>
      <c r="V5" s="314" t="s">
        <v>472</v>
      </c>
      <c r="W5" s="314" t="s">
        <v>472</v>
      </c>
      <c r="X5" s="314" t="s">
        <v>472</v>
      </c>
      <c r="Y5" s="314" t="s">
        <v>1638</v>
      </c>
      <c r="Z5" s="314" t="s">
        <v>1638</v>
      </c>
      <c r="AA5" s="314" t="s">
        <v>1565</v>
      </c>
      <c r="AB5" s="314" t="s">
        <v>1565</v>
      </c>
      <c r="AC5" s="314" t="s">
        <v>1565</v>
      </c>
      <c r="AD5" s="314" t="s">
        <v>1565</v>
      </c>
      <c r="AE5" s="314" t="s">
        <v>1718</v>
      </c>
      <c r="AF5" s="2" t="s">
        <v>1718</v>
      </c>
      <c r="AG5" s="2" t="s">
        <v>1718</v>
      </c>
      <c r="AH5" s="2" t="s">
        <v>1718</v>
      </c>
    </row>
    <row r="6" spans="1:34" ht="13.5" customHeight="1">
      <c r="A6" s="71" t="s">
        <v>69</v>
      </c>
      <c r="B6" s="314"/>
      <c r="C6" s="314"/>
      <c r="D6" s="314"/>
      <c r="E6" s="314"/>
      <c r="F6" s="314"/>
      <c r="G6" s="314"/>
      <c r="H6" s="314"/>
      <c r="I6" s="314"/>
      <c r="J6" s="314"/>
      <c r="K6" s="314" t="s">
        <v>477</v>
      </c>
      <c r="L6" s="314" t="s">
        <v>478</v>
      </c>
      <c r="M6" s="314" t="s">
        <v>472</v>
      </c>
      <c r="N6" s="314" t="s">
        <v>476</v>
      </c>
      <c r="O6" s="314" t="s">
        <v>479</v>
      </c>
      <c r="P6" s="314"/>
      <c r="Q6" s="314" t="s">
        <v>476</v>
      </c>
      <c r="R6" s="314" t="s">
        <v>468</v>
      </c>
      <c r="S6" s="314" t="s">
        <v>468</v>
      </c>
      <c r="T6" s="314" t="s">
        <v>468</v>
      </c>
      <c r="U6" s="314" t="s">
        <v>468</v>
      </c>
      <c r="V6" s="314" t="s">
        <v>464</v>
      </c>
      <c r="W6" s="314" t="s">
        <v>464</v>
      </c>
      <c r="X6" s="314" t="s">
        <v>464</v>
      </c>
      <c r="Y6" s="314" t="s">
        <v>478</v>
      </c>
      <c r="Z6" s="314" t="s">
        <v>1639</v>
      </c>
      <c r="AA6" s="314" t="s">
        <v>479</v>
      </c>
      <c r="AB6" s="314" t="s">
        <v>468</v>
      </c>
      <c r="AC6" s="314" t="s">
        <v>479</v>
      </c>
      <c r="AD6" s="314" t="s">
        <v>468</v>
      </c>
      <c r="AE6" s="314" t="s">
        <v>1719</v>
      </c>
      <c r="AF6" s="2" t="s">
        <v>1719</v>
      </c>
      <c r="AG6" s="2" t="s">
        <v>1720</v>
      </c>
      <c r="AH6" s="2" t="s">
        <v>1720</v>
      </c>
    </row>
    <row r="7" spans="1:34" ht="13.5" customHeight="1">
      <c r="A7" s="71" t="s">
        <v>82</v>
      </c>
      <c r="B7" s="314"/>
      <c r="C7" s="314"/>
      <c r="D7" s="314"/>
      <c r="E7" s="314"/>
      <c r="F7" s="314"/>
      <c r="G7" s="314"/>
      <c r="H7" s="314"/>
      <c r="I7" s="314"/>
      <c r="J7" s="314"/>
      <c r="K7" s="314"/>
      <c r="L7" s="314" t="s">
        <v>477</v>
      </c>
      <c r="M7" s="314" t="s">
        <v>477</v>
      </c>
      <c r="N7" s="314" t="s">
        <v>475</v>
      </c>
      <c r="O7" s="314" t="s">
        <v>476</v>
      </c>
      <c r="P7" s="314"/>
      <c r="Q7" s="314" t="s">
        <v>465</v>
      </c>
      <c r="R7" s="314" t="s">
        <v>480</v>
      </c>
      <c r="S7" s="314" t="s">
        <v>465</v>
      </c>
      <c r="T7" s="314" t="s">
        <v>465</v>
      </c>
      <c r="U7" s="314" t="s">
        <v>465</v>
      </c>
      <c r="V7" s="314" t="s">
        <v>478</v>
      </c>
      <c r="W7" s="314" t="s">
        <v>478</v>
      </c>
      <c r="X7" s="314" t="s">
        <v>1639</v>
      </c>
      <c r="Y7" s="314" t="s">
        <v>1640</v>
      </c>
      <c r="Z7" s="314" t="s">
        <v>1640</v>
      </c>
      <c r="AA7" s="314" t="s">
        <v>1566</v>
      </c>
      <c r="AB7" s="314" t="s">
        <v>1566</v>
      </c>
      <c r="AC7" s="314" t="s">
        <v>1566</v>
      </c>
      <c r="AD7" s="314" t="s">
        <v>1566</v>
      </c>
      <c r="AE7" s="314" t="s">
        <v>1721</v>
      </c>
      <c r="AF7" s="2" t="s">
        <v>1721</v>
      </c>
      <c r="AG7" s="2" t="s">
        <v>1722</v>
      </c>
      <c r="AH7" s="2" t="s">
        <v>1722</v>
      </c>
    </row>
    <row r="8" spans="1:34" ht="13.5" customHeight="1">
      <c r="A8" s="71" t="s">
        <v>70</v>
      </c>
      <c r="B8" s="314"/>
      <c r="C8" s="314"/>
      <c r="D8" s="314"/>
      <c r="E8" s="314"/>
      <c r="F8" s="314"/>
      <c r="G8" s="314"/>
      <c r="H8" s="314"/>
      <c r="I8" s="314"/>
      <c r="J8" s="314"/>
      <c r="K8" s="314"/>
      <c r="L8" s="314"/>
      <c r="M8" s="314"/>
      <c r="N8" s="314"/>
      <c r="O8" s="314"/>
      <c r="P8" s="314"/>
      <c r="Q8" s="314"/>
      <c r="R8" s="314" t="s">
        <v>465</v>
      </c>
      <c r="S8" s="314" t="s">
        <v>480</v>
      </c>
      <c r="T8" s="314" t="s">
        <v>480</v>
      </c>
      <c r="U8" s="314" t="s">
        <v>480</v>
      </c>
      <c r="V8" s="314" t="s">
        <v>481</v>
      </c>
      <c r="W8" s="314" t="s">
        <v>481</v>
      </c>
      <c r="X8" s="314" t="s">
        <v>1640</v>
      </c>
      <c r="Y8" s="314" t="s">
        <v>464</v>
      </c>
      <c r="Z8" s="314" t="s">
        <v>464</v>
      </c>
      <c r="AA8" s="314" t="s">
        <v>465</v>
      </c>
      <c r="AB8" s="314" t="s">
        <v>465</v>
      </c>
      <c r="AC8" s="314" t="s">
        <v>465</v>
      </c>
      <c r="AD8" s="314" t="s">
        <v>465</v>
      </c>
      <c r="AE8" s="314" t="s">
        <v>1723</v>
      </c>
      <c r="AF8" s="2" t="s">
        <v>1723</v>
      </c>
      <c r="AG8" s="2" t="s">
        <v>292</v>
      </c>
      <c r="AH8" s="2" t="s">
        <v>292</v>
      </c>
    </row>
    <row r="9" spans="1:34" ht="13.5" customHeight="1">
      <c r="A9" s="71" t="s">
        <v>71</v>
      </c>
      <c r="B9" s="314"/>
      <c r="C9" s="314"/>
      <c r="D9" s="314"/>
      <c r="E9" s="314"/>
      <c r="F9" s="314"/>
      <c r="G9" s="314"/>
      <c r="H9" s="314"/>
      <c r="I9" s="314"/>
      <c r="J9" s="314"/>
      <c r="K9" s="314"/>
      <c r="L9" s="314"/>
      <c r="M9" s="314"/>
      <c r="N9" s="314"/>
      <c r="O9" s="314"/>
      <c r="P9" s="314"/>
      <c r="Q9" s="314"/>
      <c r="R9" s="314"/>
      <c r="S9" s="314"/>
      <c r="T9" s="314"/>
      <c r="U9" s="314"/>
      <c r="V9" s="314"/>
      <c r="W9" s="314"/>
      <c r="X9" s="314"/>
      <c r="Y9" s="314"/>
      <c r="Z9" s="314"/>
      <c r="AA9" s="314"/>
      <c r="AB9" s="314"/>
      <c r="AC9" s="314"/>
      <c r="AD9" s="314"/>
      <c r="AE9" s="314" t="s">
        <v>292</v>
      </c>
      <c r="AF9" s="2" t="s">
        <v>292</v>
      </c>
      <c r="AG9" s="2" t="s">
        <v>292</v>
      </c>
      <c r="AH9" s="2" t="s">
        <v>292</v>
      </c>
    </row>
    <row r="10" spans="1:34" ht="15" customHeight="1">
      <c r="A10" s="134" t="s">
        <v>126</v>
      </c>
      <c r="B10" s="314" t="s">
        <v>482</v>
      </c>
      <c r="C10" s="314" t="s">
        <v>482</v>
      </c>
      <c r="D10" s="314" t="s">
        <v>482</v>
      </c>
      <c r="E10" s="314" t="s">
        <v>482</v>
      </c>
      <c r="F10" s="314" t="s">
        <v>482</v>
      </c>
      <c r="G10" s="314" t="s">
        <v>483</v>
      </c>
      <c r="H10" s="314" t="s">
        <v>483</v>
      </c>
      <c r="I10" s="314" t="s">
        <v>482</v>
      </c>
      <c r="J10" s="314" t="s">
        <v>483</v>
      </c>
      <c r="K10" s="314" t="s">
        <v>483</v>
      </c>
      <c r="L10" s="314" t="s">
        <v>483</v>
      </c>
      <c r="M10" s="314" t="s">
        <v>483</v>
      </c>
      <c r="N10" s="314" t="s">
        <v>483</v>
      </c>
      <c r="O10" s="314" t="s">
        <v>483</v>
      </c>
      <c r="P10" s="314" t="s">
        <v>483</v>
      </c>
      <c r="Q10" s="314" t="s">
        <v>483</v>
      </c>
      <c r="R10" s="314" t="s">
        <v>483</v>
      </c>
      <c r="S10" s="314" t="s">
        <v>483</v>
      </c>
      <c r="T10" s="314" t="s">
        <v>483</v>
      </c>
      <c r="U10" s="314" t="s">
        <v>483</v>
      </c>
      <c r="V10" s="314" t="s">
        <v>483</v>
      </c>
      <c r="W10" s="314" t="s">
        <v>483</v>
      </c>
      <c r="X10" s="314" t="s">
        <v>483</v>
      </c>
      <c r="Y10" s="314" t="s">
        <v>483</v>
      </c>
      <c r="Z10" s="314" t="s">
        <v>483</v>
      </c>
      <c r="AA10" s="314" t="s">
        <v>483</v>
      </c>
      <c r="AB10" s="314" t="s">
        <v>1641</v>
      </c>
      <c r="AC10" s="314" t="s">
        <v>1642</v>
      </c>
      <c r="AD10" s="314" t="s">
        <v>1643</v>
      </c>
      <c r="AE10" s="314" t="s">
        <v>1644</v>
      </c>
      <c r="AF10" s="2" t="s">
        <v>1724</v>
      </c>
      <c r="AG10" s="2" t="s">
        <v>1725</v>
      </c>
      <c r="AH10" s="2" t="s">
        <v>1726</v>
      </c>
    </row>
    <row r="11" spans="1:34" ht="13.5" customHeight="1">
      <c r="A11" s="71" t="s">
        <v>72</v>
      </c>
      <c r="B11" s="314" t="s">
        <v>484</v>
      </c>
      <c r="C11" s="314" t="s">
        <v>484</v>
      </c>
      <c r="D11" s="314" t="s">
        <v>484</v>
      </c>
      <c r="E11" s="314" t="s">
        <v>484</v>
      </c>
      <c r="F11" s="314" t="s">
        <v>484</v>
      </c>
      <c r="G11" s="314" t="s">
        <v>484</v>
      </c>
      <c r="H11" s="314" t="s">
        <v>484</v>
      </c>
      <c r="I11" s="314" t="s">
        <v>484</v>
      </c>
      <c r="J11" s="314" t="s">
        <v>484</v>
      </c>
      <c r="K11" s="314" t="s">
        <v>484</v>
      </c>
      <c r="L11" s="314" t="s">
        <v>484</v>
      </c>
      <c r="M11" s="314" t="s">
        <v>484</v>
      </c>
      <c r="N11" s="314" t="s">
        <v>484</v>
      </c>
      <c r="O11" s="314" t="s">
        <v>484</v>
      </c>
      <c r="P11" s="314" t="s">
        <v>484</v>
      </c>
      <c r="Q11" s="314" t="s">
        <v>484</v>
      </c>
      <c r="R11" s="314" t="s">
        <v>484</v>
      </c>
      <c r="S11" s="314" t="s">
        <v>484</v>
      </c>
      <c r="T11" s="314" t="s">
        <v>484</v>
      </c>
      <c r="U11" s="314" t="s">
        <v>484</v>
      </c>
      <c r="V11" s="314" t="s">
        <v>485</v>
      </c>
      <c r="W11" s="314" t="s">
        <v>485</v>
      </c>
      <c r="X11" s="314" t="s">
        <v>1645</v>
      </c>
      <c r="Y11" s="314" t="s">
        <v>1645</v>
      </c>
      <c r="Z11" s="314" t="s">
        <v>1645</v>
      </c>
      <c r="AA11" s="314" t="s">
        <v>1645</v>
      </c>
      <c r="AB11" s="314" t="s">
        <v>1645</v>
      </c>
      <c r="AC11" s="314" t="s">
        <v>1645</v>
      </c>
      <c r="AD11" s="314" t="s">
        <v>1645</v>
      </c>
      <c r="AE11" s="314" t="s">
        <v>1645</v>
      </c>
      <c r="AF11" s="2" t="s">
        <v>1645</v>
      </c>
      <c r="AG11" s="2" t="s">
        <v>1645</v>
      </c>
      <c r="AH11" s="2" t="s">
        <v>1645</v>
      </c>
    </row>
    <row r="12" spans="1:34" ht="13.5" customHeight="1">
      <c r="A12" s="71" t="s">
        <v>73</v>
      </c>
      <c r="B12" s="314" t="s">
        <v>486</v>
      </c>
      <c r="C12" s="314" t="s">
        <v>487</v>
      </c>
      <c r="D12" s="314" t="s">
        <v>488</v>
      </c>
      <c r="E12" s="314" t="s">
        <v>489</v>
      </c>
      <c r="F12" s="314" t="s">
        <v>490</v>
      </c>
      <c r="G12" s="314" t="s">
        <v>491</v>
      </c>
      <c r="H12" s="314" t="s">
        <v>492</v>
      </c>
      <c r="I12" s="314" t="s">
        <v>493</v>
      </c>
      <c r="J12" s="314" t="s">
        <v>494</v>
      </c>
      <c r="K12" s="314" t="s">
        <v>495</v>
      </c>
      <c r="L12" s="314" t="s">
        <v>496</v>
      </c>
      <c r="M12" s="314" t="s">
        <v>497</v>
      </c>
      <c r="N12" s="314" t="s">
        <v>498</v>
      </c>
      <c r="O12" s="314" t="s">
        <v>499</v>
      </c>
      <c r="P12" s="314" t="s">
        <v>500</v>
      </c>
      <c r="Q12" s="314" t="s">
        <v>501</v>
      </c>
      <c r="R12" s="314" t="s">
        <v>502</v>
      </c>
      <c r="S12" s="314" t="s">
        <v>503</v>
      </c>
      <c r="T12" s="314" t="s">
        <v>504</v>
      </c>
      <c r="U12" s="314" t="s">
        <v>505</v>
      </c>
      <c r="V12" s="314" t="s">
        <v>506</v>
      </c>
      <c r="W12" s="314" t="s">
        <v>1486</v>
      </c>
      <c r="X12" s="314" t="s">
        <v>1646</v>
      </c>
      <c r="Y12" s="314" t="s">
        <v>1647</v>
      </c>
      <c r="Z12" s="314" t="s">
        <v>1648</v>
      </c>
      <c r="AA12" s="314" t="s">
        <v>1567</v>
      </c>
      <c r="AB12" s="314" t="s">
        <v>1649</v>
      </c>
      <c r="AC12" s="314" t="s">
        <v>1650</v>
      </c>
      <c r="AD12" s="314" t="s">
        <v>1651</v>
      </c>
      <c r="AE12" s="314" t="s">
        <v>1652</v>
      </c>
      <c r="AF12" s="2" t="s">
        <v>1727</v>
      </c>
      <c r="AG12" s="2" t="s">
        <v>1728</v>
      </c>
      <c r="AH12" s="2" t="s">
        <v>1729</v>
      </c>
    </row>
    <row r="13" spans="1:34" ht="13.5" customHeight="1">
      <c r="A13" s="315" t="s">
        <v>74</v>
      </c>
      <c r="B13" s="314" t="s">
        <v>507</v>
      </c>
      <c r="C13" s="314" t="s">
        <v>507</v>
      </c>
      <c r="D13" s="314" t="s">
        <v>508</v>
      </c>
      <c r="E13" s="314" t="s">
        <v>508</v>
      </c>
      <c r="F13" s="314" t="s">
        <v>508</v>
      </c>
      <c r="G13" s="314" t="s">
        <v>508</v>
      </c>
      <c r="H13" s="314" t="s">
        <v>508</v>
      </c>
      <c r="I13" s="314" t="s">
        <v>508</v>
      </c>
      <c r="J13" s="314" t="s">
        <v>508</v>
      </c>
      <c r="K13" s="314" t="s">
        <v>508</v>
      </c>
      <c r="L13" s="314" t="s">
        <v>509</v>
      </c>
      <c r="M13" s="314" t="s">
        <v>509</v>
      </c>
      <c r="N13" s="314" t="s">
        <v>509</v>
      </c>
      <c r="O13" s="314" t="s">
        <v>509</v>
      </c>
      <c r="P13" s="314" t="s">
        <v>509</v>
      </c>
      <c r="Q13" s="314" t="s">
        <v>509</v>
      </c>
      <c r="R13" s="314" t="s">
        <v>509</v>
      </c>
      <c r="S13" s="314" t="s">
        <v>509</v>
      </c>
      <c r="T13" s="314" t="s">
        <v>509</v>
      </c>
      <c r="U13" s="314" t="s">
        <v>509</v>
      </c>
      <c r="V13" s="314" t="s">
        <v>510</v>
      </c>
      <c r="W13" s="314" t="s">
        <v>510</v>
      </c>
      <c r="X13" s="314" t="s">
        <v>510</v>
      </c>
      <c r="Y13" s="314" t="s">
        <v>510</v>
      </c>
      <c r="Z13" s="314" t="s">
        <v>510</v>
      </c>
      <c r="AA13" s="314" t="s">
        <v>510</v>
      </c>
      <c r="AB13" s="314" t="s">
        <v>510</v>
      </c>
      <c r="AC13" s="314" t="s">
        <v>510</v>
      </c>
      <c r="AD13" s="314" t="s">
        <v>510</v>
      </c>
      <c r="AE13" s="314" t="s">
        <v>510</v>
      </c>
      <c r="AF13" s="2" t="s">
        <v>510</v>
      </c>
      <c r="AG13" s="2" t="s">
        <v>510</v>
      </c>
      <c r="AH13" s="2" t="s">
        <v>510</v>
      </c>
    </row>
    <row r="14" spans="1:34" ht="13.5" customHeight="1">
      <c r="A14" s="71" t="s">
        <v>83</v>
      </c>
      <c r="B14" s="314" t="s">
        <v>511</v>
      </c>
      <c r="C14" s="314" t="s">
        <v>511</v>
      </c>
      <c r="D14" s="314" t="s">
        <v>511</v>
      </c>
      <c r="E14" s="314" t="s">
        <v>511</v>
      </c>
      <c r="F14" s="314" t="s">
        <v>511</v>
      </c>
      <c r="G14" s="314" t="s">
        <v>511</v>
      </c>
      <c r="H14" s="314" t="s">
        <v>511</v>
      </c>
      <c r="I14" s="314" t="s">
        <v>511</v>
      </c>
      <c r="J14" s="314" t="s">
        <v>511</v>
      </c>
      <c r="K14" s="314" t="s">
        <v>511</v>
      </c>
      <c r="L14" s="314" t="s">
        <v>511</v>
      </c>
      <c r="M14" s="314" t="s">
        <v>512</v>
      </c>
      <c r="N14" s="314" t="s">
        <v>512</v>
      </c>
      <c r="O14" s="314" t="s">
        <v>512</v>
      </c>
      <c r="P14" s="314" t="s">
        <v>511</v>
      </c>
      <c r="Q14" s="314" t="s">
        <v>511</v>
      </c>
      <c r="R14" s="314" t="s">
        <v>511</v>
      </c>
      <c r="S14" s="314" t="s">
        <v>511</v>
      </c>
      <c r="T14" s="314" t="s">
        <v>511</v>
      </c>
      <c r="U14" s="314" t="s">
        <v>511</v>
      </c>
      <c r="V14" s="314" t="s">
        <v>511</v>
      </c>
      <c r="W14" s="314" t="s">
        <v>511</v>
      </c>
      <c r="X14" s="314" t="s">
        <v>1653</v>
      </c>
      <c r="Y14" s="314" t="s">
        <v>1653</v>
      </c>
      <c r="Z14" s="314" t="s">
        <v>1653</v>
      </c>
      <c r="AA14" s="314" t="s">
        <v>1653</v>
      </c>
      <c r="AB14" s="314" t="s">
        <v>1653</v>
      </c>
      <c r="AC14" s="314" t="s">
        <v>1653</v>
      </c>
      <c r="AD14" s="314" t="s">
        <v>1653</v>
      </c>
      <c r="AE14" s="314" t="s">
        <v>1730</v>
      </c>
      <c r="AF14" s="2" t="s">
        <v>1730</v>
      </c>
      <c r="AG14" s="2" t="s">
        <v>1730</v>
      </c>
      <c r="AH14" s="2" t="s">
        <v>1730</v>
      </c>
    </row>
    <row r="15" spans="1:34" ht="13.5" customHeight="1">
      <c r="A15" s="71" t="s">
        <v>75</v>
      </c>
      <c r="B15" s="314" t="s">
        <v>513</v>
      </c>
      <c r="C15" s="314" t="s">
        <v>513</v>
      </c>
      <c r="D15" s="314" t="s">
        <v>513</v>
      </c>
      <c r="E15" s="314" t="s">
        <v>513</v>
      </c>
      <c r="F15" s="314" t="s">
        <v>513</v>
      </c>
      <c r="G15" s="314" t="s">
        <v>513</v>
      </c>
      <c r="H15" s="314" t="s">
        <v>513</v>
      </c>
      <c r="I15" s="314" t="s">
        <v>513</v>
      </c>
      <c r="J15" s="314" t="s">
        <v>513</v>
      </c>
      <c r="K15" s="314" t="s">
        <v>513</v>
      </c>
      <c r="L15" s="314" t="s">
        <v>513</v>
      </c>
      <c r="M15" s="314" t="s">
        <v>513</v>
      </c>
      <c r="N15" s="314" t="s">
        <v>513</v>
      </c>
      <c r="O15" s="314" t="s">
        <v>513</v>
      </c>
      <c r="P15" s="314" t="s">
        <v>513</v>
      </c>
      <c r="Q15" s="314" t="s">
        <v>513</v>
      </c>
      <c r="R15" s="314" t="s">
        <v>513</v>
      </c>
      <c r="S15" s="314" t="s">
        <v>513</v>
      </c>
      <c r="T15" s="314" t="s">
        <v>513</v>
      </c>
      <c r="U15" s="314" t="s">
        <v>513</v>
      </c>
      <c r="V15" s="314" t="s">
        <v>514</v>
      </c>
      <c r="W15" s="314" t="s">
        <v>514</v>
      </c>
      <c r="X15" s="314" t="s">
        <v>1654</v>
      </c>
      <c r="Y15" s="314" t="s">
        <v>1654</v>
      </c>
      <c r="Z15" s="314" t="s">
        <v>1654</v>
      </c>
      <c r="AA15" s="314" t="s">
        <v>1654</v>
      </c>
      <c r="AB15" s="314" t="s">
        <v>1654</v>
      </c>
      <c r="AC15" s="314" t="s">
        <v>1654</v>
      </c>
      <c r="AD15" s="314" t="s">
        <v>1654</v>
      </c>
      <c r="AE15" s="314" t="s">
        <v>1654</v>
      </c>
      <c r="AF15" s="2" t="s">
        <v>1654</v>
      </c>
      <c r="AG15" s="2" t="s">
        <v>1654</v>
      </c>
      <c r="AH15" s="2" t="s">
        <v>1654</v>
      </c>
    </row>
    <row r="16" spans="1:34" ht="13.5" customHeight="1">
      <c r="A16" s="71" t="s">
        <v>76</v>
      </c>
      <c r="B16" s="314" t="s">
        <v>515</v>
      </c>
      <c r="C16" s="314" t="s">
        <v>516</v>
      </c>
      <c r="D16" s="314" t="s">
        <v>517</v>
      </c>
      <c r="E16" s="314" t="s">
        <v>518</v>
      </c>
      <c r="F16" s="314" t="s">
        <v>519</v>
      </c>
      <c r="G16" s="314" t="s">
        <v>520</v>
      </c>
      <c r="H16" s="314" t="s">
        <v>521</v>
      </c>
      <c r="I16" s="314" t="s">
        <v>522</v>
      </c>
      <c r="J16" s="314" t="s">
        <v>523</v>
      </c>
      <c r="K16" s="314" t="s">
        <v>524</v>
      </c>
      <c r="L16" s="314" t="s">
        <v>525</v>
      </c>
      <c r="M16" s="314" t="s">
        <v>526</v>
      </c>
      <c r="N16" s="314" t="s">
        <v>527</v>
      </c>
      <c r="O16" s="314" t="s">
        <v>528</v>
      </c>
      <c r="P16" s="314" t="s">
        <v>529</v>
      </c>
      <c r="Q16" s="314" t="s">
        <v>530</v>
      </c>
      <c r="R16" s="314" t="s">
        <v>531</v>
      </c>
      <c r="S16" s="314" t="s">
        <v>532</v>
      </c>
      <c r="T16" s="314" t="s">
        <v>533</v>
      </c>
      <c r="U16" s="314" t="s">
        <v>534</v>
      </c>
      <c r="V16" s="314" t="s">
        <v>535</v>
      </c>
      <c r="W16" s="314" t="s">
        <v>1487</v>
      </c>
      <c r="X16" s="314" t="s">
        <v>1655</v>
      </c>
      <c r="Y16" s="314" t="s">
        <v>1656</v>
      </c>
      <c r="Z16" s="314" t="s">
        <v>1657</v>
      </c>
      <c r="AA16" s="314" t="s">
        <v>1658</v>
      </c>
      <c r="AB16" s="314" t="s">
        <v>1659</v>
      </c>
      <c r="AC16" s="314" t="s">
        <v>1660</v>
      </c>
      <c r="AD16" s="314" t="s">
        <v>1661</v>
      </c>
      <c r="AE16" s="314" t="s">
        <v>1662</v>
      </c>
      <c r="AF16" s="2" t="s">
        <v>1731</v>
      </c>
      <c r="AG16" s="2" t="s">
        <v>1732</v>
      </c>
      <c r="AH16" s="2" t="s">
        <v>1733</v>
      </c>
    </row>
    <row r="17" spans="1:34" ht="13.5" customHeight="1">
      <c r="A17" s="71" t="s">
        <v>77</v>
      </c>
      <c r="B17" s="314" t="s">
        <v>536</v>
      </c>
      <c r="C17" s="314" t="s">
        <v>537</v>
      </c>
      <c r="D17" s="314" t="s">
        <v>538</v>
      </c>
      <c r="E17" s="314" t="s">
        <v>539</v>
      </c>
      <c r="F17" s="314" t="s">
        <v>540</v>
      </c>
      <c r="G17" s="314" t="s">
        <v>541</v>
      </c>
      <c r="H17" s="314" t="s">
        <v>542</v>
      </c>
      <c r="I17" s="314" t="s">
        <v>543</v>
      </c>
      <c r="J17" s="314" t="s">
        <v>544</v>
      </c>
      <c r="K17" s="314" t="s">
        <v>545</v>
      </c>
      <c r="L17" s="314" t="s">
        <v>546</v>
      </c>
      <c r="M17" s="314" t="s">
        <v>547</v>
      </c>
      <c r="N17" s="314" t="s">
        <v>548</v>
      </c>
      <c r="O17" s="314" t="s">
        <v>549</v>
      </c>
      <c r="P17" s="314" t="s">
        <v>550</v>
      </c>
      <c r="Q17" s="314" t="s">
        <v>551</v>
      </c>
      <c r="R17" s="314" t="s">
        <v>552</v>
      </c>
      <c r="S17" s="314" t="s">
        <v>553</v>
      </c>
      <c r="T17" s="314" t="s">
        <v>554</v>
      </c>
      <c r="U17" s="314" t="s">
        <v>555</v>
      </c>
      <c r="V17" s="314" t="s">
        <v>556</v>
      </c>
      <c r="W17" s="314" t="s">
        <v>1488</v>
      </c>
      <c r="X17" s="314" t="s">
        <v>1663</v>
      </c>
      <c r="Y17" s="314" t="s">
        <v>1664</v>
      </c>
      <c r="Z17" s="314" t="s">
        <v>1665</v>
      </c>
      <c r="AA17" s="314" t="s">
        <v>1568</v>
      </c>
      <c r="AB17" s="314" t="s">
        <v>1666</v>
      </c>
      <c r="AC17" s="314" t="s">
        <v>1667</v>
      </c>
      <c r="AD17" s="314" t="s">
        <v>1668</v>
      </c>
      <c r="AE17" s="314" t="s">
        <v>1669</v>
      </c>
      <c r="AF17" s="2" t="s">
        <v>1734</v>
      </c>
      <c r="AG17" s="2" t="s">
        <v>1735</v>
      </c>
      <c r="AH17" s="2" t="s">
        <v>1736</v>
      </c>
    </row>
    <row r="18" spans="1:34" ht="13.5" customHeight="1">
      <c r="A18" s="71" t="s">
        <v>78</v>
      </c>
      <c r="B18" s="314" t="s">
        <v>557</v>
      </c>
      <c r="C18" s="314" t="s">
        <v>558</v>
      </c>
      <c r="D18" s="314" t="s">
        <v>559</v>
      </c>
      <c r="E18" s="314" t="s">
        <v>560</v>
      </c>
      <c r="F18" s="314" t="s">
        <v>561</v>
      </c>
      <c r="G18" s="314" t="s">
        <v>562</v>
      </c>
      <c r="H18" s="314" t="s">
        <v>563</v>
      </c>
      <c r="I18" s="314" t="s">
        <v>564</v>
      </c>
      <c r="J18" s="314" t="s">
        <v>565</v>
      </c>
      <c r="K18" s="314" t="s">
        <v>566</v>
      </c>
      <c r="L18" s="314" t="s">
        <v>567</v>
      </c>
      <c r="M18" s="314" t="s">
        <v>568</v>
      </c>
      <c r="N18" s="314" t="s">
        <v>569</v>
      </c>
      <c r="O18" s="314" t="s">
        <v>570</v>
      </c>
      <c r="P18" s="314" t="s">
        <v>571</v>
      </c>
      <c r="Q18" s="314" t="s">
        <v>572</v>
      </c>
      <c r="R18" s="314" t="s">
        <v>573</v>
      </c>
      <c r="S18" s="314" t="s">
        <v>574</v>
      </c>
      <c r="T18" s="314" t="s">
        <v>575</v>
      </c>
      <c r="U18" s="314" t="s">
        <v>576</v>
      </c>
      <c r="V18" s="314" t="s">
        <v>577</v>
      </c>
      <c r="W18" s="314" t="s">
        <v>1489</v>
      </c>
      <c r="X18" s="314" t="s">
        <v>1670</v>
      </c>
      <c r="Y18" s="314" t="s">
        <v>1671</v>
      </c>
      <c r="Z18" s="314" t="s">
        <v>1672</v>
      </c>
      <c r="AA18" s="314" t="s">
        <v>1569</v>
      </c>
      <c r="AB18" s="314" t="s">
        <v>1569</v>
      </c>
      <c r="AC18" s="314" t="s">
        <v>1672</v>
      </c>
      <c r="AD18" s="314" t="s">
        <v>1673</v>
      </c>
      <c r="AE18" s="314" t="s">
        <v>1569</v>
      </c>
      <c r="AF18" s="2" t="s">
        <v>1737</v>
      </c>
      <c r="AG18" s="2" t="s">
        <v>1738</v>
      </c>
      <c r="AH18" s="2" t="s">
        <v>1670</v>
      </c>
    </row>
    <row r="19" spans="1:34" ht="13.5" customHeight="1">
      <c r="A19" s="71" t="s">
        <v>79</v>
      </c>
      <c r="B19" s="314" t="s">
        <v>578</v>
      </c>
      <c r="C19" s="314" t="s">
        <v>579</v>
      </c>
      <c r="D19" s="314" t="s">
        <v>580</v>
      </c>
      <c r="E19" s="314" t="s">
        <v>581</v>
      </c>
      <c r="F19" s="314" t="s">
        <v>582</v>
      </c>
      <c r="G19" s="314" t="s">
        <v>583</v>
      </c>
      <c r="H19" s="314" t="s">
        <v>584</v>
      </c>
      <c r="I19" s="314" t="s">
        <v>585</v>
      </c>
      <c r="J19" s="314" t="s">
        <v>586</v>
      </c>
      <c r="K19" s="314" t="s">
        <v>587</v>
      </c>
      <c r="L19" s="314" t="s">
        <v>588</v>
      </c>
      <c r="M19" s="314" t="s">
        <v>589</v>
      </c>
      <c r="N19" s="314" t="s">
        <v>590</v>
      </c>
      <c r="O19" s="314" t="s">
        <v>591</v>
      </c>
      <c r="P19" s="314" t="s">
        <v>592</v>
      </c>
      <c r="Q19" s="314" t="s">
        <v>593</v>
      </c>
      <c r="R19" s="314" t="s">
        <v>594</v>
      </c>
      <c r="S19" s="314" t="s">
        <v>595</v>
      </c>
      <c r="T19" s="314" t="s">
        <v>596</v>
      </c>
      <c r="U19" s="314" t="s">
        <v>597</v>
      </c>
      <c r="V19" s="314" t="s">
        <v>598</v>
      </c>
      <c r="W19" s="314" t="s">
        <v>1490</v>
      </c>
      <c r="X19" s="314" t="s">
        <v>1674</v>
      </c>
      <c r="Y19" s="314" t="s">
        <v>1675</v>
      </c>
      <c r="Z19" s="314" t="s">
        <v>1570</v>
      </c>
      <c r="AA19" s="314" t="s">
        <v>1570</v>
      </c>
      <c r="AB19" s="314" t="s">
        <v>1676</v>
      </c>
      <c r="AC19" s="314" t="s">
        <v>1676</v>
      </c>
      <c r="AD19" s="314" t="s">
        <v>1677</v>
      </c>
      <c r="AE19" s="314" t="s">
        <v>598</v>
      </c>
      <c r="AF19" s="2" t="s">
        <v>1739</v>
      </c>
      <c r="AG19" s="2" t="s">
        <v>1740</v>
      </c>
      <c r="AH19" s="2" t="s">
        <v>1741</v>
      </c>
    </row>
    <row r="20" spans="1:34" ht="13.5" customHeight="1">
      <c r="A20" s="71" t="s">
        <v>80</v>
      </c>
      <c r="B20" s="314" t="s">
        <v>599</v>
      </c>
      <c r="C20" s="314" t="s">
        <v>600</v>
      </c>
      <c r="D20" s="314" t="s">
        <v>601</v>
      </c>
      <c r="E20" s="314" t="s">
        <v>602</v>
      </c>
      <c r="F20" s="314" t="s">
        <v>603</v>
      </c>
      <c r="G20" s="314" t="s">
        <v>604</v>
      </c>
      <c r="H20" s="314" t="s">
        <v>605</v>
      </c>
      <c r="I20" s="314" t="s">
        <v>606</v>
      </c>
      <c r="J20" s="314" t="s">
        <v>607</v>
      </c>
      <c r="K20" s="314" t="s">
        <v>608</v>
      </c>
      <c r="L20" s="314" t="s">
        <v>609</v>
      </c>
      <c r="M20" s="314" t="s">
        <v>610</v>
      </c>
      <c r="N20" s="314" t="s">
        <v>611</v>
      </c>
      <c r="O20" s="314" t="s">
        <v>612</v>
      </c>
      <c r="P20" s="314" t="s">
        <v>613</v>
      </c>
      <c r="Q20" s="314" t="s">
        <v>614</v>
      </c>
      <c r="R20" s="314" t="s">
        <v>615</v>
      </c>
      <c r="S20" s="314" t="s">
        <v>616</v>
      </c>
      <c r="T20" s="314" t="s">
        <v>617</v>
      </c>
      <c r="U20" s="314" t="s">
        <v>618</v>
      </c>
      <c r="V20" s="314" t="s">
        <v>619</v>
      </c>
      <c r="W20" s="314" t="s">
        <v>1491</v>
      </c>
      <c r="X20" s="314" t="s">
        <v>1678</v>
      </c>
      <c r="Y20" s="314" t="s">
        <v>1679</v>
      </c>
      <c r="Z20" s="314" t="s">
        <v>1680</v>
      </c>
      <c r="AA20" s="314" t="s">
        <v>1571</v>
      </c>
      <c r="AB20" s="314" t="s">
        <v>1681</v>
      </c>
      <c r="AC20" s="314" t="s">
        <v>1682</v>
      </c>
      <c r="AD20" s="314" t="s">
        <v>1683</v>
      </c>
      <c r="AE20" s="314" t="s">
        <v>1684</v>
      </c>
      <c r="AF20" s="2" t="s">
        <v>1742</v>
      </c>
      <c r="AG20" s="2" t="s">
        <v>1743</v>
      </c>
      <c r="AH20" s="2" t="s">
        <v>1744</v>
      </c>
    </row>
    <row r="21" spans="1:34" ht="13.5" customHeight="1">
      <c r="A21" s="71" t="s">
        <v>81</v>
      </c>
      <c r="B21" s="314" t="s">
        <v>620</v>
      </c>
      <c r="C21" s="314" t="s">
        <v>620</v>
      </c>
      <c r="D21" s="314" t="s">
        <v>620</v>
      </c>
      <c r="E21" s="314" t="s">
        <v>620</v>
      </c>
      <c r="F21" s="314" t="s">
        <v>620</v>
      </c>
      <c r="G21" s="314" t="s">
        <v>620</v>
      </c>
      <c r="H21" s="314" t="s">
        <v>620</v>
      </c>
      <c r="I21" s="314" t="s">
        <v>620</v>
      </c>
      <c r="J21" s="314" t="s">
        <v>620</v>
      </c>
      <c r="K21" s="314" t="s">
        <v>620</v>
      </c>
      <c r="L21" s="314" t="s">
        <v>620</v>
      </c>
      <c r="M21" s="314" t="s">
        <v>620</v>
      </c>
      <c r="N21" s="314" t="s">
        <v>620</v>
      </c>
      <c r="O21" s="314" t="s">
        <v>620</v>
      </c>
      <c r="P21" s="314" t="s">
        <v>620</v>
      </c>
      <c r="Q21" s="314" t="s">
        <v>620</v>
      </c>
      <c r="R21" s="314" t="s">
        <v>620</v>
      </c>
      <c r="S21" s="314" t="s">
        <v>620</v>
      </c>
      <c r="T21" s="314" t="s">
        <v>620</v>
      </c>
      <c r="U21" s="314" t="s">
        <v>620</v>
      </c>
      <c r="V21" s="314" t="s">
        <v>620</v>
      </c>
      <c r="W21" s="314" t="s">
        <v>620</v>
      </c>
      <c r="X21" s="314" t="s">
        <v>620</v>
      </c>
      <c r="Y21" s="314" t="s">
        <v>620</v>
      </c>
      <c r="Z21" s="314" t="s">
        <v>620</v>
      </c>
      <c r="AA21" s="314" t="s">
        <v>620</v>
      </c>
      <c r="AB21" s="314" t="s">
        <v>620</v>
      </c>
      <c r="AC21" s="314" t="s">
        <v>620</v>
      </c>
      <c r="AD21" s="314" t="s">
        <v>620</v>
      </c>
      <c r="AE21" s="314" t="s">
        <v>620</v>
      </c>
      <c r="AF21" s="2" t="s">
        <v>620</v>
      </c>
      <c r="AG21" s="2" t="s">
        <v>620</v>
      </c>
      <c r="AH21" s="2" t="s">
        <v>620</v>
      </c>
    </row>
    <row r="22" spans="1:34" ht="13.5" customHeight="1">
      <c r="A22" s="71" t="s">
        <v>211</v>
      </c>
      <c r="B22" s="16" t="str">
        <f>MID(B4,7,FIND(",",B4)-4)&amp;IF(B5="","",IF(B6="",". &amp; "&amp;MID(B5,7,FIND(",",B5)-4),". et al"))&amp;". ("&amp;B1&amp;"). "&amp;PROPER(MID(B10,7,99))&amp;".  [[journalName]]. "&amp;MID(B12,7,99)&amp;"("&amp;MID(B13,7,99)&amp;")"&amp;": "&amp;MID(B18,7,99)&amp;"-"&amp;MID(B19,7,99)&amp;"."</f>
        <v>Deruette, S. &amp; Loeb-Mayer, N. (1992). Belgium.  [[journalName]]. 22(4): 363-372.</v>
      </c>
      <c r="C22" s="16" t="str">
        <f t="shared" ref="C22:R22" si="6">MID(C4,7,FIND(",",C4)-4)&amp;IF(C5="","",IF(C6="",". &amp; "&amp;MID(C5,7,FIND(",",C5)-4),". et al"))&amp;". ("&amp;C1&amp;"). "&amp;PROPER(MID(C10,7,99))&amp;".  [[journalName]]. "&amp;MID(C12,7,99)&amp;"("&amp;MID(C13,7,99)&amp;")"&amp;": "&amp;MID(C18,7,99)&amp;"-"&amp;MID(C19,7,99)&amp;"."</f>
        <v>Deruette, S. (1993). Belgium.  [[journalName]]. 24(4): 383-389.</v>
      </c>
      <c r="D22" s="16" t="str">
        <f t="shared" si="6"/>
        <v>Deruette, S. (1994). Belgium.  [[journalName]]. 26(3-4): 247-254.</v>
      </c>
      <c r="E22" s="16" t="str">
        <f t="shared" si="6"/>
        <v>Deruette, S. (1995). Belgium.  [[journalName]]. 28(3-4): 291-299.</v>
      </c>
      <c r="F22" s="16" t="str">
        <f t="shared" si="6"/>
        <v>Deruette, S. (1996). Belgium.  [[journalName]]. 30(3-4): 287-298.</v>
      </c>
      <c r="G22" s="16" t="str">
        <f t="shared" si="6"/>
        <v>Deruette, S. (1997). Belgium.  [[journalName]]. 32(3-4): 325-331.</v>
      </c>
      <c r="H22" s="16" t="str">
        <f t="shared" si="6"/>
        <v>Deruette, S. (1998). Belgium.  [[journalName]]. 34(3-4): 357-361.</v>
      </c>
      <c r="I22" s="16" t="str">
        <f t="shared" ref="I22" si="7">MID(I4,7,FIND(",",I4)-4)&amp;IF(I5="","",IF(I6="",". &amp; "&amp;MID(I5,7,FIND(",",I5)-4),". et al"))&amp;". ("&amp;I1&amp;"). "&amp;PROPER(MID(I10,7,99))&amp;".  [[journalName]]. "&amp;MID(I12,7,99)&amp;"("&amp;MID(I13,7,99)&amp;")"&amp;": "&amp;MID(I18,7,99)&amp;"-"&amp;MID(I19,7,99)&amp;"."</f>
        <v>DERUETTE, S. (1999). Belgium.  [[journalName]]. 36(3-4): 339-342.</v>
      </c>
      <c r="J22" s="16" t="str">
        <f t="shared" si="6"/>
        <v>Rihoux, B. (2000). Belgium.  [[journalName]]. 38(3-4): 338-347.</v>
      </c>
      <c r="K22" s="16" t="str">
        <f t="shared" si="6"/>
        <v>Rihoux, B. et al. (2001). Belgium.  [[journalName]]. 40(3-4): 254-262.</v>
      </c>
      <c r="L22" s="16" t="str">
        <f t="shared" si="6"/>
        <v>Rihoux, B. et al. (2002). Belgium.  [[journalName]]. 41(7-8): 915-926.</v>
      </c>
      <c r="M22" s="16" t="str">
        <f t="shared" si="6"/>
        <v>Rihoux, B. et al. (2003). Belgium.  [[journalName]]. 42(7-8): 900-909.</v>
      </c>
      <c r="N22" s="16" t="str">
        <f t="shared" si="6"/>
        <v>RIHOUX, B. et al. (2004). Belgium.  [[journalName]]. 43(7-8): 950-962.</v>
      </c>
      <c r="O22" s="16" t="str">
        <f t="shared" si="6"/>
        <v>RIHOUX, B. et al. (2005). Belgium.  [[journalName]]. 44(7-8): 957-967.</v>
      </c>
      <c r="P22" s="16" t="str">
        <f t="shared" si="6"/>
        <v>DE WINTER, L. &amp; DUMONT, P. (2006). Belgium.  [[journalName]]. 45(7-8): 1055-1064.</v>
      </c>
      <c r="Q22" s="16" t="str">
        <f t="shared" si="6"/>
        <v>RIHOUX, B. et al. (2007). Belgium.  [[journalName]]. 46(7-8): 891-900.</v>
      </c>
      <c r="R22" s="16" t="str">
        <f t="shared" si="6"/>
        <v>RIHOUX, B. et al. (2008). Belgium.  [[journalName]]. 47(7-8): 917-928.</v>
      </c>
      <c r="S22" s="16" t="str">
        <f t="shared" ref="S22:AE22" si="8">MID(S4,7,FIND(",",S4)-4)&amp;IF(S5="","",IF(S6="",". &amp; "&amp;MID(S5,7,FIND(",",S5)-4),". et al"))&amp;". ("&amp;S1&amp;"). "&amp;PROPER(MID(S10,7,99))&amp;".  [[journalName]]. "&amp;MID(S12,7,99)&amp;"("&amp;MID(S13,7,99)&amp;")"&amp;": "&amp;MID(S18,7,99)&amp;"-"&amp;MID(S19,7,99)&amp;"."</f>
        <v>RIHOUX, B. et al. (2009). Belgium.  [[journalName]]. 48(7-8): 903-912.</v>
      </c>
      <c r="T22" s="16" t="str">
        <f t="shared" si="8"/>
        <v>RIHOUX, B. et al. (2010). Belgium.  [[journalName]]. 49(7-8): 899-908.</v>
      </c>
      <c r="U22" s="16" t="str">
        <f t="shared" si="8"/>
        <v>RIHOUX, B. et al. (2011). Belgium.  [[journalName]]. 50(7-8): 913-921.</v>
      </c>
      <c r="V22" s="16" t="str">
        <f t="shared" si="8"/>
        <v>Rihoux, B. et al. (2012). Belgium.  [[journalName]]. 51(1): 43-48.</v>
      </c>
      <c r="W22" s="16" t="str">
        <f t="shared" si="8"/>
        <v>Rihoux, B. et al. (2013). Belgium.  [[journalName]]. 52(1): 32-34.</v>
      </c>
      <c r="X22" s="16" t="str">
        <f t="shared" si="8"/>
        <v>Rihoux, B. et al. (2014). Belgium.  [[journalName]]. 53(1): 39-44.</v>
      </c>
      <c r="Y22" s="16" t="str">
        <f t="shared" si="8"/>
        <v>Rihoux, B. et al. (2015). Belgium.  [[journalName]]. 54(1): 33-43.</v>
      </c>
      <c r="Z22" s="16" t="str">
        <f t="shared" si="8"/>
        <v>Rihoux, B. et al. (2016). Belgium.  [[journalName]]. 55(1): 30-35.</v>
      </c>
      <c r="AA22" s="16" t="str">
        <f t="shared" si="8"/>
        <v>RIHOUX, B. et al. (2017). Belgium.  [[journalName]]. 56(1): 31-35.</v>
      </c>
      <c r="AB22" s="16" t="str">
        <f t="shared" si="8"/>
        <v>RIHOUX, B. et al. (2018). Belgium: Political Development And Data For 2017.  [[journalName]]. 57(1): 31-36.</v>
      </c>
      <c r="AC22" s="16" t="str">
        <f t="shared" si="8"/>
        <v>RIHOUX, B. et al. (2019). Belgium: Political Developments And Data In 2018.  [[journalName]]. 58(1): 30-36.</v>
      </c>
      <c r="AD22" s="16" t="str">
        <f t="shared" si="8"/>
        <v>RIHOUX, B. et al. (2020). Belgium: Political Developments And Data In 2019.  [[journalName]]. 59(1): 34-55.</v>
      </c>
      <c r="AE22" s="16" t="str">
        <f t="shared" si="8"/>
        <v xml:space="preserve"> Rihoux, B. et al. (2021). Belgium: Political Developments And Data In 2020.  [[journalName]]. 60(1): 31-48.</v>
      </c>
      <c r="AF22" s="16" t="str">
        <f t="shared" ref="AF22:AH22" si="9">MID(AF4,7,FIND(",",AF4)-4)&amp;IF(AF5="","",IF(AF6="",". &amp; "&amp;MID(AF5,7,FIND(",",AF5)-4),". et al"))&amp;". ("&amp;AF1&amp;"). "&amp;PROPER(MID(AF10,7,99))&amp;".  [[journalName]]. "&amp;MID(AF12,7,99)&amp;"("&amp;MID(AF13,7,99)&amp;")"&amp;": "&amp;MID(AF18,7,99)&amp;"-"&amp;MID(AF19,7,99)&amp;"."</f>
        <v xml:space="preserve"> Rihoux, B. et al. (2022). Belgium: Political Developments And Data In 2021.  [[journalName]]. 61(1): 37-46.</v>
      </c>
      <c r="AG22" s="16" t="str">
        <f t="shared" si="9"/>
        <v xml:space="preserve"> Baudewyns, P. et al. (2023). Belgium: Political Developments And Data In 2022.  [[journalName]]. 62(1): 44-54.</v>
      </c>
      <c r="AH22" s="16" t="str">
        <f t="shared" si="9"/>
        <v xml:space="preserve"> Baudewyns, P. et al. (2024). Belgium: Political Developments And Data In 2023.  [[journalName]]. 63(1): 39-49.</v>
      </c>
    </row>
    <row r="23" spans="1:34" ht="13.5" customHeight="1">
      <c r="A23" s="134" t="s">
        <v>212</v>
      </c>
      <c r="B23" s="135"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BELGIUM
AU  - Deruette, Serge
AU  - Loeb-Mayer, Nicole
VL  - 22
JO  - European Journal of Political Research
IS  - 4
SP  - 363
EP  - 372
PY  - 1992
PB  - Blackwell Publishing Ltd
UR  - http://onlinelibrary.wiley.com/doi/10.1111/j.1475-6765.1992.tb00320.x/full</v>
      </c>
      <c r="C23" s="135" t="str">
        <f t="shared" ref="C23:T23" si="10">"TY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BELGIUM
AU  - Deruette, Serge
VL  - 24
JO  - European Journal of Political Research
IS  - 4
SP  - 383
EP  - 389
PY  - 1993
PB  - Blackwell Publishing Ltd
UR  - http://onlinelibrary.wiley.com/doi/10.1111/j.1475-6765.1993.tb00388.x/full</v>
      </c>
      <c r="D23" s="135" t="str">
        <f t="shared" si="10"/>
        <v>TY  - JOUR
TI  - BELGIUM
AU  - Deruette, Serge
VL  - 26
JO  - European Journal of Political Research
IS  - 3-4
SP  - 247
EP  - 254
PY  - 1994
PB  - Blackwell Publishing Ltd
UR  - http://onlinelibrary.wiley.com/doi/10.1111/j.1475-6765.1994.tb00444.x/full</v>
      </c>
      <c r="E23" s="135" t="str">
        <f t="shared" si="10"/>
        <v>TY  - JOUR
TI  - BELGIUM
AU  - Deruette, Serge
VL  - 28
JO  - European Journal of Political Research
IS  - 3-4
SP  - 291
EP  - 299
PY  - 1995
PB  - Blackwell Publishing Ltd
UR  - http://onlinelibrary.wiley.com/doi/10.1111/j.1475-6765.1995.tb00493.x/full</v>
      </c>
      <c r="F23" s="135" t="str">
        <f t="shared" si="10"/>
        <v>TY  - JOUR
TI  - BELGIUM
AU  - Deruette, Serge
VL  - 30
JO  - European Journal of Political Research
IS  - 3-4
SP  - 287
EP  - 298
PY  - 1996
PB  - Blackwell Publishing Ltd
UR  - http://onlinelibrary.wiley.com/doi/10.1111/j.1475-6765.1996.tb00680.x/full</v>
      </c>
      <c r="G23" s="135" t="str">
        <f t="shared" si="10"/>
        <v>TY  - JOUR
TI  - Belgium
AU  - Deruette, Serge
VL  - 32
JO  - European Journal of Political Research
IS  - 3-4
SP  - 325
EP  - 331
PY  - 1997
PB  - Blackwell Publishing Ltd
UR  - http://onlinelibrary.wiley.com/doi/10.1111/1475-6765.00347/full</v>
      </c>
      <c r="H23" s="135" t="str">
        <f t="shared" si="10"/>
        <v>TY  - JOUR
TI  - Belgium
AU  - Deruette, Serge
VL  - 34
JO  - European Journal of Political Research
IS  - 3-4
SP  - 357
EP  - 361
PY  - 1998
PB  - Blackwell Publishing Ltd
UR  - http://onlinelibrary.wiley.com/doi/10.1111/1475-6765.00347-i3/full</v>
      </c>
      <c r="I23" s="135" t="str">
        <f t="shared" ref="I23" si="11">"TY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BELGIUM
AU  - DERUETTE, SERGE
VL  - 36
JO  - European Journal of Political Research
IS  - 3-4
SP  - 339
EP  - 342
PY  - 1999
PB  - Blackwell Publishing Ltd
UR  - http://onlinelibrary.wiley.com/doi/10.1111/j.1475-6765.1999.tb00710.x/full</v>
      </c>
      <c r="J23" s="135" t="str">
        <f t="shared" si="10"/>
        <v>TY  - JOUR
TI  - Belgium
AU  - Rihoux, Benoît
VL  - 38
JO  - European Journal of Political Research
IS  - 3-4
SP  - 338
EP  - 347
PY  - 2000
PB  - Blackwell Publishing Ltd
UR  - http://onlinelibrary.wiley.com/doi/10.1111/j.1475-6765.2000.tb01139.x/full</v>
      </c>
      <c r="K23" s="135" t="str">
        <f t="shared" si="10"/>
        <v>TY  - JOUR
TI  - Belgium
AU  - Rihoux, Benoît
AU  - Dumont, Patrick
AU  - Dandoy, Régis
VL  - 40
JO  - European Journal of Political Research
IS  - 3-4
SP  - 254
EP  - 262
PY  - 2001
PB  - Blackwell Publishing Ltd
UR  - http://onlinelibrary.wiley.com/doi/10.1111/1475-6765.00599/full</v>
      </c>
      <c r="L23" s="135" t="str">
        <f t="shared" si="10"/>
        <v>TY  - JOUR
TI  - Belgium
AU  - Rihoux, Benoît
AU  - Dumont, Patrick
AU  - de Winter, Lieven
AU  - Dandoy, Régis
VL  - 41
JO  - European Journal of Political Research
IS  - 7-8
SP  - 915
EP  - 926
PY  - 2002
PB  - Blackwell Publishing Ltd
UR  - http://onlinelibrary.wiley.com/doi/10.1111/1475-6765.00041/full</v>
      </c>
      <c r="M23" s="135" t="str">
        <f t="shared" si="10"/>
        <v>TY  - JOUR
TI  - Belgium
AU  - Rihoux, Benoît
AU  - Winter, Ieven De
AU  - Dumont, Patrick
AU  - Dandoy, Régis
VL  - 42
JO  - European Journal of Political Research
IS  - 7-8
SP  - 900
EP  - 909
PY  - 2003
PB  - Blackwell Publishing Ltd.
UR  - http://onlinelibrary.wiley.com/doi/10.1111/j.0304-4130.2003.00112.x/full</v>
      </c>
      <c r="N23" s="135" t="str">
        <f t="shared" si="10"/>
        <v>TY  - JOUR
TI  - Belgium
AU  - RIHOUX, BENOÎT
AU  - WINTER, IEVEN DE
AU  - DUMONT, PATRICK
AU  - DANDOY, RÉGIS
VL  - 43
JO  - European Journal of Political Research
IS  - 7-8
SP  - 950
EP  - 962
PY  - 2004
PB  - Blackwell Publishing Ltd.
UR  - http://onlinelibrary.wiley.com/doi/10.1111/j.1475-6765.2004.00184.x/full</v>
      </c>
      <c r="O23" s="135" t="str">
        <f t="shared" si="10"/>
        <v>TY  - JOUR
TI  - Belgium
AU  - RIHOUX, BENOÎT
AU  - DANDOY, RÉGIS
AU  - WINTER, LIEVEN DE
AU  - DUMONT, PATRICK
VL  - 44
JO  - European Journal of Political Research
IS  - 7-8
SP  - 957
EP  - 967
PY  - 2005
PB  - Blackwell Publishing Ltd.
UR  - http://onlinelibrary.wiley.com/doi/10.1111/j.1475-6765.2005.00256.x/full</v>
      </c>
      <c r="P23" s="135" t="str">
        <f t="shared" si="10"/>
        <v>TY  - JOUR
TI  - Belgium
AU  - DE WINTER, LIEVEN
AU  - DUMONT, PATRICK
VL  - 45
JO  - European Journal of Political Research
IS  - 7-8
SP  - 1055
EP  - 1064
PY  - 2006
PB  - Blackwell Publishing Ltd
UR  - http://onlinelibrary.wiley.com/doi/10.1111/j.1475-6765.2006.00656.x/full</v>
      </c>
      <c r="Q23" s="135"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Belgium
AU  - RIHOUX, BENOIT
AU  - DE WINTER, LIEVEN
AU  - DUMONT, PATRICK
AU  - DERUETTE, SERGE
JO  - European Journal of Political Research
VL  - 46
IS  - 7-8
SP  - 891
EP  - 900
PY  - 2007
PB  - Blackwell Publishing Ltd
UR  - http://onlinelibrary.wiley.com/doi/10.1111/j.1475-6765.2007.00731.x/full</v>
      </c>
      <c r="R23" s="135" t="str">
        <f t="shared" si="10"/>
        <v>TY  - JOUR
TI  - Belgium
AU  - RIHOUX, BENOÎT
AU  - DUMONT, PATRICK
AU  - DE WINTER, LIEVEN
AU  - BOL, DAMIEN
VL  - 47
JO  - European Journal of Political Research
IS  - 7-8
SP  - 917
EP  - 928
PY  - 2008
PB  - Blackwell Publishing Ltd
UR  - http://onlinelibrary.wiley.com/doi/10.1111/j.1475-6765.2008.00828.x/full</v>
      </c>
      <c r="S23" s="135" t="str">
        <f t="shared" si="10"/>
        <v>TY  - JOUR
TI  - Belgium
AU  - RIHOUX, BENOIT
AU  - DUMONT, PATRICK
AU  - DE WINTER, LIEVEN
AU  - DERUETTE, SERGE
VL  - 48
JO  - European Journal of Political Research
IS  - 7-8
SP  - 903
EP  - 912
PY  - 2009
PB  - Blackwell Publishing Ltd
UR  - http://onlinelibrary.wiley.com/doi/10.1111/j.1475-6765.2009.01852.x/full</v>
      </c>
      <c r="T23" s="135" t="str">
        <f t="shared" si="10"/>
        <v>TY  - JOUR
TI  - Belgium
AU  - RIHOUX, BENOÎT
AU  - DUMONT, PATRICK
AU  - DE WINTER, LIEVEN
AU  - DERUETTE, SERGE
VL  - 49
JO  - European Journal of Political Research
IS  - 7-8
SP  - 899
EP  - 908
PY  - 2010
PB  - Blackwell Publishing Ltd
UR  - http://onlinelibrary.wiley.com/doi/10.1111/j.1475-6765.2010.01944.x/full</v>
      </c>
      <c r="U23" s="135" t="str">
        <f t="shared" ref="U23:AE23" si="12">"TY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Belgium
AU  - RIHOUX, BENOIT
AU  - DUMONT, PATRICK
AU  - DE WINTER, LIEVEN
AU  - DERUETTE, SERGE
VL  - 50
JO  - European Journal of Political Research
IS  - 7-8
SP  - 913
EP  - 921
PY  - 2011
PB  - Blackwell Publishing Ltd
UR  - http://onlinelibrary.wiley.com/doi/10.1111/j.1475-6765.2011.02013.x/full</v>
      </c>
      <c r="V23" s="135" t="str">
        <f t="shared" ref="V23" si="13">"TY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Belgium
AU  - Rihoux, Benoit
AU  - Dumont, Patrick
AU  - Deruette, Serge
AU  - de Winter, Lieven
VL  - 51
JO  - European Journal of Political Research Political Data Yearbook
IS  - 1
SP  - 43
EP  - 48
PY  - 2012
PB  - Blackwell Publishing Ltd
UR  - http://onlinelibrary.wiley.com/doi/10.1111/j.2047-8852.2012.00003.x/full</v>
      </c>
      <c r="W23" s="135" t="str">
        <f t="shared" si="12"/>
        <v>TY  - JOUR
TI  - Belgium
AU  - Rihoux, Benoit
AU  - Dumont, Patrick
AU  - Deruette, Serge
AU  - de Winter, Lieven
VL  - 52
JO  - European Journal of Political Research Political Data Yearbook
IS  - 1
SP  - 32
EP  - 34
PY  - 2013
PB  - Blackwell Publishing Ltd
UR  - http://onlinelibrary.wiley.com/doi/10.1111/j.2047-8852.12002/full</v>
      </c>
      <c r="X23" s="135" t="str">
        <f t="shared" si="12"/>
        <v>TY  - JOUR
TI  - Belgium
AU  - Rihoux, Benoit
AU  - Dumont, Patrick
AU  - Deruette, Serge
AU  - De Winter, Lieven
VL  - 53
JO  - EUROPEAN JOURNAL OF POLITICAL RESEARCH POLITICAL DATA YEARBOOK
IS  - 1
SP  - 39
EP  - 44
PY  - 2014
PB  - John Wiley &amp; Sons, Ltd
UR  - https:/onlinelibrary.wiley.com/doi/10.1111/2047-8852.12039/full</v>
      </c>
      <c r="Y23" s="135" t="str">
        <f t="shared" si="12"/>
        <v>TY  - JOUR
TI  - Belgium
AU  - Rihoux, Benoît
AU  - Vandeleene, Audrey
AU  - de Winter, Lieven
AU  - Baudewyns, Pierre
VL  - 54
JO  - EUROPEAN JOURNAL OF POLITICAL RESEARCH POLITICAL DATA YEARBOOK
IS  - 1
SP  - 33
EP  - 43
PY  - 2015
PB  - John Wiley &amp; Sons, Ltd
UR  - https:/onlinelibrary.wiley.com/doi/10.1111/2047-8852.12077/full</v>
      </c>
      <c r="Z23" s="135" t="str">
        <f t="shared" si="12"/>
        <v>TY  - JOUR
TI  - Belgium
AU  - Rihoux, Benoît
AU  - Vandeleene, Audrey
AU  - De Winter, Lieven
AU  - Baudewyns, Pierre
VL  - 55
JO  - EUROPEAN JOURNAL OF POLITICAL RESEARCH POLITICAL DATA YEARBOOK
IS  - 1
SP  - 30
EP  - 35
PY  - 2016
PB  - John Wiley &amp; Sons, Ltd
UR  - https:/onlinelibrary.wiley.com/doi/10.1111/2047-8852.12117/full</v>
      </c>
      <c r="AA23" s="135" t="str">
        <f t="shared" si="12"/>
        <v>TY  - JOUR
TI  - Belgium
AU  - RIHOUX, BENOÎT
AU  - VANDELEENE, AUDREY
AU  - WINTER, LIEVEN DE
AU  - BAUDEWYNS, PIERRE
VL  - 56
JO  - EUROPEAN JOURNAL OF POLITICAL RESEARCH POLITICAL DATA YEARBOOK
IS  - 1
SP  - 31
EP  - 35
PY  - 2017
PB  - John Wiley &amp; Sons, Ltd
UR  - https:/onlinelibrary.wiley.com/doi/10.1111/2047-8852.12171/full</v>
      </c>
      <c r="AB23" s="135" t="str">
        <f t="shared" si="12"/>
        <v>TY  - JOUR
TI  - Belgium: Political development and data for 2017
AU  - RIHOUX, BENOÎT
AU  - VANDELEENE, AUDREY
AU  - DE WINTER, LIEVEN
AU  - BAUDEWYNS, PIERRE
VL  - 57
JO  - EUROPEAN JOURNAL OF POLITICAL RESEARCH POLITICAL DATA YEARBOOK
IS  - 1
SP  - 31
EP  - 36
PY  - 2018
PB  - John Wiley &amp; Sons, Ltd
UR  - https:/onlinelibrary.wiley.com/doi/10.1111/2047-8852.12200/full</v>
      </c>
      <c r="AC23" s="135" t="str">
        <f t="shared" si="12"/>
        <v>TY  - JOUR
TI  - Belgium: Political developments and data in 2018
AU  - RIHOUX, BENOÎT
AU  - VANDELEENE, AUDREY
AU  - WINTER, LIEVEN DE
AU  - BAUDEWYNS, PIERRE
VL  - 58
JO  - EUROPEAN JOURNAL OF POLITICAL RESEARCH POLITICAL DATA YEARBOOK
IS  - 1
SP  - 30
EP  - 36
PY  - 2019
PB  - John Wiley &amp; Sons, Ltd
UR  - https:/onlinelibrary.wiley.com/doi/10.1111/2047-8852.12255/full</v>
      </c>
      <c r="AD23" s="135" t="str">
        <f t="shared" si="12"/>
        <v>TY  - JOUR
TI  - Belgium: Political Developments and Data in 2019
AU  - RIHOUX, BENOÎT
AU  - VANDELEENE, AUDREY
AU  - DE WINTER, LIEVEN
AU  - BAUDEWYNS, PIERRE
VL  - 59
JO  - EUROPEAN JOURNAL OF POLITICAL RESEARCH POLITICAL DATA YEARBOOK
IS  - 1
SP  - 34
EP  - 55
PY  - 2020
PB  - John Wiley &amp; Sons, Ltd
UR  - https:/onlinelibrary.wiley.com/doi/10.1111/2047-8852.12303/full</v>
      </c>
      <c r="AE23" s="135" t="str">
        <f t="shared" si="12"/>
        <v>TY  - JOUR
TI  - Belgium: Political Developments and Data in 2020
AU1  - Rihoux, Benoît
AU2  - Vandeleene, Audrey
AU3  - De Winter, Lieven
AU4  - Baudewyns, Pierre
VL  - 60
JO  - EUROPEAN JOURNAL OF POLITICAL RESEARCH POLITICAL DATA YEARBOOK
IS  - 1
SP  - 31
EP  - 48
PY  - 2021
PB - John Wiley &amp; Sons, Ltd
UR  - https:/onlinelibrary.wiley.com/doi/10.1111/2047-8852.12316/full</v>
      </c>
      <c r="AF23" s="135" t="str">
        <f t="shared" ref="AF23:AH23" si="14">"TY  - JOUR"&amp;CHAR(10)&amp;""&amp;AF10&amp;CHAR(10)&amp;AF4&amp;CHAR(10)&amp;IF(AF5="","",AF5&amp;CHAR(10))&amp;IF(AF6="","",AF6&amp;CHAR(10))&amp;IF(AF7="","",AF7&amp;CHAR(10))&amp;AF12&amp;CHAR(10)&amp;AF11&amp;CHAR(10)&amp;AF13&amp;CHAR(10)&amp;AF18&amp;CHAR(10)&amp;AF19&amp;CHAR(10)&amp;AF20&amp;CHAR(10)&amp;AF14&amp;CHAR(10)&amp;LEFT(AF16,13)&amp;"onlinelibrary.wiley.com/doi/"&amp;MID(AF17,7,999)&amp;"/full"</f>
        <v>TY  - JOUR
TI  - Belgium: Political Developments and Data in 2021
AU1  - Rihoux, Benoît
AU2  - Vandeleene, Audrey
AU3  - De Winter, Lieven
AU4  - Baudewyns, Pierre
VL  - 61
JO  - EUROPEAN JOURNAL OF POLITICAL RESEARCH POLITICAL DATA YEARBOOK
IS  - 1
SP  - 37
EP  - 46
PY  - 2022
PB - John Wiley &amp; Sons, Ltd
UR  - https:/onlinelibrary.wiley.com/doi/10.1111/2047-8852.12378/full</v>
      </c>
      <c r="AG23" s="135" t="str">
        <f t="shared" si="14"/>
        <v>TY  - JOUR
TI  - Belgium: Political Developments and Data in 2022
AU1  - Baudewyns, Pierre
AU2  - Vandeleene, Audrey
AU3  - Winter, Lieven De
AU4  - Deruette, Serge
VL  - 62
JO  - EUROPEAN JOURNAL OF POLITICAL RESEARCH POLITICAL DATA YEARBOOK
IS  - 1
SP  - 44
EP  - 54
PY  - 2023
PB - John Wiley &amp; Sons, Ltd
UR  - https:/onlinelibrary.wiley.com/doi/10.1111/2047-8852.12405/full</v>
      </c>
      <c r="AH23" s="135" t="str">
        <f t="shared" si="14"/>
        <v>TY  - JOUR
TI  - Belgium: Political Developments and Data in 2023
AU1  - Baudewyns, Pierre
AU2  - Vandeleene, Audrey
AU3  - Winter, Lieven De
AU4  - Deruette, Serge
VL  - 63
JO  - EUROPEAN JOURNAL OF POLITICAL RESEARCH POLITICAL DATA YEARBOOK
IS  - 1
SP  - 39
EP  - 49
PY  - 2024
PB - John Wiley &amp; Sons, Ltd
UR  - https:/onlinelibrary.wiley.com/doi/10.1111/2047-8852.12465/full</v>
      </c>
    </row>
    <row r="24" spans="1:34" ht="13.5" customHeight="1">
      <c r="A24" s="134" t="s">
        <v>213</v>
      </c>
      <c r="B24" s="135"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{ecprPDY_1992_belgium,
title = "BELGIUM",
author = "Deruette, Serge and Loeb-Mayer, Nicole",
journal = "European Journal of Political Research",
volume = 22,
number = 4,
pages = "363--372",
year = 1992,
publisher = "Blackwell Publishing Ltd"
}</v>
      </c>
      <c r="C24" s="135" t="str">
        <f t="shared" ref="C24:T24" si="15">"@article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{ecprPDY_1993_belgium,
title = "BELGIUM",
author = "Deruette, Serge",
journal = "European Journal of Political Research",
volume = 24,
number = 4,
pages = "383--389",
year = 1993,
publisher = "Blackwell Publishing Ltd"
}</v>
      </c>
      <c r="D24" s="135" t="str">
        <f t="shared" si="15"/>
        <v>@article {ecprPDY_1994_belgium,
title = "BELGIUM",
author = "Deruette, Serge",
journal = "European Journal of Political Research",
volume = 26,
number = 3-4,
pages = "247--254",
year = 1994,
publisher = "Blackwell Publishing Ltd"
}</v>
      </c>
      <c r="E24" s="135" t="str">
        <f t="shared" si="15"/>
        <v>@article {ecprPDY_1995_belgium,
title = "BELGIUM",
author = "Deruette, Serge",
journal = "European Journal of Political Research",
volume = 28,
number = 3-4,
pages = "291--299",
year = 1995,
publisher = "Blackwell Publishing Ltd"
}</v>
      </c>
      <c r="F24" s="135" t="str">
        <f t="shared" si="15"/>
        <v>@article {ecprPDY_1996_belgium,
title = "BELGIUM",
author = "Deruette, Serge",
journal = "European Journal of Political Research",
volume = 30,
number = 3-4,
pages = "287--298",
year = 1996,
publisher = "Blackwell Publishing Ltd"
}</v>
      </c>
      <c r="G24" s="135" t="str">
        <f t="shared" si="15"/>
        <v>@article {ecprPDY_1997_belgium,
title = "Belgium",
author = "Deruette, Serge",
journal = "European Journal of Political Research",
volume = 32,
number = 3-4,
pages = "325--331",
year = 1997,
publisher = "Blackwell Publishing Ltd"
}</v>
      </c>
      <c r="H24" s="135" t="str">
        <f t="shared" si="15"/>
        <v>@article {ecprPDY_1998_belgium,
title = "Belgium",
author = "Deruette, Serge",
journal = "European Journal of Political Research",
volume = 34,
number = 3-4,
pages = "357--361",
year = 1998,
publisher = "Blackwell Publishing Ltd"
}</v>
      </c>
      <c r="I24" s="135" t="str">
        <f t="shared" ref="I24" si="16">"@article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{ecprPDY_1999_belgium,
title = "BELGIUM",
author = "DERUETTE, SERGE",
journal = "European Journal of Political Research",
volume = 36,
number = 3-4,
pages = "339--342",
year = 1999,
publisher = "Blackwell Publishing Ltd"
}</v>
      </c>
      <c r="J24" s="135" t="str">
        <f t="shared" si="15"/>
        <v>@article {ecprPDY_2000_belgium,
title = "Belgium",
author = "Rihoux, Benoît",
journal = "European Journal of Political Research",
volume = 38,
number = 3-4,
pages = "338--347",
year = 2000,
publisher = "Blackwell Publishing Ltd"
}</v>
      </c>
      <c r="K24" s="135" t="str">
        <f t="shared" si="15"/>
        <v>@article {ecprPDY_2001_belgium,
title = "Belgium",
author = "Rihoux, Benoît and Dumont, Patrick and Dandoy, Régis",
journal = "European Journal of Political Research",
volume = 40,
number = 3-4,
pages = "254--262",
year = 2001,
publisher = "Blackwell Publishing Ltd"
}</v>
      </c>
      <c r="L24" s="135" t="str">
        <f t="shared" si="15"/>
        <v>@article {ecprPDY_2002_belgium,
title = "Belgium",
author = "Rihoux, Benoît and Dumont, Patrick and de Winter, Lieven and Dandoy, Régis",
journal = "European Journal of Political Research",
volume = 41,
number = 7-8,
pages = "915--926",
year = 2002,
publisher = "Blackwell Publishing Ltd"
}</v>
      </c>
      <c r="M24" s="135" t="str">
        <f t="shared" si="15"/>
        <v>@article {ecprPDY_2003_belgium,
title = "Belgium",
author = "Rihoux, Benoît and Winter, Ieven De and Dumont, Patrick and Dandoy, Régis",
journal = "European Journal of Political Research",
volume = 42,
number = 7-8,
pages = "900--909",
year = 2003,
publisher = "Blackwell Publishing Ltd."
}</v>
      </c>
      <c r="N24" s="135" t="str">
        <f t="shared" si="15"/>
        <v>@article {ecprPDY_2004_belgium,
title = "Belgium",
author = "RIHOUX, BENOÎT and WINTER, IEVEN DE and DUMONT, PATRICK and DANDOY, RÉGIS",
journal = "European Journal of Political Research",
volume = 43,
number = 7-8,
pages = "950--962",
year = 2004,
publisher = "Blackwell Publishing Ltd."
}</v>
      </c>
      <c r="O24" s="135" t="str">
        <f t="shared" si="15"/>
        <v>@article {ecprPDY_2005_belgium,
title = "Belgium",
author = "RIHOUX, BENOÎT and DANDOY, RÉGIS and WINTER, LIEVEN DE and DUMONT, PATRICK",
journal = "European Journal of Political Research",
volume = 44,
number = 7-8,
pages = "957--967",
year = 2005,
publisher = "Blackwell Publishing Ltd."
}</v>
      </c>
      <c r="P24" s="135" t="str">
        <f t="shared" si="15"/>
        <v>@article {ecprPDY_2006_belgium,
title = "Belgium",
author = "DE WINTER, LIEVEN and DUMONT, PATRICK",
journal = "European Journal of Political Research",
volume = 45,
number = 7-8,
pages = "1055--1064",
year = 2006,
publisher = "Blackwell Publishing Ltd"
}</v>
      </c>
      <c r="Q24" s="135" t="str">
        <f t="shared" si="15"/>
        <v>@article {ecprPDY_2007_belgium,
title = "Belgium",
author = "RIHOUX, BENOIT and DE WINTER, LIEVEN and DUMONT, PATRICK and DERUETTE, SERGE",
journal = "European Journal of Political Research",
volume = 46,
number = 7-8,
pages = "891--900",
year = 2007,
publisher = "Blackwell Publishing Ltd"
}</v>
      </c>
      <c r="R24" s="135" t="str">
        <f t="shared" si="15"/>
        <v>@article {ecprPDY_2008_belgium,
title = "Belgium",
author = "RIHOUX, BENOÎT and DUMONT, PATRICK and DE WINTER, LIEVEN and BOL, DAMIEN",
journal = "European Journal of Political Research",
volume = 47,
number = 7-8,
pages = "917--928",
year = 2008,
publisher = "Blackwell Publishing Ltd"
}</v>
      </c>
      <c r="S24" s="135" t="str">
        <f t="shared" si="15"/>
        <v>@article {ecprPDY_2009_belgium,
title = "Belgium",
author = "RIHOUX, BENOIT and DUMONT, PATRICK and DE WINTER, LIEVEN and DERUETTE, SERGE",
journal = "European Journal of Political Research",
volume = 48,
number = 7-8,
pages = "903--912",
year = 2009,
publisher = "Blackwell Publishing Ltd"
}</v>
      </c>
      <c r="T24" s="135" t="str">
        <f t="shared" si="15"/>
        <v>@article {ecprPDY_2010_belgium,
title = "Belgium",
author = "RIHOUX, BENOÎT and DUMONT, PATRICK and DE WINTER, LIEVEN and DERUETTE, SERGE",
journal = "European Journal of Political Research",
volume = 49,
number = 7-8,
pages = "899--908",
year = 2010,
publisher = "Blackwell Publishing Ltd"
}</v>
      </c>
      <c r="U24" s="135" t="str">
        <f t="shared" ref="U24:AE24" si="17">"@article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{ecprPDY_2011_belgium,
title = "Belgium",
author = "RIHOUX, BENOIT and DUMONT, PATRICK and DE WINTER, LIEVEN and DERUETTE, SERGE",
journal = "European Journal of Political Research",
volume = 50,
number = 7-8,
pages = "913--921",
year = 2011,
publisher = "Blackwell Publishing Ltd"
}</v>
      </c>
      <c r="V24" s="135" t="str">
        <f t="shared" ref="V24" si="18">"@article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{ecprPDY_2012_belgium,
title = "Belgium",
author = "Rihoux, Benoit and Dumont, Patrick and Deruette, Serge and de Winter, Lieven",
journal = "European Journal of Political Research Political Data Yearbook",
volume = 51,
number = 1,
pages = "43--48",
year = 2012,
publisher = "Blackwell Publishing Ltd"
}</v>
      </c>
      <c r="W24" s="135" t="str">
        <f t="shared" si="17"/>
        <v>@article {ecprPDY_2013_belgium,
title = "Belgium",
author = "Rihoux, Benoit and Dumont, Patrick and Deruette, Serge and de Winter, Lieven",
journal = "European Journal of Political Research Political Data Yearbook",
volume = 52,
number = 1,
pages = "32--34",
year = 2013,
publisher = "Blackwell Publishing Ltd"
}</v>
      </c>
      <c r="X24" s="135" t="str">
        <f t="shared" si="17"/>
        <v>@article {ecprPDY_2014_belgium,
title = "Belgium",
author = "Rihoux, Benoit and Dumont, Patrick and Deruette, Serge and De Winter, Lieven",
journal = "EUROPEAN JOURNAL OF POLITICAL RESEARCH POLITICAL DATA YEARBOOK",
volume = 53,
number = 1,
pages = "39--44",
year = 2014,
publisher = "John Wiley &amp; Sons, Ltd"
}</v>
      </c>
      <c r="Y24" s="135" t="str">
        <f t="shared" si="17"/>
        <v>@article {ecprPDY_2015_belgium,
title = "Belgium",
author = "Rihoux, Benoît and Vandeleene, Audrey and de Winter, Lieven and Baudewyns, Pierre",
journal = "EUROPEAN JOURNAL OF POLITICAL RESEARCH POLITICAL DATA YEARBOOK",
volume = 54,
number = 1,
pages = "33--43",
year = 2015,
publisher = "John Wiley &amp; Sons, Ltd"
}</v>
      </c>
      <c r="Z24" s="135" t="str">
        <f t="shared" si="17"/>
        <v>@article {ecprPDY_2016_belgium,
title = "Belgium",
author = "Rihoux, Benoît and Vandeleene, Audrey and De Winter, Lieven and Baudewyns, Pierre",
journal = "EUROPEAN JOURNAL OF POLITICAL RESEARCH POLITICAL DATA YEARBOOK",
volume = 55,
number = 1,
pages = "30--35",
year = 2016,
publisher = "John Wiley &amp; Sons, Ltd"
}</v>
      </c>
      <c r="AA24" s="135" t="str">
        <f t="shared" si="17"/>
        <v>@article {ecprPDY_2017_belgium,
title = "Belgium",
author = "RIHOUX, BENOÎT and VANDELEENE, AUDREY and WINTER, LIEVEN DE and BAUDEWYNS, PIERRE",
journal = "EUROPEAN JOURNAL OF POLITICAL RESEARCH POLITICAL DATA YEARBOOK",
volume = 56,
number = 1,
pages = "31--35",
year = 2017,
publisher = "John Wiley &amp; Sons, Ltd"
}</v>
      </c>
      <c r="AB24" s="135" t="str">
        <f t="shared" si="17"/>
        <v>@article {ecprPDY_2018_belgium: political development and data for 2017,
title = "Belgium: Political development and data for 2017",
author = "RIHOUX, BENOÎT and VANDELEENE, AUDREY and DE WINTER, LIEVEN and BAUDEWYNS, PIERRE",
journal = "EUROPEAN JOURNAL OF POLITICAL RESEARCH POLITICAL DATA YEARBOOK",
volume = 57,
number = 1,
pages = "31--36",
year = 2018,
publisher = "John Wiley &amp; Sons, Ltd"
}</v>
      </c>
      <c r="AC24" s="135" t="str">
        <f t="shared" si="17"/>
        <v>@article {ecprPDY_2019_belgium: political developments and data in 2018,
title = "Belgium: Political developments and data in 2018",
author = "RIHOUX, BENOÎT and VANDELEENE, AUDREY and WINTER, LIEVEN DE and BAUDEWYNS, PIERRE",
journal = "EUROPEAN JOURNAL OF POLITICAL RESEARCH POLITICAL DATA YEARBOOK",
volume = 58,
number = 1,
pages = "30--36",
year = 2019,
publisher = "John Wiley &amp; Sons, Ltd"
}</v>
      </c>
      <c r="AD24" s="135" t="str">
        <f t="shared" si="17"/>
        <v>@article {ecprPDY_2020_belgium: political developments and data in 2019,
title = "Belgium: Political Developments and Data in 2019",
author = "RIHOUX, BENOÎT and VANDELEENE, AUDREY and DE WINTER, LIEVEN and BAUDEWYNS, PIERRE",
journal = "EUROPEAN JOURNAL OF POLITICAL RESEARCH POLITICAL DATA YEARBOOK",
volume = 59,
number = 1,
pages = "34--55",
year = 2020,
publisher = "John Wiley &amp; Sons, Ltd"
}</v>
      </c>
      <c r="AE24" s="135" t="str">
        <f t="shared" si="17"/>
        <v>@article {ecprPDY_2021_belgium: political developments and data in 2020,
title = "Belgium: Political Developments and Data in 2020",
author = "Rihoux, Benoît and Vandeleene, Audrey and De Winter, Lieven and Baudewyns, Pierre",
journal = "EUROPEAN JOURNAL OF POLITICAL RESEARCH POLITICAL DATA YEARBOOK",
volume = 60,
number = 1,
pages = "31--48",
year = 2021,
publisher = "John Wiley &amp; Sons, Ltd"
}</v>
      </c>
      <c r="AF24" s="135" t="str">
        <f t="shared" ref="AF24:AH24" si="19">"@article {ecprPDY_"&amp;AF1&amp;"_"&amp;LOWER(MID(AF10,FIND("- ",AF10)+2,999))&amp;","&amp;CHAR(10)&amp;"title = """&amp;MID(AF10,FIND("- ",AF10)+2,999)&amp;""","&amp;CHAR(10)&amp;"author = """&amp;IF(AF25&lt;&gt;"",AF25&amp;".",MID(AF4,FIND("- ",AF4)+2,999))&amp;IF(AF26&lt;&gt;""," and "&amp;AF26&amp;".",IF(AF5 = "",""," and "&amp;MID(AF5,FIND("- ",AF5)+2,999)))&amp;IF(AF27&lt;&gt;""," and "&amp;AF27&amp;".",IF(AF6 = "",""," and "&amp;MID(AF6,FIND("- ",AF6)+2,999)))&amp;IF(AF28&lt;&gt;""," and "&amp;AF28&amp;".",IF(AF7 = "",""," and "&amp;MID(AF7,FIND("- ",AF7)+2,999)))&amp;""","&amp;CHAR(10)&amp;"journal = """&amp;MID(AF11,FIND("- ",AF11)+2,999)&amp;""","&amp;CHAR(10)&amp;"volume = "&amp;MID(AF12,FIND("- ",AF12)+2,999)&amp;","&amp;CHAR(10)&amp;"number = "&amp;MID(AF13,FIND("- ",AF13)+2,999)&amp;","&amp;CHAR(10)&amp;"pages = """&amp;MID(AF18,FIND("- ",AF18)+2,999)&amp;"--"&amp;MID(AF19,FIND("- ",AF19)+2,999)&amp;""","&amp;CHAR(10)&amp;"year = "&amp;AF1&amp;","&amp;CHAR(10)&amp;"publisher = """&amp;MID(AF14,FIND("- ",AF14)+2,999)&amp;""""&amp;CHAR(10)&amp;"}"</f>
        <v>@article {ecprPDY_2022_belgium: political developments and data in 2021,
title = "Belgium: Political Developments and Data in 2021",
author = "Rihoux, Benoît and Vandeleene, Audrey and De Winter, Lieven and Baudewyns, Pierre",
journal = "EUROPEAN JOURNAL OF POLITICAL RESEARCH POLITICAL DATA YEARBOOK",
volume = 61,
number = 1,
pages = "37--46",
year = 2022,
publisher = "John Wiley &amp; Sons, Ltd"
}</v>
      </c>
      <c r="AG24" s="135" t="str">
        <f t="shared" si="19"/>
        <v>@article {ecprPDY_2023_belgium: political developments and data in 2022,
title = "Belgium: Political Developments and Data in 2022",
author = "Baudewyns, Pierre and Vandeleene, Audrey and Winter, Lieven De and Deruette, Serge",
journal = "EUROPEAN JOURNAL OF POLITICAL RESEARCH POLITICAL DATA YEARBOOK",
volume = 62,
number = 1,
pages = "44--54",
year = 2023,
publisher = "John Wiley &amp; Sons, Ltd"
}</v>
      </c>
      <c r="AH24" s="135" t="str">
        <f t="shared" si="19"/>
        <v>@article {ecprPDY_2024_belgium: political developments and data in 2023,
title = "Belgium: Political Developments and Data in 2023",
author = "Baudewyns, Pierre and Vandeleene, Audrey and Winter, Lieven De and Deruette, Serge",
journal = "EUROPEAN JOURNAL OF POLITICAL RESEARCH POLITICAL DATA YEARBOOK",
volume = 63,
number = 1,
pages = "39--49",
year = 2024,
publisher = "John Wiley &amp; Sons, Ltd"
}</v>
      </c>
    </row>
    <row r="25" spans="1:34" ht="13.5" customHeight="1">
      <c r="A25" s="71" t="s">
        <v>214</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row>
    <row r="26" spans="1:34" ht="13.5" customHeight="1">
      <c r="A26" s="71" t="s">
        <v>215</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row>
    <row r="27" spans="1:34" ht="13.5" customHeight="1">
      <c r="A27" s="71" t="s">
        <v>216</v>
      </c>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row>
    <row r="28" spans="1:34" ht="13.5" customHeight="1">
      <c r="A28" s="71" t="s">
        <v>217</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row>
    <row r="29" spans="1:34" ht="13.5" customHeight="1">
      <c r="A29" s="71" t="s">
        <v>218</v>
      </c>
      <c r="B29" s="136"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BELGIUM
AU  - Deruette, Serge
AU  - Loeb-Mayer, Nicole
JO  - European Journal of Political Research
VL  - 22
IS  - 4
SP  - 363
EP  - 372
PY  - 1992
PB  - Blackwell Publishing Ltd
UR  - http://onlinelibrary.wiley.com/doi/10.1111/j.1475-6765.1992.tb00320.x/full</v>
      </c>
      <c r="C29" s="136"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BELGIUM
AU  - Deruette, Serge
VL  - 24
JO  - European Journal of Political Research
IS  - 4
SP  - 383
EP  - 389
PY  - 1993
PB  - Blackwell Publishing Ltd
UR  - http://onlinelibrary.wiley.com/doi/10.1111/j.1475-6765.1993.tb00388.x/full</v>
      </c>
      <c r="D29" s="136"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BELGIUM
AU  - Deruette, Serge
VL  - 26
JO  - European Journal of Political Research
IS  - 3-4
SP  - 247
EP  - 254
PY  - 1994
PB  - Blackwell Publishing Ltd
UR  - http://onlinelibrary.wiley.com/doi/10.1111/j.1475-6765.1994.tb00444.x/full</v>
      </c>
      <c r="E29" s="136" t="str">
        <f>"TY  - JOUR"&amp;REPT("@",3)&amp;""&amp;E10&amp;REPT("@",3)&amp;E4&amp;REPT("@",3)&amp;IF(E5="","",E5&amp;REPT("@",3))&amp;IF(E6="","",E6&amp;REPT("@",3))&amp;IF(E7="","",E7&amp;REPT("@",3))&amp;E12&amp;REPT("@",3)&amp;E11&amp;REPT("@",3)&amp;E13&amp;REPT("@",3)&amp;E18&amp;REPT("@",3)&amp;E19&amp;REPT("@",3)&amp;E20&amp;REPT("@",3)&amp;E14&amp;REPT("@",3)&amp;LEFT(E16,13)&amp;"onlinelibrary.wiley.com/doi/"&amp;MID(E17,7,999)&amp;"/full"</f>
        <v>TY  - JOUR@@@TI  - BELGIUM@@@AU  - Deruette, Serge@@@VL  - 28@@@JO  - European Journal of Political Research@@@IS  - 3-4@@@SP  - 291@@@EP  - 299@@@PY  - 1995@@@PB  - Blackwell Publishing Ltd@@@UR  - http://onlinelibrary.wiley.com/doi/10.1111/j.1475-6765.1995.tb00493.x/full</v>
      </c>
      <c r="F29" s="136" t="str">
        <f t="shared" ref="F29:T29" si="20">"TY  - JOUR"&amp;REPT("@",3)&amp;""&amp;F10&amp;REPT("@",3)&amp;F4&amp;REPT("@",3)&amp;IF(F5="","",F5&amp;REPT("@",3))&amp;IF(F6="","",F6&amp;REPT("@",3))&amp;IF(F7="","",F7&amp;REPT("@",3))&amp;F12&amp;REPT("@",3)&amp;F11&amp;REPT("@",3)&amp;F13&amp;REPT("@",3)&amp;F18&amp;REPT("@",3)&amp;F19&amp;REPT("@",3)&amp;F20&amp;REPT("@",3)&amp;F14&amp;REPT("@",3)&amp;LEFT(F16,13)&amp;"onlinelibrary.wiley.com/doi/"&amp;MID(F17,7,999)&amp;"/full"</f>
        <v>TY  - JOUR@@@TI  - BELGIUM@@@AU  - Deruette, Serge@@@VL  - 30@@@JO  - European Journal of Political Research@@@IS  - 3-4@@@SP  - 287@@@EP  - 298@@@PY  - 1996@@@PB  - Blackwell Publishing Ltd@@@UR  - http://onlinelibrary.wiley.com/doi/10.1111/j.1475-6765.1996.tb00680.x/full</v>
      </c>
      <c r="G29" s="136" t="str">
        <f t="shared" si="20"/>
        <v>TY  - JOUR@@@TI  - Belgium@@@AU  - Deruette, Serge@@@VL  - 32@@@JO  - European Journal of Political Research@@@IS  - 3-4@@@SP  - 325@@@EP  - 331@@@PY  - 1997@@@PB  - Blackwell Publishing Ltd@@@UR  - http://onlinelibrary.wiley.com/doi/10.1111/1475-6765.00347/full</v>
      </c>
      <c r="H29" s="136" t="str">
        <f t="shared" si="20"/>
        <v>TY  - JOUR@@@TI  - Belgium@@@AU  - Deruette, Serge@@@VL  - 34@@@JO  - European Journal of Political Research@@@IS  - 3-4@@@SP  - 357@@@EP  - 361@@@PY  - 1998@@@PB  - Blackwell Publishing Ltd@@@UR  - http://onlinelibrary.wiley.com/doi/10.1111/1475-6765.00347-i3/full</v>
      </c>
      <c r="I29" s="136" t="str">
        <f t="shared" ref="I29" si="21">"TY  - JOUR"&amp;REPT("@",3)&amp;""&amp;I10&amp;REPT("@",3)&amp;I4&amp;REPT("@",3)&amp;IF(I5="","",I5&amp;REPT("@",3))&amp;IF(I6="","",I6&amp;REPT("@",3))&amp;IF(I7="","",I7&amp;REPT("@",3))&amp;I12&amp;REPT("@",3)&amp;I11&amp;REPT("@",3)&amp;I13&amp;REPT("@",3)&amp;I18&amp;REPT("@",3)&amp;I19&amp;REPT("@",3)&amp;I20&amp;REPT("@",3)&amp;I14&amp;REPT("@",3)&amp;LEFT(I16,13)&amp;"onlinelibrary.wiley.com/doi/"&amp;MID(I17,7,999)&amp;"/full"</f>
        <v>TY  - JOUR@@@TI  - BELGIUM@@@AU  - DERUETTE, SERGE@@@VL  - 36@@@JO  - European Journal of Political Research@@@IS  - 3-4@@@SP  - 339@@@EP  - 342@@@PY  - 1999@@@PB  - Blackwell Publishing Ltd@@@UR  - http://onlinelibrary.wiley.com/doi/10.1111/j.1475-6765.1999.tb00710.x/full</v>
      </c>
      <c r="J29" s="136" t="str">
        <f t="shared" si="20"/>
        <v>TY  - JOUR@@@TI  - Belgium@@@AU  - Rihoux, Benoît@@@VL  - 38@@@JO  - European Journal of Political Research@@@IS  - 3-4@@@SP  - 338@@@EP  - 347@@@PY  - 2000@@@PB  - Blackwell Publishing Ltd@@@UR  - http://onlinelibrary.wiley.com/doi/10.1111/j.1475-6765.2000.tb01139.x/full</v>
      </c>
      <c r="K29" s="136" t="str">
        <f t="shared" si="20"/>
        <v>TY  - JOUR@@@TI  - Belgium@@@AU  - Rihoux, Benoît@@@AU  - Dumont, Patrick@@@AU  - Dandoy, Régis@@@VL  - 40@@@JO  - European Journal of Political Research@@@IS  - 3-4@@@SP  - 254@@@EP  - 262@@@PY  - 2001@@@PB  - Blackwell Publishing Ltd@@@UR  - http://onlinelibrary.wiley.com/doi/10.1111/1475-6765.00599/full</v>
      </c>
      <c r="L29" s="136" t="str">
        <f t="shared" si="20"/>
        <v>TY  - JOUR@@@TI  - Belgium@@@AU  - Rihoux, Benoît@@@AU  - Dumont, Patrick@@@AU  - de Winter, Lieven@@@AU  - Dandoy, Régis@@@VL  - 41@@@JO  - European Journal of Political Research@@@IS  - 7-8@@@SP  - 915@@@EP  - 926@@@PY  - 2002@@@PB  - Blackwell Publishing Ltd@@@UR  - http://onlinelibrary.wiley.com/doi/10.1111/1475-6765.00041/full</v>
      </c>
      <c r="M29" s="136" t="str">
        <f t="shared" si="20"/>
        <v>TY  - JOUR@@@TI  - Belgium@@@AU  - Rihoux, Benoît@@@AU  - Winter, Ieven De@@@AU  - Dumont, Patrick@@@AU  - Dandoy, Régis@@@VL  - 42@@@JO  - European Journal of Political Research@@@IS  - 7-8@@@SP  - 900@@@EP  - 909@@@PY  - 2003@@@PB  - Blackwell Publishing Ltd.@@@UR  - http://onlinelibrary.wiley.com/doi/10.1111/j.0304-4130.2003.00112.x/full</v>
      </c>
      <c r="N29" s="136" t="str">
        <f t="shared" si="20"/>
        <v>TY  - JOUR@@@TI  - Belgium@@@AU  - RIHOUX, BENOÎT@@@AU  - WINTER, IEVEN DE@@@AU  - DUMONT, PATRICK@@@AU  - DANDOY, RÉGIS@@@VL  - 43@@@JO  - European Journal of Political Research@@@IS  - 7-8@@@SP  - 950@@@EP  - 962@@@PY  - 2004@@@PB  - Blackwell Publishing Ltd.@@@UR  - http://onlinelibrary.wiley.com/doi/10.1111/j.1475-6765.2004.00184.x/full</v>
      </c>
      <c r="O29" s="136" t="str">
        <f t="shared" si="20"/>
        <v>TY  - JOUR@@@TI  - Belgium@@@AU  - RIHOUX, BENOÎT@@@AU  - DANDOY, RÉGIS@@@AU  - WINTER, LIEVEN DE@@@AU  - DUMONT, PATRICK@@@VL  - 44@@@JO  - European Journal of Political Research@@@IS  - 7-8@@@SP  - 957@@@EP  - 967@@@PY  - 2005@@@PB  - Blackwell Publishing Ltd.@@@UR  - http://onlinelibrary.wiley.com/doi/10.1111/j.1475-6765.2005.00256.x/full</v>
      </c>
      <c r="P29" s="136" t="str">
        <f t="shared" si="20"/>
        <v>TY  - JOUR@@@TI  - Belgium@@@AU  - DE WINTER, LIEVEN@@@AU  - DUMONT, PATRICK@@@VL  - 45@@@JO  - European Journal of Political Research@@@IS  - 7-8@@@SP  - 1055@@@EP  - 1064@@@PY  - 2006@@@PB  - Blackwell Publishing Ltd@@@UR  - http://onlinelibrary.wiley.com/doi/10.1111/j.1475-6765.2006.00656.x/full</v>
      </c>
      <c r="Q29" s="136" t="str">
        <f t="shared" si="20"/>
        <v>TY  - JOUR@@@TI  - Belgium@@@AU  - RIHOUX, BENOIT@@@AU  - DE WINTER, LIEVEN@@@AU  - DUMONT, PATRICK@@@AU  - DERUETTE, SERGE@@@VL  - 46@@@JO  - European Journal of Political Research@@@IS  - 7-8@@@SP  - 891@@@EP  - 900@@@PY  - 2007@@@PB  - Blackwell Publishing Ltd@@@UR  - http://onlinelibrary.wiley.com/doi/10.1111/j.1475-6765.2007.00731.x/full</v>
      </c>
      <c r="R29" s="136" t="str">
        <f t="shared" si="20"/>
        <v>TY  - JOUR@@@TI  - Belgium@@@AU  - RIHOUX, BENOÎT@@@AU  - DUMONT, PATRICK@@@AU  - DE WINTER, LIEVEN@@@AU  - BOL, DAMIEN@@@VL  - 47@@@JO  - European Journal of Political Research@@@IS  - 7-8@@@SP  - 917@@@EP  - 928@@@PY  - 2008@@@PB  - Blackwell Publishing Ltd@@@UR  - http://onlinelibrary.wiley.com/doi/10.1111/j.1475-6765.2008.00828.x/full</v>
      </c>
      <c r="S29" s="136" t="str">
        <f t="shared" si="20"/>
        <v>TY  - JOUR@@@TI  - Belgium@@@AU  - RIHOUX, BENOIT@@@AU  - DUMONT, PATRICK@@@AU  - DE WINTER, LIEVEN@@@AU  - DERUETTE, SERGE@@@VL  - 48@@@JO  - European Journal of Political Research@@@IS  - 7-8@@@SP  - 903@@@EP  - 912@@@PY  - 2009@@@PB  - Blackwell Publishing Ltd@@@UR  - http://onlinelibrary.wiley.com/doi/10.1111/j.1475-6765.2009.01852.x/full</v>
      </c>
      <c r="T29" s="136" t="str">
        <f t="shared" si="20"/>
        <v>TY  - JOUR@@@TI  - Belgium@@@AU  - RIHOUX, BENOÎT@@@AU  - DUMONT, PATRICK@@@AU  - DE WINTER, LIEVEN@@@AU  - DERUETTE, SERGE@@@VL  - 49@@@JO  - European Journal of Political Research@@@IS  - 7-8@@@SP  - 899@@@EP  - 908@@@PY  - 2010@@@PB  - Blackwell Publishing Ltd@@@UR  - http://onlinelibrary.wiley.com/doi/10.1111/j.1475-6765.2010.01944.x/full</v>
      </c>
      <c r="U29" s="136" t="str">
        <f t="shared" ref="U29:AE29" si="22">"TY  - JOUR"&amp;REPT("@",3)&amp;""&amp;U10&amp;REPT("@",3)&amp;U4&amp;REPT("@",3)&amp;IF(U5="","",U5&amp;REPT("@",3))&amp;IF(U6="","",U6&amp;REPT("@",3))&amp;IF(U7="","",U7&amp;REPT("@",3))&amp;U12&amp;REPT("@",3)&amp;U11&amp;REPT("@",3)&amp;U13&amp;REPT("@",3)&amp;U18&amp;REPT("@",3)&amp;U19&amp;REPT("@",3)&amp;U20&amp;REPT("@",3)&amp;U14&amp;REPT("@",3)&amp;LEFT(U16,13)&amp;"onlinelibrary.wiley.com/doi/"&amp;MID(U17,7,999)&amp;"/full"</f>
        <v>TY  - JOUR@@@TI  - Belgium@@@AU  - RIHOUX, BENOIT@@@AU  - DUMONT, PATRICK@@@AU  - DE WINTER, LIEVEN@@@AU  - DERUETTE, SERGE@@@VL  - 50@@@JO  - European Journal of Political Research@@@IS  - 7-8@@@SP  - 913@@@EP  - 921@@@PY  - 2011@@@PB  - Blackwell Publishing Ltd@@@UR  - http://onlinelibrary.wiley.com/doi/10.1111/j.1475-6765.2011.02013.x/full</v>
      </c>
      <c r="V29" s="136" t="str">
        <f t="shared" ref="V29" si="23">"TY  - JOUR"&amp;REPT("@",3)&amp;""&amp;V10&amp;REPT("@",3)&amp;V4&amp;REPT("@",3)&amp;IF(V5="","",V5&amp;REPT("@",3))&amp;IF(V6="","",V6&amp;REPT("@",3))&amp;IF(V7="","",V7&amp;REPT("@",3))&amp;V12&amp;REPT("@",3)&amp;V11&amp;REPT("@",3)&amp;V13&amp;REPT("@",3)&amp;V18&amp;REPT("@",3)&amp;V19&amp;REPT("@",3)&amp;V20&amp;REPT("@",3)&amp;V14&amp;REPT("@",3)&amp;LEFT(V16,13)&amp;"onlinelibrary.wiley.com/doi/"&amp;MID(V17,7,999)&amp;"/full"</f>
        <v>TY  - JOUR@@@TI  - Belgium@@@AU  - Rihoux, Benoit@@@AU  - Dumont, Patrick@@@AU  - Deruette, Serge@@@AU  - de Winter, Lieven@@@VL  - 51@@@JO  - European Journal of Political Research Political Data Yearbook@@@IS  - 1@@@SP  - 43@@@EP  - 48@@@PY  - 2012@@@PB  - Blackwell Publishing Ltd@@@UR  - http://onlinelibrary.wiley.com/doi/10.1111/j.2047-8852.2012.00003.x/full</v>
      </c>
      <c r="W29" s="136" t="str">
        <f t="shared" si="22"/>
        <v>TY  - JOUR@@@TI  - Belgium@@@AU  - Rihoux, Benoit@@@AU  - Dumont, Patrick@@@AU  - Deruette, Serge@@@AU  - de Winter, Lieven@@@VL  - 52@@@JO  - European Journal of Political Research Political Data Yearbook@@@IS  - 1@@@SP  - 32@@@EP  - 34@@@PY  - 2013@@@PB  - Blackwell Publishing Ltd@@@UR  - http://onlinelibrary.wiley.com/doi/10.1111/j.2047-8852.12002/full</v>
      </c>
      <c r="X29" s="136" t="str">
        <f t="shared" si="22"/>
        <v>TY  - JOUR@@@TI  - Belgium@@@AU  - Rihoux, Benoit@@@AU  - Dumont, Patrick@@@AU  - Deruette, Serge@@@AU  - De Winter, Lieven@@@VL  - 53@@@JO  - EUROPEAN JOURNAL OF POLITICAL RESEARCH POLITICAL DATA YEARBOOK@@@IS  - 1@@@SP  - 39@@@EP  - 44@@@PY  - 2014@@@PB  - John Wiley &amp; Sons, Ltd@@@UR  - https:/onlinelibrary.wiley.com/doi/10.1111/2047-8852.12039/full</v>
      </c>
      <c r="Y29" s="136" t="str">
        <f t="shared" si="22"/>
        <v>TY  - JOUR@@@TI  - Belgium@@@AU  - Rihoux, Benoît@@@AU  - Vandeleene, Audrey@@@AU  - de Winter, Lieven@@@AU  - Baudewyns, Pierre@@@VL  - 54@@@JO  - EUROPEAN JOURNAL OF POLITICAL RESEARCH POLITICAL DATA YEARBOOK@@@IS  - 1@@@SP  - 33@@@EP  - 43@@@PY  - 2015@@@PB  - John Wiley &amp; Sons, Ltd@@@UR  - https:/onlinelibrary.wiley.com/doi/10.1111/2047-8852.12077/full</v>
      </c>
      <c r="Z29" s="136" t="str">
        <f t="shared" si="22"/>
        <v>TY  - JOUR@@@TI  - Belgium@@@AU  - Rihoux, Benoît@@@AU  - Vandeleene, Audrey@@@AU  - De Winter, Lieven@@@AU  - Baudewyns, Pierre@@@VL  - 55@@@JO  - EUROPEAN JOURNAL OF POLITICAL RESEARCH POLITICAL DATA YEARBOOK@@@IS  - 1@@@SP  - 30@@@EP  - 35@@@PY  - 2016@@@PB  - John Wiley &amp; Sons, Ltd@@@UR  - https:/onlinelibrary.wiley.com/doi/10.1111/2047-8852.12117/full</v>
      </c>
      <c r="AA29" s="136" t="str">
        <f t="shared" si="22"/>
        <v>TY  - JOUR@@@TI  - Belgium@@@AU  - RIHOUX, BENOÎT@@@AU  - VANDELEENE, AUDREY@@@AU  - WINTER, LIEVEN DE@@@AU  - BAUDEWYNS, PIERRE@@@VL  - 56@@@JO  - EUROPEAN JOURNAL OF POLITICAL RESEARCH POLITICAL DATA YEARBOOK@@@IS  - 1@@@SP  - 31@@@EP  - 35@@@PY  - 2017@@@PB  - John Wiley &amp; Sons, Ltd@@@UR  - https:/onlinelibrary.wiley.com/doi/10.1111/2047-8852.12171/full</v>
      </c>
      <c r="AB29" s="136" t="str">
        <f t="shared" si="22"/>
        <v>TY  - JOUR@@@TI  - Belgium: Political development and data for 2017@@@AU  - RIHOUX, BENOÎT@@@AU  - VANDELEENE, AUDREY@@@AU  - DE WINTER, LIEVEN@@@AU  - BAUDEWYNS, PIERRE@@@VL  - 57@@@JO  - EUROPEAN JOURNAL OF POLITICAL RESEARCH POLITICAL DATA YEARBOOK@@@IS  - 1@@@SP  - 31@@@EP  - 36@@@PY  - 2018@@@PB  - John Wiley &amp; Sons, Ltd@@@UR  - https:/onlinelibrary.wiley.com/doi/10.1111/2047-8852.12200/full</v>
      </c>
      <c r="AC29" s="136" t="str">
        <f t="shared" si="22"/>
        <v>TY  - JOUR@@@TI  - Belgium: Political developments and data in 2018@@@AU  - RIHOUX, BENOÎT@@@AU  - VANDELEENE, AUDREY@@@AU  - WINTER, LIEVEN DE@@@AU  - BAUDEWYNS, PIERRE@@@VL  - 58@@@JO  - EUROPEAN JOURNAL OF POLITICAL RESEARCH POLITICAL DATA YEARBOOK@@@IS  - 1@@@SP  - 30@@@EP  - 36@@@PY  - 2019@@@PB  - John Wiley &amp; Sons, Ltd@@@UR  - https:/onlinelibrary.wiley.com/doi/10.1111/2047-8852.12255/full</v>
      </c>
      <c r="AD29" s="136" t="str">
        <f t="shared" si="22"/>
        <v>TY  - JOUR@@@TI  - Belgium: Political Developments and Data in 2019@@@AU  - RIHOUX, BENOÎT@@@AU  - VANDELEENE, AUDREY@@@AU  - DE WINTER, LIEVEN@@@AU  - BAUDEWYNS, PIERRE@@@VL  - 59@@@JO  - EUROPEAN JOURNAL OF POLITICAL RESEARCH POLITICAL DATA YEARBOOK@@@IS  - 1@@@SP  - 34@@@EP  - 55@@@PY  - 2020@@@PB  - John Wiley &amp; Sons, Ltd@@@UR  - https:/onlinelibrary.wiley.com/doi/10.1111/2047-8852.12303/full</v>
      </c>
      <c r="AE29" s="136" t="str">
        <f t="shared" si="22"/>
        <v>TY  - JOUR@@@TI  - Belgium: Political Developments and Data in 2020@@@AU1  - Rihoux, Benoît@@@AU2  - Vandeleene, Audrey@@@AU3  - De Winter, Lieven@@@AU4  - Baudewyns, Pierre@@@VL  - 60@@@JO  - EUROPEAN JOURNAL OF POLITICAL RESEARCH POLITICAL DATA YEARBOOK@@@IS  - 1@@@SP  - 31@@@EP  - 48@@@PY  - 2021@@@PB - John Wiley &amp; Sons, Ltd@@@UR  - https:/onlinelibrary.wiley.com/doi/10.1111/2047-8852.12316/full</v>
      </c>
      <c r="AF29" s="136" t="str">
        <f t="shared" ref="AF29:AH29" si="24">"TY  - JOUR"&amp;REPT("@",3)&amp;""&amp;AF10&amp;REPT("@",3)&amp;AF4&amp;REPT("@",3)&amp;IF(AF5="","",AF5&amp;REPT("@",3))&amp;IF(AF6="","",AF6&amp;REPT("@",3))&amp;IF(AF7="","",AF7&amp;REPT("@",3))&amp;AF12&amp;REPT("@",3)&amp;AF11&amp;REPT("@",3)&amp;AF13&amp;REPT("@",3)&amp;AF18&amp;REPT("@",3)&amp;AF19&amp;REPT("@",3)&amp;AF20&amp;REPT("@",3)&amp;AF14&amp;REPT("@",3)&amp;LEFT(AF16,13)&amp;"onlinelibrary.wiley.com/doi/"&amp;MID(AF17,7,999)&amp;"/full"</f>
        <v>TY  - JOUR@@@TI  - Belgium: Political Developments and Data in 2021@@@AU1  - Rihoux, Benoît@@@AU2  - Vandeleene, Audrey@@@AU3  - De Winter, Lieven@@@AU4  - Baudewyns, Pierre@@@VL  - 61@@@JO  - EUROPEAN JOURNAL OF POLITICAL RESEARCH POLITICAL DATA YEARBOOK@@@IS  - 1@@@SP  - 37@@@EP  - 46@@@PY  - 2022@@@PB - John Wiley &amp; Sons, Ltd@@@UR  - https:/onlinelibrary.wiley.com/doi/10.1111/2047-8852.12378/full</v>
      </c>
      <c r="AG29" s="136" t="str">
        <f t="shared" si="24"/>
        <v>TY  - JOUR@@@TI  - Belgium: Political Developments and Data in 2022@@@AU1  - Baudewyns, Pierre@@@AU2  - Vandeleene, Audrey@@@AU3  - Winter, Lieven De@@@AU4  - Deruette, Serge@@@VL  - 62@@@JO  - EUROPEAN JOURNAL OF POLITICAL RESEARCH POLITICAL DATA YEARBOOK@@@IS  - 1@@@SP  - 44@@@EP  - 54@@@PY  - 2023@@@PB - John Wiley &amp; Sons, Ltd@@@UR  - https:/onlinelibrary.wiley.com/doi/10.1111/2047-8852.12405/full</v>
      </c>
      <c r="AH29" s="136" t="str">
        <f t="shared" si="24"/>
        <v>TY  - JOUR@@@TI  - Belgium: Political Developments and Data in 2023@@@AU1  - Baudewyns, Pierre@@@AU2  - Vandeleene, Audrey@@@AU3  - Winter, Lieven De@@@AU4  - Deruette, Serge@@@VL  - 63@@@JO  - EUROPEAN JOURNAL OF POLITICAL RESEARCH POLITICAL DATA YEARBOOK@@@IS  - 1@@@SP  - 39@@@EP  - 49@@@PY  - 2024@@@PB - John Wiley &amp; Sons, Ltd@@@UR  - https:/onlinelibrary.wiley.com/doi/10.1111/2047-8852.12465/full</v>
      </c>
    </row>
    <row r="30" spans="1:34" ht="13.5" customHeight="1">
      <c r="A30" s="71" t="s">
        <v>219</v>
      </c>
      <c r="B30" s="136"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{ecprPDY_1992_belgium,
title = "BELGIUM",
author = "Deruette, Serge and Loeb-Mayer, Nicole",
journal = "European Journal of Political Research",
volume = 22,
number = 4,
pages = "363--372",
year = 1992,
publisher = "Blackwell Publishing Ltd"
}</v>
      </c>
      <c r="C30" s="136"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{ecprPDY_1993_belgium,
title = "BELGIUM",
author = "Deruette, Serge",
journal = "European Journal of Political Research",
volume = 24,
number = 4,
pages = "383--389",
year = 1993,
publisher = "Blackwell Publishing Ltd"
}</v>
      </c>
      <c r="D30" s="136"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{ecprPDY_1994_belgium,
title = "BELGIUM",
author = "Deruette, Serge",
journal = "European Journal of Political Research",
volume = 26,
number = 3-4,
pages = "247--254",
year = 1994,
publisher = "Blackwell Publishing Ltd"
}</v>
      </c>
      <c r="E30" s="136"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{ecprPDY_1995_belgium,@@@title = "BELGIUM",@@@author = "Deruette, Serge",@@@journal = "European Journal of Political Research",@@@volume = 28,@@@number = 3-4,@@@pages = "291--299",@@@year = 1995,@@@publisher = "Blackwell Publishing Ltd"@@@}</v>
      </c>
      <c r="F30" s="136" t="str">
        <f t="shared" ref="F30:T30" si="25">"@article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{ecprPDY_1996_belgium,@@@title = "BELGIUM",@@@author = "Deruette, Serge",@@@journal = "European Journal of Political Research",@@@volume = 30,@@@number = 3-4,@@@pages = "287--298",@@@year = 1996,@@@publisher = "Blackwell Publishing Ltd"@@@}</v>
      </c>
      <c r="G30" s="136" t="str">
        <f t="shared" si="25"/>
        <v>@article {ecprPDY_1997_belgium,@@@title = "Belgium",@@@author = "Deruette, Serge",@@@journal = "European Journal of Political Research",@@@volume = 32,@@@number = 3-4,@@@pages = "325--331",@@@year = 1997,@@@publisher = "Blackwell Publishing Ltd"@@@}</v>
      </c>
      <c r="H30" s="136" t="str">
        <f t="shared" si="25"/>
        <v>@article {ecprPDY_1998_belgium,@@@title = "Belgium",@@@author = "Deruette, Serge",@@@journal = "European Journal of Political Research",@@@volume = 34,@@@number = 3-4,@@@pages = "357--361",@@@year = 1998,@@@publisher = "Blackwell Publishing Ltd"@@@}</v>
      </c>
      <c r="I30" s="136" t="str">
        <f t="shared" ref="I30" si="26">"@article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{ecprPDY_1999_belgium,@@@title = "BELGIUM",@@@author = "DERUETTE, SERGE",@@@journal = "European Journal of Political Research",@@@volume = 36,@@@number = 3-4,@@@pages = "339--342",@@@year = 1999,@@@publisher = "Blackwell Publishing Ltd"@@@}</v>
      </c>
      <c r="J30" s="136" t="str">
        <f t="shared" si="25"/>
        <v>@article {ecprPDY_2000_belgium,@@@title = "Belgium",@@@author = "Rihoux, Benoît",@@@journal = "European Journal of Political Research",@@@volume = 38,@@@number = 3-4,@@@pages = "338--347",@@@year = 2000,@@@publisher = "Blackwell Publishing Ltd"@@@}</v>
      </c>
      <c r="K30" s="136" t="str">
        <f t="shared" si="25"/>
        <v>@article {ecprPDY_2001_belgium,@@@title = "Belgium",@@@author = "Rihoux, Benoît and Dumont, Patrick and Dandoy, Régis",@@@journal = "European Journal of Political Research",@@@volume = 40,@@@number = 3-4,@@@pages = "254--262",@@@year = 2001,@@@publisher = "Blackwell Publishing Ltd"@@@}</v>
      </c>
      <c r="L30" s="136" t="str">
        <f t="shared" si="25"/>
        <v>@article {ecprPDY_2002_belgium,@@@title = "Belgium",@@@author = "Rihoux, Benoît and Dumont, Patrick and de Winter, Lieven and Dandoy, Régis",@@@journal = "European Journal of Political Research",@@@volume = 41,@@@number = 7-8,@@@pages = "915--926",@@@year = 2002,@@@publisher = "Blackwell Publishing Ltd"@@@}</v>
      </c>
      <c r="M30" s="136" t="str">
        <f t="shared" si="25"/>
        <v>@article {ecprPDY_2003_belgium,@@@title = "Belgium",@@@author = "Rihoux, Benoît and Winter, Ieven De and Dumont, Patrick and Dandoy, Régis",@@@journal = "European Journal of Political Research",@@@volume = 42,@@@number = 7-8,@@@pages = "900--909",@@@year = 2003,@@@publisher = "Blackwell Publishing Ltd."@@@}</v>
      </c>
      <c r="N30" s="136" t="str">
        <f t="shared" si="25"/>
        <v>@article {ecprPDY_2004_belgium,@@@title = "Belgium",@@@author = "RIHOUX, BENOÎT and WINTER, IEVEN DE and DUMONT, PATRICK and DANDOY, RÉGIS",@@@journal = "European Journal of Political Research",@@@volume = 43,@@@number = 7-8,@@@pages = "950--962",@@@year = 2004,@@@publisher = "Blackwell Publishing Ltd."@@@}</v>
      </c>
      <c r="O30" s="136" t="str">
        <f t="shared" si="25"/>
        <v>@article {ecprPDY_2005_belgium,@@@title = "Belgium",@@@author = "RIHOUX, BENOÎT and DANDOY, RÉGIS and WINTER, LIEVEN DE and DUMONT, PATRICK",@@@journal = "European Journal of Political Research",@@@volume = 44,@@@number = 7-8,@@@pages = "957--967",@@@year = 2005,@@@publisher = "Blackwell Publishing Ltd."@@@}</v>
      </c>
      <c r="P30" s="136" t="str">
        <f t="shared" si="25"/>
        <v>@article {ecprPDY_2006_belgium,@@@title = "Belgium",@@@author = "DE WINTER, LIEVEN and DUMONT, PATRICK",@@@journal = "European Journal of Political Research",@@@volume = 45,@@@number = 7-8,@@@pages = "1055--1064",@@@year = 2006,@@@publisher = "Blackwell Publishing Ltd"@@@}</v>
      </c>
      <c r="Q30" s="136" t="str">
        <f t="shared" si="25"/>
        <v>@article {ecprPDY_2007_belgium,@@@title = "Belgium",@@@author = "RIHOUX, BENOIT and DE WINTER, LIEVEN and DUMONT, PATRICK and DERUETTE, SERGE",@@@journal = "European Journal of Political Research",@@@volume = 46,@@@number = 7-8,@@@pages = "891--900",@@@year = 2007,@@@publisher = "Blackwell Publishing Ltd"@@@}</v>
      </c>
      <c r="R30" s="136" t="str">
        <f t="shared" si="25"/>
        <v>@article {ecprPDY_2008_belgium,@@@title = "Belgium",@@@author = "RIHOUX, BENOÎT and DUMONT, PATRICK and DE WINTER, LIEVEN and BOL, DAMIEN",@@@journal = "European Journal of Political Research",@@@volume = 47,@@@number = 7-8,@@@pages = "917--928",@@@year = 2008,@@@publisher = "Blackwell Publishing Ltd"@@@}</v>
      </c>
      <c r="S30" s="136" t="str">
        <f t="shared" si="25"/>
        <v>@article {ecprPDY_2009_belgium,@@@title = "Belgium",@@@author = "RIHOUX, BENOIT and DUMONT, PATRICK and DE WINTER, LIEVEN and DERUETTE, SERGE",@@@journal = "European Journal of Political Research",@@@volume = 48,@@@number = 7-8,@@@pages = "903--912",@@@year = 2009,@@@publisher = "Blackwell Publishing Ltd"@@@}</v>
      </c>
      <c r="T30" s="136" t="str">
        <f t="shared" si="25"/>
        <v>@article {ecprPDY_2010_belgium,@@@title = "Belgium",@@@author = "RIHOUX, BENOÎT and DUMONT, PATRICK and DE WINTER, LIEVEN and DERUETTE, SERGE",@@@journal = "European Journal of Political Research",@@@volume = 49,@@@number = 7-8,@@@pages = "899--908",@@@year = 2010,@@@publisher = "Blackwell Publishing Ltd"@@@}</v>
      </c>
      <c r="U30" s="136" t="str">
        <f t="shared" ref="U30:AE30" si="27">"@article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{ecprPDY_2011_belgium,@@@title = "Belgium",@@@author = "RIHOUX, BENOIT and DUMONT, PATRICK and DE WINTER, LIEVEN and DERUETTE, SERGE",@@@journal = "European Journal of Political Research",@@@volume = 50,@@@number = 7-8,@@@pages = "913--921",@@@year = 2011,@@@publisher = "Blackwell Publishing Ltd"@@@}</v>
      </c>
      <c r="V30" s="136" t="str">
        <f t="shared" ref="V30" si="28">"@article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{ecprPDY_2012_belgium,@@@title = "Belgium",@@@author = "Rihoux, Benoit and Dumont, Patrick and Deruette, Serge and de Winter, Lieven",@@@journal = "European Journal of Political Research Political Data Yearbook",@@@volume = 51,@@@number = 1,@@@pages = "43--48",@@@year = 2012,@@@publisher = "Blackwell Publishing Ltd"@@@}</v>
      </c>
      <c r="W30" s="136" t="str">
        <f t="shared" si="27"/>
        <v>@article {ecprPDY_2013_belgium,@@@title = "Belgium",@@@author = "Rihoux, Benoit and Dumont, Patrick and Deruette, Serge and de Winter, Lieven",@@@journal = "European Journal of Political Research Political Data Yearbook",@@@volume = 52,@@@number = 1,@@@pages = "32--34",@@@year = 2013,@@@publisher = "Blackwell Publishing Ltd"@@@}</v>
      </c>
      <c r="X30" s="136" t="str">
        <f t="shared" si="27"/>
        <v>@article {ecprPDY_2014_belgium,@@@title = "Belgium",@@@author = "Rihoux, Benoit and Dumont, Patrick and Deruette, Serge and De Winter, Lieven",@@@journal = "EUROPEAN JOURNAL OF POLITICAL RESEARCH POLITICAL DATA YEARBOOK",@@@volume = 53,@@@number = 1,@@@pages = "39--44",@@@year = 2014,@@@publisher = "John Wiley &amp; Sons, Ltd"@@@}</v>
      </c>
      <c r="Y30" s="136" t="str">
        <f t="shared" si="27"/>
        <v>@article {ecprPDY_2015_belgium,@@@title = "Belgium",@@@author = "Rihoux, Benoît and Vandeleene, Audrey and de Winter, Lieven and Baudewyns, Pierre",@@@journal = "EUROPEAN JOURNAL OF POLITICAL RESEARCH POLITICAL DATA YEARBOOK",@@@volume = 54,@@@number = 1,@@@pages = "33--43",@@@year = 2015,@@@publisher = "John Wiley &amp; Sons, Ltd"@@@}</v>
      </c>
      <c r="Z30" s="136" t="str">
        <f t="shared" si="27"/>
        <v>@article {ecprPDY_2016_belgium,@@@title = "Belgium",@@@author = "Rihoux, Benoît and Vandeleene, Audrey and De Winter, Lieven and Baudewyns, Pierre",@@@journal = "EUROPEAN JOURNAL OF POLITICAL RESEARCH POLITICAL DATA YEARBOOK",@@@volume = 55,@@@number = 1,@@@pages = "30--35",@@@year = 2016,@@@publisher = "John Wiley &amp; Sons, Ltd"@@@}</v>
      </c>
      <c r="AA30" s="136" t="str">
        <f t="shared" si="27"/>
        <v>@article {ecprPDY_2017_belgium,@@@title = "Belgium",@@@author = "RIHOUX, BENOÎT and VANDELEENE, AUDREY and WINTER, LIEVEN DE and BAUDEWYNS, PIERRE",@@@journal = "EUROPEAN JOURNAL OF POLITICAL RESEARCH POLITICAL DATA YEARBOOK",@@@volume = 56,@@@number = 1,@@@pages = "31--35",@@@year = 2017,@@@publisher = "John Wiley &amp; Sons, Ltd"@@@}</v>
      </c>
      <c r="AB30" s="136" t="str">
        <f t="shared" si="27"/>
        <v>@article {ecprPDY_2018_belgium: political development and data for 2017,@@@title = "Belgium: Political development and data for 2017",@@@author = "RIHOUX, BENOÎT and VANDELEENE, AUDREY and DE WINTER, LIEVEN and BAUDEWYNS, PIERRE",@@@journal = "EUROPEAN JOURNAL OF POLITICAL RESEARCH POLITICAL DATA YEARBOOK",@@@volume = 57,@@@number = 1,@@@pages = "31--36",@@@year = 2018,@@@publisher = "John Wiley &amp; Sons, Ltd"@@@}</v>
      </c>
      <c r="AC30" s="136" t="str">
        <f t="shared" si="27"/>
        <v>@article {ecprPDY_2019_belgium: political developments and data in 2018,@@@title = "Belgium: Political developments and data in 2018",@@@author = "RIHOUX, BENOÎT and VANDELEENE, AUDREY and WINTER, LIEVEN DE and BAUDEWYNS, PIERRE",@@@journal = "EUROPEAN JOURNAL OF POLITICAL RESEARCH POLITICAL DATA YEARBOOK",@@@volume = 58,@@@number = 1,@@@pages = "30--36",@@@year = 2019,@@@publisher = "John Wiley &amp; Sons, Ltd"@@@}</v>
      </c>
      <c r="AD30" s="136" t="str">
        <f t="shared" si="27"/>
        <v>@article {ecprPDY_2020_belgium: political developments and data in 2019,@@@title = "Belgium: Political Developments and Data in 2019",@@@author = "RIHOUX, BENOÎT and VANDELEENE, AUDREY and DE WINTER, LIEVEN and BAUDEWYNS, PIERRE",@@@journal = "EUROPEAN JOURNAL OF POLITICAL RESEARCH POLITICAL DATA YEARBOOK",@@@volume = 59,@@@number = 1,@@@pages = "34--55",@@@year = 2020,@@@publisher = "John Wiley &amp; Sons, Ltd"@@@}</v>
      </c>
      <c r="AE30" s="136" t="str">
        <f t="shared" si="27"/>
        <v>@article {ecprPDY_2021_belgium: political developments and data in 2020,@@@title = "Belgium: Political Developments and Data in 2020",@@@author = "Rihoux, Benoît and Vandeleene, Audrey and De Winter, Lieven and Baudewyns, Pierre",@@@journal = "EUROPEAN JOURNAL OF POLITICAL RESEARCH POLITICAL DATA YEARBOOK",@@@volume = 60,@@@number = 1,@@@pages = "31--48",@@@year = 2021,@@@publisher = "John Wiley &amp; Sons, Ltd"@@@}</v>
      </c>
      <c r="AF30" s="136" t="str">
        <f t="shared" ref="AF30:AH30" si="29">"@article {ecprPDY_"&amp;AF1&amp;"_"&amp;LOWER(MID(AF10,FIND("- ",AF10)+2,999))&amp;","&amp;REPT("@",3)&amp;"title = """&amp;MID(AF10,FIND("- ",AF10)+2,999)&amp;""","&amp;REPT("@",3)&amp;"author = """&amp;IF(AF25&lt;&gt;"",AF25&amp;".",MID(AF4,FIND("- ",AF4)+2,999))&amp;IF(AF26&lt;&gt;""," and "&amp;AF26&amp;".",IF(AF5 = "",""," and "&amp;MID(AF5,FIND("- ",AF5)+2,999)))&amp;IF(AF27&lt;&gt;""," and "&amp;AF27&amp;".",IF(AF6 = "",""," and "&amp;MID(AF6,FIND("- ",AF6)+2,999)))&amp;IF(AF28&lt;&gt;""," and "&amp;AF28&amp;".",IF(AF7 = "",""," and "&amp;MID(AF7,FIND("- ",AF7)+2,999)))&amp;""","&amp;REPT("@",3)&amp;"journal = """&amp;MID(AF11,FIND("- ",AF11)+2,999)&amp;""","&amp;REPT("@",3)&amp;"volume = "&amp;MID(AF12,FIND("- ",AF12)+2,999)&amp;","&amp;REPT("@",3)&amp;"number = "&amp;MID(AF13,FIND("- ",AF13)+2,999)&amp;","&amp;REPT("@",3)&amp;"pages = """&amp;MID(AF18,FIND("- ",AF18)+2,999)&amp;"--"&amp;MID(AF19,FIND("- ",AF19)+2,999)&amp;""","&amp;REPT("@",3)&amp;"year = "&amp;AF1&amp;","&amp;REPT("@",3)&amp;"publisher = """&amp;MID(AF14,FIND("- ",AF14)+2,999)&amp;""""&amp;REPT("@",3)&amp;"}"</f>
        <v>@article {ecprPDY_2022_belgium: political developments and data in 2021,@@@title = "Belgium: Political Developments and Data in 2021",@@@author = "Rihoux, Benoît and Vandeleene, Audrey and De Winter, Lieven and Baudewyns, Pierre",@@@journal = "EUROPEAN JOURNAL OF POLITICAL RESEARCH POLITICAL DATA YEARBOOK",@@@volume = 61,@@@number = 1,@@@pages = "37--46",@@@year = 2022,@@@publisher = "John Wiley &amp; Sons, Ltd"@@@}</v>
      </c>
      <c r="AG30" s="136" t="str">
        <f t="shared" si="29"/>
        <v>@article {ecprPDY_2023_belgium: political developments and data in 2022,@@@title = "Belgium: Political Developments and Data in 2022",@@@author = "Baudewyns, Pierre and Vandeleene, Audrey and Winter, Lieven De and Deruette, Serge",@@@journal = "EUROPEAN JOURNAL OF POLITICAL RESEARCH POLITICAL DATA YEARBOOK",@@@volume = 62,@@@number = 1,@@@pages = "44--54",@@@year = 2023,@@@publisher = "John Wiley &amp; Sons, Ltd"@@@}</v>
      </c>
      <c r="AH30" s="136" t="str">
        <f t="shared" si="29"/>
        <v>@article {ecprPDY_2024_belgium: political developments and data in 2023,@@@title = "Belgium: Political Developments and Data in 2023",@@@author = "Baudewyns, Pierre and Vandeleene, Audrey and Winter, Lieven De and Deruette, Serge",@@@journal = "EUROPEAN JOURNAL OF POLITICAL RESEARCH POLITICAL DATA YEARBOOK",@@@volume = 63,@@@number = 1,@@@pages = "39--49",@@@year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H2" sqref="H2"/>
    </sheetView>
  </sheetViews>
  <sheetFormatPr defaultColWidth="9.140625" defaultRowHeight="13.5" customHeight="1"/>
  <cols>
    <col min="1" max="1" width="9.140625" style="2"/>
    <col min="2" max="4" width="10.42578125" style="2" customWidth="1"/>
    <col min="5" max="16384" width="9.140625" style="2"/>
  </cols>
  <sheetData>
    <row r="1" spans="1:13" ht="13.5" customHeight="1">
      <c r="A1" s="71" t="s">
        <v>42</v>
      </c>
      <c r="B1" s="71" t="s">
        <v>43</v>
      </c>
      <c r="C1" s="71" t="s">
        <v>44</v>
      </c>
      <c r="D1" s="71" t="s">
        <v>45</v>
      </c>
      <c r="E1" s="71" t="s">
        <v>46</v>
      </c>
      <c r="F1" s="71" t="s">
        <v>47</v>
      </c>
      <c r="G1" s="71" t="s">
        <v>48</v>
      </c>
      <c r="H1" s="71" t="s">
        <v>49</v>
      </c>
      <c r="I1" s="7"/>
      <c r="J1" s="7"/>
      <c r="K1" s="7"/>
      <c r="L1" s="7"/>
      <c r="M1" s="2" t="s">
        <v>118</v>
      </c>
    </row>
    <row r="2" spans="1:13" ht="13.5" customHeight="1">
      <c r="A2" s="71" t="s">
        <v>50</v>
      </c>
      <c r="B2" s="71" t="s">
        <v>130</v>
      </c>
      <c r="C2" s="71" t="s">
        <v>51</v>
      </c>
      <c r="D2" s="71" t="s">
        <v>52</v>
      </c>
      <c r="E2" s="71" t="s">
        <v>53</v>
      </c>
      <c r="F2" s="71" t="s">
        <v>54</v>
      </c>
      <c r="G2" s="71" t="s">
        <v>55</v>
      </c>
      <c r="H2" s="136" t="s">
        <v>1438</v>
      </c>
      <c r="I2" s="7"/>
      <c r="J2" s="7"/>
      <c r="K2" s="7"/>
      <c r="L2" s="7"/>
    </row>
    <row r="3" spans="1:13" ht="13.5" customHeight="1">
      <c r="A3" s="71" t="s">
        <v>56</v>
      </c>
      <c r="B3" s="147" t="s">
        <v>457</v>
      </c>
      <c r="C3" s="147" t="s">
        <v>458</v>
      </c>
      <c r="D3" s="148" t="s">
        <v>459</v>
      </c>
      <c r="E3" s="148" t="s">
        <v>460</v>
      </c>
      <c r="F3" s="147" t="s">
        <v>461</v>
      </c>
      <c r="G3" s="147" t="s">
        <v>462</v>
      </c>
      <c r="H3" s="137"/>
      <c r="I3" s="7"/>
      <c r="J3" s="7"/>
      <c r="K3" s="7"/>
      <c r="L3" s="7"/>
    </row>
    <row r="14" spans="1:13" ht="13.5" customHeight="1">
      <c r="A14" s="72"/>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F3" r:id="rId1" xr:uid="{00000000-0004-0000-0C00-000000000000}"/>
    <hyperlink ref="C3" r:id="rId2" xr:uid="{00000000-0004-0000-0C00-000001000000}"/>
    <hyperlink ref="G3" r:id="rId3" xr:uid="{00000000-0004-0000-0C00-000002000000}"/>
    <hyperlink ref="E3" r:id="rId4" xr:uid="{00000000-0004-0000-0C00-000003000000}"/>
    <hyperlink ref="D3" r:id="rId5" xr:uid="{00000000-0004-0000-0C00-000004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workbookViewId="0"/>
  </sheetViews>
  <sheetFormatPr defaultColWidth="9.140625" defaultRowHeight="12.75"/>
  <cols>
    <col min="1" max="1" width="14.42578125" style="133" customWidth="1"/>
    <col min="2" max="16384" width="9.140625" style="133"/>
  </cols>
  <sheetData>
    <row r="1" spans="1:2">
      <c r="A1" s="66" t="s">
        <v>225</v>
      </c>
      <c r="B1" s="89" t="s">
        <v>226</v>
      </c>
    </row>
    <row r="2" spans="1:2">
      <c r="A2" s="66" t="s">
        <v>227</v>
      </c>
      <c r="B2" s="89" t="s">
        <v>228</v>
      </c>
    </row>
    <row r="3" spans="1:2">
      <c r="A3" s="66" t="s">
        <v>229</v>
      </c>
      <c r="B3" s="89" t="s">
        <v>230</v>
      </c>
    </row>
    <row r="4" spans="1:2">
      <c r="A4" s="66" t="s">
        <v>231</v>
      </c>
      <c r="B4" s="89" t="s">
        <v>232</v>
      </c>
    </row>
    <row r="5" spans="1:2">
      <c r="A5" s="66" t="s">
        <v>233</v>
      </c>
      <c r="B5" s="89" t="s">
        <v>234</v>
      </c>
    </row>
    <row r="6" spans="1:2">
      <c r="A6" s="66" t="s">
        <v>235</v>
      </c>
      <c r="B6" s="89" t="s">
        <v>236</v>
      </c>
    </row>
    <row r="7" spans="1:2">
      <c r="A7" s="66" t="s">
        <v>237</v>
      </c>
      <c r="B7" s="89" t="s">
        <v>238</v>
      </c>
    </row>
    <row r="8" spans="1:2">
      <c r="A8" s="66" t="s">
        <v>239</v>
      </c>
      <c r="B8" s="89" t="s">
        <v>240</v>
      </c>
    </row>
    <row r="9" spans="1:2">
      <c r="A9" s="66" t="s">
        <v>241</v>
      </c>
      <c r="B9" s="89" t="s">
        <v>242</v>
      </c>
    </row>
    <row r="10" spans="1:2">
      <c r="A10" s="66" t="s">
        <v>243</v>
      </c>
      <c r="B10" s="89" t="s">
        <v>244</v>
      </c>
    </row>
    <row r="11" spans="1:2">
      <c r="A11" s="66" t="s">
        <v>245</v>
      </c>
      <c r="B11" s="89" t="s">
        <v>246</v>
      </c>
    </row>
    <row r="12" spans="1:2">
      <c r="A12" s="66" t="s">
        <v>247</v>
      </c>
      <c r="B12" s="89" t="s">
        <v>248</v>
      </c>
    </row>
    <row r="13" spans="1:2">
      <c r="A13" s="68" t="s">
        <v>249</v>
      </c>
      <c r="B13" s="89" t="s">
        <v>236</v>
      </c>
    </row>
    <row r="14" spans="1:2">
      <c r="A14" s="66" t="s">
        <v>250</v>
      </c>
      <c r="B14" s="89" t="s">
        <v>238</v>
      </c>
    </row>
    <row r="15" spans="1:2">
      <c r="A15" s="66" t="s">
        <v>251</v>
      </c>
      <c r="B15" s="89" t="s">
        <v>240</v>
      </c>
    </row>
    <row r="16" spans="1:2">
      <c r="A16" s="66" t="s">
        <v>252</v>
      </c>
      <c r="B16" s="89" t="s">
        <v>253</v>
      </c>
    </row>
    <row r="17" spans="1:2">
      <c r="A17" s="66" t="s">
        <v>254</v>
      </c>
      <c r="B17" s="89" t="s">
        <v>255</v>
      </c>
    </row>
    <row r="18" spans="1:2">
      <c r="A18" s="66" t="s">
        <v>256</v>
      </c>
      <c r="B18" s="89" t="s">
        <v>257</v>
      </c>
    </row>
    <row r="19" spans="1:2">
      <c r="A19" s="66" t="s">
        <v>258</v>
      </c>
      <c r="B19" s="89" t="s">
        <v>259</v>
      </c>
    </row>
    <row r="20" spans="1:2">
      <c r="A20" s="66" t="s">
        <v>260</v>
      </c>
      <c r="B20" s="89" t="s">
        <v>261</v>
      </c>
    </row>
    <row r="21" spans="1:2">
      <c r="A21" s="66" t="s">
        <v>262</v>
      </c>
      <c r="B21" s="89" t="s">
        <v>263</v>
      </c>
    </row>
    <row r="22" spans="1:2">
      <c r="A22" s="66" t="s">
        <v>264</v>
      </c>
      <c r="B22" s="89" t="s">
        <v>265</v>
      </c>
    </row>
    <row r="23" spans="1:2">
      <c r="A23" s="66" t="s">
        <v>266</v>
      </c>
      <c r="B23" s="89" t="s">
        <v>287</v>
      </c>
    </row>
    <row r="24" spans="1:2">
      <c r="A24" s="66" t="s">
        <v>267</v>
      </c>
      <c r="B24" s="89" t="s">
        <v>288</v>
      </c>
    </row>
    <row r="25" spans="1:2">
      <c r="A25" s="66" t="s">
        <v>268</v>
      </c>
      <c r="B25" s="89" t="s">
        <v>289</v>
      </c>
    </row>
    <row r="26" spans="1:2">
      <c r="A26" s="66" t="s">
        <v>269</v>
      </c>
      <c r="B26" s="89" t="s">
        <v>270</v>
      </c>
    </row>
    <row r="27" spans="1:2">
      <c r="A27" s="66" t="s">
        <v>271</v>
      </c>
      <c r="B27" s="89" t="s">
        <v>272</v>
      </c>
    </row>
    <row r="28" spans="1:2">
      <c r="A28" s="66" t="s">
        <v>273</v>
      </c>
      <c r="B28" s="89" t="s">
        <v>274</v>
      </c>
    </row>
    <row r="29" spans="1:2">
      <c r="A29" s="66" t="s">
        <v>290</v>
      </c>
      <c r="B29" s="89" t="s">
        <v>291</v>
      </c>
    </row>
    <row r="30" spans="1:2">
      <c r="A30" s="66" t="s">
        <v>275</v>
      </c>
      <c r="B30" s="89" t="s">
        <v>276</v>
      </c>
    </row>
    <row r="31" spans="1:2">
      <c r="A31" s="66" t="s">
        <v>277</v>
      </c>
      <c r="B31" s="89" t="s">
        <v>278</v>
      </c>
    </row>
    <row r="32" spans="1:2">
      <c r="A32" s="66" t="s">
        <v>279</v>
      </c>
      <c r="B32" s="89" t="s">
        <v>280</v>
      </c>
    </row>
    <row r="33" spans="1:2">
      <c r="A33" s="66" t="s">
        <v>281</v>
      </c>
      <c r="B33" s="89" t="s">
        <v>282</v>
      </c>
    </row>
    <row r="34" spans="1:2">
      <c r="A34" s="66" t="s">
        <v>283</v>
      </c>
      <c r="B34" s="89" t="s">
        <v>284</v>
      </c>
    </row>
    <row r="35" spans="1:2">
      <c r="A35" s="66" t="s">
        <v>285</v>
      </c>
      <c r="B35" s="89" t="s">
        <v>286</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workbookViewId="0">
      <selection activeCell="B11" sqref="B11"/>
    </sheetView>
  </sheetViews>
  <sheetFormatPr defaultColWidth="9.140625" defaultRowHeight="11.25"/>
  <cols>
    <col min="1" max="1" width="9.140625" style="138"/>
    <col min="2" max="2" width="173.42578125" style="138" customWidth="1"/>
    <col min="3" max="16384" width="9.140625" style="138"/>
  </cols>
  <sheetData>
    <row r="1" spans="1:3">
      <c r="A1" s="71"/>
      <c r="B1" s="71" t="s">
        <v>220</v>
      </c>
    </row>
    <row r="2" spans="1:3">
      <c r="A2" s="71" t="s">
        <v>221</v>
      </c>
      <c r="B2" s="139" t="e">
        <f>INDEX(#REF!,MATCH(9.99999999999999E+307,#REF!))</f>
        <v>#REF!</v>
      </c>
    </row>
    <row r="3" spans="1:3">
      <c r="A3" s="71" t="s">
        <v>222</v>
      </c>
      <c r="B3" s="139" t="str">
        <f>LOOKUP(2,1/(1-ISBLANK(info_cites!A23:ZX23)),info_cites!A23:ZX23)</f>
        <v>TY  - JOUR
TI  - Belgium: Political Developments and Data in 2023
AU1  - Baudewyns, Pierre
AU2  - Vandeleene, Audrey
AU3  - Winter, Lieven De
AU4  - Deruette, Serge
VL  - 63
JO  - EUROPEAN JOURNAL OF POLITICAL RESEARCH POLITICAL DATA YEARBOOK
IS  - 1
SP  - 39
EP  - 49
PY  - 2024
PB - John Wiley &amp; Sons, Ltd
UR  - https:/onlinelibrary.wiley.com/doi/10.1111/2047-8852.12465/full</v>
      </c>
      <c r="C3" s="140"/>
    </row>
    <row r="4" spans="1:3">
      <c r="A4" s="71" t="s">
        <v>223</v>
      </c>
      <c r="B4" s="139" t="str">
        <f>LOOKUP(2,1/(1-ISBLANK(info_cites!A24:ZX24)),info_cites!A24:ZX24)</f>
        <v>@article {ecprPDY_2024_belgium: political developments and data in 2023,
title = "Belgium: Political Developments and Data in 2023",
author = "Baudewyns, Pierre and Vandeleene, Audrey and Winter, Lieven De and Deruette, Serge",
journal = "EUROPEAN JOURNAL OF POLITICAL RESEARCH POLITICAL DATA YEARBOOK",
volume = 63,
number = 1,
pages = "39--49",
year = 2024,
publisher = "John Wiley &amp; Sons, Ltd"
}</v>
      </c>
    </row>
    <row r="6" spans="1:3">
      <c r="A6" s="71" t="s">
        <v>222</v>
      </c>
      <c r="B6" s="139" t="str">
        <f>"TY  - JOUR"</f>
        <v>TY  - JOUR</v>
      </c>
    </row>
    <row r="7" spans="1:3">
      <c r="A7" s="71"/>
      <c r="B7" s="139" t="str">
        <f>info_cites!W10</f>
        <v>TI  - Belgium</v>
      </c>
    </row>
    <row r="8" spans="1:3">
      <c r="A8" s="71"/>
      <c r="B8" s="139" t="str">
        <f>info_cites!W4</f>
        <v>AU  - Rihoux, Benoit</v>
      </c>
    </row>
    <row r="9" spans="1:3">
      <c r="A9" s="71"/>
      <c r="B9" s="139" t="str">
        <f>IF(info_cites!W5="","",info_cites!W5)</f>
        <v>AU  - Dumont, Patrick</v>
      </c>
    </row>
    <row r="10" spans="1:3">
      <c r="A10" s="71"/>
      <c r="B10" s="139" t="str">
        <f>IF(info_cites!W6="","",info_cites!W6)</f>
        <v>AU  - Deruette, Serge</v>
      </c>
    </row>
    <row r="11" spans="1:3">
      <c r="A11" s="71"/>
      <c r="B11" s="139" t="str">
        <f>IF(info_cites!W7="","",info_cites!W7)</f>
        <v>AU  - de Winter, Lieven</v>
      </c>
    </row>
    <row r="12" spans="1:3">
      <c r="A12" s="71"/>
      <c r="B12" s="139" t="str">
        <f>IF(info_cites!W8="","",info_cites!W8)</f>
        <v>AU  - Bol, Damien</v>
      </c>
    </row>
    <row r="13" spans="1:3">
      <c r="A13" s="71"/>
      <c r="B13" s="139" t="str">
        <f>info_cites!W12</f>
        <v>VL  - 52</v>
      </c>
    </row>
    <row r="14" spans="1:3">
      <c r="A14" s="71"/>
      <c r="B14" s="139" t="str">
        <f>info_cites!W11</f>
        <v>JO  - European Journal of Political Research Political Data Yearbook</v>
      </c>
    </row>
    <row r="15" spans="1:3">
      <c r="A15" s="71"/>
      <c r="B15" s="139" t="str">
        <f>info_cites!W13</f>
        <v>IS  - 1</v>
      </c>
    </row>
    <row r="16" spans="1:3">
      <c r="A16" s="71"/>
      <c r="B16" s="139" t="str">
        <f>info_cites!W18</f>
        <v>SP  - 32</v>
      </c>
    </row>
    <row r="17" spans="1:22">
      <c r="A17" s="71"/>
      <c r="B17" s="139" t="str">
        <f>info_cites!W19</f>
        <v>EP  - 34</v>
      </c>
    </row>
    <row r="18" spans="1:22">
      <c r="A18" s="71"/>
      <c r="B18" s="139" t="str">
        <f>info_cites!W20</f>
        <v>PY  - 2013</v>
      </c>
    </row>
    <row r="19" spans="1:22">
      <c r="A19" s="71"/>
      <c r="B19" s="139" t="str">
        <f>info_cites!W14</f>
        <v>PB  - Blackwell Publishing Ltd</v>
      </c>
    </row>
    <row r="20" spans="1:22">
      <c r="A20" s="71"/>
      <c r="B20" s="139" t="str">
        <f>LEFT(info_cites!W16,13)&amp;"onlinelibrary.wiley.com/doi/"&amp;MID(info_cites!W17,7,999)&amp;"/full"</f>
        <v>UR  - http://onlinelibrary.wiley.com/doi/10.1111/j.2047-8852.12002/full</v>
      </c>
    </row>
    <row r="22" spans="1:22">
      <c r="A22" s="71" t="s">
        <v>223</v>
      </c>
      <c r="B22" s="139" t="str">
        <f>"@article {ecprPDY_"&amp;info_cites!W1&amp;"_"&amp;LOWER(MID(info_cites!W10,FIND("- ",info_cites!W10)+2,999))&amp;","</f>
        <v>@article {ecprPDY_2013_belgium,</v>
      </c>
    </row>
    <row r="23" spans="1:22">
      <c r="A23" s="71"/>
      <c r="B23" s="139" t="str">
        <f>"title = """&amp;MID(info_cites!W10,FIND("- ",info_cites!W10)+2,999)&amp;""","</f>
        <v>title = "Belgium",</v>
      </c>
    </row>
    <row r="24" spans="1:22">
      <c r="A24" s="71"/>
      <c r="B24" s="139"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"Rihoux, Benoit and Dumont, Patrick and Deruette, Serge and de Winter, Lieven",</v>
      </c>
    </row>
    <row r="25" spans="1:22">
      <c r="A25" s="71"/>
      <c r="B25" s="139" t="str">
        <f>"journal = """&amp;MID(info_cites!W11,FIND("- ",info_cites!W11)+2,999)&amp;""","</f>
        <v>journal = "European Journal of Political Research Political Data Yearbook",</v>
      </c>
    </row>
    <row r="26" spans="1:22">
      <c r="A26" s="71"/>
      <c r="B26" s="139" t="str">
        <f>"volume = "&amp;MID(info_cites!W12,FIND("- ",info_cites!W12)+2,999)&amp;","</f>
        <v>volume = 52,</v>
      </c>
    </row>
    <row r="27" spans="1:22">
      <c r="A27" s="71"/>
      <c r="B27" s="139" t="str">
        <f>"number = "&amp;MID(info_cites!W13,FIND("- ",info_cites!W13)+2,999)&amp;","</f>
        <v>number = 1,</v>
      </c>
    </row>
    <row r="28" spans="1:22">
      <c r="A28" s="71"/>
      <c r="B28" s="139" t="str">
        <f>"pages = """&amp;MID(info_cites!W18,FIND("- ",info_cites!W18)+2,999)&amp;"--"&amp;MID(info_cites!W19,FIND("- ",info_cites!W19)+2,999)&amp;""","</f>
        <v>pages = "32--34",</v>
      </c>
    </row>
    <row r="29" spans="1:22">
      <c r="A29" s="71"/>
      <c r="B29" s="139" t="str">
        <f>"year = "&amp;info_cites!W1&amp;","</f>
        <v>year = 2013,</v>
      </c>
    </row>
    <row r="30" spans="1:22">
      <c r="A30" s="71"/>
      <c r="B30" s="139" t="str">
        <f>"publisher = """&amp;MID(info_cites!W14,FIND("- ",info_cites!W14)+2,999)&amp;""""</f>
        <v>publisher = "Blackwell Publishing Ltd"</v>
      </c>
      <c r="V30" s="138"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1"/>
      <c r="B31" s="139"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1" tint="0.34998626667073579"/>
  </sheetPr>
  <dimension ref="A1:AL201"/>
  <sheetViews>
    <sheetView zoomScaleNormal="100" workbookViewId="0"/>
  </sheetViews>
  <sheetFormatPr defaultColWidth="8.85546875" defaultRowHeight="13.5" customHeight="1"/>
  <cols>
    <col min="1" max="2" width="18.5703125" style="133" customWidth="1"/>
    <col min="3" max="3" width="17.42578125" style="133" customWidth="1"/>
    <col min="4" max="4" width="34.85546875" style="133" customWidth="1"/>
    <col min="5" max="9" width="11.85546875" style="133" customWidth="1"/>
    <col min="10" max="31" width="5.85546875" style="133" customWidth="1"/>
    <col min="32" max="16384" width="8.85546875" style="133"/>
  </cols>
  <sheetData>
    <row r="1" spans="1:29" ht="33.75">
      <c r="A1" s="201" t="s">
        <v>1513</v>
      </c>
      <c r="B1" s="202" t="s">
        <v>1514</v>
      </c>
      <c r="C1" s="202" t="s">
        <v>1515</v>
      </c>
      <c r="D1" s="202" t="s">
        <v>14</v>
      </c>
      <c r="E1" s="202" t="s">
        <v>1516</v>
      </c>
      <c r="F1" s="202" t="s">
        <v>1517</v>
      </c>
      <c r="G1" s="202" t="s">
        <v>1518</v>
      </c>
      <c r="H1" s="202" t="s">
        <v>1519</v>
      </c>
      <c r="I1" s="202" t="s">
        <v>1520</v>
      </c>
      <c r="J1" s="203" t="str">
        <f>IF(ISERROR(VLOOKUP("Election Start Date:",#REF!,3,FALSE))=TRUE,"",IF(VLOOKUP("Election Start Date:",#REF!,3,FALSE)=0,"",VLOOKUP("Election Start Date:",#REF!,3,FALSE)))</f>
        <v/>
      </c>
      <c r="K1" s="203" t="str">
        <f>IF(ISERROR(VLOOKUP("Election Start Date:",#REF!,23,FALSE))=TRUE,"",IF(VLOOKUP("Election Start Date:",#REF!,23,FALSE)=0,"",VLOOKUP("Election Start Date:",#REF!,23,FALSE)))</f>
        <v/>
      </c>
      <c r="L1" s="203" t="str">
        <f>IF(ISERROR(VLOOKUP("Election Start Date:",#REF!,43,FALSE))=TRUE,"",IF(VLOOKUP("Election Start Date:",#REF!,43,FALSE)=0,"",VLOOKUP("Election Start Date:",#REF!,43,FALSE)))</f>
        <v/>
      </c>
      <c r="M1" s="203" t="str">
        <f>IF(ISERROR(VLOOKUP("Election Start Date:",#REF!,63,FALSE))=TRUE,"",IF(VLOOKUP("Election Start Date:",#REF!,63,FALSE)=0,"",VLOOKUP("Election Start Date:",#REF!,63,FALSE)))</f>
        <v/>
      </c>
      <c r="N1" s="203" t="str">
        <f>IF(ISERROR(VLOOKUP("Election Start Date:",#REF!,83,FALSE))=TRUE,"",IF(VLOOKUP("Election Start Date:",#REF!,83,FALSE)=0,"",VLOOKUP("Election Start Date:",#REF!,83,FALSE)))</f>
        <v/>
      </c>
      <c r="O1" s="203" t="str">
        <f>IF(ISERROR(VLOOKUP("Election Start Date:",#REF!,103,FALSE))=TRUE,"",IF(VLOOKUP("Election Start Date:",#REF!,103,FALSE)=0,"",VLOOKUP("Election Start Date:",#REF!,103,FALSE)))</f>
        <v/>
      </c>
      <c r="P1" s="203" t="str">
        <f>IF(ISERROR(VLOOKUP("Election Start Date:",#REF!,123,FALSE))=TRUE,"",IF(VLOOKUP("Election Start Date:",#REF!,123,FALSE)=0,"",VLOOKUP("Election Start Date:",#REF!,123,FALSE)))</f>
        <v/>
      </c>
      <c r="Q1" s="203" t="str">
        <f>IF(ISERROR(VLOOKUP("Election Start Date:",#REF!,143,FALSE))=TRUE,"",IF(VLOOKUP("Election Start Date:",#REF!,143,FALSE)=0,"",VLOOKUP("Election Start Date:",#REF!,143,FALSE)))</f>
        <v/>
      </c>
      <c r="R1" s="203" t="str">
        <f>IF(ISERROR(VLOOKUP("Election Start Date:",#REF!,163,FALSE))=TRUE,"",IF(VLOOKUP("Election Start Date:",#REF!,163,FALSE)=0,"",VLOOKUP("Election Start Date:",#REF!,163,FALSE)))</f>
        <v/>
      </c>
      <c r="S1" s="203" t="str">
        <f>IF(ISERROR(VLOOKUP("Election Start Date:",#REF!,183,FALSE))=TRUE,"",IF(VLOOKUP("Election Start Date:",#REF!,183,FALSE)=0,"",VLOOKUP("Election Start Date:",#REF!,183,FALSE)))</f>
        <v/>
      </c>
      <c r="T1" s="203" t="str">
        <f>IF(ISERROR(VLOOKUP("Election Start Date:",#REF!,203,FALSE))=TRUE,"",IF(VLOOKUP("Election Start Date:",#REF!,203,FALSE)=0,"",VLOOKUP("Election Start Date:",#REF!,203,FALSE)))</f>
        <v/>
      </c>
      <c r="U1" s="203" t="str">
        <f>IF(ISERROR(VLOOKUP("Election Start Date:",#REF!,223,FALSE))=TRUE,"",IF(VLOOKUP("Election Start Date:",#REF!,223,FALSE)=0,"",VLOOKUP("Election Start Date:",#REF!,223,FALSE)))</f>
        <v/>
      </c>
      <c r="V1" s="203" t="str">
        <f>IF(ISERROR(VLOOKUP("Election Start Date:",#REF!,243,FALSE))=TRUE,"",IF(VLOOKUP("Election Start Date:",#REF!,243,FALSE)=0,"",VLOOKUP("Election Start Date:",#REF!,243,FALSE)))</f>
        <v/>
      </c>
      <c r="W1" s="203" t="str">
        <f>IF(ISERROR(VLOOKUP("Election Start Date:",#REF!,263,FALSE))=TRUE,"",IF(VLOOKUP("Election Start Date:",#REF!,263,FALSE)=0,"",VLOOKUP("Election Start Date:",#REF!,263,FALSE)))</f>
        <v/>
      </c>
      <c r="X1" s="203" t="str">
        <f>IF(ISERROR(VLOOKUP("Election Start Date:",#REF!,283,FALSE))=TRUE,"",IF(VLOOKUP("Election Start Date:",#REF!,283,FALSE)=0,"",VLOOKUP("Election Start Date:",#REF!,283,FALSE)))</f>
        <v/>
      </c>
      <c r="Y1" s="203" t="str">
        <f>IF(ISERROR(VLOOKUP("Election Start Date:",#REF!,303,FALSE))=TRUE,"",IF(VLOOKUP("Election Start Date:",#REF!,303,FALSE)=0,"",VLOOKUP("Election Start Date:",#REF!,303,FALSE)))</f>
        <v/>
      </c>
      <c r="Z1" s="203" t="str">
        <f>IF(ISERROR(VLOOKUP("Election Start Date:",#REF!,323,FALSE))=TRUE,"",IF(VLOOKUP("Election Start Date:",#REF!,323,FALSE)=0,"",VLOOKUP("Election Start Date:",#REF!,323,FALSE)))</f>
        <v/>
      </c>
      <c r="AA1" s="203" t="str">
        <f>IF(ISERROR(VLOOKUP("Election Start Date:",#REF!,343,FALSE))=TRUE,"",IF(VLOOKUP("Election Start Date:",#REF!,343,FALSE)=0,"",VLOOKUP("Election Start Date:",#REF!,343,FALSE)))</f>
        <v/>
      </c>
      <c r="AB1" s="203" t="str">
        <f>IF(ISERROR(VLOOKUP("Election Start Date:",#REF!,363,FALSE))=TRUE,"",IF(VLOOKUP("Election Start Date:",#REF!,363,FALSE)=0,"",VLOOKUP("Election Start Date:",#REF!,363,FALSE)))</f>
        <v/>
      </c>
      <c r="AC1" s="203" t="str">
        <f>IF(ISERROR(VLOOKUP("Election Start Date:",#REF!,383,FALSE))=TRUE,"",IF(VLOOKUP("Election Start Date:",#REF!,383,FALSE)=0,"",VLOOKUP("Election Start Date:",#REF!,383,FALSE)))</f>
        <v/>
      </c>
    </row>
    <row r="2" spans="1:29" ht="13.5" customHeight="1">
      <c r="A2" s="204" t="str">
        <f>IF(info_parties!A2="","",info_parties!A2)</f>
        <v>be_agalev01</v>
      </c>
      <c r="B2" s="89" t="str">
        <f>IF(A2="","",MID(info_weblinks!$C$3,32,3))</f>
        <v>bel</v>
      </c>
      <c r="C2" s="89" t="str">
        <f>IF(info_parties!G2="","",info_parties!G2)</f>
        <v>Green</v>
      </c>
      <c r="D2" s="89" t="str">
        <f>IF(info_parties!K2="","",info_parties!K2)</f>
        <v>Groen</v>
      </c>
      <c r="E2" s="89" t="str">
        <f>IF(info_parties!H2="","",info_parties!H2)</f>
        <v>G</v>
      </c>
      <c r="F2" s="205" t="str">
        <f t="shared" ref="F2:F65" si="0">IF(MAX(J2:AC2)=0,"",INDEX(J$1:AC$1,MATCH(TRUE,INDEX((J2:AC2&lt;&gt;""),0),0)))</f>
        <v/>
      </c>
      <c r="G2" s="206" t="str">
        <f t="shared" ref="G2:G65" si="1">IF(MAX(J2:AC2)=0,"",INDEX(J$1:AC$1,1,MATCH(LOOKUP(9.99+307,J2:AC2),J2:AC2,0)))</f>
        <v/>
      </c>
      <c r="H2" s="207" t="str">
        <f t="shared" ref="H2:H65" si="2">IF(MAX(J2:AC2)=0,"",MAX(J2:AC2))</f>
        <v/>
      </c>
      <c r="I2" s="208" t="str">
        <f t="shared" ref="I2:I65" si="3">IF(H2="","",INDEX(J$1:AC$1,1,MATCH(H2,J2:AC2,0)))</f>
        <v/>
      </c>
      <c r="J2" s="209" t="str">
        <f>IF(ISERROR(VLOOKUP($A2,#REF!,6,FALSE))=TRUE,"",IF(VLOOKUP($A2,#REF!,6,FALSE)=0,"",VLOOKUP($A2,#REF!,6,FALSE)))</f>
        <v/>
      </c>
      <c r="K2" s="209" t="str">
        <f>IF(ISERROR(VLOOKUP($A2,#REF!,26,FALSE))=TRUE,"",IF(VLOOKUP($A2,#REF!,26,FALSE)=0,"",VLOOKUP($A2,#REF!,26,FALSE)))</f>
        <v/>
      </c>
      <c r="L2" s="209" t="str">
        <f>IF(ISERROR(VLOOKUP($A2,#REF!,46,FALSE))=TRUE,"",IF(VLOOKUP($A2,#REF!,46,FALSE)=0,"",VLOOKUP($A2,#REF!,46,FALSE)))</f>
        <v/>
      </c>
      <c r="M2" s="209" t="str">
        <f>IF(ISERROR(VLOOKUP($A2,#REF!,66,FALSE))=TRUE,"",IF(VLOOKUP($A2,#REF!,66,FALSE)=0,"",VLOOKUP($A2,#REF!,66,FALSE)))</f>
        <v/>
      </c>
      <c r="N2" s="209" t="str">
        <f>IF(ISERROR(VLOOKUP($A2,#REF!,86,FALSE))=TRUE,"",IF(VLOOKUP($A2,#REF!,86,FALSE)=0,"",VLOOKUP($A2,#REF!,86,FALSE)))</f>
        <v/>
      </c>
      <c r="O2" s="209" t="str">
        <f>IF(ISERROR(VLOOKUP($A2,#REF!,106,FALSE))=TRUE,"",IF(VLOOKUP($A2,#REF!,106,FALSE)=0,"",VLOOKUP($A2,#REF!,106,FALSE)))</f>
        <v/>
      </c>
      <c r="P2" s="209" t="str">
        <f>IF(ISERROR(VLOOKUP($A2,#REF!,126,FALSE))=TRUE,"",IF(VLOOKUP($A2,#REF!,126,FALSE)=0,"",VLOOKUP($A2,#REF!,126,FALSE)))</f>
        <v/>
      </c>
      <c r="Q2" s="210" t="str">
        <f>IF(ISERROR(VLOOKUP($A2,#REF!,146,FALSE))=TRUE,"",IF(VLOOKUP($A2,#REF!,146,FALSE)=0,"",VLOOKUP($A2,#REF!,146,FALSE)))</f>
        <v/>
      </c>
      <c r="R2" s="210" t="str">
        <f>IF(ISERROR(VLOOKUP($A2,#REF!,166,FALSE))=TRUE,"",IF(VLOOKUP($A2,#REF!,166,FALSE)=0,"",VLOOKUP($A2,#REF!,166,FALSE)))</f>
        <v/>
      </c>
      <c r="S2" s="210" t="str">
        <f>IF(ISERROR(VLOOKUP($A2,#REF!,186,FALSE))=TRUE,"",IF(VLOOKUP($A2,#REF!,186,FALSE)=0,"",VLOOKUP($A2,#REF!,186,FALSE)))</f>
        <v/>
      </c>
      <c r="T2" s="210" t="str">
        <f>IF(ISERROR(VLOOKUP($A2,#REF!,206,FALSE))=TRUE,"",IF(VLOOKUP($A2,#REF!,206,FALSE)=0,"",VLOOKUP($A2,#REF!,206,FALSE)))</f>
        <v/>
      </c>
      <c r="U2" s="210" t="str">
        <f>IF(ISERROR(VLOOKUP($A2,#REF!,226,FALSE))=TRUE,"",IF(VLOOKUP($A2,#REF!,226,FALSE)=0,"",VLOOKUP($A2,#REF!,226,FALSE)))</f>
        <v/>
      </c>
      <c r="V2" s="210" t="str">
        <f>IF(ISERROR(VLOOKUP($A2,#REF!,246,FALSE))=TRUE,"",IF(VLOOKUP($A2,#REF!,246,FALSE)=0,"",VLOOKUP($A2,#REF!,246,FALSE)))</f>
        <v/>
      </c>
      <c r="W2" s="210" t="str">
        <f>IF(ISERROR(VLOOKUP($A2,#REF!,266,FALSE))=TRUE,"",IF(VLOOKUP($A2,#REF!,266,FALSE)=0,"",VLOOKUP($A2,#REF!,266,FALSE)))</f>
        <v/>
      </c>
      <c r="X2" s="210" t="str">
        <f>IF(ISERROR(VLOOKUP($A2,#REF!,286,FALSE))=TRUE,"",IF(VLOOKUP($A2,#REF!,286,FALSE)=0,"",VLOOKUP($A2,#REF!,286,FALSE)))</f>
        <v/>
      </c>
      <c r="Y2" s="210" t="str">
        <f>IF(ISERROR(VLOOKUP($A2,#REF!,306,FALSE))=TRUE,"",IF(VLOOKUP($A2,#REF!,306,FALSE)=0,"",VLOOKUP($A2,#REF!,306,FALSE)))</f>
        <v/>
      </c>
      <c r="Z2" s="210" t="str">
        <f>IF(ISERROR(VLOOKUP($A2,#REF!,326,FALSE))=TRUE,"",IF(VLOOKUP($A2,#REF!,326,FALSE)=0,"",VLOOKUP($A2,#REF!,326,FALSE)))</f>
        <v/>
      </c>
      <c r="AA2" s="210" t="str">
        <f>IF(ISERROR(VLOOKUP($A2,#REF!,346,FALSE))=TRUE,"",IF(VLOOKUP($A2,#REF!,346,FALSE)=0,"",VLOOKUP($A2,#REF!,346,FALSE)))</f>
        <v/>
      </c>
      <c r="AB2" s="210" t="str">
        <f>IF(ISERROR(VLOOKUP($A2,#REF!,366,FALSE))=TRUE,"",IF(VLOOKUP($A2,#REF!,366,FALSE)=0,"",VLOOKUP($A2,#REF!,366,FALSE)))</f>
        <v/>
      </c>
      <c r="AC2" s="210" t="str">
        <f>IF(ISERROR(VLOOKUP($A2,#REF!,386,FALSE))=TRUE,"",IF(VLOOKUP($A2,#REF!,386,FALSE)=0,"",VLOOKUP($A2,#REF!,386,FALSE)))</f>
        <v/>
      </c>
    </row>
    <row r="3" spans="1:29" ht="13.5" customHeight="1">
      <c r="A3" s="204" t="str">
        <f>IF(info_parties!A3="","",info_parties!A3)</f>
        <v>be_agalev-g01</v>
      </c>
      <c r="B3" s="89" t="str">
        <f>IF(A3="","",MID(info_weblinks!$C$3,32,3))</f>
        <v>bel</v>
      </c>
      <c r="C3" s="89" t="str">
        <f>IF(info_parties!G3="","",info_parties!G3)</f>
        <v>Live differently and Green!</v>
      </c>
      <c r="D3" s="89" t="str">
        <f>IF(info_parties!K3="","",info_parties!K3)</f>
        <v>Anders gaan leven-Green!</v>
      </c>
      <c r="E3" s="89" t="str">
        <f>IF(info_parties!H3="","",info_parties!H3)</f>
        <v>AGALEV-GROEN</v>
      </c>
      <c r="F3" s="205" t="str">
        <f t="shared" si="0"/>
        <v/>
      </c>
      <c r="G3" s="206" t="str">
        <f t="shared" si="1"/>
        <v/>
      </c>
      <c r="H3" s="207" t="str">
        <f t="shared" si="2"/>
        <v/>
      </c>
      <c r="I3" s="208" t="str">
        <f t="shared" si="3"/>
        <v/>
      </c>
      <c r="J3" s="209" t="str">
        <f>IF(ISERROR(VLOOKUP($A3,#REF!,6,FALSE))=TRUE,"",IF(VLOOKUP($A3,#REF!,6,FALSE)=0,"",VLOOKUP($A3,#REF!,6,FALSE)))</f>
        <v/>
      </c>
      <c r="K3" s="209" t="str">
        <f>IF(ISERROR(VLOOKUP($A3,#REF!,26,FALSE))=TRUE,"",IF(VLOOKUP($A3,#REF!,26,FALSE)=0,"",VLOOKUP($A3,#REF!,26,FALSE)))</f>
        <v/>
      </c>
      <c r="L3" s="209" t="str">
        <f>IF(ISERROR(VLOOKUP($A3,#REF!,46,FALSE))=TRUE,"",IF(VLOOKUP($A3,#REF!,46,FALSE)=0,"",VLOOKUP($A3,#REF!,46,FALSE)))</f>
        <v/>
      </c>
      <c r="M3" s="209" t="str">
        <f>IF(ISERROR(VLOOKUP($A3,#REF!,66,FALSE))=TRUE,"",IF(VLOOKUP($A3,#REF!,66,FALSE)=0,"",VLOOKUP($A3,#REF!,66,FALSE)))</f>
        <v/>
      </c>
      <c r="N3" s="209" t="str">
        <f>IF(ISERROR(VLOOKUP($A3,#REF!,86,FALSE))=TRUE,"",IF(VLOOKUP($A3,#REF!,86,FALSE)=0,"",VLOOKUP($A3,#REF!,86,FALSE)))</f>
        <v/>
      </c>
      <c r="O3" s="209" t="str">
        <f>IF(ISERROR(VLOOKUP($A3,#REF!,106,FALSE))=TRUE,"",IF(VLOOKUP($A3,#REF!,106,FALSE)=0,"",VLOOKUP($A3,#REF!,106,FALSE)))</f>
        <v/>
      </c>
      <c r="P3" s="209" t="str">
        <f>IF(ISERROR(VLOOKUP($A3,#REF!,126,FALSE))=TRUE,"",IF(VLOOKUP($A3,#REF!,126,FALSE)=0,"",VLOOKUP($A3,#REF!,126,FALSE)))</f>
        <v/>
      </c>
      <c r="Q3" s="210" t="str">
        <f>IF(ISERROR(VLOOKUP($A3,#REF!,146,FALSE))=TRUE,"",IF(VLOOKUP($A3,#REF!,146,FALSE)=0,"",VLOOKUP($A3,#REF!,146,FALSE)))</f>
        <v/>
      </c>
      <c r="R3" s="210" t="str">
        <f>IF(ISERROR(VLOOKUP($A3,#REF!,166,FALSE))=TRUE,"",IF(VLOOKUP($A3,#REF!,166,FALSE)=0,"",VLOOKUP($A3,#REF!,166,FALSE)))</f>
        <v/>
      </c>
      <c r="S3" s="210" t="str">
        <f>IF(ISERROR(VLOOKUP($A3,#REF!,186,FALSE))=TRUE,"",IF(VLOOKUP($A3,#REF!,186,FALSE)=0,"",VLOOKUP($A3,#REF!,186,FALSE)))</f>
        <v/>
      </c>
      <c r="T3" s="210" t="str">
        <f>IF(ISERROR(VLOOKUP($A3,#REF!,206,FALSE))=TRUE,"",IF(VLOOKUP($A3,#REF!,206,FALSE)=0,"",VLOOKUP($A3,#REF!,206,FALSE)))</f>
        <v/>
      </c>
      <c r="U3" s="210" t="str">
        <f>IF(ISERROR(VLOOKUP($A3,#REF!,226,FALSE))=TRUE,"",IF(VLOOKUP($A3,#REF!,226,FALSE)=0,"",VLOOKUP($A3,#REF!,226,FALSE)))</f>
        <v/>
      </c>
      <c r="V3" s="210" t="str">
        <f>IF(ISERROR(VLOOKUP($A3,#REF!,246,FALSE))=TRUE,"",IF(VLOOKUP($A3,#REF!,246,FALSE)=0,"",VLOOKUP($A3,#REF!,246,FALSE)))</f>
        <v/>
      </c>
      <c r="W3" s="210" t="str">
        <f>IF(ISERROR(VLOOKUP($A3,#REF!,266,FALSE))=TRUE,"",IF(VLOOKUP($A3,#REF!,266,FALSE)=0,"",VLOOKUP($A3,#REF!,266,FALSE)))</f>
        <v/>
      </c>
      <c r="X3" s="210" t="str">
        <f>IF(ISERROR(VLOOKUP($A3,#REF!,286,FALSE))=TRUE,"",IF(VLOOKUP($A3,#REF!,286,FALSE)=0,"",VLOOKUP($A3,#REF!,286,FALSE)))</f>
        <v/>
      </c>
      <c r="Y3" s="210" t="str">
        <f>IF(ISERROR(VLOOKUP($A3,#REF!,306,FALSE))=TRUE,"",IF(VLOOKUP($A3,#REF!,306,FALSE)=0,"",VLOOKUP($A3,#REF!,306,FALSE)))</f>
        <v/>
      </c>
      <c r="Z3" s="210" t="str">
        <f>IF(ISERROR(VLOOKUP($A3,#REF!,326,FALSE))=TRUE,"",IF(VLOOKUP($A3,#REF!,326,FALSE)=0,"",VLOOKUP($A3,#REF!,326,FALSE)))</f>
        <v/>
      </c>
      <c r="AA3" s="210" t="str">
        <f>IF(ISERROR(VLOOKUP($A3,#REF!,346,FALSE))=TRUE,"",IF(VLOOKUP($A3,#REF!,346,FALSE)=0,"",VLOOKUP($A3,#REF!,346,FALSE)))</f>
        <v/>
      </c>
      <c r="AB3" s="210" t="str">
        <f>IF(ISERROR(VLOOKUP($A3,#REF!,366,FALSE))=TRUE,"",IF(VLOOKUP($A3,#REF!,366,FALSE)=0,"",VLOOKUP($A3,#REF!,366,FALSE)))</f>
        <v/>
      </c>
      <c r="AC3" s="210" t="str">
        <f>IF(ISERROR(VLOOKUP($A3,#REF!,386,FALSE))=TRUE,"",IF(VLOOKUP($A3,#REF!,386,FALSE)=0,"",VLOOKUP($A3,#REF!,386,FALSE)))</f>
        <v/>
      </c>
    </row>
    <row r="4" spans="1:29" ht="13.5" customHeight="1">
      <c r="A4" s="204" t="str">
        <f>IF(info_parties!A4="","",info_parties!A4)</f>
        <v>be_agir01</v>
      </c>
      <c r="B4" s="89" t="str">
        <f>IF(A4="","",MID(info_weblinks!$C$3,32,3))</f>
        <v>bel</v>
      </c>
      <c r="C4" s="89" t="str">
        <f>IF(info_parties!G4="","",info_parties!G4)</f>
        <v>Regionalist initiative vanguard</v>
      </c>
      <c r="D4" s="89" t="str">
        <f>IF(info_parties!K4="","",info_parties!K4)</f>
        <v/>
      </c>
      <c r="E4" s="89" t="str">
        <f>IF(info_parties!H4="","",info_parties!H4)</f>
        <v>AGIR</v>
      </c>
      <c r="F4" s="205" t="str">
        <f t="shared" si="0"/>
        <v/>
      </c>
      <c r="G4" s="206" t="str">
        <f t="shared" si="1"/>
        <v/>
      </c>
      <c r="H4" s="207" t="str">
        <f t="shared" si="2"/>
        <v/>
      </c>
      <c r="I4" s="208" t="str">
        <f t="shared" si="3"/>
        <v/>
      </c>
      <c r="J4" s="209" t="str">
        <f>IF(ISERROR(VLOOKUP($A4,#REF!,6,FALSE))=TRUE,"",IF(VLOOKUP($A4,#REF!,6,FALSE)=0,"",VLOOKUP($A4,#REF!,6,FALSE)))</f>
        <v/>
      </c>
      <c r="K4" s="209" t="str">
        <f>IF(ISERROR(VLOOKUP($A4,#REF!,26,FALSE))=TRUE,"",IF(VLOOKUP($A4,#REF!,26,FALSE)=0,"",VLOOKUP($A4,#REF!,26,FALSE)))</f>
        <v/>
      </c>
      <c r="L4" s="209" t="str">
        <f>IF(ISERROR(VLOOKUP($A4,#REF!,46,FALSE))=TRUE,"",IF(VLOOKUP($A4,#REF!,46,FALSE)=0,"",VLOOKUP($A4,#REF!,46,FALSE)))</f>
        <v/>
      </c>
      <c r="M4" s="209" t="str">
        <f>IF(ISERROR(VLOOKUP($A4,#REF!,66,FALSE))=TRUE,"",IF(VLOOKUP($A4,#REF!,66,FALSE)=0,"",VLOOKUP($A4,#REF!,66,FALSE)))</f>
        <v/>
      </c>
      <c r="N4" s="209" t="str">
        <f>IF(ISERROR(VLOOKUP($A4,#REF!,86,FALSE))=TRUE,"",IF(VLOOKUP($A4,#REF!,86,FALSE)=0,"",VLOOKUP($A4,#REF!,86,FALSE)))</f>
        <v/>
      </c>
      <c r="O4" s="209" t="str">
        <f>IF(ISERROR(VLOOKUP($A4,#REF!,106,FALSE))=TRUE,"",IF(VLOOKUP($A4,#REF!,106,FALSE)=0,"",VLOOKUP($A4,#REF!,106,FALSE)))</f>
        <v/>
      </c>
      <c r="P4" s="209" t="str">
        <f>IF(ISERROR(VLOOKUP($A4,#REF!,126,FALSE))=TRUE,"",IF(VLOOKUP($A4,#REF!,126,FALSE)=0,"",VLOOKUP($A4,#REF!,126,FALSE)))</f>
        <v/>
      </c>
      <c r="Q4" s="210" t="str">
        <f>IF(ISERROR(VLOOKUP($A4,#REF!,146,FALSE))=TRUE,"",IF(VLOOKUP($A4,#REF!,146,FALSE)=0,"",VLOOKUP($A4,#REF!,146,FALSE)))</f>
        <v/>
      </c>
      <c r="R4" s="210" t="str">
        <f>IF(ISERROR(VLOOKUP($A4,#REF!,166,FALSE))=TRUE,"",IF(VLOOKUP($A4,#REF!,166,FALSE)=0,"",VLOOKUP($A4,#REF!,166,FALSE)))</f>
        <v/>
      </c>
      <c r="S4" s="210" t="str">
        <f>IF(ISERROR(VLOOKUP($A4,#REF!,186,FALSE))=TRUE,"",IF(VLOOKUP($A4,#REF!,186,FALSE)=0,"",VLOOKUP($A4,#REF!,186,FALSE)))</f>
        <v/>
      </c>
      <c r="T4" s="210" t="str">
        <f>IF(ISERROR(VLOOKUP($A4,#REF!,206,FALSE))=TRUE,"",IF(VLOOKUP($A4,#REF!,206,FALSE)=0,"",VLOOKUP($A4,#REF!,206,FALSE)))</f>
        <v/>
      </c>
      <c r="U4" s="210" t="str">
        <f>IF(ISERROR(VLOOKUP($A4,#REF!,226,FALSE))=TRUE,"",IF(VLOOKUP($A4,#REF!,226,FALSE)=0,"",VLOOKUP($A4,#REF!,226,FALSE)))</f>
        <v/>
      </c>
      <c r="V4" s="210" t="str">
        <f>IF(ISERROR(VLOOKUP($A4,#REF!,246,FALSE))=TRUE,"",IF(VLOOKUP($A4,#REF!,246,FALSE)=0,"",VLOOKUP($A4,#REF!,246,FALSE)))</f>
        <v/>
      </c>
      <c r="W4" s="210" t="str">
        <f>IF(ISERROR(VLOOKUP($A4,#REF!,266,FALSE))=TRUE,"",IF(VLOOKUP($A4,#REF!,266,FALSE)=0,"",VLOOKUP($A4,#REF!,266,FALSE)))</f>
        <v/>
      </c>
      <c r="X4" s="210" t="str">
        <f>IF(ISERROR(VLOOKUP($A4,#REF!,286,FALSE))=TRUE,"",IF(VLOOKUP($A4,#REF!,286,FALSE)=0,"",VLOOKUP($A4,#REF!,286,FALSE)))</f>
        <v/>
      </c>
      <c r="Y4" s="210" t="str">
        <f>IF(ISERROR(VLOOKUP($A4,#REF!,306,FALSE))=TRUE,"",IF(VLOOKUP($A4,#REF!,306,FALSE)=0,"",VLOOKUP($A4,#REF!,306,FALSE)))</f>
        <v/>
      </c>
      <c r="Z4" s="210" t="str">
        <f>IF(ISERROR(VLOOKUP($A4,#REF!,326,FALSE))=TRUE,"",IF(VLOOKUP($A4,#REF!,326,FALSE)=0,"",VLOOKUP($A4,#REF!,326,FALSE)))</f>
        <v/>
      </c>
      <c r="AA4" s="210" t="str">
        <f>IF(ISERROR(VLOOKUP($A4,#REF!,346,FALSE))=TRUE,"",IF(VLOOKUP($A4,#REF!,346,FALSE)=0,"",VLOOKUP($A4,#REF!,346,FALSE)))</f>
        <v/>
      </c>
      <c r="AB4" s="210" t="str">
        <f>IF(ISERROR(VLOOKUP($A4,#REF!,366,FALSE))=TRUE,"",IF(VLOOKUP($A4,#REF!,366,FALSE)=0,"",VLOOKUP($A4,#REF!,366,FALSE)))</f>
        <v/>
      </c>
      <c r="AC4" s="210" t="str">
        <f>IF(ISERROR(VLOOKUP($A4,#REF!,386,FALSE))=TRUE,"",IF(VLOOKUP($A4,#REF!,386,FALSE)=0,"",VLOOKUP($A4,#REF!,386,FALSE)))</f>
        <v/>
      </c>
    </row>
    <row r="5" spans="1:29" ht="13.5" customHeight="1">
      <c r="A5" s="204" t="str">
        <f>IF(info_parties!A5="","",info_parties!A5)</f>
        <v>be_beb01</v>
      </c>
      <c r="B5" s="89" t="str">
        <f>IF(A5="","",MID(info_weblinks!$C$3,32,3))</f>
        <v>bel</v>
      </c>
      <c r="C5" s="89" t="str">
        <f>IF(info_parties!G5="","",info_parties!G5)</f>
        <v>Belgium-Europe</v>
      </c>
      <c r="D5" s="89" t="str">
        <f>IF(info_parties!K5="","",info_parties!K5)</f>
        <v/>
      </c>
      <c r="E5" s="89" t="str">
        <f>IF(info_parties!H5="","",info_parties!H5)</f>
        <v>BEB</v>
      </c>
      <c r="F5" s="205" t="str">
        <f t="shared" si="0"/>
        <v/>
      </c>
      <c r="G5" s="206" t="str">
        <f t="shared" si="1"/>
        <v/>
      </c>
      <c r="H5" s="207" t="str">
        <f t="shared" si="2"/>
        <v/>
      </c>
      <c r="I5" s="208" t="str">
        <f t="shared" si="3"/>
        <v/>
      </c>
      <c r="J5" s="209" t="str">
        <f>IF(ISERROR(VLOOKUP($A5,#REF!,6,FALSE))=TRUE,"",IF(VLOOKUP($A5,#REF!,6,FALSE)=0,"",VLOOKUP($A5,#REF!,6,FALSE)))</f>
        <v/>
      </c>
      <c r="K5" s="209" t="str">
        <f>IF(ISERROR(VLOOKUP($A5,#REF!,26,FALSE))=TRUE,"",IF(VLOOKUP($A5,#REF!,26,FALSE)=0,"",VLOOKUP($A5,#REF!,26,FALSE)))</f>
        <v/>
      </c>
      <c r="L5" s="209" t="str">
        <f>IF(ISERROR(VLOOKUP($A5,#REF!,46,FALSE))=TRUE,"",IF(VLOOKUP($A5,#REF!,46,FALSE)=0,"",VLOOKUP($A5,#REF!,46,FALSE)))</f>
        <v/>
      </c>
      <c r="M5" s="209" t="str">
        <f>IF(ISERROR(VLOOKUP($A5,#REF!,66,FALSE))=TRUE,"",IF(VLOOKUP($A5,#REF!,66,FALSE)=0,"",VLOOKUP($A5,#REF!,66,FALSE)))</f>
        <v/>
      </c>
      <c r="N5" s="209" t="str">
        <f>IF(ISERROR(VLOOKUP($A5,#REF!,86,FALSE))=TRUE,"",IF(VLOOKUP($A5,#REF!,86,FALSE)=0,"",VLOOKUP($A5,#REF!,86,FALSE)))</f>
        <v/>
      </c>
      <c r="O5" s="209" t="str">
        <f>IF(ISERROR(VLOOKUP($A5,#REF!,106,FALSE))=TRUE,"",IF(VLOOKUP($A5,#REF!,106,FALSE)=0,"",VLOOKUP($A5,#REF!,106,FALSE)))</f>
        <v/>
      </c>
      <c r="P5" s="209" t="str">
        <f>IF(ISERROR(VLOOKUP($A5,#REF!,126,FALSE))=TRUE,"",IF(VLOOKUP($A5,#REF!,126,FALSE)=0,"",VLOOKUP($A5,#REF!,126,FALSE)))</f>
        <v/>
      </c>
      <c r="Q5" s="210" t="str">
        <f>IF(ISERROR(VLOOKUP($A5,#REF!,146,FALSE))=TRUE,"",IF(VLOOKUP($A5,#REF!,146,FALSE)=0,"",VLOOKUP($A5,#REF!,146,FALSE)))</f>
        <v/>
      </c>
      <c r="R5" s="210" t="str">
        <f>IF(ISERROR(VLOOKUP($A5,#REF!,166,FALSE))=TRUE,"",IF(VLOOKUP($A5,#REF!,166,FALSE)=0,"",VLOOKUP($A5,#REF!,166,FALSE)))</f>
        <v/>
      </c>
      <c r="S5" s="210" t="str">
        <f>IF(ISERROR(VLOOKUP($A5,#REF!,186,FALSE))=TRUE,"",IF(VLOOKUP($A5,#REF!,186,FALSE)=0,"",VLOOKUP($A5,#REF!,186,FALSE)))</f>
        <v/>
      </c>
      <c r="T5" s="210" t="str">
        <f>IF(ISERROR(VLOOKUP($A5,#REF!,206,FALSE))=TRUE,"",IF(VLOOKUP($A5,#REF!,206,FALSE)=0,"",VLOOKUP($A5,#REF!,206,FALSE)))</f>
        <v/>
      </c>
      <c r="U5" s="210" t="str">
        <f>IF(ISERROR(VLOOKUP($A5,#REF!,226,FALSE))=TRUE,"",IF(VLOOKUP($A5,#REF!,226,FALSE)=0,"",VLOOKUP($A5,#REF!,226,FALSE)))</f>
        <v/>
      </c>
      <c r="V5" s="210" t="str">
        <f>IF(ISERROR(VLOOKUP($A5,#REF!,246,FALSE))=TRUE,"",IF(VLOOKUP($A5,#REF!,246,FALSE)=0,"",VLOOKUP($A5,#REF!,246,FALSE)))</f>
        <v/>
      </c>
      <c r="W5" s="210" t="str">
        <f>IF(ISERROR(VLOOKUP($A5,#REF!,266,FALSE))=TRUE,"",IF(VLOOKUP($A5,#REF!,266,FALSE)=0,"",VLOOKUP($A5,#REF!,266,FALSE)))</f>
        <v/>
      </c>
      <c r="X5" s="210" t="str">
        <f>IF(ISERROR(VLOOKUP($A5,#REF!,286,FALSE))=TRUE,"",IF(VLOOKUP($A5,#REF!,286,FALSE)=0,"",VLOOKUP($A5,#REF!,286,FALSE)))</f>
        <v/>
      </c>
      <c r="Y5" s="210" t="str">
        <f>IF(ISERROR(VLOOKUP($A5,#REF!,306,FALSE))=TRUE,"",IF(VLOOKUP($A5,#REF!,306,FALSE)=0,"",VLOOKUP($A5,#REF!,306,FALSE)))</f>
        <v/>
      </c>
      <c r="Z5" s="210" t="str">
        <f>IF(ISERROR(VLOOKUP($A5,#REF!,326,FALSE))=TRUE,"",IF(VLOOKUP($A5,#REF!,326,FALSE)=0,"",VLOOKUP($A5,#REF!,326,FALSE)))</f>
        <v/>
      </c>
      <c r="AA5" s="210" t="str">
        <f>IF(ISERROR(VLOOKUP($A5,#REF!,346,FALSE))=TRUE,"",IF(VLOOKUP($A5,#REF!,346,FALSE)=0,"",VLOOKUP($A5,#REF!,346,FALSE)))</f>
        <v/>
      </c>
      <c r="AB5" s="210" t="str">
        <f>IF(ISERROR(VLOOKUP($A5,#REF!,366,FALSE))=TRUE,"",IF(VLOOKUP($A5,#REF!,366,FALSE)=0,"",VLOOKUP($A5,#REF!,366,FALSE)))</f>
        <v/>
      </c>
      <c r="AC5" s="210" t="str">
        <f>IF(ISERROR(VLOOKUP($A5,#REF!,386,FALSE))=TRUE,"",IF(VLOOKUP($A5,#REF!,386,FALSE)=0,"",VLOOKUP($A5,#REF!,386,FALSE)))</f>
        <v/>
      </c>
    </row>
    <row r="6" spans="1:29" ht="13.5" customHeight="1">
      <c r="A6" s="204" t="str">
        <f>IF(info_parties!A6="","",info_parties!A6)</f>
        <v>be_cdv-nva01</v>
      </c>
      <c r="B6" s="89" t="str">
        <f>IF(A6="","",MID(info_weblinks!$C$3,32,3))</f>
        <v>bel</v>
      </c>
      <c r="C6" s="89" t="str">
        <f>IF(info_parties!G6="","",info_parties!G6)</f>
        <v>Christian-Democrat and Flemish/New Flemish Alliance</v>
      </c>
      <c r="D6" s="89" t="str">
        <f>IF(info_parties!K6="","",info_parties!K6)</f>
        <v>Cartel Christen-Democratisch &amp; Vlaams/Nieuw-Vlaams Alliantie</v>
      </c>
      <c r="E6" s="89" t="str">
        <f>IF(info_parties!H6="","",info_parties!H6)</f>
        <v>CD&amp;V and NV-A</v>
      </c>
      <c r="F6" s="205" t="str">
        <f t="shared" si="0"/>
        <v/>
      </c>
      <c r="G6" s="206" t="str">
        <f t="shared" si="1"/>
        <v/>
      </c>
      <c r="H6" s="207" t="str">
        <f t="shared" si="2"/>
        <v/>
      </c>
      <c r="I6" s="208" t="str">
        <f t="shared" si="3"/>
        <v/>
      </c>
      <c r="J6" s="209" t="str">
        <f>IF(ISERROR(VLOOKUP($A6,#REF!,6,FALSE))=TRUE,"",IF(VLOOKUP($A6,#REF!,6,FALSE)=0,"",VLOOKUP($A6,#REF!,6,FALSE)))</f>
        <v/>
      </c>
      <c r="K6" s="209" t="str">
        <f>IF(ISERROR(VLOOKUP($A6,#REF!,26,FALSE))=TRUE,"",IF(VLOOKUP($A6,#REF!,26,FALSE)=0,"",VLOOKUP($A6,#REF!,26,FALSE)))</f>
        <v/>
      </c>
      <c r="L6" s="209" t="str">
        <f>IF(ISERROR(VLOOKUP($A6,#REF!,46,FALSE))=TRUE,"",IF(VLOOKUP($A6,#REF!,46,FALSE)=0,"",VLOOKUP($A6,#REF!,46,FALSE)))</f>
        <v/>
      </c>
      <c r="M6" s="209" t="str">
        <f>IF(ISERROR(VLOOKUP($A6,#REF!,66,FALSE))=TRUE,"",IF(VLOOKUP($A6,#REF!,66,FALSE)=0,"",VLOOKUP($A6,#REF!,66,FALSE)))</f>
        <v/>
      </c>
      <c r="N6" s="209" t="str">
        <f>IF(ISERROR(VLOOKUP($A6,#REF!,86,FALSE))=TRUE,"",IF(VLOOKUP($A6,#REF!,86,FALSE)=0,"",VLOOKUP($A6,#REF!,86,FALSE)))</f>
        <v/>
      </c>
      <c r="O6" s="209" t="str">
        <f>IF(ISERROR(VLOOKUP($A6,#REF!,106,FALSE))=TRUE,"",IF(VLOOKUP($A6,#REF!,106,FALSE)=0,"",VLOOKUP($A6,#REF!,106,FALSE)))</f>
        <v/>
      </c>
      <c r="P6" s="209" t="str">
        <f>IF(ISERROR(VLOOKUP($A6,#REF!,126,FALSE))=TRUE,"",IF(VLOOKUP($A6,#REF!,126,FALSE)=0,"",VLOOKUP($A6,#REF!,126,FALSE)))</f>
        <v/>
      </c>
      <c r="Q6" s="210" t="str">
        <f>IF(ISERROR(VLOOKUP($A6,#REF!,146,FALSE))=TRUE,"",IF(VLOOKUP($A6,#REF!,146,FALSE)=0,"",VLOOKUP($A6,#REF!,146,FALSE)))</f>
        <v/>
      </c>
      <c r="R6" s="210" t="str">
        <f>IF(ISERROR(VLOOKUP($A6,#REF!,166,FALSE))=TRUE,"",IF(VLOOKUP($A6,#REF!,166,FALSE)=0,"",VLOOKUP($A6,#REF!,166,FALSE)))</f>
        <v/>
      </c>
      <c r="S6" s="210" t="str">
        <f>IF(ISERROR(VLOOKUP($A6,#REF!,186,FALSE))=TRUE,"",IF(VLOOKUP($A6,#REF!,186,FALSE)=0,"",VLOOKUP($A6,#REF!,186,FALSE)))</f>
        <v/>
      </c>
      <c r="T6" s="210" t="str">
        <f>IF(ISERROR(VLOOKUP($A6,#REF!,206,FALSE))=TRUE,"",IF(VLOOKUP($A6,#REF!,206,FALSE)=0,"",VLOOKUP($A6,#REF!,206,FALSE)))</f>
        <v/>
      </c>
      <c r="U6" s="210" t="str">
        <f>IF(ISERROR(VLOOKUP($A6,#REF!,226,FALSE))=TRUE,"",IF(VLOOKUP($A6,#REF!,226,FALSE)=0,"",VLOOKUP($A6,#REF!,226,FALSE)))</f>
        <v/>
      </c>
      <c r="V6" s="210" t="str">
        <f>IF(ISERROR(VLOOKUP($A6,#REF!,246,FALSE))=TRUE,"",IF(VLOOKUP($A6,#REF!,246,FALSE)=0,"",VLOOKUP($A6,#REF!,246,FALSE)))</f>
        <v/>
      </c>
      <c r="W6" s="210" t="str">
        <f>IF(ISERROR(VLOOKUP($A6,#REF!,266,FALSE))=TRUE,"",IF(VLOOKUP($A6,#REF!,266,FALSE)=0,"",VLOOKUP($A6,#REF!,266,FALSE)))</f>
        <v/>
      </c>
      <c r="X6" s="210" t="str">
        <f>IF(ISERROR(VLOOKUP($A6,#REF!,286,FALSE))=TRUE,"",IF(VLOOKUP($A6,#REF!,286,FALSE)=0,"",VLOOKUP($A6,#REF!,286,FALSE)))</f>
        <v/>
      </c>
      <c r="Y6" s="210" t="str">
        <f>IF(ISERROR(VLOOKUP($A6,#REF!,306,FALSE))=TRUE,"",IF(VLOOKUP($A6,#REF!,306,FALSE)=0,"",VLOOKUP($A6,#REF!,306,FALSE)))</f>
        <v/>
      </c>
      <c r="Z6" s="210" t="str">
        <f>IF(ISERROR(VLOOKUP($A6,#REF!,326,FALSE))=TRUE,"",IF(VLOOKUP($A6,#REF!,326,FALSE)=0,"",VLOOKUP($A6,#REF!,326,FALSE)))</f>
        <v/>
      </c>
      <c r="AA6" s="210" t="str">
        <f>IF(ISERROR(VLOOKUP($A6,#REF!,346,FALSE))=TRUE,"",IF(VLOOKUP($A6,#REF!,346,FALSE)=0,"",VLOOKUP($A6,#REF!,346,FALSE)))</f>
        <v/>
      </c>
      <c r="AB6" s="210" t="str">
        <f>IF(ISERROR(VLOOKUP($A6,#REF!,366,FALSE))=TRUE,"",IF(VLOOKUP($A6,#REF!,366,FALSE)=0,"",VLOOKUP($A6,#REF!,366,FALSE)))</f>
        <v/>
      </c>
      <c r="AC6" s="210" t="str">
        <f>IF(ISERROR(VLOOKUP($A6,#REF!,386,FALSE))=TRUE,"",IF(VLOOKUP($A6,#REF!,386,FALSE)=0,"",VLOOKUP($A6,#REF!,386,FALSE)))</f>
        <v/>
      </c>
    </row>
    <row r="7" spans="1:29" ht="13.5" customHeight="1">
      <c r="A7" s="204" t="str">
        <f>IF(info_parties!A7="","",info_parties!A7)</f>
        <v>be_csp-evp01</v>
      </c>
      <c r="B7" s="89" t="str">
        <f>IF(A7="","",MID(info_weblinks!$C$3,32,3))</f>
        <v>bel</v>
      </c>
      <c r="C7" s="89" t="str">
        <f>IF(info_parties!G7="","",info_parties!G7)</f>
        <v>Christian Social Party- European People’s Party</v>
      </c>
      <c r="D7" s="89" t="str">
        <f>IF(info_parties!K7="","",info_parties!K7)</f>
        <v>Christeliche soziale Partei- Europalsche Volkspartei</v>
      </c>
      <c r="E7" s="89" t="str">
        <f>IF(info_parties!H7="","",info_parties!H7)</f>
        <v>CSP-EVP</v>
      </c>
      <c r="F7" s="205" t="str">
        <f t="shared" si="0"/>
        <v/>
      </c>
      <c r="G7" s="206" t="str">
        <f t="shared" si="1"/>
        <v/>
      </c>
      <c r="H7" s="207" t="str">
        <f t="shared" si="2"/>
        <v/>
      </c>
      <c r="I7" s="208" t="str">
        <f t="shared" si="3"/>
        <v/>
      </c>
      <c r="J7" s="209" t="str">
        <f>IF(ISERROR(VLOOKUP($A7,#REF!,6,FALSE))=TRUE,"",IF(VLOOKUP($A7,#REF!,6,FALSE)=0,"",VLOOKUP($A7,#REF!,6,FALSE)))</f>
        <v/>
      </c>
      <c r="K7" s="209" t="str">
        <f>IF(ISERROR(VLOOKUP($A7,#REF!,26,FALSE))=TRUE,"",IF(VLOOKUP($A7,#REF!,26,FALSE)=0,"",VLOOKUP($A7,#REF!,26,FALSE)))</f>
        <v/>
      </c>
      <c r="L7" s="209" t="str">
        <f>IF(ISERROR(VLOOKUP($A7,#REF!,46,FALSE))=TRUE,"",IF(VLOOKUP($A7,#REF!,46,FALSE)=0,"",VLOOKUP($A7,#REF!,46,FALSE)))</f>
        <v/>
      </c>
      <c r="M7" s="209" t="str">
        <f>IF(ISERROR(VLOOKUP($A7,#REF!,66,FALSE))=TRUE,"",IF(VLOOKUP($A7,#REF!,66,FALSE)=0,"",VLOOKUP($A7,#REF!,66,FALSE)))</f>
        <v/>
      </c>
      <c r="N7" s="209" t="str">
        <f>IF(ISERROR(VLOOKUP($A7,#REF!,86,FALSE))=TRUE,"",IF(VLOOKUP($A7,#REF!,86,FALSE)=0,"",VLOOKUP($A7,#REF!,86,FALSE)))</f>
        <v/>
      </c>
      <c r="O7" s="209" t="str">
        <f>IF(ISERROR(VLOOKUP($A7,#REF!,106,FALSE))=TRUE,"",IF(VLOOKUP($A7,#REF!,106,FALSE)=0,"",VLOOKUP($A7,#REF!,106,FALSE)))</f>
        <v/>
      </c>
      <c r="P7" s="209" t="str">
        <f>IF(ISERROR(VLOOKUP($A7,#REF!,126,FALSE))=TRUE,"",IF(VLOOKUP($A7,#REF!,126,FALSE)=0,"",VLOOKUP($A7,#REF!,126,FALSE)))</f>
        <v/>
      </c>
      <c r="Q7" s="210" t="str">
        <f>IF(ISERROR(VLOOKUP($A7,#REF!,146,FALSE))=TRUE,"",IF(VLOOKUP($A7,#REF!,146,FALSE)=0,"",VLOOKUP($A7,#REF!,146,FALSE)))</f>
        <v/>
      </c>
      <c r="R7" s="210" t="str">
        <f>IF(ISERROR(VLOOKUP($A7,#REF!,166,FALSE))=TRUE,"",IF(VLOOKUP($A7,#REF!,166,FALSE)=0,"",VLOOKUP($A7,#REF!,166,FALSE)))</f>
        <v/>
      </c>
      <c r="S7" s="210" t="str">
        <f>IF(ISERROR(VLOOKUP($A7,#REF!,186,FALSE))=TRUE,"",IF(VLOOKUP($A7,#REF!,186,FALSE)=0,"",VLOOKUP($A7,#REF!,186,FALSE)))</f>
        <v/>
      </c>
      <c r="T7" s="210" t="str">
        <f>IF(ISERROR(VLOOKUP($A7,#REF!,206,FALSE))=TRUE,"",IF(VLOOKUP($A7,#REF!,206,FALSE)=0,"",VLOOKUP($A7,#REF!,206,FALSE)))</f>
        <v/>
      </c>
      <c r="U7" s="210" t="str">
        <f>IF(ISERROR(VLOOKUP($A7,#REF!,226,FALSE))=TRUE,"",IF(VLOOKUP($A7,#REF!,226,FALSE)=0,"",VLOOKUP($A7,#REF!,226,FALSE)))</f>
        <v/>
      </c>
      <c r="V7" s="210" t="str">
        <f>IF(ISERROR(VLOOKUP($A7,#REF!,246,FALSE))=TRUE,"",IF(VLOOKUP($A7,#REF!,246,FALSE)=0,"",VLOOKUP($A7,#REF!,246,FALSE)))</f>
        <v/>
      </c>
      <c r="W7" s="210" t="str">
        <f>IF(ISERROR(VLOOKUP($A7,#REF!,266,FALSE))=TRUE,"",IF(VLOOKUP($A7,#REF!,266,FALSE)=0,"",VLOOKUP($A7,#REF!,266,FALSE)))</f>
        <v/>
      </c>
      <c r="X7" s="210" t="str">
        <f>IF(ISERROR(VLOOKUP($A7,#REF!,286,FALSE))=TRUE,"",IF(VLOOKUP($A7,#REF!,286,FALSE)=0,"",VLOOKUP($A7,#REF!,286,FALSE)))</f>
        <v/>
      </c>
      <c r="Y7" s="210" t="str">
        <f>IF(ISERROR(VLOOKUP($A7,#REF!,306,FALSE))=TRUE,"",IF(VLOOKUP($A7,#REF!,306,FALSE)=0,"",VLOOKUP($A7,#REF!,306,FALSE)))</f>
        <v/>
      </c>
      <c r="Z7" s="210" t="str">
        <f>IF(ISERROR(VLOOKUP($A7,#REF!,326,FALSE))=TRUE,"",IF(VLOOKUP($A7,#REF!,326,FALSE)=0,"",VLOOKUP($A7,#REF!,326,FALSE)))</f>
        <v/>
      </c>
      <c r="AA7" s="210" t="str">
        <f>IF(ISERROR(VLOOKUP($A7,#REF!,346,FALSE))=TRUE,"",IF(VLOOKUP($A7,#REF!,346,FALSE)=0,"",VLOOKUP($A7,#REF!,346,FALSE)))</f>
        <v/>
      </c>
      <c r="AB7" s="210" t="str">
        <f>IF(ISERROR(VLOOKUP($A7,#REF!,366,FALSE))=TRUE,"",IF(VLOOKUP($A7,#REF!,366,FALSE)=0,"",VLOOKUP($A7,#REF!,366,FALSE)))</f>
        <v/>
      </c>
      <c r="AC7" s="210" t="str">
        <f>IF(ISERROR(VLOOKUP($A7,#REF!,386,FALSE))=TRUE,"",IF(VLOOKUP($A7,#REF!,386,FALSE)=0,"",VLOOKUP($A7,#REF!,386,FALSE)))</f>
        <v/>
      </c>
    </row>
    <row r="8" spans="1:29" ht="13.5" customHeight="1">
      <c r="A8" s="204" t="str">
        <f>IF(info_parties!A8="","",info_parties!A8)</f>
        <v>be_cvp01</v>
      </c>
      <c r="B8" s="89" t="str">
        <f>IF(A8="","",MID(info_weblinks!$C$3,32,3))</f>
        <v>bel</v>
      </c>
      <c r="C8" s="89" t="str">
        <f>IF(info_parties!G8="","",info_parties!G8)</f>
        <v>Christian Democratic and Flemish</v>
      </c>
      <c r="D8" s="89" t="str">
        <f>IF(info_parties!K8="","",info_parties!K8)</f>
        <v>Christen-Democratisch en Vlaams</v>
      </c>
      <c r="E8" s="89" t="str">
        <f>IF(info_parties!H8="","",info_parties!H8)</f>
        <v>CD&amp;V</v>
      </c>
      <c r="F8" s="205" t="str">
        <f t="shared" si="0"/>
        <v/>
      </c>
      <c r="G8" s="206" t="str">
        <f t="shared" si="1"/>
        <v/>
      </c>
      <c r="H8" s="207" t="str">
        <f t="shared" si="2"/>
        <v/>
      </c>
      <c r="I8" s="208" t="str">
        <f t="shared" si="3"/>
        <v/>
      </c>
      <c r="J8" s="209" t="str">
        <f>IF(ISERROR(VLOOKUP($A8,#REF!,6,FALSE))=TRUE,"",IF(VLOOKUP($A8,#REF!,6,FALSE)=0,"",VLOOKUP($A8,#REF!,6,FALSE)))</f>
        <v/>
      </c>
      <c r="K8" s="209" t="str">
        <f>IF(ISERROR(VLOOKUP($A8,#REF!,26,FALSE))=TRUE,"",IF(VLOOKUP($A8,#REF!,26,FALSE)=0,"",VLOOKUP($A8,#REF!,26,FALSE)))</f>
        <v/>
      </c>
      <c r="L8" s="209" t="str">
        <f>IF(ISERROR(VLOOKUP($A8,#REF!,46,FALSE))=TRUE,"",IF(VLOOKUP($A8,#REF!,46,FALSE)=0,"",VLOOKUP($A8,#REF!,46,FALSE)))</f>
        <v/>
      </c>
      <c r="M8" s="209" t="str">
        <f>IF(ISERROR(VLOOKUP($A8,#REF!,66,FALSE))=TRUE,"",IF(VLOOKUP($A8,#REF!,66,FALSE)=0,"",VLOOKUP($A8,#REF!,66,FALSE)))</f>
        <v/>
      </c>
      <c r="N8" s="209" t="str">
        <f>IF(ISERROR(VLOOKUP($A8,#REF!,86,FALSE))=TRUE,"",IF(VLOOKUP($A8,#REF!,86,FALSE)=0,"",VLOOKUP($A8,#REF!,86,FALSE)))</f>
        <v/>
      </c>
      <c r="O8" s="209" t="str">
        <f>IF(ISERROR(VLOOKUP($A8,#REF!,106,FALSE))=TRUE,"",IF(VLOOKUP($A8,#REF!,106,FALSE)=0,"",VLOOKUP($A8,#REF!,106,FALSE)))</f>
        <v/>
      </c>
      <c r="P8" s="209" t="str">
        <f>IF(ISERROR(VLOOKUP($A8,#REF!,126,FALSE))=TRUE,"",IF(VLOOKUP($A8,#REF!,126,FALSE)=0,"",VLOOKUP($A8,#REF!,126,FALSE)))</f>
        <v/>
      </c>
      <c r="Q8" s="210" t="str">
        <f>IF(ISERROR(VLOOKUP($A8,#REF!,146,FALSE))=TRUE,"",IF(VLOOKUP($A8,#REF!,146,FALSE)=0,"",VLOOKUP($A8,#REF!,146,FALSE)))</f>
        <v/>
      </c>
      <c r="R8" s="210" t="str">
        <f>IF(ISERROR(VLOOKUP($A8,#REF!,166,FALSE))=TRUE,"",IF(VLOOKUP($A8,#REF!,166,FALSE)=0,"",VLOOKUP($A8,#REF!,166,FALSE)))</f>
        <v/>
      </c>
      <c r="S8" s="210" t="str">
        <f>IF(ISERROR(VLOOKUP($A8,#REF!,186,FALSE))=TRUE,"",IF(VLOOKUP($A8,#REF!,186,FALSE)=0,"",VLOOKUP($A8,#REF!,186,FALSE)))</f>
        <v/>
      </c>
      <c r="T8" s="210" t="str">
        <f>IF(ISERROR(VLOOKUP($A8,#REF!,206,FALSE))=TRUE,"",IF(VLOOKUP($A8,#REF!,206,FALSE)=0,"",VLOOKUP($A8,#REF!,206,FALSE)))</f>
        <v/>
      </c>
      <c r="U8" s="210" t="str">
        <f>IF(ISERROR(VLOOKUP($A8,#REF!,226,FALSE))=TRUE,"",IF(VLOOKUP($A8,#REF!,226,FALSE)=0,"",VLOOKUP($A8,#REF!,226,FALSE)))</f>
        <v/>
      </c>
      <c r="V8" s="210" t="str">
        <f>IF(ISERROR(VLOOKUP($A8,#REF!,246,FALSE))=TRUE,"",IF(VLOOKUP($A8,#REF!,246,FALSE)=0,"",VLOOKUP($A8,#REF!,246,FALSE)))</f>
        <v/>
      </c>
      <c r="W8" s="210" t="str">
        <f>IF(ISERROR(VLOOKUP($A8,#REF!,266,FALSE))=TRUE,"",IF(VLOOKUP($A8,#REF!,266,FALSE)=0,"",VLOOKUP($A8,#REF!,266,FALSE)))</f>
        <v/>
      </c>
      <c r="X8" s="210" t="str">
        <f>IF(ISERROR(VLOOKUP($A8,#REF!,286,FALSE))=TRUE,"",IF(VLOOKUP($A8,#REF!,286,FALSE)=0,"",VLOOKUP($A8,#REF!,286,FALSE)))</f>
        <v/>
      </c>
      <c r="Y8" s="210" t="str">
        <f>IF(ISERROR(VLOOKUP($A8,#REF!,306,FALSE))=TRUE,"",IF(VLOOKUP($A8,#REF!,306,FALSE)=0,"",VLOOKUP($A8,#REF!,306,FALSE)))</f>
        <v/>
      </c>
      <c r="Z8" s="210" t="str">
        <f>IF(ISERROR(VLOOKUP($A8,#REF!,326,FALSE))=TRUE,"",IF(VLOOKUP($A8,#REF!,326,FALSE)=0,"",VLOOKUP($A8,#REF!,326,FALSE)))</f>
        <v/>
      </c>
      <c r="AA8" s="210" t="str">
        <f>IF(ISERROR(VLOOKUP($A8,#REF!,346,FALSE))=TRUE,"",IF(VLOOKUP($A8,#REF!,346,FALSE)=0,"",VLOOKUP($A8,#REF!,346,FALSE)))</f>
        <v/>
      </c>
      <c r="AB8" s="210" t="str">
        <f>IF(ISERROR(VLOOKUP($A8,#REF!,366,FALSE))=TRUE,"",IF(VLOOKUP($A8,#REF!,366,FALSE)=0,"",VLOOKUP($A8,#REF!,366,FALSE)))</f>
        <v/>
      </c>
      <c r="AC8" s="210" t="str">
        <f>IF(ISERROR(VLOOKUP($A8,#REF!,386,FALSE))=TRUE,"",IF(VLOOKUP($A8,#REF!,386,FALSE)=0,"",VLOOKUP($A8,#REF!,386,FALSE)))</f>
        <v/>
      </c>
    </row>
    <row r="9" spans="1:29" ht="13.5" customHeight="1">
      <c r="A9" s="204" t="str">
        <f>IF(info_parties!A9="","",info_parties!A9)</f>
        <v>be_d01</v>
      </c>
      <c r="B9" s="89" t="str">
        <f>IF(A9="","",MID(info_weblinks!$C$3,32,3))</f>
        <v>bel</v>
      </c>
      <c r="C9" s="89" t="str">
        <f>IF(info_parties!G9="","",info_parties!G9)</f>
        <v>Stand</v>
      </c>
      <c r="D9" s="89" t="str">
        <f>IF(info_parties!K9="","",info_parties!K9)</f>
        <v/>
      </c>
      <c r="E9" s="89" t="str">
        <f>IF(info_parties!H9="","",info_parties!H9)</f>
        <v>D</v>
      </c>
      <c r="F9" s="205" t="str">
        <f t="shared" si="0"/>
        <v/>
      </c>
      <c r="G9" s="206" t="str">
        <f t="shared" si="1"/>
        <v/>
      </c>
      <c r="H9" s="207" t="str">
        <f t="shared" si="2"/>
        <v/>
      </c>
      <c r="I9" s="208" t="str">
        <f t="shared" si="3"/>
        <v/>
      </c>
      <c r="J9" s="209" t="str">
        <f>IF(ISERROR(VLOOKUP($A9,#REF!,6,FALSE))=TRUE,"",IF(VLOOKUP($A9,#REF!,6,FALSE)=0,"",VLOOKUP($A9,#REF!,6,FALSE)))</f>
        <v/>
      </c>
      <c r="K9" s="209" t="str">
        <f>IF(ISERROR(VLOOKUP($A9,#REF!,26,FALSE))=TRUE,"",IF(VLOOKUP($A9,#REF!,26,FALSE)=0,"",VLOOKUP($A9,#REF!,26,FALSE)))</f>
        <v/>
      </c>
      <c r="L9" s="209" t="str">
        <f>IF(ISERROR(VLOOKUP($A9,#REF!,46,FALSE))=TRUE,"",IF(VLOOKUP($A9,#REF!,46,FALSE)=0,"",VLOOKUP($A9,#REF!,46,FALSE)))</f>
        <v/>
      </c>
      <c r="M9" s="209" t="str">
        <f>IF(ISERROR(VLOOKUP($A9,#REF!,66,FALSE))=TRUE,"",IF(VLOOKUP($A9,#REF!,66,FALSE)=0,"",VLOOKUP($A9,#REF!,66,FALSE)))</f>
        <v/>
      </c>
      <c r="N9" s="209" t="str">
        <f>IF(ISERROR(VLOOKUP($A9,#REF!,86,FALSE))=TRUE,"",IF(VLOOKUP($A9,#REF!,86,FALSE)=0,"",VLOOKUP($A9,#REF!,86,FALSE)))</f>
        <v/>
      </c>
      <c r="O9" s="209" t="str">
        <f>IF(ISERROR(VLOOKUP($A9,#REF!,106,FALSE))=TRUE,"",IF(VLOOKUP($A9,#REF!,106,FALSE)=0,"",VLOOKUP($A9,#REF!,106,FALSE)))</f>
        <v/>
      </c>
      <c r="P9" s="209" t="str">
        <f>IF(ISERROR(VLOOKUP($A9,#REF!,126,FALSE))=TRUE,"",IF(VLOOKUP($A9,#REF!,126,FALSE)=0,"",VLOOKUP($A9,#REF!,126,FALSE)))</f>
        <v/>
      </c>
      <c r="Q9" s="210" t="str">
        <f>IF(ISERROR(VLOOKUP($A9,#REF!,146,FALSE))=TRUE,"",IF(VLOOKUP($A9,#REF!,146,FALSE)=0,"",VLOOKUP($A9,#REF!,146,FALSE)))</f>
        <v/>
      </c>
      <c r="R9" s="210" t="str">
        <f>IF(ISERROR(VLOOKUP($A9,#REF!,166,FALSE))=TRUE,"",IF(VLOOKUP($A9,#REF!,166,FALSE)=0,"",VLOOKUP($A9,#REF!,166,FALSE)))</f>
        <v/>
      </c>
      <c r="S9" s="210" t="str">
        <f>IF(ISERROR(VLOOKUP($A9,#REF!,186,FALSE))=TRUE,"",IF(VLOOKUP($A9,#REF!,186,FALSE)=0,"",VLOOKUP($A9,#REF!,186,FALSE)))</f>
        <v/>
      </c>
      <c r="T9" s="210" t="str">
        <f>IF(ISERROR(VLOOKUP($A9,#REF!,206,FALSE))=TRUE,"",IF(VLOOKUP($A9,#REF!,206,FALSE)=0,"",VLOOKUP($A9,#REF!,206,FALSE)))</f>
        <v/>
      </c>
      <c r="U9" s="210" t="str">
        <f>IF(ISERROR(VLOOKUP($A9,#REF!,226,FALSE))=TRUE,"",IF(VLOOKUP($A9,#REF!,226,FALSE)=0,"",VLOOKUP($A9,#REF!,226,FALSE)))</f>
        <v/>
      </c>
      <c r="V9" s="210" t="str">
        <f>IF(ISERROR(VLOOKUP($A9,#REF!,246,FALSE))=TRUE,"",IF(VLOOKUP($A9,#REF!,246,FALSE)=0,"",VLOOKUP($A9,#REF!,246,FALSE)))</f>
        <v/>
      </c>
      <c r="W9" s="210" t="str">
        <f>IF(ISERROR(VLOOKUP($A9,#REF!,266,FALSE))=TRUE,"",IF(VLOOKUP($A9,#REF!,266,FALSE)=0,"",VLOOKUP($A9,#REF!,266,FALSE)))</f>
        <v/>
      </c>
      <c r="X9" s="210" t="str">
        <f>IF(ISERROR(VLOOKUP($A9,#REF!,286,FALSE))=TRUE,"",IF(VLOOKUP($A9,#REF!,286,FALSE)=0,"",VLOOKUP($A9,#REF!,286,FALSE)))</f>
        <v/>
      </c>
      <c r="Y9" s="210" t="str">
        <f>IF(ISERROR(VLOOKUP($A9,#REF!,306,FALSE))=TRUE,"",IF(VLOOKUP($A9,#REF!,306,FALSE)=0,"",VLOOKUP($A9,#REF!,306,FALSE)))</f>
        <v/>
      </c>
      <c r="Z9" s="210" t="str">
        <f>IF(ISERROR(VLOOKUP($A9,#REF!,326,FALSE))=TRUE,"",IF(VLOOKUP($A9,#REF!,326,FALSE)=0,"",VLOOKUP($A9,#REF!,326,FALSE)))</f>
        <v/>
      </c>
      <c r="AA9" s="210" t="str">
        <f>IF(ISERROR(VLOOKUP($A9,#REF!,346,FALSE))=TRUE,"",IF(VLOOKUP($A9,#REF!,346,FALSE)=0,"",VLOOKUP($A9,#REF!,346,FALSE)))</f>
        <v/>
      </c>
      <c r="AB9" s="210" t="str">
        <f>IF(ISERROR(VLOOKUP($A9,#REF!,366,FALSE))=TRUE,"",IF(VLOOKUP($A9,#REF!,366,FALSE)=0,"",VLOOKUP($A9,#REF!,366,FALSE)))</f>
        <v/>
      </c>
      <c r="AC9" s="210" t="str">
        <f>IF(ISERROR(VLOOKUP($A9,#REF!,386,FALSE))=TRUE,"",IF(VLOOKUP($A9,#REF!,386,FALSE)=0,"",VLOOKUP($A9,#REF!,386,FALSE)))</f>
        <v/>
      </c>
    </row>
    <row r="10" spans="1:29" ht="13.5" customHeight="1">
      <c r="A10" s="204" t="str">
        <f>IF(info_parties!A10="","",info_parties!A10)</f>
        <v>be_ecolo01</v>
      </c>
      <c r="B10" s="89" t="str">
        <f>IF(A10="","",MID(info_weblinks!$C$3,32,3))</f>
        <v>bel</v>
      </c>
      <c r="C10" s="89" t="str">
        <f>IF(info_parties!G10="","",info_parties!G10)</f>
        <v>EcoIogists</v>
      </c>
      <c r="D10" s="89" t="str">
        <f>IF(info_parties!K10="","",info_parties!K10)</f>
        <v/>
      </c>
      <c r="E10" s="89" t="str">
        <f>IF(info_parties!H10="","",info_parties!H10)</f>
        <v>ECOLO</v>
      </c>
      <c r="F10" s="205" t="str">
        <f t="shared" si="0"/>
        <v/>
      </c>
      <c r="G10" s="206" t="str">
        <f t="shared" si="1"/>
        <v/>
      </c>
      <c r="H10" s="207" t="str">
        <f t="shared" si="2"/>
        <v/>
      </c>
      <c r="I10" s="208" t="str">
        <f t="shared" si="3"/>
        <v/>
      </c>
      <c r="J10" s="209" t="str">
        <f>IF(ISERROR(VLOOKUP($A10,#REF!,6,FALSE))=TRUE,"",IF(VLOOKUP($A10,#REF!,6,FALSE)=0,"",VLOOKUP($A10,#REF!,6,FALSE)))</f>
        <v/>
      </c>
      <c r="K10" s="209" t="str">
        <f>IF(ISERROR(VLOOKUP($A10,#REF!,26,FALSE))=TRUE,"",IF(VLOOKUP($A10,#REF!,26,FALSE)=0,"",VLOOKUP($A10,#REF!,26,FALSE)))</f>
        <v/>
      </c>
      <c r="L10" s="209" t="str">
        <f>IF(ISERROR(VLOOKUP($A10,#REF!,46,FALSE))=TRUE,"",IF(VLOOKUP($A10,#REF!,46,FALSE)=0,"",VLOOKUP($A10,#REF!,46,FALSE)))</f>
        <v/>
      </c>
      <c r="M10" s="209" t="str">
        <f>IF(ISERROR(VLOOKUP($A10,#REF!,66,FALSE))=TRUE,"",IF(VLOOKUP($A10,#REF!,66,FALSE)=0,"",VLOOKUP($A10,#REF!,66,FALSE)))</f>
        <v/>
      </c>
      <c r="N10" s="209" t="str">
        <f>IF(ISERROR(VLOOKUP($A10,#REF!,86,FALSE))=TRUE,"",IF(VLOOKUP($A10,#REF!,86,FALSE)=0,"",VLOOKUP($A10,#REF!,86,FALSE)))</f>
        <v/>
      </c>
      <c r="O10" s="209" t="str">
        <f>IF(ISERROR(VLOOKUP($A10,#REF!,106,FALSE))=TRUE,"",IF(VLOOKUP($A10,#REF!,106,FALSE)=0,"",VLOOKUP($A10,#REF!,106,FALSE)))</f>
        <v/>
      </c>
      <c r="P10" s="209" t="str">
        <f>IF(ISERROR(VLOOKUP($A10,#REF!,126,FALSE))=TRUE,"",IF(VLOOKUP($A10,#REF!,126,FALSE)=0,"",VLOOKUP($A10,#REF!,126,FALSE)))</f>
        <v/>
      </c>
      <c r="Q10" s="210" t="str">
        <f>IF(ISERROR(VLOOKUP($A10,#REF!,146,FALSE))=TRUE,"",IF(VLOOKUP($A10,#REF!,146,FALSE)=0,"",VLOOKUP($A10,#REF!,146,FALSE)))</f>
        <v/>
      </c>
      <c r="R10" s="210" t="str">
        <f>IF(ISERROR(VLOOKUP($A10,#REF!,166,FALSE))=TRUE,"",IF(VLOOKUP($A10,#REF!,166,FALSE)=0,"",VLOOKUP($A10,#REF!,166,FALSE)))</f>
        <v/>
      </c>
      <c r="S10" s="210" t="str">
        <f>IF(ISERROR(VLOOKUP($A10,#REF!,186,FALSE))=TRUE,"",IF(VLOOKUP($A10,#REF!,186,FALSE)=0,"",VLOOKUP($A10,#REF!,186,FALSE)))</f>
        <v/>
      </c>
      <c r="T10" s="210" t="str">
        <f>IF(ISERROR(VLOOKUP($A10,#REF!,206,FALSE))=TRUE,"",IF(VLOOKUP($A10,#REF!,206,FALSE)=0,"",VLOOKUP($A10,#REF!,206,FALSE)))</f>
        <v/>
      </c>
      <c r="U10" s="210" t="str">
        <f>IF(ISERROR(VLOOKUP($A10,#REF!,226,FALSE))=TRUE,"",IF(VLOOKUP($A10,#REF!,226,FALSE)=0,"",VLOOKUP($A10,#REF!,226,FALSE)))</f>
        <v/>
      </c>
      <c r="V10" s="210" t="str">
        <f>IF(ISERROR(VLOOKUP($A10,#REF!,246,FALSE))=TRUE,"",IF(VLOOKUP($A10,#REF!,246,FALSE)=0,"",VLOOKUP($A10,#REF!,246,FALSE)))</f>
        <v/>
      </c>
      <c r="W10" s="210" t="str">
        <f>IF(ISERROR(VLOOKUP($A10,#REF!,266,FALSE))=TRUE,"",IF(VLOOKUP($A10,#REF!,266,FALSE)=0,"",VLOOKUP($A10,#REF!,266,FALSE)))</f>
        <v/>
      </c>
      <c r="X10" s="210" t="str">
        <f>IF(ISERROR(VLOOKUP($A10,#REF!,286,FALSE))=TRUE,"",IF(VLOOKUP($A10,#REF!,286,FALSE)=0,"",VLOOKUP($A10,#REF!,286,FALSE)))</f>
        <v/>
      </c>
      <c r="Y10" s="210" t="str">
        <f>IF(ISERROR(VLOOKUP($A10,#REF!,306,FALSE))=TRUE,"",IF(VLOOKUP($A10,#REF!,306,FALSE)=0,"",VLOOKUP($A10,#REF!,306,FALSE)))</f>
        <v/>
      </c>
      <c r="Z10" s="210" t="str">
        <f>IF(ISERROR(VLOOKUP($A10,#REF!,326,FALSE))=TRUE,"",IF(VLOOKUP($A10,#REF!,326,FALSE)=0,"",VLOOKUP($A10,#REF!,326,FALSE)))</f>
        <v/>
      </c>
      <c r="AA10" s="210" t="str">
        <f>IF(ISERROR(VLOOKUP($A10,#REF!,346,FALSE))=TRUE,"",IF(VLOOKUP($A10,#REF!,346,FALSE)=0,"",VLOOKUP($A10,#REF!,346,FALSE)))</f>
        <v/>
      </c>
      <c r="AB10" s="210" t="str">
        <f>IF(ISERROR(VLOOKUP($A10,#REF!,366,FALSE))=TRUE,"",IF(VLOOKUP($A10,#REF!,366,FALSE)=0,"",VLOOKUP($A10,#REF!,366,FALSE)))</f>
        <v/>
      </c>
      <c r="AC10" s="210" t="str">
        <f>IF(ISERROR(VLOOKUP($A10,#REF!,386,FALSE))=TRUE,"",IF(VLOOKUP($A10,#REF!,386,FALSE)=0,"",VLOOKUP($A10,#REF!,386,FALSE)))</f>
        <v/>
      </c>
    </row>
    <row r="11" spans="1:29" ht="13.5" customHeight="1">
      <c r="A11" s="204" t="str">
        <f>IF(info_parties!A11="","",info_parties!A11)</f>
        <v>be_fdf-ppw01</v>
      </c>
      <c r="B11" s="89" t="str">
        <f>IF(A11="","",MID(info_weblinks!$C$3,32,3))</f>
        <v>bel</v>
      </c>
      <c r="C11" s="89" t="str">
        <f>IF(info_parties!G11="","",info_parties!G11)</f>
        <v>Francophone Democratic Front</v>
      </c>
      <c r="D11" s="89" t="str">
        <f>IF(info_parties!K11="","",info_parties!K11)</f>
        <v/>
      </c>
      <c r="E11" s="89" t="str">
        <f>IF(info_parties!H11="","",info_parties!H11)</f>
        <v>FDF-PPW</v>
      </c>
      <c r="F11" s="205" t="str">
        <f t="shared" si="0"/>
        <v/>
      </c>
      <c r="G11" s="206" t="str">
        <f t="shared" si="1"/>
        <v/>
      </c>
      <c r="H11" s="207" t="str">
        <f t="shared" si="2"/>
        <v/>
      </c>
      <c r="I11" s="208" t="str">
        <f t="shared" si="3"/>
        <v/>
      </c>
      <c r="J11" s="209" t="str">
        <f>IF(ISERROR(VLOOKUP($A11,#REF!,6,FALSE))=TRUE,"",IF(VLOOKUP($A11,#REF!,6,FALSE)=0,"",VLOOKUP($A11,#REF!,6,FALSE)))</f>
        <v/>
      </c>
      <c r="K11" s="209" t="str">
        <f>IF(ISERROR(VLOOKUP($A11,#REF!,26,FALSE))=TRUE,"",IF(VLOOKUP($A11,#REF!,26,FALSE)=0,"",VLOOKUP($A11,#REF!,26,FALSE)))</f>
        <v/>
      </c>
      <c r="L11" s="209" t="str">
        <f>IF(ISERROR(VLOOKUP($A11,#REF!,46,FALSE))=TRUE,"",IF(VLOOKUP($A11,#REF!,46,FALSE)=0,"",VLOOKUP($A11,#REF!,46,FALSE)))</f>
        <v/>
      </c>
      <c r="M11" s="209" t="str">
        <f>IF(ISERROR(VLOOKUP($A11,#REF!,66,FALSE))=TRUE,"",IF(VLOOKUP($A11,#REF!,66,FALSE)=0,"",VLOOKUP($A11,#REF!,66,FALSE)))</f>
        <v/>
      </c>
      <c r="N11" s="209" t="str">
        <f>IF(ISERROR(VLOOKUP($A11,#REF!,86,FALSE))=TRUE,"",IF(VLOOKUP($A11,#REF!,86,FALSE)=0,"",VLOOKUP($A11,#REF!,86,FALSE)))</f>
        <v/>
      </c>
      <c r="O11" s="209" t="str">
        <f>IF(ISERROR(VLOOKUP($A11,#REF!,106,FALSE))=TRUE,"",IF(VLOOKUP($A11,#REF!,106,FALSE)=0,"",VLOOKUP($A11,#REF!,106,FALSE)))</f>
        <v/>
      </c>
      <c r="P11" s="209" t="str">
        <f>IF(ISERROR(VLOOKUP($A11,#REF!,126,FALSE))=TRUE,"",IF(VLOOKUP($A11,#REF!,126,FALSE)=0,"",VLOOKUP($A11,#REF!,126,FALSE)))</f>
        <v/>
      </c>
      <c r="Q11" s="210" t="str">
        <f>IF(ISERROR(VLOOKUP($A11,#REF!,146,FALSE))=TRUE,"",IF(VLOOKUP($A11,#REF!,146,FALSE)=0,"",VLOOKUP($A11,#REF!,146,FALSE)))</f>
        <v/>
      </c>
      <c r="R11" s="210" t="str">
        <f>IF(ISERROR(VLOOKUP($A11,#REF!,166,FALSE))=TRUE,"",IF(VLOOKUP($A11,#REF!,166,FALSE)=0,"",VLOOKUP($A11,#REF!,166,FALSE)))</f>
        <v/>
      </c>
      <c r="S11" s="210" t="str">
        <f>IF(ISERROR(VLOOKUP($A11,#REF!,186,FALSE))=TRUE,"",IF(VLOOKUP($A11,#REF!,186,FALSE)=0,"",VLOOKUP($A11,#REF!,186,FALSE)))</f>
        <v/>
      </c>
      <c r="T11" s="210" t="str">
        <f>IF(ISERROR(VLOOKUP($A11,#REF!,206,FALSE))=TRUE,"",IF(VLOOKUP($A11,#REF!,206,FALSE)=0,"",VLOOKUP($A11,#REF!,206,FALSE)))</f>
        <v/>
      </c>
      <c r="U11" s="210" t="str">
        <f>IF(ISERROR(VLOOKUP($A11,#REF!,226,FALSE))=TRUE,"",IF(VLOOKUP($A11,#REF!,226,FALSE)=0,"",VLOOKUP($A11,#REF!,226,FALSE)))</f>
        <v/>
      </c>
      <c r="V11" s="210" t="str">
        <f>IF(ISERROR(VLOOKUP($A11,#REF!,246,FALSE))=TRUE,"",IF(VLOOKUP($A11,#REF!,246,FALSE)=0,"",VLOOKUP($A11,#REF!,246,FALSE)))</f>
        <v/>
      </c>
      <c r="W11" s="210" t="str">
        <f>IF(ISERROR(VLOOKUP($A11,#REF!,266,FALSE))=TRUE,"",IF(VLOOKUP($A11,#REF!,266,FALSE)=0,"",VLOOKUP($A11,#REF!,266,FALSE)))</f>
        <v/>
      </c>
      <c r="X11" s="210" t="str">
        <f>IF(ISERROR(VLOOKUP($A11,#REF!,286,FALSE))=TRUE,"",IF(VLOOKUP($A11,#REF!,286,FALSE)=0,"",VLOOKUP($A11,#REF!,286,FALSE)))</f>
        <v/>
      </c>
      <c r="Y11" s="210" t="str">
        <f>IF(ISERROR(VLOOKUP($A11,#REF!,306,FALSE))=TRUE,"",IF(VLOOKUP($A11,#REF!,306,FALSE)=0,"",VLOOKUP($A11,#REF!,306,FALSE)))</f>
        <v/>
      </c>
      <c r="Z11" s="210" t="str">
        <f>IF(ISERROR(VLOOKUP($A11,#REF!,326,FALSE))=TRUE,"",IF(VLOOKUP($A11,#REF!,326,FALSE)=0,"",VLOOKUP($A11,#REF!,326,FALSE)))</f>
        <v/>
      </c>
      <c r="AA11" s="210" t="str">
        <f>IF(ISERROR(VLOOKUP($A11,#REF!,346,FALSE))=TRUE,"",IF(VLOOKUP($A11,#REF!,346,FALSE)=0,"",VLOOKUP($A11,#REF!,346,FALSE)))</f>
        <v/>
      </c>
      <c r="AB11" s="210" t="str">
        <f>IF(ISERROR(VLOOKUP($A11,#REF!,366,FALSE))=TRUE,"",IF(VLOOKUP($A11,#REF!,366,FALSE)=0,"",VLOOKUP($A11,#REF!,366,FALSE)))</f>
        <v/>
      </c>
      <c r="AC11" s="210" t="str">
        <f>IF(ISERROR(VLOOKUP($A11,#REF!,386,FALSE))=TRUE,"",IF(VLOOKUP($A11,#REF!,386,FALSE)=0,"",VLOOKUP($A11,#REF!,386,FALSE)))</f>
        <v/>
      </c>
    </row>
    <row r="12" spans="1:29" ht="13.5" customHeight="1">
      <c r="A12" s="204" t="str">
        <f>IF(info_parties!A12="","",info_parties!A12)</f>
        <v>be_fnb01</v>
      </c>
      <c r="B12" s="89" t="str">
        <f>IF(A12="","",MID(info_weblinks!$C$3,32,3))</f>
        <v>bel</v>
      </c>
      <c r="C12" s="89" t="str">
        <f>IF(info_parties!G12="","",info_parties!G12)</f>
        <v>New Front of Belgium</v>
      </c>
      <c r="D12" s="89" t="str">
        <f>IF(info_parties!K12="","",info_parties!K12)</f>
        <v/>
      </c>
      <c r="E12" s="89" t="str">
        <f>IF(info_parties!H12="","",info_parties!H12)</f>
        <v>FNB</v>
      </c>
      <c r="F12" s="205" t="str">
        <f t="shared" si="0"/>
        <v/>
      </c>
      <c r="G12" s="206" t="str">
        <f t="shared" si="1"/>
        <v/>
      </c>
      <c r="H12" s="207" t="str">
        <f t="shared" si="2"/>
        <v/>
      </c>
      <c r="I12" s="208" t="str">
        <f t="shared" si="3"/>
        <v/>
      </c>
      <c r="J12" s="209" t="str">
        <f>IF(ISERROR(VLOOKUP($A12,#REF!,6,FALSE))=TRUE,"",IF(VLOOKUP($A12,#REF!,6,FALSE)=0,"",VLOOKUP($A12,#REF!,6,FALSE)))</f>
        <v/>
      </c>
      <c r="K12" s="209" t="str">
        <f>IF(ISERROR(VLOOKUP($A12,#REF!,26,FALSE))=TRUE,"",IF(VLOOKUP($A12,#REF!,26,FALSE)=0,"",VLOOKUP($A12,#REF!,26,FALSE)))</f>
        <v/>
      </c>
      <c r="L12" s="209" t="str">
        <f>IF(ISERROR(VLOOKUP($A12,#REF!,46,FALSE))=TRUE,"",IF(VLOOKUP($A12,#REF!,46,FALSE)=0,"",VLOOKUP($A12,#REF!,46,FALSE)))</f>
        <v/>
      </c>
      <c r="M12" s="209" t="str">
        <f>IF(ISERROR(VLOOKUP($A12,#REF!,66,FALSE))=TRUE,"",IF(VLOOKUP($A12,#REF!,66,FALSE)=0,"",VLOOKUP($A12,#REF!,66,FALSE)))</f>
        <v/>
      </c>
      <c r="N12" s="209" t="str">
        <f>IF(ISERROR(VLOOKUP($A12,#REF!,86,FALSE))=TRUE,"",IF(VLOOKUP($A12,#REF!,86,FALSE)=0,"",VLOOKUP($A12,#REF!,86,FALSE)))</f>
        <v/>
      </c>
      <c r="O12" s="209" t="str">
        <f>IF(ISERROR(VLOOKUP($A12,#REF!,106,FALSE))=TRUE,"",IF(VLOOKUP($A12,#REF!,106,FALSE)=0,"",VLOOKUP($A12,#REF!,106,FALSE)))</f>
        <v/>
      </c>
      <c r="P12" s="209" t="str">
        <f>IF(ISERROR(VLOOKUP($A12,#REF!,126,FALSE))=TRUE,"",IF(VLOOKUP($A12,#REF!,126,FALSE)=0,"",VLOOKUP($A12,#REF!,126,FALSE)))</f>
        <v/>
      </c>
      <c r="Q12" s="210" t="str">
        <f>IF(ISERROR(VLOOKUP($A12,#REF!,146,FALSE))=TRUE,"",IF(VLOOKUP($A12,#REF!,146,FALSE)=0,"",VLOOKUP($A12,#REF!,146,FALSE)))</f>
        <v/>
      </c>
      <c r="R12" s="210" t="str">
        <f>IF(ISERROR(VLOOKUP($A12,#REF!,166,FALSE))=TRUE,"",IF(VLOOKUP($A12,#REF!,166,FALSE)=0,"",VLOOKUP($A12,#REF!,166,FALSE)))</f>
        <v/>
      </c>
      <c r="S12" s="210" t="str">
        <f>IF(ISERROR(VLOOKUP($A12,#REF!,186,FALSE))=TRUE,"",IF(VLOOKUP($A12,#REF!,186,FALSE)=0,"",VLOOKUP($A12,#REF!,186,FALSE)))</f>
        <v/>
      </c>
      <c r="T12" s="210" t="str">
        <f>IF(ISERROR(VLOOKUP($A12,#REF!,206,FALSE))=TRUE,"",IF(VLOOKUP($A12,#REF!,206,FALSE)=0,"",VLOOKUP($A12,#REF!,206,FALSE)))</f>
        <v/>
      </c>
      <c r="U12" s="210" t="str">
        <f>IF(ISERROR(VLOOKUP($A12,#REF!,226,FALSE))=TRUE,"",IF(VLOOKUP($A12,#REF!,226,FALSE)=0,"",VLOOKUP($A12,#REF!,226,FALSE)))</f>
        <v/>
      </c>
      <c r="V12" s="210" t="str">
        <f>IF(ISERROR(VLOOKUP($A12,#REF!,246,FALSE))=TRUE,"",IF(VLOOKUP($A12,#REF!,246,FALSE)=0,"",VLOOKUP($A12,#REF!,246,FALSE)))</f>
        <v/>
      </c>
      <c r="W12" s="210" t="str">
        <f>IF(ISERROR(VLOOKUP($A12,#REF!,266,FALSE))=TRUE,"",IF(VLOOKUP($A12,#REF!,266,FALSE)=0,"",VLOOKUP($A12,#REF!,266,FALSE)))</f>
        <v/>
      </c>
      <c r="X12" s="210" t="str">
        <f>IF(ISERROR(VLOOKUP($A12,#REF!,286,FALSE))=TRUE,"",IF(VLOOKUP($A12,#REF!,286,FALSE)=0,"",VLOOKUP($A12,#REF!,286,FALSE)))</f>
        <v/>
      </c>
      <c r="Y12" s="210" t="str">
        <f>IF(ISERROR(VLOOKUP($A12,#REF!,306,FALSE))=TRUE,"",IF(VLOOKUP($A12,#REF!,306,FALSE)=0,"",VLOOKUP($A12,#REF!,306,FALSE)))</f>
        <v/>
      </c>
      <c r="Z12" s="210" t="str">
        <f>IF(ISERROR(VLOOKUP($A12,#REF!,326,FALSE))=TRUE,"",IF(VLOOKUP($A12,#REF!,326,FALSE)=0,"",VLOOKUP($A12,#REF!,326,FALSE)))</f>
        <v/>
      </c>
      <c r="AA12" s="210" t="str">
        <f>IF(ISERROR(VLOOKUP($A12,#REF!,346,FALSE))=TRUE,"",IF(VLOOKUP($A12,#REF!,346,FALSE)=0,"",VLOOKUP($A12,#REF!,346,FALSE)))</f>
        <v/>
      </c>
      <c r="AB12" s="210" t="str">
        <f>IF(ISERROR(VLOOKUP($A12,#REF!,366,FALSE))=TRUE,"",IF(VLOOKUP($A12,#REF!,366,FALSE)=0,"",VLOOKUP($A12,#REF!,366,FALSE)))</f>
        <v/>
      </c>
      <c r="AC12" s="210" t="str">
        <f>IF(ISERROR(VLOOKUP($A12,#REF!,386,FALSE))=TRUE,"",IF(VLOOKUP($A12,#REF!,386,FALSE)=0,"",VLOOKUP($A12,#REF!,386,FALSE)))</f>
        <v/>
      </c>
    </row>
    <row r="13" spans="1:29" ht="13.5" customHeight="1">
      <c r="A13" s="204" t="str">
        <f>IF(info_parties!A13="","",info_parties!A13)</f>
        <v>be_fn-nf01</v>
      </c>
      <c r="B13" s="89" t="str">
        <f>IF(A13="","",MID(info_weblinks!$C$3,32,3))</f>
        <v>bel</v>
      </c>
      <c r="C13" s="89" t="str">
        <f>IF(info_parties!G13="","",info_parties!G13)</f>
        <v>National Front</v>
      </c>
      <c r="D13" s="89" t="str">
        <f>IF(info_parties!K13="","",info_parties!K13)</f>
        <v>Nationaal Front</v>
      </c>
      <c r="E13" s="89" t="str">
        <f>IF(info_parties!H13="","",info_parties!H13)</f>
        <v>FN-NF</v>
      </c>
      <c r="F13" s="205" t="str">
        <f t="shared" si="0"/>
        <v/>
      </c>
      <c r="G13" s="206" t="str">
        <f t="shared" si="1"/>
        <v/>
      </c>
      <c r="H13" s="207" t="str">
        <f t="shared" si="2"/>
        <v/>
      </c>
      <c r="I13" s="208" t="str">
        <f t="shared" si="3"/>
        <v/>
      </c>
      <c r="J13" s="209" t="str">
        <f>IF(ISERROR(VLOOKUP($A13,#REF!,6,FALSE))=TRUE,"",IF(VLOOKUP($A13,#REF!,6,FALSE)=0,"",VLOOKUP($A13,#REF!,6,FALSE)))</f>
        <v/>
      </c>
      <c r="K13" s="209" t="str">
        <f>IF(ISERROR(VLOOKUP($A13,#REF!,26,FALSE))=TRUE,"",IF(VLOOKUP($A13,#REF!,26,FALSE)=0,"",VLOOKUP($A13,#REF!,26,FALSE)))</f>
        <v/>
      </c>
      <c r="L13" s="209" t="str">
        <f>IF(ISERROR(VLOOKUP($A13,#REF!,46,FALSE))=TRUE,"",IF(VLOOKUP($A13,#REF!,46,FALSE)=0,"",VLOOKUP($A13,#REF!,46,FALSE)))</f>
        <v/>
      </c>
      <c r="M13" s="209" t="str">
        <f>IF(ISERROR(VLOOKUP($A13,#REF!,66,FALSE))=TRUE,"",IF(VLOOKUP($A13,#REF!,66,FALSE)=0,"",VLOOKUP($A13,#REF!,66,FALSE)))</f>
        <v/>
      </c>
      <c r="N13" s="209" t="str">
        <f>IF(ISERROR(VLOOKUP($A13,#REF!,86,FALSE))=TRUE,"",IF(VLOOKUP($A13,#REF!,86,FALSE)=0,"",VLOOKUP($A13,#REF!,86,FALSE)))</f>
        <v/>
      </c>
      <c r="O13" s="209" t="str">
        <f>IF(ISERROR(VLOOKUP($A13,#REF!,106,FALSE))=TRUE,"",IF(VLOOKUP($A13,#REF!,106,FALSE)=0,"",VLOOKUP($A13,#REF!,106,FALSE)))</f>
        <v/>
      </c>
      <c r="P13" s="209" t="str">
        <f>IF(ISERROR(VLOOKUP($A13,#REF!,126,FALSE))=TRUE,"",IF(VLOOKUP($A13,#REF!,126,FALSE)=0,"",VLOOKUP($A13,#REF!,126,FALSE)))</f>
        <v/>
      </c>
      <c r="Q13" s="210" t="str">
        <f>IF(ISERROR(VLOOKUP($A13,#REF!,146,FALSE))=TRUE,"",IF(VLOOKUP($A13,#REF!,146,FALSE)=0,"",VLOOKUP($A13,#REF!,146,FALSE)))</f>
        <v/>
      </c>
      <c r="R13" s="210" t="str">
        <f>IF(ISERROR(VLOOKUP($A13,#REF!,166,FALSE))=TRUE,"",IF(VLOOKUP($A13,#REF!,166,FALSE)=0,"",VLOOKUP($A13,#REF!,166,FALSE)))</f>
        <v/>
      </c>
      <c r="S13" s="210" t="str">
        <f>IF(ISERROR(VLOOKUP($A13,#REF!,186,FALSE))=TRUE,"",IF(VLOOKUP($A13,#REF!,186,FALSE)=0,"",VLOOKUP($A13,#REF!,186,FALSE)))</f>
        <v/>
      </c>
      <c r="T13" s="210" t="str">
        <f>IF(ISERROR(VLOOKUP($A13,#REF!,206,FALSE))=TRUE,"",IF(VLOOKUP($A13,#REF!,206,FALSE)=0,"",VLOOKUP($A13,#REF!,206,FALSE)))</f>
        <v/>
      </c>
      <c r="U13" s="210" t="str">
        <f>IF(ISERROR(VLOOKUP($A13,#REF!,226,FALSE))=TRUE,"",IF(VLOOKUP($A13,#REF!,226,FALSE)=0,"",VLOOKUP($A13,#REF!,226,FALSE)))</f>
        <v/>
      </c>
      <c r="V13" s="210" t="str">
        <f>IF(ISERROR(VLOOKUP($A13,#REF!,246,FALSE))=TRUE,"",IF(VLOOKUP($A13,#REF!,246,FALSE)=0,"",VLOOKUP($A13,#REF!,246,FALSE)))</f>
        <v/>
      </c>
      <c r="W13" s="210" t="str">
        <f>IF(ISERROR(VLOOKUP($A13,#REF!,266,FALSE))=TRUE,"",IF(VLOOKUP($A13,#REF!,266,FALSE)=0,"",VLOOKUP($A13,#REF!,266,FALSE)))</f>
        <v/>
      </c>
      <c r="X13" s="210" t="str">
        <f>IF(ISERROR(VLOOKUP($A13,#REF!,286,FALSE))=TRUE,"",IF(VLOOKUP($A13,#REF!,286,FALSE)=0,"",VLOOKUP($A13,#REF!,286,FALSE)))</f>
        <v/>
      </c>
      <c r="Y13" s="210" t="str">
        <f>IF(ISERROR(VLOOKUP($A13,#REF!,306,FALSE))=TRUE,"",IF(VLOOKUP($A13,#REF!,306,FALSE)=0,"",VLOOKUP($A13,#REF!,306,FALSE)))</f>
        <v/>
      </c>
      <c r="Z13" s="210" t="str">
        <f>IF(ISERROR(VLOOKUP($A13,#REF!,326,FALSE))=TRUE,"",IF(VLOOKUP($A13,#REF!,326,FALSE)=0,"",VLOOKUP($A13,#REF!,326,FALSE)))</f>
        <v/>
      </c>
      <c r="AA13" s="210" t="str">
        <f>IF(ISERROR(VLOOKUP($A13,#REF!,346,FALSE))=TRUE,"",IF(VLOOKUP($A13,#REF!,346,FALSE)=0,"",VLOOKUP($A13,#REF!,346,FALSE)))</f>
        <v/>
      </c>
      <c r="AB13" s="210" t="str">
        <f>IF(ISERROR(VLOOKUP($A13,#REF!,366,FALSE))=TRUE,"",IF(VLOOKUP($A13,#REF!,366,FALSE)=0,"",VLOOKUP($A13,#REF!,366,FALSE)))</f>
        <v/>
      </c>
      <c r="AC13" s="210" t="str">
        <f>IF(ISERROR(VLOOKUP($A13,#REF!,386,FALSE))=TRUE,"",IF(VLOOKUP($A13,#REF!,386,FALSE)=0,"",VLOOKUP($A13,#REF!,386,FALSE)))</f>
        <v/>
      </c>
    </row>
    <row r="14" spans="1:29" ht="13.5" customHeight="1">
      <c r="A14" s="204" t="str">
        <f>IF(info_parties!A14="","",info_parties!A14)</f>
        <v>be_g01</v>
      </c>
      <c r="B14" s="89" t="str">
        <f>IF(A14="","",MID(info_weblinks!$C$3,32,3))</f>
        <v>bel</v>
      </c>
      <c r="C14" s="89" t="str">
        <f>IF(info_parties!G14="","",info_parties!G14)</f>
        <v>GREEN!</v>
      </c>
      <c r="D14" s="89" t="str">
        <f>IF(info_parties!K14="","",info_parties!K14)</f>
        <v>GROEN!</v>
      </c>
      <c r="E14" s="89" t="str">
        <f>IF(info_parties!H14="","",info_parties!H14)</f>
        <v>G</v>
      </c>
      <c r="F14" s="205" t="str">
        <f t="shared" si="0"/>
        <v/>
      </c>
      <c r="G14" s="206" t="str">
        <f t="shared" si="1"/>
        <v/>
      </c>
      <c r="H14" s="207" t="str">
        <f t="shared" si="2"/>
        <v/>
      </c>
      <c r="I14" s="208" t="str">
        <f t="shared" si="3"/>
        <v/>
      </c>
      <c r="J14" s="209" t="str">
        <f>IF(ISERROR(VLOOKUP($A14,#REF!,6,FALSE))=TRUE,"",IF(VLOOKUP($A14,#REF!,6,FALSE)=0,"",VLOOKUP($A14,#REF!,6,FALSE)))</f>
        <v/>
      </c>
      <c r="K14" s="209" t="str">
        <f>IF(ISERROR(VLOOKUP($A14,#REF!,26,FALSE))=TRUE,"",IF(VLOOKUP($A14,#REF!,26,FALSE)=0,"",VLOOKUP($A14,#REF!,26,FALSE)))</f>
        <v/>
      </c>
      <c r="L14" s="209" t="str">
        <f>IF(ISERROR(VLOOKUP($A14,#REF!,46,FALSE))=TRUE,"",IF(VLOOKUP($A14,#REF!,46,FALSE)=0,"",VLOOKUP($A14,#REF!,46,FALSE)))</f>
        <v/>
      </c>
      <c r="M14" s="209" t="str">
        <f>IF(ISERROR(VLOOKUP($A14,#REF!,66,FALSE))=TRUE,"",IF(VLOOKUP($A14,#REF!,66,FALSE)=0,"",VLOOKUP($A14,#REF!,66,FALSE)))</f>
        <v/>
      </c>
      <c r="N14" s="209" t="str">
        <f>IF(ISERROR(VLOOKUP($A14,#REF!,86,FALSE))=TRUE,"",IF(VLOOKUP($A14,#REF!,86,FALSE)=0,"",VLOOKUP($A14,#REF!,86,FALSE)))</f>
        <v/>
      </c>
      <c r="O14" s="209" t="str">
        <f>IF(ISERROR(VLOOKUP($A14,#REF!,106,FALSE))=TRUE,"",IF(VLOOKUP($A14,#REF!,106,FALSE)=0,"",VLOOKUP($A14,#REF!,106,FALSE)))</f>
        <v/>
      </c>
      <c r="P14" s="209" t="str">
        <f>IF(ISERROR(VLOOKUP($A14,#REF!,126,FALSE))=TRUE,"",IF(VLOOKUP($A14,#REF!,126,FALSE)=0,"",VLOOKUP($A14,#REF!,126,FALSE)))</f>
        <v/>
      </c>
      <c r="Q14" s="210" t="str">
        <f>IF(ISERROR(VLOOKUP($A14,#REF!,146,FALSE))=TRUE,"",IF(VLOOKUP($A14,#REF!,146,FALSE)=0,"",VLOOKUP($A14,#REF!,146,FALSE)))</f>
        <v/>
      </c>
      <c r="R14" s="210" t="str">
        <f>IF(ISERROR(VLOOKUP($A14,#REF!,166,FALSE))=TRUE,"",IF(VLOOKUP($A14,#REF!,166,FALSE)=0,"",VLOOKUP($A14,#REF!,166,FALSE)))</f>
        <v/>
      </c>
      <c r="S14" s="210" t="str">
        <f>IF(ISERROR(VLOOKUP($A14,#REF!,186,FALSE))=TRUE,"",IF(VLOOKUP($A14,#REF!,186,FALSE)=0,"",VLOOKUP($A14,#REF!,186,FALSE)))</f>
        <v/>
      </c>
      <c r="T14" s="210" t="str">
        <f>IF(ISERROR(VLOOKUP($A14,#REF!,206,FALSE))=TRUE,"",IF(VLOOKUP($A14,#REF!,206,FALSE)=0,"",VLOOKUP($A14,#REF!,206,FALSE)))</f>
        <v/>
      </c>
      <c r="U14" s="210" t="str">
        <f>IF(ISERROR(VLOOKUP($A14,#REF!,226,FALSE))=TRUE,"",IF(VLOOKUP($A14,#REF!,226,FALSE)=0,"",VLOOKUP($A14,#REF!,226,FALSE)))</f>
        <v/>
      </c>
      <c r="V14" s="210" t="str">
        <f>IF(ISERROR(VLOOKUP($A14,#REF!,246,FALSE))=TRUE,"",IF(VLOOKUP($A14,#REF!,246,FALSE)=0,"",VLOOKUP($A14,#REF!,246,FALSE)))</f>
        <v/>
      </c>
      <c r="W14" s="210" t="str">
        <f>IF(ISERROR(VLOOKUP($A14,#REF!,266,FALSE))=TRUE,"",IF(VLOOKUP($A14,#REF!,266,FALSE)=0,"",VLOOKUP($A14,#REF!,266,FALSE)))</f>
        <v/>
      </c>
      <c r="X14" s="210" t="str">
        <f>IF(ISERROR(VLOOKUP($A14,#REF!,286,FALSE))=TRUE,"",IF(VLOOKUP($A14,#REF!,286,FALSE)=0,"",VLOOKUP($A14,#REF!,286,FALSE)))</f>
        <v/>
      </c>
      <c r="Y14" s="210" t="str">
        <f>IF(ISERROR(VLOOKUP($A14,#REF!,306,FALSE))=TRUE,"",IF(VLOOKUP($A14,#REF!,306,FALSE)=0,"",VLOOKUP($A14,#REF!,306,FALSE)))</f>
        <v/>
      </c>
      <c r="Z14" s="210" t="str">
        <f>IF(ISERROR(VLOOKUP($A14,#REF!,326,FALSE))=TRUE,"",IF(VLOOKUP($A14,#REF!,326,FALSE)=0,"",VLOOKUP($A14,#REF!,326,FALSE)))</f>
        <v/>
      </c>
      <c r="AA14" s="210" t="str">
        <f>IF(ISERROR(VLOOKUP($A14,#REF!,346,FALSE))=TRUE,"",IF(VLOOKUP($A14,#REF!,346,FALSE)=0,"",VLOOKUP($A14,#REF!,346,FALSE)))</f>
        <v/>
      </c>
      <c r="AB14" s="210" t="str">
        <f>IF(ISERROR(VLOOKUP($A14,#REF!,366,FALSE))=TRUE,"",IF(VLOOKUP($A14,#REF!,366,FALSE)=0,"",VLOOKUP($A14,#REF!,366,FALSE)))</f>
        <v/>
      </c>
      <c r="AC14" s="210" t="str">
        <f>IF(ISERROR(VLOOKUP($A14,#REF!,386,FALSE))=TRUE,"",IF(VLOOKUP($A14,#REF!,386,FALSE)=0,"",VLOOKUP($A14,#REF!,386,FALSE)))</f>
        <v/>
      </c>
    </row>
    <row r="15" spans="1:29" ht="13.5" customHeight="1">
      <c r="A15" s="204" t="str">
        <f>IF(info_parties!A15="","",info_parties!A15)</f>
        <v>be_gu01</v>
      </c>
      <c r="B15" s="89" t="str">
        <f>IF(A15="","",MID(info_weblinks!$C$3,32,3))</f>
        <v>bel</v>
      </c>
      <c r="C15" s="89" t="str">
        <f>IF(info_parties!G15="","",info_parties!G15)</f>
        <v>United Left</v>
      </c>
      <c r="D15" s="89" t="str">
        <f>IF(info_parties!K15="","",info_parties!K15)</f>
        <v/>
      </c>
      <c r="E15" s="89" t="str">
        <f>IF(info_parties!H15="","",info_parties!H15)</f>
        <v>GU</v>
      </c>
      <c r="F15" s="205" t="str">
        <f t="shared" si="0"/>
        <v/>
      </c>
      <c r="G15" s="206" t="str">
        <f t="shared" si="1"/>
        <v/>
      </c>
      <c r="H15" s="207" t="str">
        <f t="shared" si="2"/>
        <v/>
      </c>
      <c r="I15" s="208" t="str">
        <f t="shared" si="3"/>
        <v/>
      </c>
      <c r="J15" s="209" t="str">
        <f>IF(ISERROR(VLOOKUP($A15,#REF!,6,FALSE))=TRUE,"",IF(VLOOKUP($A15,#REF!,6,FALSE)=0,"",VLOOKUP($A15,#REF!,6,FALSE)))</f>
        <v/>
      </c>
      <c r="K15" s="209" t="str">
        <f>IF(ISERROR(VLOOKUP($A15,#REF!,26,FALSE))=TRUE,"",IF(VLOOKUP($A15,#REF!,26,FALSE)=0,"",VLOOKUP($A15,#REF!,26,FALSE)))</f>
        <v/>
      </c>
      <c r="L15" s="209" t="str">
        <f>IF(ISERROR(VLOOKUP($A15,#REF!,46,FALSE))=TRUE,"",IF(VLOOKUP($A15,#REF!,46,FALSE)=0,"",VLOOKUP($A15,#REF!,46,FALSE)))</f>
        <v/>
      </c>
      <c r="M15" s="209" t="str">
        <f>IF(ISERROR(VLOOKUP($A15,#REF!,66,FALSE))=TRUE,"",IF(VLOOKUP($A15,#REF!,66,FALSE)=0,"",VLOOKUP($A15,#REF!,66,FALSE)))</f>
        <v/>
      </c>
      <c r="N15" s="209" t="str">
        <f>IF(ISERROR(VLOOKUP($A15,#REF!,86,FALSE))=TRUE,"",IF(VLOOKUP($A15,#REF!,86,FALSE)=0,"",VLOOKUP($A15,#REF!,86,FALSE)))</f>
        <v/>
      </c>
      <c r="O15" s="209" t="str">
        <f>IF(ISERROR(VLOOKUP($A15,#REF!,106,FALSE))=TRUE,"",IF(VLOOKUP($A15,#REF!,106,FALSE)=0,"",VLOOKUP($A15,#REF!,106,FALSE)))</f>
        <v/>
      </c>
      <c r="P15" s="209" t="str">
        <f>IF(ISERROR(VLOOKUP($A15,#REF!,126,FALSE))=TRUE,"",IF(VLOOKUP($A15,#REF!,126,FALSE)=0,"",VLOOKUP($A15,#REF!,126,FALSE)))</f>
        <v/>
      </c>
      <c r="Q15" s="210" t="str">
        <f>IF(ISERROR(VLOOKUP($A15,#REF!,146,FALSE))=TRUE,"",IF(VLOOKUP($A15,#REF!,146,FALSE)=0,"",VLOOKUP($A15,#REF!,146,FALSE)))</f>
        <v/>
      </c>
      <c r="R15" s="210" t="str">
        <f>IF(ISERROR(VLOOKUP($A15,#REF!,166,FALSE))=TRUE,"",IF(VLOOKUP($A15,#REF!,166,FALSE)=0,"",VLOOKUP($A15,#REF!,166,FALSE)))</f>
        <v/>
      </c>
      <c r="S15" s="210" t="str">
        <f>IF(ISERROR(VLOOKUP($A15,#REF!,186,FALSE))=TRUE,"",IF(VLOOKUP($A15,#REF!,186,FALSE)=0,"",VLOOKUP($A15,#REF!,186,FALSE)))</f>
        <v/>
      </c>
      <c r="T15" s="210" t="str">
        <f>IF(ISERROR(VLOOKUP($A15,#REF!,206,FALSE))=TRUE,"",IF(VLOOKUP($A15,#REF!,206,FALSE)=0,"",VLOOKUP($A15,#REF!,206,FALSE)))</f>
        <v/>
      </c>
      <c r="U15" s="210" t="str">
        <f>IF(ISERROR(VLOOKUP($A15,#REF!,226,FALSE))=TRUE,"",IF(VLOOKUP($A15,#REF!,226,FALSE)=0,"",VLOOKUP($A15,#REF!,226,FALSE)))</f>
        <v/>
      </c>
      <c r="V15" s="210" t="str">
        <f>IF(ISERROR(VLOOKUP($A15,#REF!,246,FALSE))=TRUE,"",IF(VLOOKUP($A15,#REF!,246,FALSE)=0,"",VLOOKUP($A15,#REF!,246,FALSE)))</f>
        <v/>
      </c>
      <c r="W15" s="210" t="str">
        <f>IF(ISERROR(VLOOKUP($A15,#REF!,266,FALSE))=TRUE,"",IF(VLOOKUP($A15,#REF!,266,FALSE)=0,"",VLOOKUP($A15,#REF!,266,FALSE)))</f>
        <v/>
      </c>
      <c r="X15" s="210" t="str">
        <f>IF(ISERROR(VLOOKUP($A15,#REF!,286,FALSE))=TRUE,"",IF(VLOOKUP($A15,#REF!,286,FALSE)=0,"",VLOOKUP($A15,#REF!,286,FALSE)))</f>
        <v/>
      </c>
      <c r="Y15" s="210" t="str">
        <f>IF(ISERROR(VLOOKUP($A15,#REF!,306,FALSE))=TRUE,"",IF(VLOOKUP($A15,#REF!,306,FALSE)=0,"",VLOOKUP($A15,#REF!,306,FALSE)))</f>
        <v/>
      </c>
      <c r="Z15" s="210" t="str">
        <f>IF(ISERROR(VLOOKUP($A15,#REF!,326,FALSE))=TRUE,"",IF(VLOOKUP($A15,#REF!,326,FALSE)=0,"",VLOOKUP($A15,#REF!,326,FALSE)))</f>
        <v/>
      </c>
      <c r="AA15" s="210" t="str">
        <f>IF(ISERROR(VLOOKUP($A15,#REF!,346,FALSE))=TRUE,"",IF(VLOOKUP($A15,#REF!,346,FALSE)=0,"",VLOOKUP($A15,#REF!,346,FALSE)))</f>
        <v/>
      </c>
      <c r="AB15" s="210" t="str">
        <f>IF(ISERROR(VLOOKUP($A15,#REF!,366,FALSE))=TRUE,"",IF(VLOOKUP($A15,#REF!,366,FALSE)=0,"",VLOOKUP($A15,#REF!,366,FALSE)))</f>
        <v/>
      </c>
      <c r="AC15" s="210" t="str">
        <f>IF(ISERROR(VLOOKUP($A15,#REF!,386,FALSE))=TRUE,"",IF(VLOOKUP($A15,#REF!,386,FALSE)=0,"",VLOOKUP($A15,#REF!,386,FALSE)))</f>
        <v/>
      </c>
    </row>
    <row r="16" spans="1:29" ht="13.5" customHeight="1">
      <c r="A16" s="204" t="str">
        <f>IF(info_parties!A16="","",info_parties!A16)</f>
        <v>be_id21</v>
      </c>
      <c r="B16" s="89" t="str">
        <f>IF(A16="","",MID(info_weblinks!$C$3,32,3))</f>
        <v>bel</v>
      </c>
      <c r="C16" s="89" t="str">
        <f>IF(info_parties!G16="","",info_parties!G16)</f>
        <v>Integral Democracy for the 21st Century</v>
      </c>
      <c r="D16" s="89" t="str">
        <f>IF(info_parties!K16="","",info_parties!K16)</f>
        <v>Integrale Democratie voor de 21ste Eeuw</v>
      </c>
      <c r="E16" s="89" t="str">
        <f>IF(info_parties!H16="","",info_parties!H16)</f>
        <v>ID21</v>
      </c>
      <c r="F16" s="205" t="str">
        <f t="shared" si="0"/>
        <v/>
      </c>
      <c r="G16" s="206" t="str">
        <f t="shared" si="1"/>
        <v/>
      </c>
      <c r="H16" s="207" t="str">
        <f t="shared" si="2"/>
        <v/>
      </c>
      <c r="I16" s="208" t="str">
        <f t="shared" si="3"/>
        <v/>
      </c>
      <c r="J16" s="209" t="str">
        <f>IF(ISERROR(VLOOKUP($A16,#REF!,6,FALSE))=TRUE,"",IF(VLOOKUP($A16,#REF!,6,FALSE)=0,"",VLOOKUP($A16,#REF!,6,FALSE)))</f>
        <v/>
      </c>
      <c r="K16" s="209" t="str">
        <f>IF(ISERROR(VLOOKUP($A16,#REF!,26,FALSE))=TRUE,"",IF(VLOOKUP($A16,#REF!,26,FALSE)=0,"",VLOOKUP($A16,#REF!,26,FALSE)))</f>
        <v/>
      </c>
      <c r="L16" s="209" t="str">
        <f>IF(ISERROR(VLOOKUP($A16,#REF!,46,FALSE))=TRUE,"",IF(VLOOKUP($A16,#REF!,46,FALSE)=0,"",VLOOKUP($A16,#REF!,46,FALSE)))</f>
        <v/>
      </c>
      <c r="M16" s="209" t="str">
        <f>IF(ISERROR(VLOOKUP($A16,#REF!,66,FALSE))=TRUE,"",IF(VLOOKUP($A16,#REF!,66,FALSE)=0,"",VLOOKUP($A16,#REF!,66,FALSE)))</f>
        <v/>
      </c>
      <c r="N16" s="209" t="str">
        <f>IF(ISERROR(VLOOKUP($A16,#REF!,86,FALSE))=TRUE,"",IF(VLOOKUP($A16,#REF!,86,FALSE)=0,"",VLOOKUP($A16,#REF!,86,FALSE)))</f>
        <v/>
      </c>
      <c r="O16" s="209" t="str">
        <f>IF(ISERROR(VLOOKUP($A16,#REF!,106,FALSE))=TRUE,"",IF(VLOOKUP($A16,#REF!,106,FALSE)=0,"",VLOOKUP($A16,#REF!,106,FALSE)))</f>
        <v/>
      </c>
      <c r="P16" s="209" t="str">
        <f>IF(ISERROR(VLOOKUP($A16,#REF!,126,FALSE))=TRUE,"",IF(VLOOKUP($A16,#REF!,126,FALSE)=0,"",VLOOKUP($A16,#REF!,126,FALSE)))</f>
        <v/>
      </c>
      <c r="Q16" s="210" t="str">
        <f>IF(ISERROR(VLOOKUP($A16,#REF!,146,FALSE))=TRUE,"",IF(VLOOKUP($A16,#REF!,146,FALSE)=0,"",VLOOKUP($A16,#REF!,146,FALSE)))</f>
        <v/>
      </c>
      <c r="R16" s="210" t="str">
        <f>IF(ISERROR(VLOOKUP($A16,#REF!,166,FALSE))=TRUE,"",IF(VLOOKUP($A16,#REF!,166,FALSE)=0,"",VLOOKUP($A16,#REF!,166,FALSE)))</f>
        <v/>
      </c>
      <c r="S16" s="210" t="str">
        <f>IF(ISERROR(VLOOKUP($A16,#REF!,186,FALSE))=TRUE,"",IF(VLOOKUP($A16,#REF!,186,FALSE)=0,"",VLOOKUP($A16,#REF!,186,FALSE)))</f>
        <v/>
      </c>
      <c r="T16" s="210" t="str">
        <f>IF(ISERROR(VLOOKUP($A16,#REF!,206,FALSE))=TRUE,"",IF(VLOOKUP($A16,#REF!,206,FALSE)=0,"",VLOOKUP($A16,#REF!,206,FALSE)))</f>
        <v/>
      </c>
      <c r="U16" s="210" t="str">
        <f>IF(ISERROR(VLOOKUP($A16,#REF!,226,FALSE))=TRUE,"",IF(VLOOKUP($A16,#REF!,226,FALSE)=0,"",VLOOKUP($A16,#REF!,226,FALSE)))</f>
        <v/>
      </c>
      <c r="V16" s="210" t="str">
        <f>IF(ISERROR(VLOOKUP($A16,#REF!,246,FALSE))=TRUE,"",IF(VLOOKUP($A16,#REF!,246,FALSE)=0,"",VLOOKUP($A16,#REF!,246,FALSE)))</f>
        <v/>
      </c>
      <c r="W16" s="210" t="str">
        <f>IF(ISERROR(VLOOKUP($A16,#REF!,266,FALSE))=TRUE,"",IF(VLOOKUP($A16,#REF!,266,FALSE)=0,"",VLOOKUP($A16,#REF!,266,FALSE)))</f>
        <v/>
      </c>
      <c r="X16" s="210" t="str">
        <f>IF(ISERROR(VLOOKUP($A16,#REF!,286,FALSE))=TRUE,"",IF(VLOOKUP($A16,#REF!,286,FALSE)=0,"",VLOOKUP($A16,#REF!,286,FALSE)))</f>
        <v/>
      </c>
      <c r="Y16" s="210" t="str">
        <f>IF(ISERROR(VLOOKUP($A16,#REF!,306,FALSE))=TRUE,"",IF(VLOOKUP($A16,#REF!,306,FALSE)=0,"",VLOOKUP($A16,#REF!,306,FALSE)))</f>
        <v/>
      </c>
      <c r="Z16" s="210" t="str">
        <f>IF(ISERROR(VLOOKUP($A16,#REF!,326,FALSE))=TRUE,"",IF(VLOOKUP($A16,#REF!,326,FALSE)=0,"",VLOOKUP($A16,#REF!,326,FALSE)))</f>
        <v/>
      </c>
      <c r="AA16" s="210" t="str">
        <f>IF(ISERROR(VLOOKUP($A16,#REF!,346,FALSE))=TRUE,"",IF(VLOOKUP($A16,#REF!,346,FALSE)=0,"",VLOOKUP($A16,#REF!,346,FALSE)))</f>
        <v/>
      </c>
      <c r="AB16" s="210" t="str">
        <f>IF(ISERROR(VLOOKUP($A16,#REF!,366,FALSE))=TRUE,"",IF(VLOOKUP($A16,#REF!,366,FALSE)=0,"",VLOOKUP($A16,#REF!,366,FALSE)))</f>
        <v/>
      </c>
      <c r="AC16" s="210" t="str">
        <f>IF(ISERROR(VLOOKUP($A16,#REF!,386,FALSE))=TRUE,"",IF(VLOOKUP($A16,#REF!,386,FALSE)=0,"",VLOOKUP($A16,#REF!,386,FALSE)))</f>
        <v/>
      </c>
    </row>
    <row r="17" spans="1:38" ht="13.5" customHeight="1">
      <c r="A17" s="204" t="str">
        <f>IF(info_parties!A17="","",info_parties!A17)</f>
        <v>be_independent01</v>
      </c>
      <c r="B17" s="89" t="str">
        <f>IF(A17="","",MID(info_weblinks!$C$3,32,3))</f>
        <v>bel</v>
      </c>
      <c r="C17" s="89" t="str">
        <f>IF(info_parties!G17="","",info_parties!G17)</f>
        <v>Independent</v>
      </c>
      <c r="D17" s="89" t="str">
        <f>IF(info_parties!K17="","",info_parties!K17)</f>
        <v/>
      </c>
      <c r="E17" s="89" t="str">
        <f>IF(info_parties!H17="","",info_parties!H17)</f>
        <v>Independent</v>
      </c>
      <c r="F17" s="205" t="str">
        <f t="shared" si="0"/>
        <v/>
      </c>
      <c r="G17" s="206" t="str">
        <f t="shared" si="1"/>
        <v/>
      </c>
      <c r="H17" s="207" t="str">
        <f t="shared" si="2"/>
        <v/>
      </c>
      <c r="I17" s="208" t="str">
        <f t="shared" si="3"/>
        <v/>
      </c>
      <c r="J17" s="209" t="str">
        <f>IF(ISERROR(VLOOKUP($A17,#REF!,6,FALSE))=TRUE,"",IF(VLOOKUP($A17,#REF!,6,FALSE)=0,"",VLOOKUP($A17,#REF!,6,FALSE)))</f>
        <v/>
      </c>
      <c r="K17" s="209" t="str">
        <f>IF(ISERROR(VLOOKUP($A17,#REF!,26,FALSE))=TRUE,"",IF(VLOOKUP($A17,#REF!,26,FALSE)=0,"",VLOOKUP($A17,#REF!,26,FALSE)))</f>
        <v/>
      </c>
      <c r="L17" s="209" t="str">
        <f>IF(ISERROR(VLOOKUP($A17,#REF!,46,FALSE))=TRUE,"",IF(VLOOKUP($A17,#REF!,46,FALSE)=0,"",VLOOKUP($A17,#REF!,46,FALSE)))</f>
        <v/>
      </c>
      <c r="M17" s="209" t="str">
        <f>IF(ISERROR(VLOOKUP($A17,#REF!,66,FALSE))=TRUE,"",IF(VLOOKUP($A17,#REF!,66,FALSE)=0,"",VLOOKUP($A17,#REF!,66,FALSE)))</f>
        <v/>
      </c>
      <c r="N17" s="209" t="str">
        <f>IF(ISERROR(VLOOKUP($A17,#REF!,86,FALSE))=TRUE,"",IF(VLOOKUP($A17,#REF!,86,FALSE)=0,"",VLOOKUP($A17,#REF!,86,FALSE)))</f>
        <v/>
      </c>
      <c r="O17" s="209" t="str">
        <f>IF(ISERROR(VLOOKUP($A17,#REF!,106,FALSE))=TRUE,"",IF(VLOOKUP($A17,#REF!,106,FALSE)=0,"",VLOOKUP($A17,#REF!,106,FALSE)))</f>
        <v/>
      </c>
      <c r="P17" s="209" t="str">
        <f>IF(ISERROR(VLOOKUP($A17,#REF!,126,FALSE))=TRUE,"",IF(VLOOKUP($A17,#REF!,126,FALSE)=0,"",VLOOKUP($A17,#REF!,126,FALSE)))</f>
        <v/>
      </c>
      <c r="Q17" s="210" t="str">
        <f>IF(ISERROR(VLOOKUP($A17,#REF!,146,FALSE))=TRUE,"",IF(VLOOKUP($A17,#REF!,146,FALSE)=0,"",VLOOKUP($A17,#REF!,146,FALSE)))</f>
        <v/>
      </c>
      <c r="R17" s="210" t="str">
        <f>IF(ISERROR(VLOOKUP($A17,#REF!,166,FALSE))=TRUE,"",IF(VLOOKUP($A17,#REF!,166,FALSE)=0,"",VLOOKUP($A17,#REF!,166,FALSE)))</f>
        <v/>
      </c>
      <c r="S17" s="210" t="str">
        <f>IF(ISERROR(VLOOKUP($A17,#REF!,186,FALSE))=TRUE,"",IF(VLOOKUP($A17,#REF!,186,FALSE)=0,"",VLOOKUP($A17,#REF!,186,FALSE)))</f>
        <v/>
      </c>
      <c r="T17" s="210" t="str">
        <f>IF(ISERROR(VLOOKUP($A17,#REF!,206,FALSE))=TRUE,"",IF(VLOOKUP($A17,#REF!,206,FALSE)=0,"",VLOOKUP($A17,#REF!,206,FALSE)))</f>
        <v/>
      </c>
      <c r="U17" s="210" t="str">
        <f>IF(ISERROR(VLOOKUP($A17,#REF!,226,FALSE))=TRUE,"",IF(VLOOKUP($A17,#REF!,226,FALSE)=0,"",VLOOKUP($A17,#REF!,226,FALSE)))</f>
        <v/>
      </c>
      <c r="V17" s="210" t="str">
        <f>IF(ISERROR(VLOOKUP($A17,#REF!,246,FALSE))=TRUE,"",IF(VLOOKUP($A17,#REF!,246,FALSE)=0,"",VLOOKUP($A17,#REF!,246,FALSE)))</f>
        <v/>
      </c>
      <c r="W17" s="210" t="str">
        <f>IF(ISERROR(VLOOKUP($A17,#REF!,266,FALSE))=TRUE,"",IF(VLOOKUP($A17,#REF!,266,FALSE)=0,"",VLOOKUP($A17,#REF!,266,FALSE)))</f>
        <v/>
      </c>
      <c r="X17" s="210" t="str">
        <f>IF(ISERROR(VLOOKUP($A17,#REF!,286,FALSE))=TRUE,"",IF(VLOOKUP($A17,#REF!,286,FALSE)=0,"",VLOOKUP($A17,#REF!,286,FALSE)))</f>
        <v/>
      </c>
      <c r="Y17" s="210" t="str">
        <f>IF(ISERROR(VLOOKUP($A17,#REF!,306,FALSE))=TRUE,"",IF(VLOOKUP($A17,#REF!,306,FALSE)=0,"",VLOOKUP($A17,#REF!,306,FALSE)))</f>
        <v/>
      </c>
      <c r="Z17" s="210" t="str">
        <f>IF(ISERROR(VLOOKUP($A17,#REF!,326,FALSE))=TRUE,"",IF(VLOOKUP($A17,#REF!,326,FALSE)=0,"",VLOOKUP($A17,#REF!,326,FALSE)))</f>
        <v/>
      </c>
      <c r="AA17" s="210" t="str">
        <f>IF(ISERROR(VLOOKUP($A17,#REF!,346,FALSE))=TRUE,"",IF(VLOOKUP($A17,#REF!,346,FALSE)=0,"",VLOOKUP($A17,#REF!,346,FALSE)))</f>
        <v/>
      </c>
      <c r="AB17" s="210" t="str">
        <f>IF(ISERROR(VLOOKUP($A17,#REF!,366,FALSE))=TRUE,"",IF(VLOOKUP($A17,#REF!,366,FALSE)=0,"",VLOOKUP($A17,#REF!,366,FALSE)))</f>
        <v/>
      </c>
      <c r="AC17" s="210" t="str">
        <f>IF(ISERROR(VLOOKUP($A17,#REF!,386,FALSE))=TRUE,"",IF(VLOOKUP($A17,#REF!,386,FALSE)=0,"",VLOOKUP($A17,#REF!,386,FALSE)))</f>
        <v/>
      </c>
      <c r="AE17" s="211"/>
      <c r="AF17" s="211"/>
      <c r="AG17" s="211"/>
      <c r="AH17" s="211"/>
      <c r="AI17" s="211"/>
      <c r="AJ17" s="211"/>
      <c r="AK17" s="211"/>
      <c r="AL17" s="211"/>
    </row>
    <row r="18" spans="1:38" ht="13.5" customHeight="1">
      <c r="A18" s="204" t="str">
        <f>IF(info_parties!A18="","",info_parties!A18)</f>
        <v>be_jeunes01</v>
      </c>
      <c r="B18" s="89" t="str">
        <f>IF(A18="","",MID(info_weblinks!$C$3,32,3))</f>
        <v>bel</v>
      </c>
      <c r="C18" s="89" t="str">
        <f>IF(info_parties!G18="","",info_parties!G18)</f>
        <v>List of Young people</v>
      </c>
      <c r="D18" s="89" t="str">
        <f>IF(info_parties!K18="","",info_parties!K18)</f>
        <v/>
      </c>
      <c r="E18" s="89" t="str">
        <f>IF(info_parties!H18="","",info_parties!H18)</f>
        <v>JEUNES</v>
      </c>
      <c r="F18" s="205" t="str">
        <f t="shared" si="0"/>
        <v/>
      </c>
      <c r="G18" s="206" t="str">
        <f t="shared" si="1"/>
        <v/>
      </c>
      <c r="H18" s="207" t="str">
        <f t="shared" si="2"/>
        <v/>
      </c>
      <c r="I18" s="208" t="str">
        <f t="shared" si="3"/>
        <v/>
      </c>
      <c r="J18" s="209" t="str">
        <f>IF(ISERROR(VLOOKUP($A18,#REF!,6,FALSE))=TRUE,"",IF(VLOOKUP($A18,#REF!,6,FALSE)=0,"",VLOOKUP($A18,#REF!,6,FALSE)))</f>
        <v/>
      </c>
      <c r="K18" s="209" t="str">
        <f>IF(ISERROR(VLOOKUP($A18,#REF!,26,FALSE))=TRUE,"",IF(VLOOKUP($A18,#REF!,26,FALSE)=0,"",VLOOKUP($A18,#REF!,26,FALSE)))</f>
        <v/>
      </c>
      <c r="L18" s="209" t="str">
        <f>IF(ISERROR(VLOOKUP($A18,#REF!,46,FALSE))=TRUE,"",IF(VLOOKUP($A18,#REF!,46,FALSE)=0,"",VLOOKUP($A18,#REF!,46,FALSE)))</f>
        <v/>
      </c>
      <c r="M18" s="209" t="str">
        <f>IF(ISERROR(VLOOKUP($A18,#REF!,66,FALSE))=TRUE,"",IF(VLOOKUP($A18,#REF!,66,FALSE)=0,"",VLOOKUP($A18,#REF!,66,FALSE)))</f>
        <v/>
      </c>
      <c r="N18" s="209" t="str">
        <f>IF(ISERROR(VLOOKUP($A18,#REF!,86,FALSE))=TRUE,"",IF(VLOOKUP($A18,#REF!,86,FALSE)=0,"",VLOOKUP($A18,#REF!,86,FALSE)))</f>
        <v/>
      </c>
      <c r="O18" s="209" t="str">
        <f>IF(ISERROR(VLOOKUP($A18,#REF!,106,FALSE))=TRUE,"",IF(VLOOKUP($A18,#REF!,106,FALSE)=0,"",VLOOKUP($A18,#REF!,106,FALSE)))</f>
        <v/>
      </c>
      <c r="P18" s="209" t="str">
        <f>IF(ISERROR(VLOOKUP($A18,#REF!,126,FALSE))=TRUE,"",IF(VLOOKUP($A18,#REF!,126,FALSE)=0,"",VLOOKUP($A18,#REF!,126,FALSE)))</f>
        <v/>
      </c>
      <c r="Q18" s="210" t="str">
        <f>IF(ISERROR(VLOOKUP($A18,#REF!,146,FALSE))=TRUE,"",IF(VLOOKUP($A18,#REF!,146,FALSE)=0,"",VLOOKUP($A18,#REF!,146,FALSE)))</f>
        <v/>
      </c>
      <c r="R18" s="210" t="str">
        <f>IF(ISERROR(VLOOKUP($A18,#REF!,166,FALSE))=TRUE,"",IF(VLOOKUP($A18,#REF!,166,FALSE)=0,"",VLOOKUP($A18,#REF!,166,FALSE)))</f>
        <v/>
      </c>
      <c r="S18" s="210" t="str">
        <f>IF(ISERROR(VLOOKUP($A18,#REF!,186,FALSE))=TRUE,"",IF(VLOOKUP($A18,#REF!,186,FALSE)=0,"",VLOOKUP($A18,#REF!,186,FALSE)))</f>
        <v/>
      </c>
      <c r="T18" s="210" t="str">
        <f>IF(ISERROR(VLOOKUP($A18,#REF!,206,FALSE))=TRUE,"",IF(VLOOKUP($A18,#REF!,206,FALSE)=0,"",VLOOKUP($A18,#REF!,206,FALSE)))</f>
        <v/>
      </c>
      <c r="U18" s="210" t="str">
        <f>IF(ISERROR(VLOOKUP($A18,#REF!,226,FALSE))=TRUE,"",IF(VLOOKUP($A18,#REF!,226,FALSE)=0,"",VLOOKUP($A18,#REF!,226,FALSE)))</f>
        <v/>
      </c>
      <c r="V18" s="210" t="str">
        <f>IF(ISERROR(VLOOKUP($A18,#REF!,246,FALSE))=TRUE,"",IF(VLOOKUP($A18,#REF!,246,FALSE)=0,"",VLOOKUP($A18,#REF!,246,FALSE)))</f>
        <v/>
      </c>
      <c r="W18" s="210" t="str">
        <f>IF(ISERROR(VLOOKUP($A18,#REF!,266,FALSE))=TRUE,"",IF(VLOOKUP($A18,#REF!,266,FALSE)=0,"",VLOOKUP($A18,#REF!,266,FALSE)))</f>
        <v/>
      </c>
      <c r="X18" s="210" t="str">
        <f>IF(ISERROR(VLOOKUP($A18,#REF!,286,FALSE))=TRUE,"",IF(VLOOKUP($A18,#REF!,286,FALSE)=0,"",VLOOKUP($A18,#REF!,286,FALSE)))</f>
        <v/>
      </c>
      <c r="Y18" s="210" t="str">
        <f>IF(ISERROR(VLOOKUP($A18,#REF!,306,FALSE))=TRUE,"",IF(VLOOKUP($A18,#REF!,306,FALSE)=0,"",VLOOKUP($A18,#REF!,306,FALSE)))</f>
        <v/>
      </c>
      <c r="Z18" s="210" t="str">
        <f>IF(ISERROR(VLOOKUP($A18,#REF!,326,FALSE))=TRUE,"",IF(VLOOKUP($A18,#REF!,326,FALSE)=0,"",VLOOKUP($A18,#REF!,326,FALSE)))</f>
        <v/>
      </c>
      <c r="AA18" s="210" t="str">
        <f>IF(ISERROR(VLOOKUP($A18,#REF!,346,FALSE))=TRUE,"",IF(VLOOKUP($A18,#REF!,346,FALSE)=0,"",VLOOKUP($A18,#REF!,346,FALSE)))</f>
        <v/>
      </c>
      <c r="AB18" s="210" t="str">
        <f>IF(ISERROR(VLOOKUP($A18,#REF!,366,FALSE))=TRUE,"",IF(VLOOKUP($A18,#REF!,366,FALSE)=0,"",VLOOKUP($A18,#REF!,366,FALSE)))</f>
        <v/>
      </c>
      <c r="AC18" s="210" t="str">
        <f>IF(ISERROR(VLOOKUP($A18,#REF!,386,FALSE))=TRUE,"",IF(VLOOKUP($A18,#REF!,386,FALSE)=0,"",VLOOKUP($A18,#REF!,386,FALSE)))</f>
        <v/>
      </c>
    </row>
    <row r="19" spans="1:38" ht="13.5" customHeight="1">
      <c r="A19" s="204" t="str">
        <f>IF(info_parties!A19="","",info_parties!A19)</f>
        <v>be_juropa01</v>
      </c>
      <c r="B19" s="89" t="str">
        <f>IF(A19="","",MID(info_weblinks!$C$3,32,3))</f>
        <v>bel</v>
      </c>
      <c r="C19" s="89" t="str">
        <f>IF(info_parties!G19="","",info_parties!G19)</f>
        <v>Young Europe</v>
      </c>
      <c r="D19" s="89" t="str">
        <f>IF(info_parties!K19="","",info_parties!K19)</f>
        <v>Junges Europa</v>
      </c>
      <c r="E19" s="89" t="str">
        <f>IF(info_parties!H19="","",info_parties!H19)</f>
        <v>JUROPA</v>
      </c>
      <c r="F19" s="205" t="str">
        <f t="shared" si="0"/>
        <v/>
      </c>
      <c r="G19" s="206" t="str">
        <f t="shared" si="1"/>
        <v/>
      </c>
      <c r="H19" s="207" t="str">
        <f t="shared" si="2"/>
        <v/>
      </c>
      <c r="I19" s="208" t="str">
        <f t="shared" si="3"/>
        <v/>
      </c>
      <c r="J19" s="209" t="str">
        <f>IF(ISERROR(VLOOKUP($A19,#REF!,6,FALSE))=TRUE,"",IF(VLOOKUP($A19,#REF!,6,FALSE)=0,"",VLOOKUP($A19,#REF!,6,FALSE)))</f>
        <v/>
      </c>
      <c r="K19" s="209" t="str">
        <f>IF(ISERROR(VLOOKUP($A19,#REF!,26,FALSE))=TRUE,"",IF(VLOOKUP($A19,#REF!,26,FALSE)=0,"",VLOOKUP($A19,#REF!,26,FALSE)))</f>
        <v/>
      </c>
      <c r="L19" s="209" t="str">
        <f>IF(ISERROR(VLOOKUP($A19,#REF!,46,FALSE))=TRUE,"",IF(VLOOKUP($A19,#REF!,46,FALSE)=0,"",VLOOKUP($A19,#REF!,46,FALSE)))</f>
        <v/>
      </c>
      <c r="M19" s="209" t="str">
        <f>IF(ISERROR(VLOOKUP($A19,#REF!,66,FALSE))=TRUE,"",IF(VLOOKUP($A19,#REF!,66,FALSE)=0,"",VLOOKUP($A19,#REF!,66,FALSE)))</f>
        <v/>
      </c>
      <c r="N19" s="209" t="str">
        <f>IF(ISERROR(VLOOKUP($A19,#REF!,86,FALSE))=TRUE,"",IF(VLOOKUP($A19,#REF!,86,FALSE)=0,"",VLOOKUP($A19,#REF!,86,FALSE)))</f>
        <v/>
      </c>
      <c r="O19" s="209" t="str">
        <f>IF(ISERROR(VLOOKUP($A19,#REF!,106,FALSE))=TRUE,"",IF(VLOOKUP($A19,#REF!,106,FALSE)=0,"",VLOOKUP($A19,#REF!,106,FALSE)))</f>
        <v/>
      </c>
      <c r="P19" s="209" t="str">
        <f>IF(ISERROR(VLOOKUP($A19,#REF!,126,FALSE))=TRUE,"",IF(VLOOKUP($A19,#REF!,126,FALSE)=0,"",VLOOKUP($A19,#REF!,126,FALSE)))</f>
        <v/>
      </c>
      <c r="Q19" s="210" t="str">
        <f>IF(ISERROR(VLOOKUP($A19,#REF!,146,FALSE))=TRUE,"",IF(VLOOKUP($A19,#REF!,146,FALSE)=0,"",VLOOKUP($A19,#REF!,146,FALSE)))</f>
        <v/>
      </c>
      <c r="R19" s="210" t="str">
        <f>IF(ISERROR(VLOOKUP($A19,#REF!,166,FALSE))=TRUE,"",IF(VLOOKUP($A19,#REF!,166,FALSE)=0,"",VLOOKUP($A19,#REF!,166,FALSE)))</f>
        <v/>
      </c>
      <c r="S19" s="210" t="str">
        <f>IF(ISERROR(VLOOKUP($A19,#REF!,186,FALSE))=TRUE,"",IF(VLOOKUP($A19,#REF!,186,FALSE)=0,"",VLOOKUP($A19,#REF!,186,FALSE)))</f>
        <v/>
      </c>
      <c r="T19" s="210" t="str">
        <f>IF(ISERROR(VLOOKUP($A19,#REF!,206,FALSE))=TRUE,"",IF(VLOOKUP($A19,#REF!,206,FALSE)=0,"",VLOOKUP($A19,#REF!,206,FALSE)))</f>
        <v/>
      </c>
      <c r="U19" s="210" t="str">
        <f>IF(ISERROR(VLOOKUP($A19,#REF!,226,FALSE))=TRUE,"",IF(VLOOKUP($A19,#REF!,226,FALSE)=0,"",VLOOKUP($A19,#REF!,226,FALSE)))</f>
        <v/>
      </c>
      <c r="V19" s="210" t="str">
        <f>IF(ISERROR(VLOOKUP($A19,#REF!,246,FALSE))=TRUE,"",IF(VLOOKUP($A19,#REF!,246,FALSE)=0,"",VLOOKUP($A19,#REF!,246,FALSE)))</f>
        <v/>
      </c>
      <c r="W19" s="210" t="str">
        <f>IF(ISERROR(VLOOKUP($A19,#REF!,266,FALSE))=TRUE,"",IF(VLOOKUP($A19,#REF!,266,FALSE)=0,"",VLOOKUP($A19,#REF!,266,FALSE)))</f>
        <v/>
      </c>
      <c r="X19" s="210" t="str">
        <f>IF(ISERROR(VLOOKUP($A19,#REF!,286,FALSE))=TRUE,"",IF(VLOOKUP($A19,#REF!,286,FALSE)=0,"",VLOOKUP($A19,#REF!,286,FALSE)))</f>
        <v/>
      </c>
      <c r="Y19" s="210" t="str">
        <f>IF(ISERROR(VLOOKUP($A19,#REF!,306,FALSE))=TRUE,"",IF(VLOOKUP($A19,#REF!,306,FALSE)=0,"",VLOOKUP($A19,#REF!,306,FALSE)))</f>
        <v/>
      </c>
      <c r="Z19" s="210" t="str">
        <f>IF(ISERROR(VLOOKUP($A19,#REF!,326,FALSE))=TRUE,"",IF(VLOOKUP($A19,#REF!,326,FALSE)=0,"",VLOOKUP($A19,#REF!,326,FALSE)))</f>
        <v/>
      </c>
      <c r="AA19" s="210" t="str">
        <f>IF(ISERROR(VLOOKUP($A19,#REF!,346,FALSE))=TRUE,"",IF(VLOOKUP($A19,#REF!,346,FALSE)=0,"",VLOOKUP($A19,#REF!,346,FALSE)))</f>
        <v/>
      </c>
      <c r="AB19" s="210" t="str">
        <f>IF(ISERROR(VLOOKUP($A19,#REF!,366,FALSE))=TRUE,"",IF(VLOOKUP($A19,#REF!,366,FALSE)=0,"",VLOOKUP($A19,#REF!,366,FALSE)))</f>
        <v/>
      </c>
      <c r="AC19" s="210" t="str">
        <f>IF(ISERROR(VLOOKUP($A19,#REF!,386,FALSE))=TRUE,"",IF(VLOOKUP($A19,#REF!,386,FALSE)=0,"",VLOOKUP($A19,#REF!,386,FALSE)))</f>
        <v/>
      </c>
    </row>
    <row r="20" spans="1:38" ht="13.5" customHeight="1">
      <c r="A20" s="204" t="str">
        <f>IF(info_parties!A20="","",info_parties!A20)</f>
        <v>be_ldd01</v>
      </c>
      <c r="B20" s="89" t="str">
        <f>IF(A20="","",MID(info_weblinks!$C$3,32,3))</f>
        <v>bel</v>
      </c>
      <c r="C20" s="89" t="str">
        <f>IF(info_parties!G20="","",info_parties!G20)</f>
        <v>De Decker's List</v>
      </c>
      <c r="D20" s="89" t="str">
        <f>IF(info_parties!K20="","",info_parties!K20)</f>
        <v>Lijst De Decker</v>
      </c>
      <c r="E20" s="89" t="str">
        <f>IF(info_parties!H20="","",info_parties!H20)</f>
        <v>LDD</v>
      </c>
      <c r="F20" s="205" t="str">
        <f t="shared" si="0"/>
        <v/>
      </c>
      <c r="G20" s="206" t="str">
        <f t="shared" si="1"/>
        <v/>
      </c>
      <c r="H20" s="207" t="str">
        <f t="shared" si="2"/>
        <v/>
      </c>
      <c r="I20" s="208" t="str">
        <f t="shared" si="3"/>
        <v/>
      </c>
      <c r="J20" s="209" t="str">
        <f>IF(ISERROR(VLOOKUP($A20,#REF!,6,FALSE))=TRUE,"",IF(VLOOKUP($A20,#REF!,6,FALSE)=0,"",VLOOKUP($A20,#REF!,6,FALSE)))</f>
        <v/>
      </c>
      <c r="K20" s="209" t="str">
        <f>IF(ISERROR(VLOOKUP($A20,#REF!,26,FALSE))=TRUE,"",IF(VLOOKUP($A20,#REF!,26,FALSE)=0,"",VLOOKUP($A20,#REF!,26,FALSE)))</f>
        <v/>
      </c>
      <c r="L20" s="209" t="str">
        <f>IF(ISERROR(VLOOKUP($A20,#REF!,46,FALSE))=TRUE,"",IF(VLOOKUP($A20,#REF!,46,FALSE)=0,"",VLOOKUP($A20,#REF!,46,FALSE)))</f>
        <v/>
      </c>
      <c r="M20" s="209" t="str">
        <f>IF(ISERROR(VLOOKUP($A20,#REF!,66,FALSE))=TRUE,"",IF(VLOOKUP($A20,#REF!,66,FALSE)=0,"",VLOOKUP($A20,#REF!,66,FALSE)))</f>
        <v/>
      </c>
      <c r="N20" s="209" t="str">
        <f>IF(ISERROR(VLOOKUP($A20,#REF!,86,FALSE))=TRUE,"",IF(VLOOKUP($A20,#REF!,86,FALSE)=0,"",VLOOKUP($A20,#REF!,86,FALSE)))</f>
        <v/>
      </c>
      <c r="O20" s="209" t="str">
        <f>IF(ISERROR(VLOOKUP($A20,#REF!,106,FALSE))=TRUE,"",IF(VLOOKUP($A20,#REF!,106,FALSE)=0,"",VLOOKUP($A20,#REF!,106,FALSE)))</f>
        <v/>
      </c>
      <c r="P20" s="209" t="str">
        <f>IF(ISERROR(VLOOKUP($A20,#REF!,126,FALSE))=TRUE,"",IF(VLOOKUP($A20,#REF!,126,FALSE)=0,"",VLOOKUP($A20,#REF!,126,FALSE)))</f>
        <v/>
      </c>
      <c r="Q20" s="210" t="str">
        <f>IF(ISERROR(VLOOKUP($A20,#REF!,146,FALSE))=TRUE,"",IF(VLOOKUP($A20,#REF!,146,FALSE)=0,"",VLOOKUP($A20,#REF!,146,FALSE)))</f>
        <v/>
      </c>
      <c r="R20" s="210" t="str">
        <f>IF(ISERROR(VLOOKUP($A20,#REF!,166,FALSE))=TRUE,"",IF(VLOOKUP($A20,#REF!,166,FALSE)=0,"",VLOOKUP($A20,#REF!,166,FALSE)))</f>
        <v/>
      </c>
      <c r="S20" s="210" t="str">
        <f>IF(ISERROR(VLOOKUP($A20,#REF!,186,FALSE))=TRUE,"",IF(VLOOKUP($A20,#REF!,186,FALSE)=0,"",VLOOKUP($A20,#REF!,186,FALSE)))</f>
        <v/>
      </c>
      <c r="T20" s="210" t="str">
        <f>IF(ISERROR(VLOOKUP($A20,#REF!,206,FALSE))=TRUE,"",IF(VLOOKUP($A20,#REF!,206,FALSE)=0,"",VLOOKUP($A20,#REF!,206,FALSE)))</f>
        <v/>
      </c>
      <c r="U20" s="210" t="str">
        <f>IF(ISERROR(VLOOKUP($A20,#REF!,226,FALSE))=TRUE,"",IF(VLOOKUP($A20,#REF!,226,FALSE)=0,"",VLOOKUP($A20,#REF!,226,FALSE)))</f>
        <v/>
      </c>
      <c r="V20" s="210" t="str">
        <f>IF(ISERROR(VLOOKUP($A20,#REF!,246,FALSE))=TRUE,"",IF(VLOOKUP($A20,#REF!,246,FALSE)=0,"",VLOOKUP($A20,#REF!,246,FALSE)))</f>
        <v/>
      </c>
      <c r="W20" s="210" t="str">
        <f>IF(ISERROR(VLOOKUP($A20,#REF!,266,FALSE))=TRUE,"",IF(VLOOKUP($A20,#REF!,266,FALSE)=0,"",VLOOKUP($A20,#REF!,266,FALSE)))</f>
        <v/>
      </c>
      <c r="X20" s="210" t="str">
        <f>IF(ISERROR(VLOOKUP($A20,#REF!,286,FALSE))=TRUE,"",IF(VLOOKUP($A20,#REF!,286,FALSE)=0,"",VLOOKUP($A20,#REF!,286,FALSE)))</f>
        <v/>
      </c>
      <c r="Y20" s="210" t="str">
        <f>IF(ISERROR(VLOOKUP($A20,#REF!,306,FALSE))=TRUE,"",IF(VLOOKUP($A20,#REF!,306,FALSE)=0,"",VLOOKUP($A20,#REF!,306,FALSE)))</f>
        <v/>
      </c>
      <c r="Z20" s="210" t="str">
        <f>IF(ISERROR(VLOOKUP($A20,#REF!,326,FALSE))=TRUE,"",IF(VLOOKUP($A20,#REF!,326,FALSE)=0,"",VLOOKUP($A20,#REF!,326,FALSE)))</f>
        <v/>
      </c>
      <c r="AA20" s="210" t="str">
        <f>IF(ISERROR(VLOOKUP($A20,#REF!,346,FALSE))=TRUE,"",IF(VLOOKUP($A20,#REF!,346,FALSE)=0,"",VLOOKUP($A20,#REF!,346,FALSE)))</f>
        <v/>
      </c>
      <c r="AB20" s="210" t="str">
        <f>IF(ISERROR(VLOOKUP($A20,#REF!,366,FALSE))=TRUE,"",IF(VLOOKUP($A20,#REF!,366,FALSE)=0,"",VLOOKUP($A20,#REF!,366,FALSE)))</f>
        <v/>
      </c>
      <c r="AC20" s="210" t="str">
        <f>IF(ISERROR(VLOOKUP($A20,#REF!,386,FALSE))=TRUE,"",IF(VLOOKUP($A20,#REF!,386,FALSE)=0,"",VLOOKUP($A20,#REF!,386,FALSE)))</f>
        <v/>
      </c>
    </row>
    <row r="21" spans="1:38" ht="13.5" customHeight="1">
      <c r="A21" s="204" t="str">
        <f>IF(info_parties!A21="","",info_parties!A21)</f>
        <v>be_letd01</v>
      </c>
      <c r="B21" s="89" t="str">
        <f>IF(A21="","",MID(info_weblinks!$C$3,32,3))</f>
        <v>bel</v>
      </c>
      <c r="C21" s="89" t="str">
        <f>IF(info_parties!G21="","",info_parties!G21)</f>
        <v>Europe for Workers and Democracy List</v>
      </c>
      <c r="D21" s="89" t="str">
        <f>IF(info_parties!K21="","",info_parties!K21)</f>
        <v/>
      </c>
      <c r="E21" s="89" t="str">
        <f>IF(info_parties!H21="","",info_parties!H21)</f>
        <v>LETD</v>
      </c>
      <c r="F21" s="205" t="str">
        <f t="shared" si="0"/>
        <v/>
      </c>
      <c r="G21" s="206" t="str">
        <f t="shared" si="1"/>
        <v/>
      </c>
      <c r="H21" s="207" t="str">
        <f t="shared" si="2"/>
        <v/>
      </c>
      <c r="I21" s="208" t="str">
        <f t="shared" si="3"/>
        <v/>
      </c>
      <c r="J21" s="209" t="str">
        <f>IF(ISERROR(VLOOKUP($A21,#REF!,6,FALSE))=TRUE,"",IF(VLOOKUP($A21,#REF!,6,FALSE)=0,"",VLOOKUP($A21,#REF!,6,FALSE)))</f>
        <v/>
      </c>
      <c r="K21" s="209" t="str">
        <f>IF(ISERROR(VLOOKUP($A21,#REF!,26,FALSE))=TRUE,"",IF(VLOOKUP($A21,#REF!,26,FALSE)=0,"",VLOOKUP($A21,#REF!,26,FALSE)))</f>
        <v/>
      </c>
      <c r="L21" s="209" t="str">
        <f>IF(ISERROR(VLOOKUP($A21,#REF!,46,FALSE))=TRUE,"",IF(VLOOKUP($A21,#REF!,46,FALSE)=0,"",VLOOKUP($A21,#REF!,46,FALSE)))</f>
        <v/>
      </c>
      <c r="M21" s="209" t="str">
        <f>IF(ISERROR(VLOOKUP($A21,#REF!,66,FALSE))=TRUE,"",IF(VLOOKUP($A21,#REF!,66,FALSE)=0,"",VLOOKUP($A21,#REF!,66,FALSE)))</f>
        <v/>
      </c>
      <c r="N21" s="209" t="str">
        <f>IF(ISERROR(VLOOKUP($A21,#REF!,86,FALSE))=TRUE,"",IF(VLOOKUP($A21,#REF!,86,FALSE)=0,"",VLOOKUP($A21,#REF!,86,FALSE)))</f>
        <v/>
      </c>
      <c r="O21" s="209" t="str">
        <f>IF(ISERROR(VLOOKUP($A21,#REF!,106,FALSE))=TRUE,"",IF(VLOOKUP($A21,#REF!,106,FALSE)=0,"",VLOOKUP($A21,#REF!,106,FALSE)))</f>
        <v/>
      </c>
      <c r="P21" s="209" t="str">
        <f>IF(ISERROR(VLOOKUP($A21,#REF!,126,FALSE))=TRUE,"",IF(VLOOKUP($A21,#REF!,126,FALSE)=0,"",VLOOKUP($A21,#REF!,126,FALSE)))</f>
        <v/>
      </c>
      <c r="Q21" s="210" t="str">
        <f>IF(ISERROR(VLOOKUP($A21,#REF!,146,FALSE))=TRUE,"",IF(VLOOKUP($A21,#REF!,146,FALSE)=0,"",VLOOKUP($A21,#REF!,146,FALSE)))</f>
        <v/>
      </c>
      <c r="R21" s="210" t="str">
        <f>IF(ISERROR(VLOOKUP($A21,#REF!,166,FALSE))=TRUE,"",IF(VLOOKUP($A21,#REF!,166,FALSE)=0,"",VLOOKUP($A21,#REF!,166,FALSE)))</f>
        <v/>
      </c>
      <c r="S21" s="210" t="str">
        <f>IF(ISERROR(VLOOKUP($A21,#REF!,186,FALSE))=TRUE,"",IF(VLOOKUP($A21,#REF!,186,FALSE)=0,"",VLOOKUP($A21,#REF!,186,FALSE)))</f>
        <v/>
      </c>
      <c r="T21" s="210" t="str">
        <f>IF(ISERROR(VLOOKUP($A21,#REF!,206,FALSE))=TRUE,"",IF(VLOOKUP($A21,#REF!,206,FALSE)=0,"",VLOOKUP($A21,#REF!,206,FALSE)))</f>
        <v/>
      </c>
      <c r="U21" s="210" t="str">
        <f>IF(ISERROR(VLOOKUP($A21,#REF!,226,FALSE))=TRUE,"",IF(VLOOKUP($A21,#REF!,226,FALSE)=0,"",VLOOKUP($A21,#REF!,226,FALSE)))</f>
        <v/>
      </c>
      <c r="V21" s="210" t="str">
        <f>IF(ISERROR(VLOOKUP($A21,#REF!,246,FALSE))=TRUE,"",IF(VLOOKUP($A21,#REF!,246,FALSE)=0,"",VLOOKUP($A21,#REF!,246,FALSE)))</f>
        <v/>
      </c>
      <c r="W21" s="210" t="str">
        <f>IF(ISERROR(VLOOKUP($A21,#REF!,266,FALSE))=TRUE,"",IF(VLOOKUP($A21,#REF!,266,FALSE)=0,"",VLOOKUP($A21,#REF!,266,FALSE)))</f>
        <v/>
      </c>
      <c r="X21" s="210" t="str">
        <f>IF(ISERROR(VLOOKUP($A21,#REF!,286,FALSE))=TRUE,"",IF(VLOOKUP($A21,#REF!,286,FALSE)=0,"",VLOOKUP($A21,#REF!,286,FALSE)))</f>
        <v/>
      </c>
      <c r="Y21" s="210" t="str">
        <f>IF(ISERROR(VLOOKUP($A21,#REF!,306,FALSE))=TRUE,"",IF(VLOOKUP($A21,#REF!,306,FALSE)=0,"",VLOOKUP($A21,#REF!,306,FALSE)))</f>
        <v/>
      </c>
      <c r="Z21" s="210" t="str">
        <f>IF(ISERROR(VLOOKUP($A21,#REF!,326,FALSE))=TRUE,"",IF(VLOOKUP($A21,#REF!,326,FALSE)=0,"",VLOOKUP($A21,#REF!,326,FALSE)))</f>
        <v/>
      </c>
      <c r="AA21" s="210" t="str">
        <f>IF(ISERROR(VLOOKUP($A21,#REF!,346,FALSE))=TRUE,"",IF(VLOOKUP($A21,#REF!,346,FALSE)=0,"",VLOOKUP($A21,#REF!,346,FALSE)))</f>
        <v/>
      </c>
      <c r="AB21" s="210" t="str">
        <f>IF(ISERROR(VLOOKUP($A21,#REF!,366,FALSE))=TRUE,"",IF(VLOOKUP($A21,#REF!,366,FALSE)=0,"",VLOOKUP($A21,#REF!,366,FALSE)))</f>
        <v/>
      </c>
      <c r="AC21" s="210" t="str">
        <f>IF(ISERROR(VLOOKUP($A21,#REF!,386,FALSE))=TRUE,"",IF(VLOOKUP($A21,#REF!,386,FALSE)=0,"",VLOOKUP($A21,#REF!,386,FALSE)))</f>
        <v/>
      </c>
    </row>
    <row r="22" spans="1:38" ht="13.5" customHeight="1">
      <c r="A22" s="204" t="str">
        <f>IF(info_parties!A22="","",info_parties!A22)</f>
        <v>be_mr01</v>
      </c>
      <c r="B22" s="89" t="str">
        <f>IF(A22="","",MID(info_weblinks!$C$3,32,3))</f>
        <v>bel</v>
      </c>
      <c r="C22" s="89" t="str">
        <f>IF(info_parties!G22="","",info_parties!G22)</f>
        <v>Reform Movement</v>
      </c>
      <c r="D22" s="89" t="str">
        <f>IF(info_parties!K22="","",info_parties!K22)</f>
        <v/>
      </c>
      <c r="E22" s="89" t="str">
        <f>IF(info_parties!H22="","",info_parties!H22)</f>
        <v>MR</v>
      </c>
      <c r="F22" s="205" t="str">
        <f t="shared" si="0"/>
        <v/>
      </c>
      <c r="G22" s="206" t="str">
        <f t="shared" si="1"/>
        <v/>
      </c>
      <c r="H22" s="207" t="str">
        <f t="shared" si="2"/>
        <v/>
      </c>
      <c r="I22" s="208" t="str">
        <f t="shared" si="3"/>
        <v/>
      </c>
      <c r="J22" s="209" t="str">
        <f>IF(ISERROR(VLOOKUP($A22,#REF!,6,FALSE))=TRUE,"",IF(VLOOKUP($A22,#REF!,6,FALSE)=0,"",VLOOKUP($A22,#REF!,6,FALSE)))</f>
        <v/>
      </c>
      <c r="K22" s="209" t="str">
        <f>IF(ISERROR(VLOOKUP($A22,#REF!,26,FALSE))=TRUE,"",IF(VLOOKUP($A22,#REF!,26,FALSE)=0,"",VLOOKUP($A22,#REF!,26,FALSE)))</f>
        <v/>
      </c>
      <c r="L22" s="209" t="str">
        <f>IF(ISERROR(VLOOKUP($A22,#REF!,46,FALSE))=TRUE,"",IF(VLOOKUP($A22,#REF!,46,FALSE)=0,"",VLOOKUP($A22,#REF!,46,FALSE)))</f>
        <v/>
      </c>
      <c r="M22" s="209" t="str">
        <f>IF(ISERROR(VLOOKUP($A22,#REF!,66,FALSE))=TRUE,"",IF(VLOOKUP($A22,#REF!,66,FALSE)=0,"",VLOOKUP($A22,#REF!,66,FALSE)))</f>
        <v/>
      </c>
      <c r="N22" s="209" t="str">
        <f>IF(ISERROR(VLOOKUP($A22,#REF!,86,FALSE))=TRUE,"",IF(VLOOKUP($A22,#REF!,86,FALSE)=0,"",VLOOKUP($A22,#REF!,86,FALSE)))</f>
        <v/>
      </c>
      <c r="O22" s="209" t="str">
        <f>IF(ISERROR(VLOOKUP($A22,#REF!,106,FALSE))=TRUE,"",IF(VLOOKUP($A22,#REF!,106,FALSE)=0,"",VLOOKUP($A22,#REF!,106,FALSE)))</f>
        <v/>
      </c>
      <c r="P22" s="209" t="str">
        <f>IF(ISERROR(VLOOKUP($A22,#REF!,126,FALSE))=TRUE,"",IF(VLOOKUP($A22,#REF!,126,FALSE)=0,"",VLOOKUP($A22,#REF!,126,FALSE)))</f>
        <v/>
      </c>
      <c r="Q22" s="210" t="str">
        <f>IF(ISERROR(VLOOKUP($A22,#REF!,146,FALSE))=TRUE,"",IF(VLOOKUP($A22,#REF!,146,FALSE)=0,"",VLOOKUP($A22,#REF!,146,FALSE)))</f>
        <v/>
      </c>
      <c r="R22" s="210" t="str">
        <f>IF(ISERROR(VLOOKUP($A22,#REF!,166,FALSE))=TRUE,"",IF(VLOOKUP($A22,#REF!,166,FALSE)=0,"",VLOOKUP($A22,#REF!,166,FALSE)))</f>
        <v/>
      </c>
      <c r="S22" s="210" t="str">
        <f>IF(ISERROR(VLOOKUP($A22,#REF!,186,FALSE))=TRUE,"",IF(VLOOKUP($A22,#REF!,186,FALSE)=0,"",VLOOKUP($A22,#REF!,186,FALSE)))</f>
        <v/>
      </c>
      <c r="T22" s="210" t="str">
        <f>IF(ISERROR(VLOOKUP($A22,#REF!,206,FALSE))=TRUE,"",IF(VLOOKUP($A22,#REF!,206,FALSE)=0,"",VLOOKUP($A22,#REF!,206,FALSE)))</f>
        <v/>
      </c>
      <c r="U22" s="210" t="str">
        <f>IF(ISERROR(VLOOKUP($A22,#REF!,226,FALSE))=TRUE,"",IF(VLOOKUP($A22,#REF!,226,FALSE)=0,"",VLOOKUP($A22,#REF!,226,FALSE)))</f>
        <v/>
      </c>
      <c r="V22" s="210" t="str">
        <f>IF(ISERROR(VLOOKUP($A22,#REF!,246,FALSE))=TRUE,"",IF(VLOOKUP($A22,#REF!,246,FALSE)=0,"",VLOOKUP($A22,#REF!,246,FALSE)))</f>
        <v/>
      </c>
      <c r="W22" s="210" t="str">
        <f>IF(ISERROR(VLOOKUP($A22,#REF!,266,FALSE))=TRUE,"",IF(VLOOKUP($A22,#REF!,266,FALSE)=0,"",VLOOKUP($A22,#REF!,266,FALSE)))</f>
        <v/>
      </c>
      <c r="X22" s="210" t="str">
        <f>IF(ISERROR(VLOOKUP($A22,#REF!,286,FALSE))=TRUE,"",IF(VLOOKUP($A22,#REF!,286,FALSE)=0,"",VLOOKUP($A22,#REF!,286,FALSE)))</f>
        <v/>
      </c>
      <c r="Y22" s="210" t="str">
        <f>IF(ISERROR(VLOOKUP($A22,#REF!,306,FALSE))=TRUE,"",IF(VLOOKUP($A22,#REF!,306,FALSE)=0,"",VLOOKUP($A22,#REF!,306,FALSE)))</f>
        <v/>
      </c>
      <c r="Z22" s="210" t="str">
        <f>IF(ISERROR(VLOOKUP($A22,#REF!,326,FALSE))=TRUE,"",IF(VLOOKUP($A22,#REF!,326,FALSE)=0,"",VLOOKUP($A22,#REF!,326,FALSE)))</f>
        <v/>
      </c>
      <c r="AA22" s="210" t="str">
        <f>IF(ISERROR(VLOOKUP($A22,#REF!,346,FALSE))=TRUE,"",IF(VLOOKUP($A22,#REF!,346,FALSE)=0,"",VLOOKUP($A22,#REF!,346,FALSE)))</f>
        <v/>
      </c>
      <c r="AB22" s="210" t="str">
        <f>IF(ISERROR(VLOOKUP($A22,#REF!,366,FALSE))=TRUE,"",IF(VLOOKUP($A22,#REF!,366,FALSE)=0,"",VLOOKUP($A22,#REF!,366,FALSE)))</f>
        <v/>
      </c>
      <c r="AC22" s="210" t="str">
        <f>IF(ISERROR(VLOOKUP($A22,#REF!,386,FALSE))=TRUE,"",IF(VLOOKUP($A22,#REF!,386,FALSE)=0,"",VLOOKUP($A22,#REF!,386,FALSE)))</f>
        <v/>
      </c>
    </row>
    <row r="23" spans="1:38" ht="13.5" customHeight="1">
      <c r="A23" s="204" t="str">
        <f>IF(info_parties!A23="","",info_parties!A23)</f>
        <v>be_nva01</v>
      </c>
      <c r="B23" s="89" t="str">
        <f>IF(A23="","",MID(info_weblinks!$C$3,32,3))</f>
        <v>bel</v>
      </c>
      <c r="C23" s="89" t="str">
        <f>IF(info_parties!G23="","",info_parties!G23)</f>
        <v>New Flemish Alliance</v>
      </c>
      <c r="D23" s="89" t="str">
        <f>IF(info_parties!K23="","",info_parties!K23)</f>
        <v>Nieuw-Vlaams Alliantie</v>
      </c>
      <c r="E23" s="89" t="str">
        <f>IF(info_parties!H23="","",info_parties!H23)</f>
        <v>N-VA</v>
      </c>
      <c r="F23" s="205" t="str">
        <f t="shared" si="0"/>
        <v/>
      </c>
      <c r="G23" s="206" t="str">
        <f t="shared" si="1"/>
        <v/>
      </c>
      <c r="H23" s="207" t="str">
        <f t="shared" si="2"/>
        <v/>
      </c>
      <c r="I23" s="208" t="str">
        <f t="shared" si="3"/>
        <v/>
      </c>
      <c r="J23" s="209" t="str">
        <f>IF(ISERROR(VLOOKUP($A23,#REF!,6,FALSE))=TRUE,"",IF(VLOOKUP($A23,#REF!,6,FALSE)=0,"",VLOOKUP($A23,#REF!,6,FALSE)))</f>
        <v/>
      </c>
      <c r="K23" s="209" t="str">
        <f>IF(ISERROR(VLOOKUP($A23,#REF!,26,FALSE))=TRUE,"",IF(VLOOKUP($A23,#REF!,26,FALSE)=0,"",VLOOKUP($A23,#REF!,26,FALSE)))</f>
        <v/>
      </c>
      <c r="L23" s="209" t="str">
        <f>IF(ISERROR(VLOOKUP($A23,#REF!,46,FALSE))=TRUE,"",IF(VLOOKUP($A23,#REF!,46,FALSE)=0,"",VLOOKUP($A23,#REF!,46,FALSE)))</f>
        <v/>
      </c>
      <c r="M23" s="209" t="str">
        <f>IF(ISERROR(VLOOKUP($A23,#REF!,66,FALSE))=TRUE,"",IF(VLOOKUP($A23,#REF!,66,FALSE)=0,"",VLOOKUP($A23,#REF!,66,FALSE)))</f>
        <v/>
      </c>
      <c r="N23" s="209" t="str">
        <f>IF(ISERROR(VLOOKUP($A23,#REF!,86,FALSE))=TRUE,"",IF(VLOOKUP($A23,#REF!,86,FALSE)=0,"",VLOOKUP($A23,#REF!,86,FALSE)))</f>
        <v/>
      </c>
      <c r="O23" s="209" t="str">
        <f>IF(ISERROR(VLOOKUP($A23,#REF!,106,FALSE))=TRUE,"",IF(VLOOKUP($A23,#REF!,106,FALSE)=0,"",VLOOKUP($A23,#REF!,106,FALSE)))</f>
        <v/>
      </c>
      <c r="P23" s="209" t="str">
        <f>IF(ISERROR(VLOOKUP($A23,#REF!,126,FALSE))=TRUE,"",IF(VLOOKUP($A23,#REF!,126,FALSE)=0,"",VLOOKUP($A23,#REF!,126,FALSE)))</f>
        <v/>
      </c>
      <c r="Q23" s="210" t="str">
        <f>IF(ISERROR(VLOOKUP($A23,#REF!,146,FALSE))=TRUE,"",IF(VLOOKUP($A23,#REF!,146,FALSE)=0,"",VLOOKUP($A23,#REF!,146,FALSE)))</f>
        <v/>
      </c>
      <c r="R23" s="210" t="str">
        <f>IF(ISERROR(VLOOKUP($A23,#REF!,166,FALSE))=TRUE,"",IF(VLOOKUP($A23,#REF!,166,FALSE)=0,"",VLOOKUP($A23,#REF!,166,FALSE)))</f>
        <v/>
      </c>
      <c r="S23" s="210" t="str">
        <f>IF(ISERROR(VLOOKUP($A23,#REF!,186,FALSE))=TRUE,"",IF(VLOOKUP($A23,#REF!,186,FALSE)=0,"",VLOOKUP($A23,#REF!,186,FALSE)))</f>
        <v/>
      </c>
      <c r="T23" s="210" t="str">
        <f>IF(ISERROR(VLOOKUP($A23,#REF!,206,FALSE))=TRUE,"",IF(VLOOKUP($A23,#REF!,206,FALSE)=0,"",VLOOKUP($A23,#REF!,206,FALSE)))</f>
        <v/>
      </c>
      <c r="U23" s="210" t="str">
        <f>IF(ISERROR(VLOOKUP($A23,#REF!,226,FALSE))=TRUE,"",IF(VLOOKUP($A23,#REF!,226,FALSE)=0,"",VLOOKUP($A23,#REF!,226,FALSE)))</f>
        <v/>
      </c>
      <c r="V23" s="210" t="str">
        <f>IF(ISERROR(VLOOKUP($A23,#REF!,246,FALSE))=TRUE,"",IF(VLOOKUP($A23,#REF!,246,FALSE)=0,"",VLOOKUP($A23,#REF!,246,FALSE)))</f>
        <v/>
      </c>
      <c r="W23" s="210" t="str">
        <f>IF(ISERROR(VLOOKUP($A23,#REF!,266,FALSE))=TRUE,"",IF(VLOOKUP($A23,#REF!,266,FALSE)=0,"",VLOOKUP($A23,#REF!,266,FALSE)))</f>
        <v/>
      </c>
      <c r="X23" s="210" t="str">
        <f>IF(ISERROR(VLOOKUP($A23,#REF!,286,FALSE))=TRUE,"",IF(VLOOKUP($A23,#REF!,286,FALSE)=0,"",VLOOKUP($A23,#REF!,286,FALSE)))</f>
        <v/>
      </c>
      <c r="Y23" s="210" t="str">
        <f>IF(ISERROR(VLOOKUP($A23,#REF!,306,FALSE))=TRUE,"",IF(VLOOKUP($A23,#REF!,306,FALSE)=0,"",VLOOKUP($A23,#REF!,306,FALSE)))</f>
        <v/>
      </c>
      <c r="Z23" s="210" t="str">
        <f>IF(ISERROR(VLOOKUP($A23,#REF!,326,FALSE))=TRUE,"",IF(VLOOKUP($A23,#REF!,326,FALSE)=0,"",VLOOKUP($A23,#REF!,326,FALSE)))</f>
        <v/>
      </c>
      <c r="AA23" s="210" t="str">
        <f>IF(ISERROR(VLOOKUP($A23,#REF!,346,FALSE))=TRUE,"",IF(VLOOKUP($A23,#REF!,346,FALSE)=0,"",VLOOKUP($A23,#REF!,346,FALSE)))</f>
        <v/>
      </c>
      <c r="AB23" s="210" t="str">
        <f>IF(ISERROR(VLOOKUP($A23,#REF!,366,FALSE))=TRUE,"",IF(VLOOKUP($A23,#REF!,366,FALSE)=0,"",VLOOKUP($A23,#REF!,366,FALSE)))</f>
        <v/>
      </c>
      <c r="AC23" s="210" t="str">
        <f>IF(ISERROR(VLOOKUP($A23,#REF!,386,FALSE))=TRUE,"",IF(VLOOKUP($A23,#REF!,386,FALSE)=0,"",VLOOKUP($A23,#REF!,386,FALSE)))</f>
        <v/>
      </c>
    </row>
    <row r="24" spans="1:38" ht="13.5" customHeight="1">
      <c r="A24" s="204" t="str">
        <f>IF(info_parties!A24="","",info_parties!A24)</f>
        <v>be_nwp01</v>
      </c>
      <c r="B24" s="89" t="str">
        <f>IF(A24="","",MID(info_weblinks!$C$3,32,3))</f>
        <v>bel</v>
      </c>
      <c r="C24" s="89" t="str">
        <f>IF(info_parties!G24="","",info_parties!G24)</f>
        <v>Party of the natural law</v>
      </c>
      <c r="D24" s="89" t="str">
        <f>IF(info_parties!K24="","",info_parties!K24)</f>
        <v>Natuurwetpartij</v>
      </c>
      <c r="E24" s="89" t="str">
        <f>IF(info_parties!H24="","",info_parties!H24)</f>
        <v>NWP</v>
      </c>
      <c r="F24" s="205" t="str">
        <f t="shared" si="0"/>
        <v/>
      </c>
      <c r="G24" s="206" t="str">
        <f t="shared" si="1"/>
        <v/>
      </c>
      <c r="H24" s="207" t="str">
        <f t="shared" si="2"/>
        <v/>
      </c>
      <c r="I24" s="208" t="str">
        <f t="shared" si="3"/>
        <v/>
      </c>
      <c r="J24" s="209" t="str">
        <f>IF(ISERROR(VLOOKUP($A24,#REF!,6,FALSE))=TRUE,"",IF(VLOOKUP($A24,#REF!,6,FALSE)=0,"",VLOOKUP($A24,#REF!,6,FALSE)))</f>
        <v/>
      </c>
      <c r="K24" s="209" t="str">
        <f>IF(ISERROR(VLOOKUP($A24,#REF!,26,FALSE))=TRUE,"",IF(VLOOKUP($A24,#REF!,26,FALSE)=0,"",VLOOKUP($A24,#REF!,26,FALSE)))</f>
        <v/>
      </c>
      <c r="L24" s="209" t="str">
        <f>IF(ISERROR(VLOOKUP($A24,#REF!,46,FALSE))=TRUE,"",IF(VLOOKUP($A24,#REF!,46,FALSE)=0,"",VLOOKUP($A24,#REF!,46,FALSE)))</f>
        <v/>
      </c>
      <c r="M24" s="209" t="str">
        <f>IF(ISERROR(VLOOKUP($A24,#REF!,66,FALSE))=TRUE,"",IF(VLOOKUP($A24,#REF!,66,FALSE)=0,"",VLOOKUP($A24,#REF!,66,FALSE)))</f>
        <v/>
      </c>
      <c r="N24" s="209" t="str">
        <f>IF(ISERROR(VLOOKUP($A24,#REF!,86,FALSE))=TRUE,"",IF(VLOOKUP($A24,#REF!,86,FALSE)=0,"",VLOOKUP($A24,#REF!,86,FALSE)))</f>
        <v/>
      </c>
      <c r="O24" s="209" t="str">
        <f>IF(ISERROR(VLOOKUP($A24,#REF!,106,FALSE))=TRUE,"",IF(VLOOKUP($A24,#REF!,106,FALSE)=0,"",VLOOKUP($A24,#REF!,106,FALSE)))</f>
        <v/>
      </c>
      <c r="P24" s="209" t="str">
        <f>IF(ISERROR(VLOOKUP($A24,#REF!,126,FALSE))=TRUE,"",IF(VLOOKUP($A24,#REF!,126,FALSE)=0,"",VLOOKUP($A24,#REF!,126,FALSE)))</f>
        <v/>
      </c>
      <c r="Q24" s="210" t="str">
        <f>IF(ISERROR(VLOOKUP($A24,#REF!,146,FALSE))=TRUE,"",IF(VLOOKUP($A24,#REF!,146,FALSE)=0,"",VLOOKUP($A24,#REF!,146,FALSE)))</f>
        <v/>
      </c>
      <c r="R24" s="210" t="str">
        <f>IF(ISERROR(VLOOKUP($A24,#REF!,166,FALSE))=TRUE,"",IF(VLOOKUP($A24,#REF!,166,FALSE)=0,"",VLOOKUP($A24,#REF!,166,FALSE)))</f>
        <v/>
      </c>
      <c r="S24" s="210" t="str">
        <f>IF(ISERROR(VLOOKUP($A24,#REF!,186,FALSE))=TRUE,"",IF(VLOOKUP($A24,#REF!,186,FALSE)=0,"",VLOOKUP($A24,#REF!,186,FALSE)))</f>
        <v/>
      </c>
      <c r="T24" s="210" t="str">
        <f>IF(ISERROR(VLOOKUP($A24,#REF!,206,FALSE))=TRUE,"",IF(VLOOKUP($A24,#REF!,206,FALSE)=0,"",VLOOKUP($A24,#REF!,206,FALSE)))</f>
        <v/>
      </c>
      <c r="U24" s="210" t="str">
        <f>IF(ISERROR(VLOOKUP($A24,#REF!,226,FALSE))=TRUE,"",IF(VLOOKUP($A24,#REF!,226,FALSE)=0,"",VLOOKUP($A24,#REF!,226,FALSE)))</f>
        <v/>
      </c>
      <c r="V24" s="210" t="str">
        <f>IF(ISERROR(VLOOKUP($A24,#REF!,246,FALSE))=TRUE,"",IF(VLOOKUP($A24,#REF!,246,FALSE)=0,"",VLOOKUP($A24,#REF!,246,FALSE)))</f>
        <v/>
      </c>
      <c r="W24" s="210" t="str">
        <f>IF(ISERROR(VLOOKUP($A24,#REF!,266,FALSE))=TRUE,"",IF(VLOOKUP($A24,#REF!,266,FALSE)=0,"",VLOOKUP($A24,#REF!,266,FALSE)))</f>
        <v/>
      </c>
      <c r="X24" s="210" t="str">
        <f>IF(ISERROR(VLOOKUP($A24,#REF!,286,FALSE))=TRUE,"",IF(VLOOKUP($A24,#REF!,286,FALSE)=0,"",VLOOKUP($A24,#REF!,286,FALSE)))</f>
        <v/>
      </c>
      <c r="Y24" s="210" t="str">
        <f>IF(ISERROR(VLOOKUP($A24,#REF!,306,FALSE))=TRUE,"",IF(VLOOKUP($A24,#REF!,306,FALSE)=0,"",VLOOKUP($A24,#REF!,306,FALSE)))</f>
        <v/>
      </c>
      <c r="Z24" s="210" t="str">
        <f>IF(ISERROR(VLOOKUP($A24,#REF!,326,FALSE))=TRUE,"",IF(VLOOKUP($A24,#REF!,326,FALSE)=0,"",VLOOKUP($A24,#REF!,326,FALSE)))</f>
        <v/>
      </c>
      <c r="AA24" s="210" t="str">
        <f>IF(ISERROR(VLOOKUP($A24,#REF!,346,FALSE))=TRUE,"",IF(VLOOKUP($A24,#REF!,346,FALSE)=0,"",VLOOKUP($A24,#REF!,346,FALSE)))</f>
        <v/>
      </c>
      <c r="AB24" s="210" t="str">
        <f>IF(ISERROR(VLOOKUP($A24,#REF!,366,FALSE))=TRUE,"",IF(VLOOKUP($A24,#REF!,366,FALSE)=0,"",VLOOKUP($A24,#REF!,366,FALSE)))</f>
        <v/>
      </c>
      <c r="AC24" s="210" t="str">
        <f>IF(ISERROR(VLOOKUP($A24,#REF!,386,FALSE))=TRUE,"",IF(VLOOKUP($A24,#REF!,386,FALSE)=0,"",VLOOKUP($A24,#REF!,386,FALSE)))</f>
        <v/>
      </c>
    </row>
    <row r="25" spans="1:38" ht="13.5" customHeight="1">
      <c r="A25" s="204" t="str">
        <f>IF(info_parties!A25="","",info_parties!A25)</f>
        <v>be_other01</v>
      </c>
      <c r="B25" s="89" t="str">
        <f>IF(A25="","",MID(info_weblinks!$C$3,32,3))</f>
        <v>bel</v>
      </c>
      <c r="C25" s="89" t="str">
        <f>IF(info_parties!G25="","",info_parties!G25)</f>
        <v>Other</v>
      </c>
      <c r="D25" s="89" t="str">
        <f>IF(info_parties!K25="","",info_parties!K25)</f>
        <v>Other</v>
      </c>
      <c r="E25" s="89" t="str">
        <f>IF(info_parties!H25="","",info_parties!H25)</f>
        <v>Other</v>
      </c>
      <c r="F25" s="205" t="str">
        <f t="shared" si="0"/>
        <v/>
      </c>
      <c r="G25" s="206" t="str">
        <f t="shared" si="1"/>
        <v/>
      </c>
      <c r="H25" s="207" t="str">
        <f t="shared" si="2"/>
        <v/>
      </c>
      <c r="I25" s="208" t="str">
        <f t="shared" si="3"/>
        <v/>
      </c>
      <c r="J25" s="209" t="str">
        <f>IF(ISERROR(VLOOKUP($A25,#REF!,6,FALSE))=TRUE,"",IF(VLOOKUP($A25,#REF!,6,FALSE)=0,"",VLOOKUP($A25,#REF!,6,FALSE)))</f>
        <v/>
      </c>
      <c r="K25" s="209" t="str">
        <f>IF(ISERROR(VLOOKUP($A25,#REF!,26,FALSE))=TRUE,"",IF(VLOOKUP($A25,#REF!,26,FALSE)=0,"",VLOOKUP($A25,#REF!,26,FALSE)))</f>
        <v/>
      </c>
      <c r="L25" s="209" t="str">
        <f>IF(ISERROR(VLOOKUP($A25,#REF!,46,FALSE))=TRUE,"",IF(VLOOKUP($A25,#REF!,46,FALSE)=0,"",VLOOKUP($A25,#REF!,46,FALSE)))</f>
        <v/>
      </c>
      <c r="M25" s="209" t="str">
        <f>IF(ISERROR(VLOOKUP($A25,#REF!,66,FALSE))=TRUE,"",IF(VLOOKUP($A25,#REF!,66,FALSE)=0,"",VLOOKUP($A25,#REF!,66,FALSE)))</f>
        <v/>
      </c>
      <c r="N25" s="209" t="str">
        <f>IF(ISERROR(VLOOKUP($A25,#REF!,86,FALSE))=TRUE,"",IF(VLOOKUP($A25,#REF!,86,FALSE)=0,"",VLOOKUP($A25,#REF!,86,FALSE)))</f>
        <v/>
      </c>
      <c r="O25" s="209" t="str">
        <f>IF(ISERROR(VLOOKUP($A25,#REF!,106,FALSE))=TRUE,"",IF(VLOOKUP($A25,#REF!,106,FALSE)=0,"",VLOOKUP($A25,#REF!,106,FALSE)))</f>
        <v/>
      </c>
      <c r="P25" s="209" t="str">
        <f>IF(ISERROR(VLOOKUP($A25,#REF!,126,FALSE))=TRUE,"",IF(VLOOKUP($A25,#REF!,126,FALSE)=0,"",VLOOKUP($A25,#REF!,126,FALSE)))</f>
        <v/>
      </c>
      <c r="Q25" s="210" t="str">
        <f>IF(ISERROR(VLOOKUP($A25,#REF!,146,FALSE))=TRUE,"",IF(VLOOKUP($A25,#REF!,146,FALSE)=0,"",VLOOKUP($A25,#REF!,146,FALSE)))</f>
        <v/>
      </c>
      <c r="R25" s="210" t="str">
        <f>IF(ISERROR(VLOOKUP($A25,#REF!,166,FALSE))=TRUE,"",IF(VLOOKUP($A25,#REF!,166,FALSE)=0,"",VLOOKUP($A25,#REF!,166,FALSE)))</f>
        <v/>
      </c>
      <c r="S25" s="210" t="str">
        <f>IF(ISERROR(VLOOKUP($A25,#REF!,186,FALSE))=TRUE,"",IF(VLOOKUP($A25,#REF!,186,FALSE)=0,"",VLOOKUP($A25,#REF!,186,FALSE)))</f>
        <v/>
      </c>
      <c r="T25" s="210" t="str">
        <f>IF(ISERROR(VLOOKUP($A25,#REF!,206,FALSE))=TRUE,"",IF(VLOOKUP($A25,#REF!,206,FALSE)=0,"",VLOOKUP($A25,#REF!,206,FALSE)))</f>
        <v/>
      </c>
      <c r="U25" s="210" t="str">
        <f>IF(ISERROR(VLOOKUP($A25,#REF!,226,FALSE))=TRUE,"",IF(VLOOKUP($A25,#REF!,226,FALSE)=0,"",VLOOKUP($A25,#REF!,226,FALSE)))</f>
        <v/>
      </c>
      <c r="V25" s="210" t="str">
        <f>IF(ISERROR(VLOOKUP($A25,#REF!,246,FALSE))=TRUE,"",IF(VLOOKUP($A25,#REF!,246,FALSE)=0,"",VLOOKUP($A25,#REF!,246,FALSE)))</f>
        <v/>
      </c>
      <c r="W25" s="210" t="str">
        <f>IF(ISERROR(VLOOKUP($A25,#REF!,266,FALSE))=TRUE,"",IF(VLOOKUP($A25,#REF!,266,FALSE)=0,"",VLOOKUP($A25,#REF!,266,FALSE)))</f>
        <v/>
      </c>
      <c r="X25" s="210" t="str">
        <f>IF(ISERROR(VLOOKUP($A25,#REF!,286,FALSE))=TRUE,"",IF(VLOOKUP($A25,#REF!,286,FALSE)=0,"",VLOOKUP($A25,#REF!,286,FALSE)))</f>
        <v/>
      </c>
      <c r="Y25" s="210" t="str">
        <f>IF(ISERROR(VLOOKUP($A25,#REF!,306,FALSE))=TRUE,"",IF(VLOOKUP($A25,#REF!,306,FALSE)=0,"",VLOOKUP($A25,#REF!,306,FALSE)))</f>
        <v/>
      </c>
      <c r="Z25" s="210" t="str">
        <f>IF(ISERROR(VLOOKUP($A25,#REF!,326,FALSE))=TRUE,"",IF(VLOOKUP($A25,#REF!,326,FALSE)=0,"",VLOOKUP($A25,#REF!,326,FALSE)))</f>
        <v/>
      </c>
      <c r="AA25" s="210" t="str">
        <f>IF(ISERROR(VLOOKUP($A25,#REF!,346,FALSE))=TRUE,"",IF(VLOOKUP($A25,#REF!,346,FALSE)=0,"",VLOOKUP($A25,#REF!,346,FALSE)))</f>
        <v/>
      </c>
      <c r="AB25" s="210" t="str">
        <f>IF(ISERROR(VLOOKUP($A25,#REF!,366,FALSE))=TRUE,"",IF(VLOOKUP($A25,#REF!,366,FALSE)=0,"",VLOOKUP($A25,#REF!,366,FALSE)))</f>
        <v/>
      </c>
      <c r="AC25" s="210" t="str">
        <f>IF(ISERROR(VLOOKUP($A25,#REF!,386,FALSE))=TRUE,"",IF(VLOOKUP($A25,#REF!,386,FALSE)=0,"",VLOOKUP($A25,#REF!,386,FALSE)))</f>
        <v/>
      </c>
    </row>
    <row r="26" spans="1:38" ht="13.5" customHeight="1">
      <c r="A26" s="204" t="str">
        <f>IF(info_parties!A26="","",info_parties!A26)</f>
        <v>be_ovld01</v>
      </c>
      <c r="B26" s="89" t="str">
        <f>IF(A26="","",MID(info_weblinks!$C$3,32,3))</f>
        <v>bel</v>
      </c>
      <c r="C26" s="89" t="str">
        <f>IF(info_parties!G26="","",info_parties!G26)</f>
        <v>Open Flemish Liberals and Democrats (Open VLD)</v>
      </c>
      <c r="D26" s="89" t="str">
        <f>IF(info_parties!K26="","",info_parties!K26)</f>
        <v xml:space="preserve">Open Vlaamse Liberalen Demokraten </v>
      </c>
      <c r="E26" s="89" t="str">
        <f>IF(info_parties!H26="","",info_parties!H26)</f>
        <v>Open VLD</v>
      </c>
      <c r="F26" s="205" t="str">
        <f t="shared" si="0"/>
        <v/>
      </c>
      <c r="G26" s="206" t="str">
        <f t="shared" si="1"/>
        <v/>
      </c>
      <c r="H26" s="207" t="str">
        <f t="shared" si="2"/>
        <v/>
      </c>
      <c r="I26" s="208" t="str">
        <f t="shared" si="3"/>
        <v/>
      </c>
      <c r="J26" s="209" t="str">
        <f>IF(ISERROR(VLOOKUP($A26,#REF!,6,FALSE))=TRUE,"",IF(VLOOKUP($A26,#REF!,6,FALSE)=0,"",VLOOKUP($A26,#REF!,6,FALSE)))</f>
        <v/>
      </c>
      <c r="K26" s="209" t="str">
        <f>IF(ISERROR(VLOOKUP($A26,#REF!,26,FALSE))=TRUE,"",IF(VLOOKUP($A26,#REF!,26,FALSE)=0,"",VLOOKUP($A26,#REF!,26,FALSE)))</f>
        <v/>
      </c>
      <c r="L26" s="209" t="str">
        <f>IF(ISERROR(VLOOKUP($A26,#REF!,46,FALSE))=TRUE,"",IF(VLOOKUP($A26,#REF!,46,FALSE)=0,"",VLOOKUP($A26,#REF!,46,FALSE)))</f>
        <v/>
      </c>
      <c r="M26" s="209" t="str">
        <f>IF(ISERROR(VLOOKUP($A26,#REF!,66,FALSE))=TRUE,"",IF(VLOOKUP($A26,#REF!,66,FALSE)=0,"",VLOOKUP($A26,#REF!,66,FALSE)))</f>
        <v/>
      </c>
      <c r="N26" s="209" t="str">
        <f>IF(ISERROR(VLOOKUP($A26,#REF!,86,FALSE))=TRUE,"",IF(VLOOKUP($A26,#REF!,86,FALSE)=0,"",VLOOKUP($A26,#REF!,86,FALSE)))</f>
        <v/>
      </c>
      <c r="O26" s="209" t="str">
        <f>IF(ISERROR(VLOOKUP($A26,#REF!,106,FALSE))=TRUE,"",IF(VLOOKUP($A26,#REF!,106,FALSE)=0,"",VLOOKUP($A26,#REF!,106,FALSE)))</f>
        <v/>
      </c>
      <c r="P26" s="209" t="str">
        <f>IF(ISERROR(VLOOKUP($A26,#REF!,126,FALSE))=TRUE,"",IF(VLOOKUP($A26,#REF!,126,FALSE)=0,"",VLOOKUP($A26,#REF!,126,FALSE)))</f>
        <v/>
      </c>
      <c r="Q26" s="210" t="str">
        <f>IF(ISERROR(VLOOKUP($A26,#REF!,146,FALSE))=TRUE,"",IF(VLOOKUP($A26,#REF!,146,FALSE)=0,"",VLOOKUP($A26,#REF!,146,FALSE)))</f>
        <v/>
      </c>
      <c r="R26" s="210" t="str">
        <f>IF(ISERROR(VLOOKUP($A26,#REF!,166,FALSE))=TRUE,"",IF(VLOOKUP($A26,#REF!,166,FALSE)=0,"",VLOOKUP($A26,#REF!,166,FALSE)))</f>
        <v/>
      </c>
      <c r="S26" s="210" t="str">
        <f>IF(ISERROR(VLOOKUP($A26,#REF!,186,FALSE))=TRUE,"",IF(VLOOKUP($A26,#REF!,186,FALSE)=0,"",VLOOKUP($A26,#REF!,186,FALSE)))</f>
        <v/>
      </c>
      <c r="T26" s="210" t="str">
        <f>IF(ISERROR(VLOOKUP($A26,#REF!,206,FALSE))=TRUE,"",IF(VLOOKUP($A26,#REF!,206,FALSE)=0,"",VLOOKUP($A26,#REF!,206,FALSE)))</f>
        <v/>
      </c>
      <c r="U26" s="210" t="str">
        <f>IF(ISERROR(VLOOKUP($A26,#REF!,226,FALSE))=TRUE,"",IF(VLOOKUP($A26,#REF!,226,FALSE)=0,"",VLOOKUP($A26,#REF!,226,FALSE)))</f>
        <v/>
      </c>
      <c r="V26" s="210" t="str">
        <f>IF(ISERROR(VLOOKUP($A26,#REF!,246,FALSE))=TRUE,"",IF(VLOOKUP($A26,#REF!,246,FALSE)=0,"",VLOOKUP($A26,#REF!,246,FALSE)))</f>
        <v/>
      </c>
      <c r="W26" s="210" t="str">
        <f>IF(ISERROR(VLOOKUP($A26,#REF!,266,FALSE))=TRUE,"",IF(VLOOKUP($A26,#REF!,266,FALSE)=0,"",VLOOKUP($A26,#REF!,266,FALSE)))</f>
        <v/>
      </c>
      <c r="X26" s="210" t="str">
        <f>IF(ISERROR(VLOOKUP($A26,#REF!,286,FALSE))=TRUE,"",IF(VLOOKUP($A26,#REF!,286,FALSE)=0,"",VLOOKUP($A26,#REF!,286,FALSE)))</f>
        <v/>
      </c>
      <c r="Y26" s="210" t="str">
        <f>IF(ISERROR(VLOOKUP($A26,#REF!,306,FALSE))=TRUE,"",IF(VLOOKUP($A26,#REF!,306,FALSE)=0,"",VLOOKUP($A26,#REF!,306,FALSE)))</f>
        <v/>
      </c>
      <c r="Z26" s="210" t="str">
        <f>IF(ISERROR(VLOOKUP($A26,#REF!,326,FALSE))=TRUE,"",IF(VLOOKUP($A26,#REF!,326,FALSE)=0,"",VLOOKUP($A26,#REF!,326,FALSE)))</f>
        <v/>
      </c>
      <c r="AA26" s="210" t="str">
        <f>IF(ISERROR(VLOOKUP($A26,#REF!,346,FALSE))=TRUE,"",IF(VLOOKUP($A26,#REF!,346,FALSE)=0,"",VLOOKUP($A26,#REF!,346,FALSE)))</f>
        <v/>
      </c>
      <c r="AB26" s="210" t="str">
        <f>IF(ISERROR(VLOOKUP($A26,#REF!,366,FALSE))=TRUE,"",IF(VLOOKUP($A26,#REF!,366,FALSE)=0,"",VLOOKUP($A26,#REF!,366,FALSE)))</f>
        <v/>
      </c>
      <c r="AC26" s="210" t="str">
        <f>IF(ISERROR(VLOOKUP($A26,#REF!,386,FALSE))=TRUE,"",IF(VLOOKUP($A26,#REF!,386,FALSE)=0,"",VLOOKUP($A26,#REF!,386,FALSE)))</f>
        <v/>
      </c>
    </row>
    <row r="27" spans="1:38" ht="13.5" customHeight="1">
      <c r="A27" s="204" t="str">
        <f>IF(info_parties!A27="","",info_parties!A27)</f>
        <v>be_pab01</v>
      </c>
      <c r="B27" s="89" t="str">
        <f>IF(A27="","",MID(info_weblinks!$C$3,32,3))</f>
        <v>bel</v>
      </c>
      <c r="C27" s="89" t="str">
        <f>IF(info_parties!G27="","",info_parties!G27)</f>
        <v>Labour Party of Belgium</v>
      </c>
      <c r="D27" s="89" t="str">
        <f>IF(info_parties!K27="","",info_parties!K27)</f>
        <v>Partei der Arbeit Belgiens</v>
      </c>
      <c r="E27" s="89" t="str">
        <f>IF(info_parties!H27="","",info_parties!H27)</f>
        <v>PAB</v>
      </c>
      <c r="F27" s="205" t="str">
        <f t="shared" si="0"/>
        <v/>
      </c>
      <c r="G27" s="206" t="str">
        <f t="shared" si="1"/>
        <v/>
      </c>
      <c r="H27" s="207" t="str">
        <f t="shared" si="2"/>
        <v/>
      </c>
      <c r="I27" s="208" t="str">
        <f t="shared" si="3"/>
        <v/>
      </c>
      <c r="J27" s="209" t="str">
        <f>IF(ISERROR(VLOOKUP($A27,#REF!,6,FALSE))=TRUE,"",IF(VLOOKUP($A27,#REF!,6,FALSE)=0,"",VLOOKUP($A27,#REF!,6,FALSE)))</f>
        <v/>
      </c>
      <c r="K27" s="209" t="str">
        <f>IF(ISERROR(VLOOKUP($A27,#REF!,26,FALSE))=TRUE,"",IF(VLOOKUP($A27,#REF!,26,FALSE)=0,"",VLOOKUP($A27,#REF!,26,FALSE)))</f>
        <v/>
      </c>
      <c r="L27" s="209" t="str">
        <f>IF(ISERROR(VLOOKUP($A27,#REF!,46,FALSE))=TRUE,"",IF(VLOOKUP($A27,#REF!,46,FALSE)=0,"",VLOOKUP($A27,#REF!,46,FALSE)))</f>
        <v/>
      </c>
      <c r="M27" s="209" t="str">
        <f>IF(ISERROR(VLOOKUP($A27,#REF!,66,FALSE))=TRUE,"",IF(VLOOKUP($A27,#REF!,66,FALSE)=0,"",VLOOKUP($A27,#REF!,66,FALSE)))</f>
        <v/>
      </c>
      <c r="N27" s="209" t="str">
        <f>IF(ISERROR(VLOOKUP($A27,#REF!,86,FALSE))=TRUE,"",IF(VLOOKUP($A27,#REF!,86,FALSE)=0,"",VLOOKUP($A27,#REF!,86,FALSE)))</f>
        <v/>
      </c>
      <c r="O27" s="209" t="str">
        <f>IF(ISERROR(VLOOKUP($A27,#REF!,106,FALSE))=TRUE,"",IF(VLOOKUP($A27,#REF!,106,FALSE)=0,"",VLOOKUP($A27,#REF!,106,FALSE)))</f>
        <v/>
      </c>
      <c r="P27" s="209" t="str">
        <f>IF(ISERROR(VLOOKUP($A27,#REF!,126,FALSE))=TRUE,"",IF(VLOOKUP($A27,#REF!,126,FALSE)=0,"",VLOOKUP($A27,#REF!,126,FALSE)))</f>
        <v/>
      </c>
      <c r="Q27" s="210" t="str">
        <f>IF(ISERROR(VLOOKUP($A27,#REF!,146,FALSE))=TRUE,"",IF(VLOOKUP($A27,#REF!,146,FALSE)=0,"",VLOOKUP($A27,#REF!,146,FALSE)))</f>
        <v/>
      </c>
      <c r="R27" s="210" t="str">
        <f>IF(ISERROR(VLOOKUP($A27,#REF!,166,FALSE))=TRUE,"",IF(VLOOKUP($A27,#REF!,166,FALSE)=0,"",VLOOKUP($A27,#REF!,166,FALSE)))</f>
        <v/>
      </c>
      <c r="S27" s="210" t="str">
        <f>IF(ISERROR(VLOOKUP($A27,#REF!,186,FALSE))=TRUE,"",IF(VLOOKUP($A27,#REF!,186,FALSE)=0,"",VLOOKUP($A27,#REF!,186,FALSE)))</f>
        <v/>
      </c>
      <c r="T27" s="210" t="str">
        <f>IF(ISERROR(VLOOKUP($A27,#REF!,206,FALSE))=TRUE,"",IF(VLOOKUP($A27,#REF!,206,FALSE)=0,"",VLOOKUP($A27,#REF!,206,FALSE)))</f>
        <v/>
      </c>
      <c r="U27" s="210" t="str">
        <f>IF(ISERROR(VLOOKUP($A27,#REF!,226,FALSE))=TRUE,"",IF(VLOOKUP($A27,#REF!,226,FALSE)=0,"",VLOOKUP($A27,#REF!,226,FALSE)))</f>
        <v/>
      </c>
      <c r="V27" s="210" t="str">
        <f>IF(ISERROR(VLOOKUP($A27,#REF!,246,FALSE))=TRUE,"",IF(VLOOKUP($A27,#REF!,246,FALSE)=0,"",VLOOKUP($A27,#REF!,246,FALSE)))</f>
        <v/>
      </c>
      <c r="W27" s="210" t="str">
        <f>IF(ISERROR(VLOOKUP($A27,#REF!,266,FALSE))=TRUE,"",IF(VLOOKUP($A27,#REF!,266,FALSE)=0,"",VLOOKUP($A27,#REF!,266,FALSE)))</f>
        <v/>
      </c>
      <c r="X27" s="210" t="str">
        <f>IF(ISERROR(VLOOKUP($A27,#REF!,286,FALSE))=TRUE,"",IF(VLOOKUP($A27,#REF!,286,FALSE)=0,"",VLOOKUP($A27,#REF!,286,FALSE)))</f>
        <v/>
      </c>
      <c r="Y27" s="210" t="str">
        <f>IF(ISERROR(VLOOKUP($A27,#REF!,306,FALSE))=TRUE,"",IF(VLOOKUP($A27,#REF!,306,FALSE)=0,"",VLOOKUP($A27,#REF!,306,FALSE)))</f>
        <v/>
      </c>
      <c r="Z27" s="210" t="str">
        <f>IF(ISERROR(VLOOKUP($A27,#REF!,326,FALSE))=TRUE,"",IF(VLOOKUP($A27,#REF!,326,FALSE)=0,"",VLOOKUP($A27,#REF!,326,FALSE)))</f>
        <v/>
      </c>
      <c r="AA27" s="210" t="str">
        <f>IF(ISERROR(VLOOKUP($A27,#REF!,346,FALSE))=TRUE,"",IF(VLOOKUP($A27,#REF!,346,FALSE)=0,"",VLOOKUP($A27,#REF!,346,FALSE)))</f>
        <v/>
      </c>
      <c r="AB27" s="210" t="str">
        <f>IF(ISERROR(VLOOKUP($A27,#REF!,366,FALSE))=TRUE,"",IF(VLOOKUP($A27,#REF!,366,FALSE)=0,"",VLOOKUP($A27,#REF!,366,FALSE)))</f>
        <v/>
      </c>
      <c r="AC27" s="210" t="str">
        <f>IF(ISERROR(VLOOKUP($A27,#REF!,386,FALSE))=TRUE,"",IF(VLOOKUP($A27,#REF!,386,FALSE)=0,"",VLOOKUP($A27,#REF!,386,FALSE)))</f>
        <v/>
      </c>
    </row>
    <row r="28" spans="1:38" ht="13.5" customHeight="1">
      <c r="A28" s="204" t="str">
        <f>IF(info_parties!A28="","",info_parties!A28)</f>
        <v>be_pc01</v>
      </c>
      <c r="B28" s="89" t="str">
        <f>IF(A28="","",MID(info_weblinks!$C$3,32,3))</f>
        <v>bel</v>
      </c>
      <c r="C28" s="89" t="str">
        <f>IF(info_parties!G28="","",info_parties!G28)</f>
        <v xml:space="preserve">Communist Party </v>
      </c>
      <c r="D28" s="89" t="str">
        <f>IF(info_parties!K28="","",info_parties!K28)</f>
        <v/>
      </c>
      <c r="E28" s="89" t="str">
        <f>IF(info_parties!H28="","",info_parties!H28)</f>
        <v>PC</v>
      </c>
      <c r="F28" s="205" t="str">
        <f t="shared" si="0"/>
        <v/>
      </c>
      <c r="G28" s="206" t="str">
        <f t="shared" si="1"/>
        <v/>
      </c>
      <c r="H28" s="207" t="str">
        <f t="shared" si="2"/>
        <v/>
      </c>
      <c r="I28" s="208" t="str">
        <f t="shared" si="3"/>
        <v/>
      </c>
      <c r="J28" s="209" t="str">
        <f>IF(ISERROR(VLOOKUP($A28,#REF!,6,FALSE))=TRUE,"",IF(VLOOKUP($A28,#REF!,6,FALSE)=0,"",VLOOKUP($A28,#REF!,6,FALSE)))</f>
        <v/>
      </c>
      <c r="K28" s="209" t="str">
        <f>IF(ISERROR(VLOOKUP($A28,#REF!,26,FALSE))=TRUE,"",IF(VLOOKUP($A28,#REF!,26,FALSE)=0,"",VLOOKUP($A28,#REF!,26,FALSE)))</f>
        <v/>
      </c>
      <c r="L28" s="209" t="str">
        <f>IF(ISERROR(VLOOKUP($A28,#REF!,46,FALSE))=TRUE,"",IF(VLOOKUP($A28,#REF!,46,FALSE)=0,"",VLOOKUP($A28,#REF!,46,FALSE)))</f>
        <v/>
      </c>
      <c r="M28" s="209" t="str">
        <f>IF(ISERROR(VLOOKUP($A28,#REF!,66,FALSE))=TRUE,"",IF(VLOOKUP($A28,#REF!,66,FALSE)=0,"",VLOOKUP($A28,#REF!,66,FALSE)))</f>
        <v/>
      </c>
      <c r="N28" s="209" t="str">
        <f>IF(ISERROR(VLOOKUP($A28,#REF!,86,FALSE))=TRUE,"",IF(VLOOKUP($A28,#REF!,86,FALSE)=0,"",VLOOKUP($A28,#REF!,86,FALSE)))</f>
        <v/>
      </c>
      <c r="O28" s="209" t="str">
        <f>IF(ISERROR(VLOOKUP($A28,#REF!,106,FALSE))=TRUE,"",IF(VLOOKUP($A28,#REF!,106,FALSE)=0,"",VLOOKUP($A28,#REF!,106,FALSE)))</f>
        <v/>
      </c>
      <c r="P28" s="209" t="str">
        <f>IF(ISERROR(VLOOKUP($A28,#REF!,126,FALSE))=TRUE,"",IF(VLOOKUP($A28,#REF!,126,FALSE)=0,"",VLOOKUP($A28,#REF!,126,FALSE)))</f>
        <v/>
      </c>
      <c r="Q28" s="210" t="str">
        <f>IF(ISERROR(VLOOKUP($A28,#REF!,146,FALSE))=TRUE,"",IF(VLOOKUP($A28,#REF!,146,FALSE)=0,"",VLOOKUP($A28,#REF!,146,FALSE)))</f>
        <v/>
      </c>
      <c r="R28" s="210" t="str">
        <f>IF(ISERROR(VLOOKUP($A28,#REF!,166,FALSE))=TRUE,"",IF(VLOOKUP($A28,#REF!,166,FALSE)=0,"",VLOOKUP($A28,#REF!,166,FALSE)))</f>
        <v/>
      </c>
      <c r="S28" s="210" t="str">
        <f>IF(ISERROR(VLOOKUP($A28,#REF!,186,FALSE))=TRUE,"",IF(VLOOKUP($A28,#REF!,186,FALSE)=0,"",VLOOKUP($A28,#REF!,186,FALSE)))</f>
        <v/>
      </c>
      <c r="T28" s="210" t="str">
        <f>IF(ISERROR(VLOOKUP($A28,#REF!,206,FALSE))=TRUE,"",IF(VLOOKUP($A28,#REF!,206,FALSE)=0,"",VLOOKUP($A28,#REF!,206,FALSE)))</f>
        <v/>
      </c>
      <c r="U28" s="210" t="str">
        <f>IF(ISERROR(VLOOKUP($A28,#REF!,226,FALSE))=TRUE,"",IF(VLOOKUP($A28,#REF!,226,FALSE)=0,"",VLOOKUP($A28,#REF!,226,FALSE)))</f>
        <v/>
      </c>
      <c r="V28" s="210" t="str">
        <f>IF(ISERROR(VLOOKUP($A28,#REF!,246,FALSE))=TRUE,"",IF(VLOOKUP($A28,#REF!,246,FALSE)=0,"",VLOOKUP($A28,#REF!,246,FALSE)))</f>
        <v/>
      </c>
      <c r="W28" s="210" t="str">
        <f>IF(ISERROR(VLOOKUP($A28,#REF!,266,FALSE))=TRUE,"",IF(VLOOKUP($A28,#REF!,266,FALSE)=0,"",VLOOKUP($A28,#REF!,266,FALSE)))</f>
        <v/>
      </c>
      <c r="X28" s="210" t="str">
        <f>IF(ISERROR(VLOOKUP($A28,#REF!,286,FALSE))=TRUE,"",IF(VLOOKUP($A28,#REF!,286,FALSE)=0,"",VLOOKUP($A28,#REF!,286,FALSE)))</f>
        <v/>
      </c>
      <c r="Y28" s="210" t="str">
        <f>IF(ISERROR(VLOOKUP($A28,#REF!,306,FALSE))=TRUE,"",IF(VLOOKUP($A28,#REF!,306,FALSE)=0,"",VLOOKUP($A28,#REF!,306,FALSE)))</f>
        <v/>
      </c>
      <c r="Z28" s="210" t="str">
        <f>IF(ISERROR(VLOOKUP($A28,#REF!,326,FALSE))=TRUE,"",IF(VLOOKUP($A28,#REF!,326,FALSE)=0,"",VLOOKUP($A28,#REF!,326,FALSE)))</f>
        <v/>
      </c>
      <c r="AA28" s="210" t="str">
        <f>IF(ISERROR(VLOOKUP($A28,#REF!,346,FALSE))=TRUE,"",IF(VLOOKUP($A28,#REF!,346,FALSE)=0,"",VLOOKUP($A28,#REF!,346,FALSE)))</f>
        <v/>
      </c>
      <c r="AB28" s="210" t="str">
        <f>IF(ISERROR(VLOOKUP($A28,#REF!,366,FALSE))=TRUE,"",IF(VLOOKUP($A28,#REF!,366,FALSE)=0,"",VLOOKUP($A28,#REF!,366,FALSE)))</f>
        <v/>
      </c>
      <c r="AC28" s="210" t="str">
        <f>IF(ISERROR(VLOOKUP($A28,#REF!,386,FALSE))=TRUE,"",IF(VLOOKUP($A28,#REF!,386,FALSE)=0,"",VLOOKUP($A28,#REF!,386,FALSE)))</f>
        <v/>
      </c>
    </row>
    <row r="29" spans="1:38" ht="13.5" customHeight="1">
      <c r="A29" s="204" t="str">
        <f>IF(info_parties!A29="","",info_parties!A29)</f>
        <v>be_pdb01</v>
      </c>
      <c r="B29" s="89" t="str">
        <f>IF(A29="","",MID(info_weblinks!$C$3,32,3))</f>
        <v>bel</v>
      </c>
      <c r="C29" s="89" t="str">
        <f>IF(info_parties!G29="","",info_parties!G29)</f>
        <v>Party of German-Speaking Belgians</v>
      </c>
      <c r="D29" s="89" t="str">
        <f>IF(info_parties!K29="","",info_parties!K29)</f>
        <v>Dartei der Deutschsprachigen Belgien</v>
      </c>
      <c r="E29" s="89" t="str">
        <f>IF(info_parties!H29="","",info_parties!H29)</f>
        <v>PDB</v>
      </c>
      <c r="F29" s="205" t="str">
        <f t="shared" si="0"/>
        <v/>
      </c>
      <c r="G29" s="206" t="str">
        <f t="shared" si="1"/>
        <v/>
      </c>
      <c r="H29" s="207" t="str">
        <f t="shared" si="2"/>
        <v/>
      </c>
      <c r="I29" s="208" t="str">
        <f t="shared" si="3"/>
        <v/>
      </c>
      <c r="J29" s="209" t="str">
        <f>IF(ISERROR(VLOOKUP($A29,#REF!,6,FALSE))=TRUE,"",IF(VLOOKUP($A29,#REF!,6,FALSE)=0,"",VLOOKUP($A29,#REF!,6,FALSE)))</f>
        <v/>
      </c>
      <c r="K29" s="209" t="str">
        <f>IF(ISERROR(VLOOKUP($A29,#REF!,26,FALSE))=TRUE,"",IF(VLOOKUP($A29,#REF!,26,FALSE)=0,"",VLOOKUP($A29,#REF!,26,FALSE)))</f>
        <v/>
      </c>
      <c r="L29" s="209" t="str">
        <f>IF(ISERROR(VLOOKUP($A29,#REF!,46,FALSE))=TRUE,"",IF(VLOOKUP($A29,#REF!,46,FALSE)=0,"",VLOOKUP($A29,#REF!,46,FALSE)))</f>
        <v/>
      </c>
      <c r="M29" s="209" t="str">
        <f>IF(ISERROR(VLOOKUP($A29,#REF!,66,FALSE))=TRUE,"",IF(VLOOKUP($A29,#REF!,66,FALSE)=0,"",VLOOKUP($A29,#REF!,66,FALSE)))</f>
        <v/>
      </c>
      <c r="N29" s="209" t="str">
        <f>IF(ISERROR(VLOOKUP($A29,#REF!,86,FALSE))=TRUE,"",IF(VLOOKUP($A29,#REF!,86,FALSE)=0,"",VLOOKUP($A29,#REF!,86,FALSE)))</f>
        <v/>
      </c>
      <c r="O29" s="209" t="str">
        <f>IF(ISERROR(VLOOKUP($A29,#REF!,106,FALSE))=TRUE,"",IF(VLOOKUP($A29,#REF!,106,FALSE)=0,"",VLOOKUP($A29,#REF!,106,FALSE)))</f>
        <v/>
      </c>
      <c r="P29" s="209" t="str">
        <f>IF(ISERROR(VLOOKUP($A29,#REF!,126,FALSE))=TRUE,"",IF(VLOOKUP($A29,#REF!,126,FALSE)=0,"",VLOOKUP($A29,#REF!,126,FALSE)))</f>
        <v/>
      </c>
      <c r="Q29" s="210" t="str">
        <f>IF(ISERROR(VLOOKUP($A29,#REF!,146,FALSE))=TRUE,"",IF(VLOOKUP($A29,#REF!,146,FALSE)=0,"",VLOOKUP($A29,#REF!,146,FALSE)))</f>
        <v/>
      </c>
      <c r="R29" s="210" t="str">
        <f>IF(ISERROR(VLOOKUP($A29,#REF!,166,FALSE))=TRUE,"",IF(VLOOKUP($A29,#REF!,166,FALSE)=0,"",VLOOKUP($A29,#REF!,166,FALSE)))</f>
        <v/>
      </c>
      <c r="S29" s="210" t="str">
        <f>IF(ISERROR(VLOOKUP($A29,#REF!,186,FALSE))=TRUE,"",IF(VLOOKUP($A29,#REF!,186,FALSE)=0,"",VLOOKUP($A29,#REF!,186,FALSE)))</f>
        <v/>
      </c>
      <c r="T29" s="210" t="str">
        <f>IF(ISERROR(VLOOKUP($A29,#REF!,206,FALSE))=TRUE,"",IF(VLOOKUP($A29,#REF!,206,FALSE)=0,"",VLOOKUP($A29,#REF!,206,FALSE)))</f>
        <v/>
      </c>
      <c r="U29" s="210" t="str">
        <f>IF(ISERROR(VLOOKUP($A29,#REF!,226,FALSE))=TRUE,"",IF(VLOOKUP($A29,#REF!,226,FALSE)=0,"",VLOOKUP($A29,#REF!,226,FALSE)))</f>
        <v/>
      </c>
      <c r="V29" s="210" t="str">
        <f>IF(ISERROR(VLOOKUP($A29,#REF!,246,FALSE))=TRUE,"",IF(VLOOKUP($A29,#REF!,246,FALSE)=0,"",VLOOKUP($A29,#REF!,246,FALSE)))</f>
        <v/>
      </c>
      <c r="W29" s="210" t="str">
        <f>IF(ISERROR(VLOOKUP($A29,#REF!,266,FALSE))=TRUE,"",IF(VLOOKUP($A29,#REF!,266,FALSE)=0,"",VLOOKUP($A29,#REF!,266,FALSE)))</f>
        <v/>
      </c>
      <c r="X29" s="210" t="str">
        <f>IF(ISERROR(VLOOKUP($A29,#REF!,286,FALSE))=TRUE,"",IF(VLOOKUP($A29,#REF!,286,FALSE)=0,"",VLOOKUP($A29,#REF!,286,FALSE)))</f>
        <v/>
      </c>
      <c r="Y29" s="210" t="str">
        <f>IF(ISERROR(VLOOKUP($A29,#REF!,306,FALSE))=TRUE,"",IF(VLOOKUP($A29,#REF!,306,FALSE)=0,"",VLOOKUP($A29,#REF!,306,FALSE)))</f>
        <v/>
      </c>
      <c r="Z29" s="210" t="str">
        <f>IF(ISERROR(VLOOKUP($A29,#REF!,326,FALSE))=TRUE,"",IF(VLOOKUP($A29,#REF!,326,FALSE)=0,"",VLOOKUP($A29,#REF!,326,FALSE)))</f>
        <v/>
      </c>
      <c r="AA29" s="210" t="str">
        <f>IF(ISERROR(VLOOKUP($A29,#REF!,346,FALSE))=TRUE,"",IF(VLOOKUP($A29,#REF!,346,FALSE)=0,"",VLOOKUP($A29,#REF!,346,FALSE)))</f>
        <v/>
      </c>
      <c r="AB29" s="210" t="str">
        <f>IF(ISERROR(VLOOKUP($A29,#REF!,366,FALSE))=TRUE,"",IF(VLOOKUP($A29,#REF!,366,FALSE)=0,"",VLOOKUP($A29,#REF!,366,FALSE)))</f>
        <v/>
      </c>
      <c r="AC29" s="210" t="str">
        <f>IF(ISERROR(VLOOKUP($A29,#REF!,386,FALSE))=TRUE,"",IF(VLOOKUP($A29,#REF!,386,FALSE)=0,"",VLOOKUP($A29,#REF!,386,FALSE)))</f>
        <v/>
      </c>
    </row>
    <row r="30" spans="1:38" ht="13.5" customHeight="1">
      <c r="A30" s="204" t="str">
        <f>IF(info_parties!A30="","",info_parties!A30)</f>
        <v>be_pff01</v>
      </c>
      <c r="B30" s="89" t="str">
        <f>IF(A30="","",MID(info_weblinks!$C$3,32,3))</f>
        <v>bel</v>
      </c>
      <c r="C30" s="89" t="str">
        <f>IF(info_parties!G30="","",info_parties!G30)</f>
        <v>Party for Freedom and Progress</v>
      </c>
      <c r="D30" s="89" t="str">
        <f>IF(info_parties!K30="","",info_parties!K30)</f>
        <v>Partti fir Freiheit und Fortschritt</v>
      </c>
      <c r="E30" s="89" t="str">
        <f>IF(info_parties!H30="","",info_parties!H30)</f>
        <v>PFF</v>
      </c>
      <c r="F30" s="205" t="str">
        <f t="shared" si="0"/>
        <v/>
      </c>
      <c r="G30" s="206" t="str">
        <f t="shared" si="1"/>
        <v/>
      </c>
      <c r="H30" s="207" t="str">
        <f t="shared" si="2"/>
        <v/>
      </c>
      <c r="I30" s="208" t="str">
        <f t="shared" si="3"/>
        <v/>
      </c>
      <c r="J30" s="209" t="str">
        <f>IF(ISERROR(VLOOKUP($A30,#REF!,6,FALSE))=TRUE,"",IF(VLOOKUP($A30,#REF!,6,FALSE)=0,"",VLOOKUP($A30,#REF!,6,FALSE)))</f>
        <v/>
      </c>
      <c r="K30" s="209" t="str">
        <f>IF(ISERROR(VLOOKUP($A30,#REF!,26,FALSE))=TRUE,"",IF(VLOOKUP($A30,#REF!,26,FALSE)=0,"",VLOOKUP($A30,#REF!,26,FALSE)))</f>
        <v/>
      </c>
      <c r="L30" s="209" t="str">
        <f>IF(ISERROR(VLOOKUP($A30,#REF!,46,FALSE))=TRUE,"",IF(VLOOKUP($A30,#REF!,46,FALSE)=0,"",VLOOKUP($A30,#REF!,46,FALSE)))</f>
        <v/>
      </c>
      <c r="M30" s="209" t="str">
        <f>IF(ISERROR(VLOOKUP($A30,#REF!,66,FALSE))=TRUE,"",IF(VLOOKUP($A30,#REF!,66,FALSE)=0,"",VLOOKUP($A30,#REF!,66,FALSE)))</f>
        <v/>
      </c>
      <c r="N30" s="209" t="str">
        <f>IF(ISERROR(VLOOKUP($A30,#REF!,86,FALSE))=TRUE,"",IF(VLOOKUP($A30,#REF!,86,FALSE)=0,"",VLOOKUP($A30,#REF!,86,FALSE)))</f>
        <v/>
      </c>
      <c r="O30" s="209" t="str">
        <f>IF(ISERROR(VLOOKUP($A30,#REF!,106,FALSE))=TRUE,"",IF(VLOOKUP($A30,#REF!,106,FALSE)=0,"",VLOOKUP($A30,#REF!,106,FALSE)))</f>
        <v/>
      </c>
      <c r="P30" s="209" t="str">
        <f>IF(ISERROR(VLOOKUP($A30,#REF!,126,FALSE))=TRUE,"",IF(VLOOKUP($A30,#REF!,126,FALSE)=0,"",VLOOKUP($A30,#REF!,126,FALSE)))</f>
        <v/>
      </c>
      <c r="Q30" s="210" t="str">
        <f>IF(ISERROR(VLOOKUP($A30,#REF!,146,FALSE))=TRUE,"",IF(VLOOKUP($A30,#REF!,146,FALSE)=0,"",VLOOKUP($A30,#REF!,146,FALSE)))</f>
        <v/>
      </c>
      <c r="R30" s="210" t="str">
        <f>IF(ISERROR(VLOOKUP($A30,#REF!,166,FALSE))=TRUE,"",IF(VLOOKUP($A30,#REF!,166,FALSE)=0,"",VLOOKUP($A30,#REF!,166,FALSE)))</f>
        <v/>
      </c>
      <c r="S30" s="210" t="str">
        <f>IF(ISERROR(VLOOKUP($A30,#REF!,186,FALSE))=TRUE,"",IF(VLOOKUP($A30,#REF!,186,FALSE)=0,"",VLOOKUP($A30,#REF!,186,FALSE)))</f>
        <v/>
      </c>
      <c r="T30" s="210" t="str">
        <f>IF(ISERROR(VLOOKUP($A30,#REF!,206,FALSE))=TRUE,"",IF(VLOOKUP($A30,#REF!,206,FALSE)=0,"",VLOOKUP($A30,#REF!,206,FALSE)))</f>
        <v/>
      </c>
      <c r="U30" s="210" t="str">
        <f>IF(ISERROR(VLOOKUP($A30,#REF!,226,FALSE))=TRUE,"",IF(VLOOKUP($A30,#REF!,226,FALSE)=0,"",VLOOKUP($A30,#REF!,226,FALSE)))</f>
        <v/>
      </c>
      <c r="V30" s="210" t="str">
        <f>IF(ISERROR(VLOOKUP($A30,#REF!,246,FALSE))=TRUE,"",IF(VLOOKUP($A30,#REF!,246,FALSE)=0,"",VLOOKUP($A30,#REF!,246,FALSE)))</f>
        <v/>
      </c>
      <c r="W30" s="210" t="str">
        <f>IF(ISERROR(VLOOKUP($A30,#REF!,266,FALSE))=TRUE,"",IF(VLOOKUP($A30,#REF!,266,FALSE)=0,"",VLOOKUP($A30,#REF!,266,FALSE)))</f>
        <v/>
      </c>
      <c r="X30" s="210" t="str">
        <f>IF(ISERROR(VLOOKUP($A30,#REF!,286,FALSE))=TRUE,"",IF(VLOOKUP($A30,#REF!,286,FALSE)=0,"",VLOOKUP($A30,#REF!,286,FALSE)))</f>
        <v/>
      </c>
      <c r="Y30" s="210" t="str">
        <f>IF(ISERROR(VLOOKUP($A30,#REF!,306,FALSE))=TRUE,"",IF(VLOOKUP($A30,#REF!,306,FALSE)=0,"",VLOOKUP($A30,#REF!,306,FALSE)))</f>
        <v/>
      </c>
      <c r="Z30" s="210" t="str">
        <f>IF(ISERROR(VLOOKUP($A30,#REF!,326,FALSE))=TRUE,"",IF(VLOOKUP($A30,#REF!,326,FALSE)=0,"",VLOOKUP($A30,#REF!,326,FALSE)))</f>
        <v/>
      </c>
      <c r="AA30" s="210" t="str">
        <f>IF(ISERROR(VLOOKUP($A30,#REF!,346,FALSE))=TRUE,"",IF(VLOOKUP($A30,#REF!,346,FALSE)=0,"",VLOOKUP($A30,#REF!,346,FALSE)))</f>
        <v/>
      </c>
      <c r="AB30" s="210" t="str">
        <f>IF(ISERROR(VLOOKUP($A30,#REF!,366,FALSE))=TRUE,"",IF(VLOOKUP($A30,#REF!,366,FALSE)=0,"",VLOOKUP($A30,#REF!,366,FALSE)))</f>
        <v/>
      </c>
      <c r="AC30" s="210" t="str">
        <f>IF(ISERROR(VLOOKUP($A30,#REF!,386,FALSE))=TRUE,"",IF(VLOOKUP($A30,#REF!,386,FALSE)=0,"",VLOOKUP($A30,#REF!,386,FALSE)))</f>
        <v/>
      </c>
    </row>
    <row r="31" spans="1:38" ht="13.5" customHeight="1">
      <c r="A31" s="204" t="str">
        <f>IF(info_parties!A31="","",info_parties!A31)</f>
        <v>be_phhp01</v>
      </c>
      <c r="B31" s="89" t="str">
        <f>IF(A31="","",MID(info_weblinks!$C$3,32,3))</f>
        <v>bel</v>
      </c>
      <c r="C31" s="89" t="str">
        <f>IF(info_parties!G31="","",info_parties!G31)</f>
        <v>Humanist Party</v>
      </c>
      <c r="D31" s="89" t="str">
        <f>IF(info_parties!K31="","",info_parties!K31)</f>
        <v>Humanistische partij</v>
      </c>
      <c r="E31" s="89" t="str">
        <f>IF(info_parties!H31="","",info_parties!H31)</f>
        <v>PH-HP</v>
      </c>
      <c r="F31" s="205" t="str">
        <f t="shared" si="0"/>
        <v/>
      </c>
      <c r="G31" s="206" t="str">
        <f t="shared" si="1"/>
        <v/>
      </c>
      <c r="H31" s="207" t="str">
        <f t="shared" si="2"/>
        <v/>
      </c>
      <c r="I31" s="208" t="str">
        <f t="shared" si="3"/>
        <v/>
      </c>
      <c r="J31" s="209" t="str">
        <f>IF(ISERROR(VLOOKUP($A31,#REF!,6,FALSE))=TRUE,"",IF(VLOOKUP($A31,#REF!,6,FALSE)=0,"",VLOOKUP($A31,#REF!,6,FALSE)))</f>
        <v/>
      </c>
      <c r="K31" s="209" t="str">
        <f>IF(ISERROR(VLOOKUP($A31,#REF!,26,FALSE))=TRUE,"",IF(VLOOKUP($A31,#REF!,26,FALSE)=0,"",VLOOKUP($A31,#REF!,26,FALSE)))</f>
        <v/>
      </c>
      <c r="L31" s="209" t="str">
        <f>IF(ISERROR(VLOOKUP($A31,#REF!,46,FALSE))=TRUE,"",IF(VLOOKUP($A31,#REF!,46,FALSE)=0,"",VLOOKUP($A31,#REF!,46,FALSE)))</f>
        <v/>
      </c>
      <c r="M31" s="209" t="str">
        <f>IF(ISERROR(VLOOKUP($A31,#REF!,66,FALSE))=TRUE,"",IF(VLOOKUP($A31,#REF!,66,FALSE)=0,"",VLOOKUP($A31,#REF!,66,FALSE)))</f>
        <v/>
      </c>
      <c r="N31" s="209" t="str">
        <f>IF(ISERROR(VLOOKUP($A31,#REF!,86,FALSE))=TRUE,"",IF(VLOOKUP($A31,#REF!,86,FALSE)=0,"",VLOOKUP($A31,#REF!,86,FALSE)))</f>
        <v/>
      </c>
      <c r="O31" s="209" t="str">
        <f>IF(ISERROR(VLOOKUP($A31,#REF!,106,FALSE))=TRUE,"",IF(VLOOKUP($A31,#REF!,106,FALSE)=0,"",VLOOKUP($A31,#REF!,106,FALSE)))</f>
        <v/>
      </c>
      <c r="P31" s="209" t="str">
        <f>IF(ISERROR(VLOOKUP($A31,#REF!,126,FALSE))=TRUE,"",IF(VLOOKUP($A31,#REF!,126,FALSE)=0,"",VLOOKUP($A31,#REF!,126,FALSE)))</f>
        <v/>
      </c>
      <c r="Q31" s="210" t="str">
        <f>IF(ISERROR(VLOOKUP($A31,#REF!,146,FALSE))=TRUE,"",IF(VLOOKUP($A31,#REF!,146,FALSE)=0,"",VLOOKUP($A31,#REF!,146,FALSE)))</f>
        <v/>
      </c>
      <c r="R31" s="210" t="str">
        <f>IF(ISERROR(VLOOKUP($A31,#REF!,166,FALSE))=TRUE,"",IF(VLOOKUP($A31,#REF!,166,FALSE)=0,"",VLOOKUP($A31,#REF!,166,FALSE)))</f>
        <v/>
      </c>
      <c r="S31" s="210" t="str">
        <f>IF(ISERROR(VLOOKUP($A31,#REF!,186,FALSE))=TRUE,"",IF(VLOOKUP($A31,#REF!,186,FALSE)=0,"",VLOOKUP($A31,#REF!,186,FALSE)))</f>
        <v/>
      </c>
      <c r="T31" s="210" t="str">
        <f>IF(ISERROR(VLOOKUP($A31,#REF!,206,FALSE))=TRUE,"",IF(VLOOKUP($A31,#REF!,206,FALSE)=0,"",VLOOKUP($A31,#REF!,206,FALSE)))</f>
        <v/>
      </c>
      <c r="U31" s="210" t="str">
        <f>IF(ISERROR(VLOOKUP($A31,#REF!,226,FALSE))=TRUE,"",IF(VLOOKUP($A31,#REF!,226,FALSE)=0,"",VLOOKUP($A31,#REF!,226,FALSE)))</f>
        <v/>
      </c>
      <c r="V31" s="210" t="str">
        <f>IF(ISERROR(VLOOKUP($A31,#REF!,246,FALSE))=TRUE,"",IF(VLOOKUP($A31,#REF!,246,FALSE)=0,"",VLOOKUP($A31,#REF!,246,FALSE)))</f>
        <v/>
      </c>
      <c r="W31" s="210" t="str">
        <f>IF(ISERROR(VLOOKUP($A31,#REF!,266,FALSE))=TRUE,"",IF(VLOOKUP($A31,#REF!,266,FALSE)=0,"",VLOOKUP($A31,#REF!,266,FALSE)))</f>
        <v/>
      </c>
      <c r="X31" s="210" t="str">
        <f>IF(ISERROR(VLOOKUP($A31,#REF!,286,FALSE))=TRUE,"",IF(VLOOKUP($A31,#REF!,286,FALSE)=0,"",VLOOKUP($A31,#REF!,286,FALSE)))</f>
        <v/>
      </c>
      <c r="Y31" s="210" t="str">
        <f>IF(ISERROR(VLOOKUP($A31,#REF!,306,FALSE))=TRUE,"",IF(VLOOKUP($A31,#REF!,306,FALSE)=0,"",VLOOKUP($A31,#REF!,306,FALSE)))</f>
        <v/>
      </c>
      <c r="Z31" s="210" t="str">
        <f>IF(ISERROR(VLOOKUP($A31,#REF!,326,FALSE))=TRUE,"",IF(VLOOKUP($A31,#REF!,326,FALSE)=0,"",VLOOKUP($A31,#REF!,326,FALSE)))</f>
        <v/>
      </c>
      <c r="AA31" s="210" t="str">
        <f>IF(ISERROR(VLOOKUP($A31,#REF!,346,FALSE))=TRUE,"",IF(VLOOKUP($A31,#REF!,346,FALSE)=0,"",VLOOKUP($A31,#REF!,346,FALSE)))</f>
        <v/>
      </c>
      <c r="AB31" s="210" t="str">
        <f>IF(ISERROR(VLOOKUP($A31,#REF!,366,FALSE))=TRUE,"",IF(VLOOKUP($A31,#REF!,366,FALSE)=0,"",VLOOKUP($A31,#REF!,366,FALSE)))</f>
        <v/>
      </c>
      <c r="AC31" s="210" t="str">
        <f>IF(ISERROR(VLOOKUP($A31,#REF!,386,FALSE))=TRUE,"",IF(VLOOKUP($A31,#REF!,386,FALSE)=0,"",VLOOKUP($A31,#REF!,386,FALSE)))</f>
        <v/>
      </c>
    </row>
    <row r="32" spans="1:38" ht="13.5" customHeight="1">
      <c r="A32" s="204" t="str">
        <f>IF(info_parties!A32="","",info_parties!A32)</f>
        <v>be_pnpb01</v>
      </c>
      <c r="B32" s="89" t="str">
        <f>IF(A32="","",MID(info_weblinks!$C$3,32,3))</f>
        <v>bel</v>
      </c>
      <c r="C32" s="89" t="str">
        <f>IF(info_parties!G32="","",info_parties!G32)</f>
        <v>Party for New Politics in Belgium</v>
      </c>
      <c r="D32" s="89" t="str">
        <f>IF(info_parties!K32="","",info_parties!K32)</f>
        <v>Partij voor een Nieuwe Politiek in België</v>
      </c>
      <c r="E32" s="89" t="str">
        <f>IF(info_parties!H32="","",info_parties!H32)</f>
        <v>PNPb</v>
      </c>
      <c r="F32" s="205" t="str">
        <f t="shared" si="0"/>
        <v/>
      </c>
      <c r="G32" s="206" t="str">
        <f t="shared" si="1"/>
        <v/>
      </c>
      <c r="H32" s="207" t="str">
        <f t="shared" si="2"/>
        <v/>
      </c>
      <c r="I32" s="208" t="str">
        <f t="shared" si="3"/>
        <v/>
      </c>
      <c r="J32" s="209" t="str">
        <f>IF(ISERROR(VLOOKUP($A32,#REF!,6,FALSE))=TRUE,"",IF(VLOOKUP($A32,#REF!,6,FALSE)=0,"",VLOOKUP($A32,#REF!,6,FALSE)))</f>
        <v/>
      </c>
      <c r="K32" s="209" t="str">
        <f>IF(ISERROR(VLOOKUP($A32,#REF!,26,FALSE))=TRUE,"",IF(VLOOKUP($A32,#REF!,26,FALSE)=0,"",VLOOKUP($A32,#REF!,26,FALSE)))</f>
        <v/>
      </c>
      <c r="L32" s="209" t="str">
        <f>IF(ISERROR(VLOOKUP($A32,#REF!,46,FALSE))=TRUE,"",IF(VLOOKUP($A32,#REF!,46,FALSE)=0,"",VLOOKUP($A32,#REF!,46,FALSE)))</f>
        <v/>
      </c>
      <c r="M32" s="209" t="str">
        <f>IF(ISERROR(VLOOKUP($A32,#REF!,66,FALSE))=TRUE,"",IF(VLOOKUP($A32,#REF!,66,FALSE)=0,"",VLOOKUP($A32,#REF!,66,FALSE)))</f>
        <v/>
      </c>
      <c r="N32" s="209" t="str">
        <f>IF(ISERROR(VLOOKUP($A32,#REF!,86,FALSE))=TRUE,"",IF(VLOOKUP($A32,#REF!,86,FALSE)=0,"",VLOOKUP($A32,#REF!,86,FALSE)))</f>
        <v/>
      </c>
      <c r="O32" s="209" t="str">
        <f>IF(ISERROR(VLOOKUP($A32,#REF!,106,FALSE))=TRUE,"",IF(VLOOKUP($A32,#REF!,106,FALSE)=0,"",VLOOKUP($A32,#REF!,106,FALSE)))</f>
        <v/>
      </c>
      <c r="P32" s="209" t="str">
        <f>IF(ISERROR(VLOOKUP($A32,#REF!,126,FALSE))=TRUE,"",IF(VLOOKUP($A32,#REF!,126,FALSE)=0,"",VLOOKUP($A32,#REF!,126,FALSE)))</f>
        <v/>
      </c>
      <c r="Q32" s="210" t="str">
        <f>IF(ISERROR(VLOOKUP($A32,#REF!,146,FALSE))=TRUE,"",IF(VLOOKUP($A32,#REF!,146,FALSE)=0,"",VLOOKUP($A32,#REF!,146,FALSE)))</f>
        <v/>
      </c>
      <c r="R32" s="210" t="str">
        <f>IF(ISERROR(VLOOKUP($A32,#REF!,166,FALSE))=TRUE,"",IF(VLOOKUP($A32,#REF!,166,FALSE)=0,"",VLOOKUP($A32,#REF!,166,FALSE)))</f>
        <v/>
      </c>
      <c r="S32" s="210" t="str">
        <f>IF(ISERROR(VLOOKUP($A32,#REF!,186,FALSE))=TRUE,"",IF(VLOOKUP($A32,#REF!,186,FALSE)=0,"",VLOOKUP($A32,#REF!,186,FALSE)))</f>
        <v/>
      </c>
      <c r="T32" s="210" t="str">
        <f>IF(ISERROR(VLOOKUP($A32,#REF!,206,FALSE))=TRUE,"",IF(VLOOKUP($A32,#REF!,206,FALSE)=0,"",VLOOKUP($A32,#REF!,206,FALSE)))</f>
        <v/>
      </c>
      <c r="U32" s="210" t="str">
        <f>IF(ISERROR(VLOOKUP($A32,#REF!,226,FALSE))=TRUE,"",IF(VLOOKUP($A32,#REF!,226,FALSE)=0,"",VLOOKUP($A32,#REF!,226,FALSE)))</f>
        <v/>
      </c>
      <c r="V32" s="210" t="str">
        <f>IF(ISERROR(VLOOKUP($A32,#REF!,246,FALSE))=TRUE,"",IF(VLOOKUP($A32,#REF!,246,FALSE)=0,"",VLOOKUP($A32,#REF!,246,FALSE)))</f>
        <v/>
      </c>
      <c r="W32" s="210" t="str">
        <f>IF(ISERROR(VLOOKUP($A32,#REF!,266,FALSE))=TRUE,"",IF(VLOOKUP($A32,#REF!,266,FALSE)=0,"",VLOOKUP($A32,#REF!,266,FALSE)))</f>
        <v/>
      </c>
      <c r="X32" s="210" t="str">
        <f>IF(ISERROR(VLOOKUP($A32,#REF!,286,FALSE))=TRUE,"",IF(VLOOKUP($A32,#REF!,286,FALSE)=0,"",VLOOKUP($A32,#REF!,286,FALSE)))</f>
        <v/>
      </c>
      <c r="Y32" s="210" t="str">
        <f>IF(ISERROR(VLOOKUP($A32,#REF!,306,FALSE))=TRUE,"",IF(VLOOKUP($A32,#REF!,306,FALSE)=0,"",VLOOKUP($A32,#REF!,306,FALSE)))</f>
        <v/>
      </c>
      <c r="Z32" s="210" t="str">
        <f>IF(ISERROR(VLOOKUP($A32,#REF!,326,FALSE))=TRUE,"",IF(VLOOKUP($A32,#REF!,326,FALSE)=0,"",VLOOKUP($A32,#REF!,326,FALSE)))</f>
        <v/>
      </c>
      <c r="AA32" s="210" t="str">
        <f>IF(ISERROR(VLOOKUP($A32,#REF!,346,FALSE))=TRUE,"",IF(VLOOKUP($A32,#REF!,346,FALSE)=0,"",VLOOKUP($A32,#REF!,346,FALSE)))</f>
        <v/>
      </c>
      <c r="AB32" s="210" t="str">
        <f>IF(ISERROR(VLOOKUP($A32,#REF!,366,FALSE))=TRUE,"",IF(VLOOKUP($A32,#REF!,366,FALSE)=0,"",VLOOKUP($A32,#REF!,366,FALSE)))</f>
        <v/>
      </c>
      <c r="AC32" s="210" t="str">
        <f>IF(ISERROR(VLOOKUP($A32,#REF!,386,FALSE))=TRUE,"",IF(VLOOKUP($A32,#REF!,386,FALSE)=0,"",VLOOKUP($A32,#REF!,386,FALSE)))</f>
        <v/>
      </c>
    </row>
    <row r="33" spans="1:29" ht="13.5" customHeight="1">
      <c r="A33" s="204" t="str">
        <f>IF(info_parties!A33="","",info_parties!A33)</f>
        <v>be_pos-sap01</v>
      </c>
      <c r="B33" s="89" t="str">
        <f>IF(A33="","",MID(info_weblinks!$C$3,32,3))</f>
        <v>bel</v>
      </c>
      <c r="C33" s="89" t="str">
        <f>IF(info_parties!G33="","",info_parties!G33)</f>
        <v>Socialist Workers Party</v>
      </c>
      <c r="D33" s="89" t="str">
        <f>IF(info_parties!K33="","",info_parties!K33)</f>
        <v>Socialistische Arbeiders Partij</v>
      </c>
      <c r="E33" s="89" t="str">
        <f>IF(info_parties!H33="","",info_parties!H33)</f>
        <v>POS-SAP</v>
      </c>
      <c r="F33" s="205" t="str">
        <f t="shared" si="0"/>
        <v/>
      </c>
      <c r="G33" s="206" t="str">
        <f t="shared" si="1"/>
        <v/>
      </c>
      <c r="H33" s="207" t="str">
        <f t="shared" si="2"/>
        <v/>
      </c>
      <c r="I33" s="208" t="str">
        <f t="shared" si="3"/>
        <v/>
      </c>
      <c r="J33" s="209" t="str">
        <f>IF(ISERROR(VLOOKUP($A33,#REF!,6,FALSE))=TRUE,"",IF(VLOOKUP($A33,#REF!,6,FALSE)=0,"",VLOOKUP($A33,#REF!,6,FALSE)))</f>
        <v/>
      </c>
      <c r="K33" s="209" t="str">
        <f>IF(ISERROR(VLOOKUP($A33,#REF!,26,FALSE))=TRUE,"",IF(VLOOKUP($A33,#REF!,26,FALSE)=0,"",VLOOKUP($A33,#REF!,26,FALSE)))</f>
        <v/>
      </c>
      <c r="L33" s="209" t="str">
        <f>IF(ISERROR(VLOOKUP($A33,#REF!,46,FALSE))=TRUE,"",IF(VLOOKUP($A33,#REF!,46,FALSE)=0,"",VLOOKUP($A33,#REF!,46,FALSE)))</f>
        <v/>
      </c>
      <c r="M33" s="209" t="str">
        <f>IF(ISERROR(VLOOKUP($A33,#REF!,66,FALSE))=TRUE,"",IF(VLOOKUP($A33,#REF!,66,FALSE)=0,"",VLOOKUP($A33,#REF!,66,FALSE)))</f>
        <v/>
      </c>
      <c r="N33" s="209" t="str">
        <f>IF(ISERROR(VLOOKUP($A33,#REF!,86,FALSE))=TRUE,"",IF(VLOOKUP($A33,#REF!,86,FALSE)=0,"",VLOOKUP($A33,#REF!,86,FALSE)))</f>
        <v/>
      </c>
      <c r="O33" s="209" t="str">
        <f>IF(ISERROR(VLOOKUP($A33,#REF!,106,FALSE))=TRUE,"",IF(VLOOKUP($A33,#REF!,106,FALSE)=0,"",VLOOKUP($A33,#REF!,106,FALSE)))</f>
        <v/>
      </c>
      <c r="P33" s="209" t="str">
        <f>IF(ISERROR(VLOOKUP($A33,#REF!,126,FALSE))=TRUE,"",IF(VLOOKUP($A33,#REF!,126,FALSE)=0,"",VLOOKUP($A33,#REF!,126,FALSE)))</f>
        <v/>
      </c>
      <c r="Q33" s="210" t="str">
        <f>IF(ISERROR(VLOOKUP($A33,#REF!,146,FALSE))=TRUE,"",IF(VLOOKUP($A33,#REF!,146,FALSE)=0,"",VLOOKUP($A33,#REF!,146,FALSE)))</f>
        <v/>
      </c>
      <c r="R33" s="210" t="str">
        <f>IF(ISERROR(VLOOKUP($A33,#REF!,166,FALSE))=TRUE,"",IF(VLOOKUP($A33,#REF!,166,FALSE)=0,"",VLOOKUP($A33,#REF!,166,FALSE)))</f>
        <v/>
      </c>
      <c r="S33" s="210" t="str">
        <f>IF(ISERROR(VLOOKUP($A33,#REF!,186,FALSE))=TRUE,"",IF(VLOOKUP($A33,#REF!,186,FALSE)=0,"",VLOOKUP($A33,#REF!,186,FALSE)))</f>
        <v/>
      </c>
      <c r="T33" s="210" t="str">
        <f>IF(ISERROR(VLOOKUP($A33,#REF!,206,FALSE))=TRUE,"",IF(VLOOKUP($A33,#REF!,206,FALSE)=0,"",VLOOKUP($A33,#REF!,206,FALSE)))</f>
        <v/>
      </c>
      <c r="U33" s="210" t="str">
        <f>IF(ISERROR(VLOOKUP($A33,#REF!,226,FALSE))=TRUE,"",IF(VLOOKUP($A33,#REF!,226,FALSE)=0,"",VLOOKUP($A33,#REF!,226,FALSE)))</f>
        <v/>
      </c>
      <c r="V33" s="210" t="str">
        <f>IF(ISERROR(VLOOKUP($A33,#REF!,246,FALSE))=TRUE,"",IF(VLOOKUP($A33,#REF!,246,FALSE)=0,"",VLOOKUP($A33,#REF!,246,FALSE)))</f>
        <v/>
      </c>
      <c r="W33" s="210" t="str">
        <f>IF(ISERROR(VLOOKUP($A33,#REF!,266,FALSE))=TRUE,"",IF(VLOOKUP($A33,#REF!,266,FALSE)=0,"",VLOOKUP($A33,#REF!,266,FALSE)))</f>
        <v/>
      </c>
      <c r="X33" s="210" t="str">
        <f>IF(ISERROR(VLOOKUP($A33,#REF!,286,FALSE))=TRUE,"",IF(VLOOKUP($A33,#REF!,286,FALSE)=0,"",VLOOKUP($A33,#REF!,286,FALSE)))</f>
        <v/>
      </c>
      <c r="Y33" s="210" t="str">
        <f>IF(ISERROR(VLOOKUP($A33,#REF!,306,FALSE))=TRUE,"",IF(VLOOKUP($A33,#REF!,306,FALSE)=0,"",VLOOKUP($A33,#REF!,306,FALSE)))</f>
        <v/>
      </c>
      <c r="Z33" s="210" t="str">
        <f>IF(ISERROR(VLOOKUP($A33,#REF!,326,FALSE))=TRUE,"",IF(VLOOKUP($A33,#REF!,326,FALSE)=0,"",VLOOKUP($A33,#REF!,326,FALSE)))</f>
        <v/>
      </c>
      <c r="AA33" s="210" t="str">
        <f>IF(ISERROR(VLOOKUP($A33,#REF!,346,FALSE))=TRUE,"",IF(VLOOKUP($A33,#REF!,346,FALSE)=0,"",VLOOKUP($A33,#REF!,346,FALSE)))</f>
        <v/>
      </c>
      <c r="AB33" s="210" t="str">
        <f>IF(ISERROR(VLOOKUP($A33,#REF!,366,FALSE))=TRUE,"",IF(VLOOKUP($A33,#REF!,366,FALSE)=0,"",VLOOKUP($A33,#REF!,366,FALSE)))</f>
        <v/>
      </c>
      <c r="AC33" s="210" t="str">
        <f>IF(ISERROR(VLOOKUP($A33,#REF!,386,FALSE))=TRUE,"",IF(VLOOKUP($A33,#REF!,386,FALSE)=0,"",VLOOKUP($A33,#REF!,386,FALSE)))</f>
        <v/>
      </c>
    </row>
    <row r="34" spans="1:29" ht="13.5" customHeight="1">
      <c r="A34" s="204" t="str">
        <f>IF(info_parties!A34="","",info_parties!A34)</f>
        <v>be_prl01</v>
      </c>
      <c r="B34" s="89" t="str">
        <f>IF(A34="","",MID(info_weblinks!$C$3,32,3))</f>
        <v>bel</v>
      </c>
      <c r="C34" s="89" t="str">
        <f>IF(info_parties!G34="","",info_parties!G34)</f>
        <v>Liberal Reform Party</v>
      </c>
      <c r="D34" s="89" t="str">
        <f>IF(info_parties!K34="","",info_parties!K34)</f>
        <v/>
      </c>
      <c r="E34" s="89" t="str">
        <f>IF(info_parties!H34="","",info_parties!H34)</f>
        <v>PRL</v>
      </c>
      <c r="F34" s="205" t="str">
        <f t="shared" si="0"/>
        <v/>
      </c>
      <c r="G34" s="206" t="str">
        <f t="shared" si="1"/>
        <v/>
      </c>
      <c r="H34" s="207" t="str">
        <f t="shared" si="2"/>
        <v/>
      </c>
      <c r="I34" s="208" t="str">
        <f t="shared" si="3"/>
        <v/>
      </c>
      <c r="J34" s="209" t="str">
        <f>IF(ISERROR(VLOOKUP($A34,#REF!,6,FALSE))=TRUE,"",IF(VLOOKUP($A34,#REF!,6,FALSE)=0,"",VLOOKUP($A34,#REF!,6,FALSE)))</f>
        <v/>
      </c>
      <c r="K34" s="209" t="str">
        <f>IF(ISERROR(VLOOKUP($A34,#REF!,26,FALSE))=TRUE,"",IF(VLOOKUP($A34,#REF!,26,FALSE)=0,"",VLOOKUP($A34,#REF!,26,FALSE)))</f>
        <v/>
      </c>
      <c r="L34" s="209" t="str">
        <f>IF(ISERROR(VLOOKUP($A34,#REF!,46,FALSE))=TRUE,"",IF(VLOOKUP($A34,#REF!,46,FALSE)=0,"",VLOOKUP($A34,#REF!,46,FALSE)))</f>
        <v/>
      </c>
      <c r="M34" s="209" t="str">
        <f>IF(ISERROR(VLOOKUP($A34,#REF!,66,FALSE))=TRUE,"",IF(VLOOKUP($A34,#REF!,66,FALSE)=0,"",VLOOKUP($A34,#REF!,66,FALSE)))</f>
        <v/>
      </c>
      <c r="N34" s="209" t="str">
        <f>IF(ISERROR(VLOOKUP($A34,#REF!,86,FALSE))=TRUE,"",IF(VLOOKUP($A34,#REF!,86,FALSE)=0,"",VLOOKUP($A34,#REF!,86,FALSE)))</f>
        <v/>
      </c>
      <c r="O34" s="209" t="str">
        <f>IF(ISERROR(VLOOKUP($A34,#REF!,106,FALSE))=TRUE,"",IF(VLOOKUP($A34,#REF!,106,FALSE)=0,"",VLOOKUP($A34,#REF!,106,FALSE)))</f>
        <v/>
      </c>
      <c r="P34" s="209" t="str">
        <f>IF(ISERROR(VLOOKUP($A34,#REF!,126,FALSE))=TRUE,"",IF(VLOOKUP($A34,#REF!,126,FALSE)=0,"",VLOOKUP($A34,#REF!,126,FALSE)))</f>
        <v/>
      </c>
      <c r="Q34" s="210" t="str">
        <f>IF(ISERROR(VLOOKUP($A34,#REF!,146,FALSE))=TRUE,"",IF(VLOOKUP($A34,#REF!,146,FALSE)=0,"",VLOOKUP($A34,#REF!,146,FALSE)))</f>
        <v/>
      </c>
      <c r="R34" s="210" t="str">
        <f>IF(ISERROR(VLOOKUP($A34,#REF!,166,FALSE))=TRUE,"",IF(VLOOKUP($A34,#REF!,166,FALSE)=0,"",VLOOKUP($A34,#REF!,166,FALSE)))</f>
        <v/>
      </c>
      <c r="S34" s="210" t="str">
        <f>IF(ISERROR(VLOOKUP($A34,#REF!,186,FALSE))=TRUE,"",IF(VLOOKUP($A34,#REF!,186,FALSE)=0,"",VLOOKUP($A34,#REF!,186,FALSE)))</f>
        <v/>
      </c>
      <c r="T34" s="210" t="str">
        <f>IF(ISERROR(VLOOKUP($A34,#REF!,206,FALSE))=TRUE,"",IF(VLOOKUP($A34,#REF!,206,FALSE)=0,"",VLOOKUP($A34,#REF!,206,FALSE)))</f>
        <v/>
      </c>
      <c r="U34" s="210" t="str">
        <f>IF(ISERROR(VLOOKUP($A34,#REF!,226,FALSE))=TRUE,"",IF(VLOOKUP($A34,#REF!,226,FALSE)=0,"",VLOOKUP($A34,#REF!,226,FALSE)))</f>
        <v/>
      </c>
      <c r="V34" s="210" t="str">
        <f>IF(ISERROR(VLOOKUP($A34,#REF!,246,FALSE))=TRUE,"",IF(VLOOKUP($A34,#REF!,246,FALSE)=0,"",VLOOKUP($A34,#REF!,246,FALSE)))</f>
        <v/>
      </c>
      <c r="W34" s="210" t="str">
        <f>IF(ISERROR(VLOOKUP($A34,#REF!,266,FALSE))=TRUE,"",IF(VLOOKUP($A34,#REF!,266,FALSE)=0,"",VLOOKUP($A34,#REF!,266,FALSE)))</f>
        <v/>
      </c>
      <c r="X34" s="210" t="str">
        <f>IF(ISERROR(VLOOKUP($A34,#REF!,286,FALSE))=TRUE,"",IF(VLOOKUP($A34,#REF!,286,FALSE)=0,"",VLOOKUP($A34,#REF!,286,FALSE)))</f>
        <v/>
      </c>
      <c r="Y34" s="210" t="str">
        <f>IF(ISERROR(VLOOKUP($A34,#REF!,306,FALSE))=TRUE,"",IF(VLOOKUP($A34,#REF!,306,FALSE)=0,"",VLOOKUP($A34,#REF!,306,FALSE)))</f>
        <v/>
      </c>
      <c r="Z34" s="210" t="str">
        <f>IF(ISERROR(VLOOKUP($A34,#REF!,326,FALSE))=TRUE,"",IF(VLOOKUP($A34,#REF!,326,FALSE)=0,"",VLOOKUP($A34,#REF!,326,FALSE)))</f>
        <v/>
      </c>
      <c r="AA34" s="210" t="str">
        <f>IF(ISERROR(VLOOKUP($A34,#REF!,346,FALSE))=TRUE,"",IF(VLOOKUP($A34,#REF!,346,FALSE)=0,"",VLOOKUP($A34,#REF!,346,FALSE)))</f>
        <v/>
      </c>
      <c r="AB34" s="210" t="str">
        <f>IF(ISERROR(VLOOKUP($A34,#REF!,366,FALSE))=TRUE,"",IF(VLOOKUP($A34,#REF!,366,FALSE)=0,"",VLOOKUP($A34,#REF!,366,FALSE)))</f>
        <v/>
      </c>
      <c r="AC34" s="210" t="str">
        <f>IF(ISERROR(VLOOKUP($A34,#REF!,386,FALSE))=TRUE,"",IF(VLOOKUP($A34,#REF!,386,FALSE)=0,"",VLOOKUP($A34,#REF!,386,FALSE)))</f>
        <v/>
      </c>
    </row>
    <row r="35" spans="1:29" ht="13.5" customHeight="1">
      <c r="A35" s="204" t="str">
        <f>IF(info_parties!A35="","",info_parties!A35)</f>
        <v>be_prl-fdf01</v>
      </c>
      <c r="B35" s="89" t="str">
        <f>IF(A35="","",MID(info_weblinks!$C$3,32,3))</f>
        <v>bel</v>
      </c>
      <c r="C35" s="89" t="str">
        <f>IF(info_parties!G35="","",info_parties!G35)</f>
        <v>Federation of the Liberal Reform Party, the Francophone Democratic Front and the Movement of Citizens for Change</v>
      </c>
      <c r="D35" s="89" t="str">
        <f>IF(info_parties!K35="","",info_parties!K35)</f>
        <v/>
      </c>
      <c r="E35" s="89" t="str">
        <f>IF(info_parties!H35="","",info_parties!H35)</f>
        <v>PRL-FDF-MCC</v>
      </c>
      <c r="F35" s="205" t="str">
        <f t="shared" si="0"/>
        <v/>
      </c>
      <c r="G35" s="206" t="str">
        <f t="shared" si="1"/>
        <v/>
      </c>
      <c r="H35" s="207" t="str">
        <f t="shared" si="2"/>
        <v/>
      </c>
      <c r="I35" s="208" t="str">
        <f t="shared" si="3"/>
        <v/>
      </c>
      <c r="J35" s="209" t="str">
        <f>IF(ISERROR(VLOOKUP($A35,#REF!,6,FALSE))=TRUE,"",IF(VLOOKUP($A35,#REF!,6,FALSE)=0,"",VLOOKUP($A35,#REF!,6,FALSE)))</f>
        <v/>
      </c>
      <c r="K35" s="209" t="str">
        <f>IF(ISERROR(VLOOKUP($A35,#REF!,26,FALSE))=TRUE,"",IF(VLOOKUP($A35,#REF!,26,FALSE)=0,"",VLOOKUP($A35,#REF!,26,FALSE)))</f>
        <v/>
      </c>
      <c r="L35" s="209" t="str">
        <f>IF(ISERROR(VLOOKUP($A35,#REF!,46,FALSE))=TRUE,"",IF(VLOOKUP($A35,#REF!,46,FALSE)=0,"",VLOOKUP($A35,#REF!,46,FALSE)))</f>
        <v/>
      </c>
      <c r="M35" s="209" t="str">
        <f>IF(ISERROR(VLOOKUP($A35,#REF!,66,FALSE))=TRUE,"",IF(VLOOKUP($A35,#REF!,66,FALSE)=0,"",VLOOKUP($A35,#REF!,66,FALSE)))</f>
        <v/>
      </c>
      <c r="N35" s="209" t="str">
        <f>IF(ISERROR(VLOOKUP($A35,#REF!,86,FALSE))=TRUE,"",IF(VLOOKUP($A35,#REF!,86,FALSE)=0,"",VLOOKUP($A35,#REF!,86,FALSE)))</f>
        <v/>
      </c>
      <c r="O35" s="209" t="str">
        <f>IF(ISERROR(VLOOKUP($A35,#REF!,106,FALSE))=TRUE,"",IF(VLOOKUP($A35,#REF!,106,FALSE)=0,"",VLOOKUP($A35,#REF!,106,FALSE)))</f>
        <v/>
      </c>
      <c r="P35" s="209" t="str">
        <f>IF(ISERROR(VLOOKUP($A35,#REF!,126,FALSE))=TRUE,"",IF(VLOOKUP($A35,#REF!,126,FALSE)=0,"",VLOOKUP($A35,#REF!,126,FALSE)))</f>
        <v/>
      </c>
      <c r="Q35" s="210" t="str">
        <f>IF(ISERROR(VLOOKUP($A35,#REF!,146,FALSE))=TRUE,"",IF(VLOOKUP($A35,#REF!,146,FALSE)=0,"",VLOOKUP($A35,#REF!,146,FALSE)))</f>
        <v/>
      </c>
      <c r="R35" s="210" t="str">
        <f>IF(ISERROR(VLOOKUP($A35,#REF!,166,FALSE))=TRUE,"",IF(VLOOKUP($A35,#REF!,166,FALSE)=0,"",VLOOKUP($A35,#REF!,166,FALSE)))</f>
        <v/>
      </c>
      <c r="S35" s="210" t="str">
        <f>IF(ISERROR(VLOOKUP($A35,#REF!,186,FALSE))=TRUE,"",IF(VLOOKUP($A35,#REF!,186,FALSE)=0,"",VLOOKUP($A35,#REF!,186,FALSE)))</f>
        <v/>
      </c>
      <c r="T35" s="210" t="str">
        <f>IF(ISERROR(VLOOKUP($A35,#REF!,206,FALSE))=TRUE,"",IF(VLOOKUP($A35,#REF!,206,FALSE)=0,"",VLOOKUP($A35,#REF!,206,FALSE)))</f>
        <v/>
      </c>
      <c r="U35" s="210" t="str">
        <f>IF(ISERROR(VLOOKUP($A35,#REF!,226,FALSE))=TRUE,"",IF(VLOOKUP($A35,#REF!,226,FALSE)=0,"",VLOOKUP($A35,#REF!,226,FALSE)))</f>
        <v/>
      </c>
      <c r="V35" s="210" t="str">
        <f>IF(ISERROR(VLOOKUP($A35,#REF!,246,FALSE))=TRUE,"",IF(VLOOKUP($A35,#REF!,246,FALSE)=0,"",VLOOKUP($A35,#REF!,246,FALSE)))</f>
        <v/>
      </c>
      <c r="W35" s="210" t="str">
        <f>IF(ISERROR(VLOOKUP($A35,#REF!,266,FALSE))=TRUE,"",IF(VLOOKUP($A35,#REF!,266,FALSE)=0,"",VLOOKUP($A35,#REF!,266,FALSE)))</f>
        <v/>
      </c>
      <c r="X35" s="210" t="str">
        <f>IF(ISERROR(VLOOKUP($A35,#REF!,286,FALSE))=TRUE,"",IF(VLOOKUP($A35,#REF!,286,FALSE)=0,"",VLOOKUP($A35,#REF!,286,FALSE)))</f>
        <v/>
      </c>
      <c r="Y35" s="210" t="str">
        <f>IF(ISERROR(VLOOKUP($A35,#REF!,306,FALSE))=TRUE,"",IF(VLOOKUP($A35,#REF!,306,FALSE)=0,"",VLOOKUP($A35,#REF!,306,FALSE)))</f>
        <v/>
      </c>
      <c r="Z35" s="210" t="str">
        <f>IF(ISERROR(VLOOKUP($A35,#REF!,326,FALSE))=TRUE,"",IF(VLOOKUP($A35,#REF!,326,FALSE)=0,"",VLOOKUP($A35,#REF!,326,FALSE)))</f>
        <v/>
      </c>
      <c r="AA35" s="210" t="str">
        <f>IF(ISERROR(VLOOKUP($A35,#REF!,346,FALSE))=TRUE,"",IF(VLOOKUP($A35,#REF!,346,FALSE)=0,"",VLOOKUP($A35,#REF!,346,FALSE)))</f>
        <v/>
      </c>
      <c r="AB35" s="210" t="str">
        <f>IF(ISERROR(VLOOKUP($A35,#REF!,366,FALSE))=TRUE,"",IF(VLOOKUP($A35,#REF!,366,FALSE)=0,"",VLOOKUP($A35,#REF!,366,FALSE)))</f>
        <v/>
      </c>
      <c r="AC35" s="210" t="str">
        <f>IF(ISERROR(VLOOKUP($A35,#REF!,386,FALSE))=TRUE,"",IF(VLOOKUP($A35,#REF!,386,FALSE)=0,"",VLOOKUP($A35,#REF!,386,FALSE)))</f>
        <v/>
      </c>
    </row>
    <row r="36" spans="1:29" ht="13.5" customHeight="1">
      <c r="A36" s="204" t="str">
        <f>IF(info_parties!A36="","",info_parties!A36)</f>
        <v>be_ps01</v>
      </c>
      <c r="B36" s="89" t="str">
        <f>IF(A36="","",MID(info_weblinks!$C$3,32,3))</f>
        <v>bel</v>
      </c>
      <c r="C36" s="89" t="str">
        <f>IF(info_parties!G36="","",info_parties!G36)</f>
        <v>Socialist Party</v>
      </c>
      <c r="D36" s="89" t="str">
        <f>IF(info_parties!K36="","",info_parties!K36)</f>
        <v/>
      </c>
      <c r="E36" s="89" t="str">
        <f>IF(info_parties!H36="","",info_parties!H36)</f>
        <v>PS</v>
      </c>
      <c r="F36" s="205" t="str">
        <f t="shared" si="0"/>
        <v/>
      </c>
      <c r="G36" s="206" t="str">
        <f t="shared" si="1"/>
        <v/>
      </c>
      <c r="H36" s="207" t="str">
        <f t="shared" si="2"/>
        <v/>
      </c>
      <c r="I36" s="208" t="str">
        <f t="shared" si="3"/>
        <v/>
      </c>
      <c r="J36" s="209" t="str">
        <f>IF(ISERROR(VLOOKUP($A36,#REF!,6,FALSE))=TRUE,"",IF(VLOOKUP($A36,#REF!,6,FALSE)=0,"",VLOOKUP($A36,#REF!,6,FALSE)))</f>
        <v/>
      </c>
      <c r="K36" s="209" t="str">
        <f>IF(ISERROR(VLOOKUP($A36,#REF!,26,FALSE))=TRUE,"",IF(VLOOKUP($A36,#REF!,26,FALSE)=0,"",VLOOKUP($A36,#REF!,26,FALSE)))</f>
        <v/>
      </c>
      <c r="L36" s="209" t="str">
        <f>IF(ISERROR(VLOOKUP($A36,#REF!,46,FALSE))=TRUE,"",IF(VLOOKUP($A36,#REF!,46,FALSE)=0,"",VLOOKUP($A36,#REF!,46,FALSE)))</f>
        <v/>
      </c>
      <c r="M36" s="209" t="str">
        <f>IF(ISERROR(VLOOKUP($A36,#REF!,66,FALSE))=TRUE,"",IF(VLOOKUP($A36,#REF!,66,FALSE)=0,"",VLOOKUP($A36,#REF!,66,FALSE)))</f>
        <v/>
      </c>
      <c r="N36" s="209" t="str">
        <f>IF(ISERROR(VLOOKUP($A36,#REF!,86,FALSE))=TRUE,"",IF(VLOOKUP($A36,#REF!,86,FALSE)=0,"",VLOOKUP($A36,#REF!,86,FALSE)))</f>
        <v/>
      </c>
      <c r="O36" s="209" t="str">
        <f>IF(ISERROR(VLOOKUP($A36,#REF!,106,FALSE))=TRUE,"",IF(VLOOKUP($A36,#REF!,106,FALSE)=0,"",VLOOKUP($A36,#REF!,106,FALSE)))</f>
        <v/>
      </c>
      <c r="P36" s="209" t="str">
        <f>IF(ISERROR(VLOOKUP($A36,#REF!,126,FALSE))=TRUE,"",IF(VLOOKUP($A36,#REF!,126,FALSE)=0,"",VLOOKUP($A36,#REF!,126,FALSE)))</f>
        <v/>
      </c>
      <c r="Q36" s="210" t="str">
        <f>IF(ISERROR(VLOOKUP($A36,#REF!,146,FALSE))=TRUE,"",IF(VLOOKUP($A36,#REF!,146,FALSE)=0,"",VLOOKUP($A36,#REF!,146,FALSE)))</f>
        <v/>
      </c>
      <c r="R36" s="210" t="str">
        <f>IF(ISERROR(VLOOKUP($A36,#REF!,166,FALSE))=TRUE,"",IF(VLOOKUP($A36,#REF!,166,FALSE)=0,"",VLOOKUP($A36,#REF!,166,FALSE)))</f>
        <v/>
      </c>
      <c r="S36" s="210" t="str">
        <f>IF(ISERROR(VLOOKUP($A36,#REF!,186,FALSE))=TRUE,"",IF(VLOOKUP($A36,#REF!,186,FALSE)=0,"",VLOOKUP($A36,#REF!,186,FALSE)))</f>
        <v/>
      </c>
      <c r="T36" s="210" t="str">
        <f>IF(ISERROR(VLOOKUP($A36,#REF!,206,FALSE))=TRUE,"",IF(VLOOKUP($A36,#REF!,206,FALSE)=0,"",VLOOKUP($A36,#REF!,206,FALSE)))</f>
        <v/>
      </c>
      <c r="U36" s="210" t="str">
        <f>IF(ISERROR(VLOOKUP($A36,#REF!,226,FALSE))=TRUE,"",IF(VLOOKUP($A36,#REF!,226,FALSE)=0,"",VLOOKUP($A36,#REF!,226,FALSE)))</f>
        <v/>
      </c>
      <c r="V36" s="210" t="str">
        <f>IF(ISERROR(VLOOKUP($A36,#REF!,246,FALSE))=TRUE,"",IF(VLOOKUP($A36,#REF!,246,FALSE)=0,"",VLOOKUP($A36,#REF!,246,FALSE)))</f>
        <v/>
      </c>
      <c r="W36" s="210" t="str">
        <f>IF(ISERROR(VLOOKUP($A36,#REF!,266,FALSE))=TRUE,"",IF(VLOOKUP($A36,#REF!,266,FALSE)=0,"",VLOOKUP($A36,#REF!,266,FALSE)))</f>
        <v/>
      </c>
      <c r="X36" s="210" t="str">
        <f>IF(ISERROR(VLOOKUP($A36,#REF!,286,FALSE))=TRUE,"",IF(VLOOKUP($A36,#REF!,286,FALSE)=0,"",VLOOKUP($A36,#REF!,286,FALSE)))</f>
        <v/>
      </c>
      <c r="Y36" s="210" t="str">
        <f>IF(ISERROR(VLOOKUP($A36,#REF!,306,FALSE))=TRUE,"",IF(VLOOKUP($A36,#REF!,306,FALSE)=0,"",VLOOKUP($A36,#REF!,306,FALSE)))</f>
        <v/>
      </c>
      <c r="Z36" s="210" t="str">
        <f>IF(ISERROR(VLOOKUP($A36,#REF!,326,FALSE))=TRUE,"",IF(VLOOKUP($A36,#REF!,326,FALSE)=0,"",VLOOKUP($A36,#REF!,326,FALSE)))</f>
        <v/>
      </c>
      <c r="AA36" s="210" t="str">
        <f>IF(ISERROR(VLOOKUP($A36,#REF!,346,FALSE))=TRUE,"",IF(VLOOKUP($A36,#REF!,346,FALSE)=0,"",VLOOKUP($A36,#REF!,346,FALSE)))</f>
        <v/>
      </c>
      <c r="AB36" s="210" t="str">
        <f>IF(ISERROR(VLOOKUP($A36,#REF!,366,FALSE))=TRUE,"",IF(VLOOKUP($A36,#REF!,366,FALSE)=0,"",VLOOKUP($A36,#REF!,366,FALSE)))</f>
        <v/>
      </c>
      <c r="AC36" s="210" t="str">
        <f>IF(ISERROR(VLOOKUP($A36,#REF!,386,FALSE))=TRUE,"",IF(VLOOKUP($A36,#REF!,386,FALSE)=0,"",VLOOKUP($A36,#REF!,386,FALSE)))</f>
        <v/>
      </c>
    </row>
    <row r="37" spans="1:29" ht="13.5" customHeight="1">
      <c r="A37" s="204" t="str">
        <f>IF(info_parties!A37="","",info_parties!A37)</f>
        <v>be_psc01</v>
      </c>
      <c r="B37" s="89" t="str">
        <f>IF(A37="","",MID(info_weblinks!$C$3,32,3))</f>
        <v>bel</v>
      </c>
      <c r="C37" s="89" t="str">
        <f>IF(info_parties!G37="","",info_parties!G37)</f>
        <v>Democrat Humanist Centre</v>
      </c>
      <c r="D37" s="89" t="str">
        <f>IF(info_parties!K37="","",info_parties!K37)</f>
        <v/>
      </c>
      <c r="E37" s="89" t="str">
        <f>IF(info_parties!H37="","",info_parties!H37)</f>
        <v>CDH</v>
      </c>
      <c r="F37" s="205" t="str">
        <f t="shared" si="0"/>
        <v/>
      </c>
      <c r="G37" s="206" t="str">
        <f t="shared" si="1"/>
        <v/>
      </c>
      <c r="H37" s="207" t="str">
        <f t="shared" si="2"/>
        <v/>
      </c>
      <c r="I37" s="208" t="str">
        <f t="shared" si="3"/>
        <v/>
      </c>
      <c r="J37" s="209" t="str">
        <f>IF(ISERROR(VLOOKUP($A37,#REF!,6,FALSE))=TRUE,"",IF(VLOOKUP($A37,#REF!,6,FALSE)=0,"",VLOOKUP($A37,#REF!,6,FALSE)))</f>
        <v/>
      </c>
      <c r="K37" s="209" t="str">
        <f>IF(ISERROR(VLOOKUP($A37,#REF!,26,FALSE))=TRUE,"",IF(VLOOKUP($A37,#REF!,26,FALSE)=0,"",VLOOKUP($A37,#REF!,26,FALSE)))</f>
        <v/>
      </c>
      <c r="L37" s="209" t="str">
        <f>IF(ISERROR(VLOOKUP($A37,#REF!,46,FALSE))=TRUE,"",IF(VLOOKUP($A37,#REF!,46,FALSE)=0,"",VLOOKUP($A37,#REF!,46,FALSE)))</f>
        <v/>
      </c>
      <c r="M37" s="209" t="str">
        <f>IF(ISERROR(VLOOKUP($A37,#REF!,66,FALSE))=TRUE,"",IF(VLOOKUP($A37,#REF!,66,FALSE)=0,"",VLOOKUP($A37,#REF!,66,FALSE)))</f>
        <v/>
      </c>
      <c r="N37" s="209" t="str">
        <f>IF(ISERROR(VLOOKUP($A37,#REF!,86,FALSE))=TRUE,"",IF(VLOOKUP($A37,#REF!,86,FALSE)=0,"",VLOOKUP($A37,#REF!,86,FALSE)))</f>
        <v/>
      </c>
      <c r="O37" s="209" t="str">
        <f>IF(ISERROR(VLOOKUP($A37,#REF!,106,FALSE))=TRUE,"",IF(VLOOKUP($A37,#REF!,106,FALSE)=0,"",VLOOKUP($A37,#REF!,106,FALSE)))</f>
        <v/>
      </c>
      <c r="P37" s="209" t="str">
        <f>IF(ISERROR(VLOOKUP($A37,#REF!,126,FALSE))=TRUE,"",IF(VLOOKUP($A37,#REF!,126,FALSE)=0,"",VLOOKUP($A37,#REF!,126,FALSE)))</f>
        <v/>
      </c>
      <c r="Q37" s="210" t="str">
        <f>IF(ISERROR(VLOOKUP($A37,#REF!,146,FALSE))=TRUE,"",IF(VLOOKUP($A37,#REF!,146,FALSE)=0,"",VLOOKUP($A37,#REF!,146,FALSE)))</f>
        <v/>
      </c>
      <c r="R37" s="210" t="str">
        <f>IF(ISERROR(VLOOKUP($A37,#REF!,166,FALSE))=TRUE,"",IF(VLOOKUP($A37,#REF!,166,FALSE)=0,"",VLOOKUP($A37,#REF!,166,FALSE)))</f>
        <v/>
      </c>
      <c r="S37" s="210" t="str">
        <f>IF(ISERROR(VLOOKUP($A37,#REF!,186,FALSE))=TRUE,"",IF(VLOOKUP($A37,#REF!,186,FALSE)=0,"",VLOOKUP($A37,#REF!,186,FALSE)))</f>
        <v/>
      </c>
      <c r="T37" s="210" t="str">
        <f>IF(ISERROR(VLOOKUP($A37,#REF!,206,FALSE))=TRUE,"",IF(VLOOKUP($A37,#REF!,206,FALSE)=0,"",VLOOKUP($A37,#REF!,206,FALSE)))</f>
        <v/>
      </c>
      <c r="U37" s="210" t="str">
        <f>IF(ISERROR(VLOOKUP($A37,#REF!,226,FALSE))=TRUE,"",IF(VLOOKUP($A37,#REF!,226,FALSE)=0,"",VLOOKUP($A37,#REF!,226,FALSE)))</f>
        <v/>
      </c>
      <c r="V37" s="210" t="str">
        <f>IF(ISERROR(VLOOKUP($A37,#REF!,246,FALSE))=TRUE,"",IF(VLOOKUP($A37,#REF!,246,FALSE)=0,"",VLOOKUP($A37,#REF!,246,FALSE)))</f>
        <v/>
      </c>
      <c r="W37" s="210" t="str">
        <f>IF(ISERROR(VLOOKUP($A37,#REF!,266,FALSE))=TRUE,"",IF(VLOOKUP($A37,#REF!,266,FALSE)=0,"",VLOOKUP($A37,#REF!,266,FALSE)))</f>
        <v/>
      </c>
      <c r="X37" s="210" t="str">
        <f>IF(ISERROR(VLOOKUP($A37,#REF!,286,FALSE))=TRUE,"",IF(VLOOKUP($A37,#REF!,286,FALSE)=0,"",VLOOKUP($A37,#REF!,286,FALSE)))</f>
        <v/>
      </c>
      <c r="Y37" s="210" t="str">
        <f>IF(ISERROR(VLOOKUP($A37,#REF!,306,FALSE))=TRUE,"",IF(VLOOKUP($A37,#REF!,306,FALSE)=0,"",VLOOKUP($A37,#REF!,306,FALSE)))</f>
        <v/>
      </c>
      <c r="Z37" s="210" t="str">
        <f>IF(ISERROR(VLOOKUP($A37,#REF!,326,FALSE))=TRUE,"",IF(VLOOKUP($A37,#REF!,326,FALSE)=0,"",VLOOKUP($A37,#REF!,326,FALSE)))</f>
        <v/>
      </c>
      <c r="AA37" s="210" t="str">
        <f>IF(ISERROR(VLOOKUP($A37,#REF!,346,FALSE))=TRUE,"",IF(VLOOKUP($A37,#REF!,346,FALSE)=0,"",VLOOKUP($A37,#REF!,346,FALSE)))</f>
        <v/>
      </c>
      <c r="AB37" s="210" t="str">
        <f>IF(ISERROR(VLOOKUP($A37,#REF!,366,FALSE))=TRUE,"",IF(VLOOKUP($A37,#REF!,366,FALSE)=0,"",VLOOKUP($A37,#REF!,366,FALSE)))</f>
        <v/>
      </c>
      <c r="AC37" s="210" t="str">
        <f>IF(ISERROR(VLOOKUP($A37,#REF!,386,FALSE))=TRUE,"",IF(VLOOKUP($A37,#REF!,386,FALSE)=0,"",VLOOKUP($A37,#REF!,386,FALSE)))</f>
        <v/>
      </c>
    </row>
    <row r="38" spans="1:29" ht="13.5" customHeight="1">
      <c r="A38" s="204" t="str">
        <f>IF(info_parties!A38="","",info_parties!A38)</f>
        <v>be_pvda-ptb01</v>
      </c>
      <c r="B38" s="89" t="str">
        <f>IF(A38="","",MID(info_weblinks!$C$3,32,3))</f>
        <v>bel</v>
      </c>
      <c r="C38" s="89" t="str">
        <f>IF(info_parties!G38="","",info_parties!G38)</f>
        <v>Labour Party</v>
      </c>
      <c r="D38" s="89" t="str">
        <f>IF(info_parties!K38="","",info_parties!K38)</f>
        <v>Partij van de Arbeid</v>
      </c>
      <c r="E38" s="89" t="str">
        <f>IF(info_parties!H38="","",info_parties!H38)</f>
        <v>PVDA-PTB</v>
      </c>
      <c r="F38" s="205" t="str">
        <f t="shared" si="0"/>
        <v/>
      </c>
      <c r="G38" s="206" t="str">
        <f t="shared" si="1"/>
        <v/>
      </c>
      <c r="H38" s="207" t="str">
        <f t="shared" si="2"/>
        <v/>
      </c>
      <c r="I38" s="208" t="str">
        <f t="shared" si="3"/>
        <v/>
      </c>
      <c r="J38" s="209" t="str">
        <f>IF(ISERROR(VLOOKUP($A38,#REF!,6,FALSE))=TRUE,"",IF(VLOOKUP($A38,#REF!,6,FALSE)=0,"",VLOOKUP($A38,#REF!,6,FALSE)))</f>
        <v/>
      </c>
      <c r="K38" s="209" t="str">
        <f>IF(ISERROR(VLOOKUP($A38,#REF!,26,FALSE))=TRUE,"",IF(VLOOKUP($A38,#REF!,26,FALSE)=0,"",VLOOKUP($A38,#REF!,26,FALSE)))</f>
        <v/>
      </c>
      <c r="L38" s="209" t="str">
        <f>IF(ISERROR(VLOOKUP($A38,#REF!,46,FALSE))=TRUE,"",IF(VLOOKUP($A38,#REF!,46,FALSE)=0,"",VLOOKUP($A38,#REF!,46,FALSE)))</f>
        <v/>
      </c>
      <c r="M38" s="209" t="str">
        <f>IF(ISERROR(VLOOKUP($A38,#REF!,66,FALSE))=TRUE,"",IF(VLOOKUP($A38,#REF!,66,FALSE)=0,"",VLOOKUP($A38,#REF!,66,FALSE)))</f>
        <v/>
      </c>
      <c r="N38" s="209" t="str">
        <f>IF(ISERROR(VLOOKUP($A38,#REF!,86,FALSE))=TRUE,"",IF(VLOOKUP($A38,#REF!,86,FALSE)=0,"",VLOOKUP($A38,#REF!,86,FALSE)))</f>
        <v/>
      </c>
      <c r="O38" s="209" t="str">
        <f>IF(ISERROR(VLOOKUP($A38,#REF!,106,FALSE))=TRUE,"",IF(VLOOKUP($A38,#REF!,106,FALSE)=0,"",VLOOKUP($A38,#REF!,106,FALSE)))</f>
        <v/>
      </c>
      <c r="P38" s="209" t="str">
        <f>IF(ISERROR(VLOOKUP($A38,#REF!,126,FALSE))=TRUE,"",IF(VLOOKUP($A38,#REF!,126,FALSE)=0,"",VLOOKUP($A38,#REF!,126,FALSE)))</f>
        <v/>
      </c>
      <c r="Q38" s="210" t="str">
        <f>IF(ISERROR(VLOOKUP($A38,#REF!,146,FALSE))=TRUE,"",IF(VLOOKUP($A38,#REF!,146,FALSE)=0,"",VLOOKUP($A38,#REF!,146,FALSE)))</f>
        <v/>
      </c>
      <c r="R38" s="210" t="str">
        <f>IF(ISERROR(VLOOKUP($A38,#REF!,166,FALSE))=TRUE,"",IF(VLOOKUP($A38,#REF!,166,FALSE)=0,"",VLOOKUP($A38,#REF!,166,FALSE)))</f>
        <v/>
      </c>
      <c r="S38" s="210" t="str">
        <f>IF(ISERROR(VLOOKUP($A38,#REF!,186,FALSE))=TRUE,"",IF(VLOOKUP($A38,#REF!,186,FALSE)=0,"",VLOOKUP($A38,#REF!,186,FALSE)))</f>
        <v/>
      </c>
      <c r="T38" s="210" t="str">
        <f>IF(ISERROR(VLOOKUP($A38,#REF!,206,FALSE))=TRUE,"",IF(VLOOKUP($A38,#REF!,206,FALSE)=0,"",VLOOKUP($A38,#REF!,206,FALSE)))</f>
        <v/>
      </c>
      <c r="U38" s="210" t="str">
        <f>IF(ISERROR(VLOOKUP($A38,#REF!,226,FALSE))=TRUE,"",IF(VLOOKUP($A38,#REF!,226,FALSE)=0,"",VLOOKUP($A38,#REF!,226,FALSE)))</f>
        <v/>
      </c>
      <c r="V38" s="210" t="str">
        <f>IF(ISERROR(VLOOKUP($A38,#REF!,246,FALSE))=TRUE,"",IF(VLOOKUP($A38,#REF!,246,FALSE)=0,"",VLOOKUP($A38,#REF!,246,FALSE)))</f>
        <v/>
      </c>
      <c r="W38" s="210" t="str">
        <f>IF(ISERROR(VLOOKUP($A38,#REF!,266,FALSE))=TRUE,"",IF(VLOOKUP($A38,#REF!,266,FALSE)=0,"",VLOOKUP($A38,#REF!,266,FALSE)))</f>
        <v/>
      </c>
      <c r="X38" s="210" t="str">
        <f>IF(ISERROR(VLOOKUP($A38,#REF!,286,FALSE))=TRUE,"",IF(VLOOKUP($A38,#REF!,286,FALSE)=0,"",VLOOKUP($A38,#REF!,286,FALSE)))</f>
        <v/>
      </c>
      <c r="Y38" s="210" t="str">
        <f>IF(ISERROR(VLOOKUP($A38,#REF!,306,FALSE))=TRUE,"",IF(VLOOKUP($A38,#REF!,306,FALSE)=0,"",VLOOKUP($A38,#REF!,306,FALSE)))</f>
        <v/>
      </c>
      <c r="Z38" s="210" t="str">
        <f>IF(ISERROR(VLOOKUP($A38,#REF!,326,FALSE))=TRUE,"",IF(VLOOKUP($A38,#REF!,326,FALSE)=0,"",VLOOKUP($A38,#REF!,326,FALSE)))</f>
        <v/>
      </c>
      <c r="AA38" s="210" t="str">
        <f>IF(ISERROR(VLOOKUP($A38,#REF!,346,FALSE))=TRUE,"",IF(VLOOKUP($A38,#REF!,346,FALSE)=0,"",VLOOKUP($A38,#REF!,346,FALSE)))</f>
        <v/>
      </c>
      <c r="AB38" s="210" t="str">
        <f>IF(ISERROR(VLOOKUP($A38,#REF!,366,FALSE))=TRUE,"",IF(VLOOKUP($A38,#REF!,366,FALSE)=0,"",VLOOKUP($A38,#REF!,366,FALSE)))</f>
        <v/>
      </c>
      <c r="AC38" s="210" t="str">
        <f>IF(ISERROR(VLOOKUP($A38,#REF!,386,FALSE))=TRUE,"",IF(VLOOKUP($A38,#REF!,386,FALSE)=0,"",VLOOKUP($A38,#REF!,386,FALSE)))</f>
        <v/>
      </c>
    </row>
    <row r="39" spans="1:29" ht="13.5" customHeight="1">
      <c r="A39" s="204" t="str">
        <f>IF(info_parties!A39="","",info_parties!A39)</f>
        <v>be_pvda01</v>
      </c>
      <c r="B39" s="89" t="str">
        <f>IF(A39="","",MID(info_weblinks!$C$3,32,3))</f>
        <v>bel</v>
      </c>
      <c r="C39" s="89" t="str">
        <f>IF(info_parties!G39="","",info_parties!G39)</f>
        <v>Labour Party</v>
      </c>
      <c r="D39" s="89" t="str">
        <f>IF(info_parties!K39="","",info_parties!K39)</f>
        <v>Partij van de Arbeid</v>
      </c>
      <c r="E39" s="89" t="str">
        <f>IF(info_parties!H39="","",info_parties!H39)</f>
        <v>PVDA</v>
      </c>
      <c r="F39" s="205" t="str">
        <f t="shared" si="0"/>
        <v/>
      </c>
      <c r="G39" s="206" t="str">
        <f t="shared" si="1"/>
        <v/>
      </c>
      <c r="H39" s="207" t="str">
        <f t="shared" si="2"/>
        <v/>
      </c>
      <c r="I39" s="208" t="str">
        <f t="shared" si="3"/>
        <v/>
      </c>
      <c r="J39" s="209" t="str">
        <f>IF(ISERROR(VLOOKUP($A39,#REF!,6,FALSE))=TRUE,"",IF(VLOOKUP($A39,#REF!,6,FALSE)=0,"",VLOOKUP($A39,#REF!,6,FALSE)))</f>
        <v/>
      </c>
      <c r="K39" s="209" t="str">
        <f>IF(ISERROR(VLOOKUP($A39,#REF!,26,FALSE))=TRUE,"",IF(VLOOKUP($A39,#REF!,26,FALSE)=0,"",VLOOKUP($A39,#REF!,26,FALSE)))</f>
        <v/>
      </c>
      <c r="L39" s="209" t="str">
        <f>IF(ISERROR(VLOOKUP($A39,#REF!,46,FALSE))=TRUE,"",IF(VLOOKUP($A39,#REF!,46,FALSE)=0,"",VLOOKUP($A39,#REF!,46,FALSE)))</f>
        <v/>
      </c>
      <c r="M39" s="209" t="str">
        <f>IF(ISERROR(VLOOKUP($A39,#REF!,66,FALSE))=TRUE,"",IF(VLOOKUP($A39,#REF!,66,FALSE)=0,"",VLOOKUP($A39,#REF!,66,FALSE)))</f>
        <v/>
      </c>
      <c r="N39" s="209" t="str">
        <f>IF(ISERROR(VLOOKUP($A39,#REF!,86,FALSE))=TRUE,"",IF(VLOOKUP($A39,#REF!,86,FALSE)=0,"",VLOOKUP($A39,#REF!,86,FALSE)))</f>
        <v/>
      </c>
      <c r="O39" s="209" t="str">
        <f>IF(ISERROR(VLOOKUP($A39,#REF!,106,FALSE))=TRUE,"",IF(VLOOKUP($A39,#REF!,106,FALSE)=0,"",VLOOKUP($A39,#REF!,106,FALSE)))</f>
        <v/>
      </c>
      <c r="P39" s="209" t="str">
        <f>IF(ISERROR(VLOOKUP($A39,#REF!,126,FALSE))=TRUE,"",IF(VLOOKUP($A39,#REF!,126,FALSE)=0,"",VLOOKUP($A39,#REF!,126,FALSE)))</f>
        <v/>
      </c>
      <c r="Q39" s="210" t="str">
        <f>IF(ISERROR(VLOOKUP($A39,#REF!,146,FALSE))=TRUE,"",IF(VLOOKUP($A39,#REF!,146,FALSE)=0,"",VLOOKUP($A39,#REF!,146,FALSE)))</f>
        <v/>
      </c>
      <c r="R39" s="210" t="str">
        <f>IF(ISERROR(VLOOKUP($A39,#REF!,166,FALSE))=TRUE,"",IF(VLOOKUP($A39,#REF!,166,FALSE)=0,"",VLOOKUP($A39,#REF!,166,FALSE)))</f>
        <v/>
      </c>
      <c r="S39" s="210" t="str">
        <f>IF(ISERROR(VLOOKUP($A39,#REF!,186,FALSE))=TRUE,"",IF(VLOOKUP($A39,#REF!,186,FALSE)=0,"",VLOOKUP($A39,#REF!,186,FALSE)))</f>
        <v/>
      </c>
      <c r="T39" s="210" t="str">
        <f>IF(ISERROR(VLOOKUP($A39,#REF!,206,FALSE))=TRUE,"",IF(VLOOKUP($A39,#REF!,206,FALSE)=0,"",VLOOKUP($A39,#REF!,206,FALSE)))</f>
        <v/>
      </c>
      <c r="U39" s="210" t="str">
        <f>IF(ISERROR(VLOOKUP($A39,#REF!,226,FALSE))=TRUE,"",IF(VLOOKUP($A39,#REF!,226,FALSE)=0,"",VLOOKUP($A39,#REF!,226,FALSE)))</f>
        <v/>
      </c>
      <c r="V39" s="210" t="str">
        <f>IF(ISERROR(VLOOKUP($A39,#REF!,246,FALSE))=TRUE,"",IF(VLOOKUP($A39,#REF!,246,FALSE)=0,"",VLOOKUP($A39,#REF!,246,FALSE)))</f>
        <v/>
      </c>
      <c r="W39" s="210" t="str">
        <f>IF(ISERROR(VLOOKUP($A39,#REF!,266,FALSE))=TRUE,"",IF(VLOOKUP($A39,#REF!,266,FALSE)=0,"",VLOOKUP($A39,#REF!,266,FALSE)))</f>
        <v/>
      </c>
      <c r="X39" s="210" t="str">
        <f>IF(ISERROR(VLOOKUP($A39,#REF!,286,FALSE))=TRUE,"",IF(VLOOKUP($A39,#REF!,286,FALSE)=0,"",VLOOKUP($A39,#REF!,286,FALSE)))</f>
        <v/>
      </c>
      <c r="Y39" s="210" t="str">
        <f>IF(ISERROR(VLOOKUP($A39,#REF!,306,FALSE))=TRUE,"",IF(VLOOKUP($A39,#REF!,306,FALSE)=0,"",VLOOKUP($A39,#REF!,306,FALSE)))</f>
        <v/>
      </c>
      <c r="Z39" s="210" t="str">
        <f>IF(ISERROR(VLOOKUP($A39,#REF!,326,FALSE))=TRUE,"",IF(VLOOKUP($A39,#REF!,326,FALSE)=0,"",VLOOKUP($A39,#REF!,326,FALSE)))</f>
        <v/>
      </c>
      <c r="AA39" s="210" t="str">
        <f>IF(ISERROR(VLOOKUP($A39,#REF!,346,FALSE))=TRUE,"",IF(VLOOKUP($A39,#REF!,346,FALSE)=0,"",VLOOKUP($A39,#REF!,346,FALSE)))</f>
        <v/>
      </c>
      <c r="AB39" s="210" t="str">
        <f>IF(ISERROR(VLOOKUP($A39,#REF!,366,FALSE))=TRUE,"",IF(VLOOKUP($A39,#REF!,366,FALSE)=0,"",VLOOKUP($A39,#REF!,366,FALSE)))</f>
        <v/>
      </c>
      <c r="AC39" s="210" t="str">
        <f>IF(ISERROR(VLOOKUP($A39,#REF!,386,FALSE))=TRUE,"",IF(VLOOKUP($A39,#REF!,386,FALSE)=0,"",VLOOKUP($A39,#REF!,386,FALSE)))</f>
        <v/>
      </c>
    </row>
    <row r="40" spans="1:29" ht="13.5" customHeight="1">
      <c r="A40" s="204" t="str">
        <f>IF(info_parties!A40="","",info_parties!A40)</f>
        <v>be_ptb01</v>
      </c>
      <c r="B40" s="89" t="str">
        <f>IF(A40="","",MID(info_weblinks!$C$3,32,3))</f>
        <v>bel</v>
      </c>
      <c r="C40" s="89" t="str">
        <f>IF(info_parties!G40="","",info_parties!G40)</f>
        <v>Labour Party</v>
      </c>
      <c r="D40" s="89" t="str">
        <f>IF(info_parties!K40="","",info_parties!K40)</f>
        <v/>
      </c>
      <c r="E40" s="89" t="str">
        <f>IF(info_parties!H40="","",info_parties!H40)</f>
        <v>PTB</v>
      </c>
      <c r="F40" s="205" t="str">
        <f t="shared" si="0"/>
        <v/>
      </c>
      <c r="G40" s="206" t="str">
        <f t="shared" si="1"/>
        <v/>
      </c>
      <c r="H40" s="207" t="str">
        <f t="shared" si="2"/>
        <v/>
      </c>
      <c r="I40" s="208" t="str">
        <f t="shared" si="3"/>
        <v/>
      </c>
      <c r="J40" s="209" t="str">
        <f>IF(ISERROR(VLOOKUP($A40,#REF!,6,FALSE))=TRUE,"",IF(VLOOKUP($A40,#REF!,6,FALSE)=0,"",VLOOKUP($A40,#REF!,6,FALSE)))</f>
        <v/>
      </c>
      <c r="K40" s="209" t="str">
        <f>IF(ISERROR(VLOOKUP($A40,#REF!,26,FALSE))=TRUE,"",IF(VLOOKUP($A40,#REF!,26,FALSE)=0,"",VLOOKUP($A40,#REF!,26,FALSE)))</f>
        <v/>
      </c>
      <c r="L40" s="209" t="str">
        <f>IF(ISERROR(VLOOKUP($A40,#REF!,46,FALSE))=TRUE,"",IF(VLOOKUP($A40,#REF!,46,FALSE)=0,"",VLOOKUP($A40,#REF!,46,FALSE)))</f>
        <v/>
      </c>
      <c r="M40" s="209" t="str">
        <f>IF(ISERROR(VLOOKUP($A40,#REF!,66,FALSE))=TRUE,"",IF(VLOOKUP($A40,#REF!,66,FALSE)=0,"",VLOOKUP($A40,#REF!,66,FALSE)))</f>
        <v/>
      </c>
      <c r="N40" s="209" t="str">
        <f>IF(ISERROR(VLOOKUP($A40,#REF!,86,FALSE))=TRUE,"",IF(VLOOKUP($A40,#REF!,86,FALSE)=0,"",VLOOKUP($A40,#REF!,86,FALSE)))</f>
        <v/>
      </c>
      <c r="O40" s="209" t="str">
        <f>IF(ISERROR(VLOOKUP($A40,#REF!,106,FALSE))=TRUE,"",IF(VLOOKUP($A40,#REF!,106,FALSE)=0,"",VLOOKUP($A40,#REF!,106,FALSE)))</f>
        <v/>
      </c>
      <c r="P40" s="209" t="str">
        <f>IF(ISERROR(VLOOKUP($A40,#REF!,126,FALSE))=TRUE,"",IF(VLOOKUP($A40,#REF!,126,FALSE)=0,"",VLOOKUP($A40,#REF!,126,FALSE)))</f>
        <v/>
      </c>
      <c r="Q40" s="210" t="str">
        <f>IF(ISERROR(VLOOKUP($A40,#REF!,146,FALSE))=TRUE,"",IF(VLOOKUP($A40,#REF!,146,FALSE)=0,"",VLOOKUP($A40,#REF!,146,FALSE)))</f>
        <v/>
      </c>
      <c r="R40" s="210" t="str">
        <f>IF(ISERROR(VLOOKUP($A40,#REF!,166,FALSE))=TRUE,"",IF(VLOOKUP($A40,#REF!,166,FALSE)=0,"",VLOOKUP($A40,#REF!,166,FALSE)))</f>
        <v/>
      </c>
      <c r="S40" s="210" t="str">
        <f>IF(ISERROR(VLOOKUP($A40,#REF!,186,FALSE))=TRUE,"",IF(VLOOKUP($A40,#REF!,186,FALSE)=0,"",VLOOKUP($A40,#REF!,186,FALSE)))</f>
        <v/>
      </c>
      <c r="T40" s="210" t="str">
        <f>IF(ISERROR(VLOOKUP($A40,#REF!,206,FALSE))=TRUE,"",IF(VLOOKUP($A40,#REF!,206,FALSE)=0,"",VLOOKUP($A40,#REF!,206,FALSE)))</f>
        <v/>
      </c>
      <c r="U40" s="210" t="str">
        <f>IF(ISERROR(VLOOKUP($A40,#REF!,226,FALSE))=TRUE,"",IF(VLOOKUP($A40,#REF!,226,FALSE)=0,"",VLOOKUP($A40,#REF!,226,FALSE)))</f>
        <v/>
      </c>
      <c r="V40" s="210" t="str">
        <f>IF(ISERROR(VLOOKUP($A40,#REF!,246,FALSE))=TRUE,"",IF(VLOOKUP($A40,#REF!,246,FALSE)=0,"",VLOOKUP($A40,#REF!,246,FALSE)))</f>
        <v/>
      </c>
      <c r="W40" s="210" t="str">
        <f>IF(ISERROR(VLOOKUP($A40,#REF!,266,FALSE))=TRUE,"",IF(VLOOKUP($A40,#REF!,266,FALSE)=0,"",VLOOKUP($A40,#REF!,266,FALSE)))</f>
        <v/>
      </c>
      <c r="X40" s="210" t="str">
        <f>IF(ISERROR(VLOOKUP($A40,#REF!,286,FALSE))=TRUE,"",IF(VLOOKUP($A40,#REF!,286,FALSE)=0,"",VLOOKUP($A40,#REF!,286,FALSE)))</f>
        <v/>
      </c>
      <c r="Y40" s="210" t="str">
        <f>IF(ISERROR(VLOOKUP($A40,#REF!,306,FALSE))=TRUE,"",IF(VLOOKUP($A40,#REF!,306,FALSE)=0,"",VLOOKUP($A40,#REF!,306,FALSE)))</f>
        <v/>
      </c>
      <c r="Z40" s="210" t="str">
        <f>IF(ISERROR(VLOOKUP($A40,#REF!,326,FALSE))=TRUE,"",IF(VLOOKUP($A40,#REF!,326,FALSE)=0,"",VLOOKUP($A40,#REF!,326,FALSE)))</f>
        <v/>
      </c>
      <c r="AA40" s="210" t="str">
        <f>IF(ISERROR(VLOOKUP($A40,#REF!,346,FALSE))=TRUE,"",IF(VLOOKUP($A40,#REF!,346,FALSE)=0,"",VLOOKUP($A40,#REF!,346,FALSE)))</f>
        <v/>
      </c>
      <c r="AB40" s="210" t="str">
        <f>IF(ISERROR(VLOOKUP($A40,#REF!,366,FALSE))=TRUE,"",IF(VLOOKUP($A40,#REF!,366,FALSE)=0,"",VLOOKUP($A40,#REF!,366,FALSE)))</f>
        <v/>
      </c>
      <c r="AC40" s="210" t="str">
        <f>IF(ISERROR(VLOOKUP($A40,#REF!,386,FALSE))=TRUE,"",IF(VLOOKUP($A40,#REF!,386,FALSE)=0,"",VLOOKUP($A40,#REF!,386,FALSE)))</f>
        <v/>
      </c>
    </row>
    <row r="41" spans="1:29" ht="13.5" customHeight="1">
      <c r="A41" s="204" t="str">
        <f>IF(info_parties!A41="","",info_parties!A41)</f>
        <v>be_pvv01</v>
      </c>
      <c r="B41" s="89" t="str">
        <f>IF(A41="","",MID(info_weblinks!$C$3,32,3))</f>
        <v>bel</v>
      </c>
      <c r="C41" s="89" t="str">
        <f>IF(info_parties!G41="","",info_parties!G41)</f>
        <v>Party of Liberty and Progress</v>
      </c>
      <c r="D41" s="89" t="str">
        <f>IF(info_parties!K41="","",info_parties!K41)</f>
        <v xml:space="preserve"> Partij voor Vrijheid en Vooruitgang</v>
      </c>
      <c r="E41" s="89" t="str">
        <f>IF(info_parties!H41="","",info_parties!H41)</f>
        <v>PVV</v>
      </c>
      <c r="F41" s="205" t="str">
        <f t="shared" si="0"/>
        <v/>
      </c>
      <c r="G41" s="206" t="str">
        <f t="shared" si="1"/>
        <v/>
      </c>
      <c r="H41" s="207" t="str">
        <f t="shared" si="2"/>
        <v/>
      </c>
      <c r="I41" s="208" t="str">
        <f t="shared" si="3"/>
        <v/>
      </c>
      <c r="J41" s="209" t="str">
        <f>IF(ISERROR(VLOOKUP($A41,#REF!,6,FALSE))=TRUE,"",IF(VLOOKUP($A41,#REF!,6,FALSE)=0,"",VLOOKUP($A41,#REF!,6,FALSE)))</f>
        <v/>
      </c>
      <c r="K41" s="209" t="str">
        <f>IF(ISERROR(VLOOKUP($A41,#REF!,26,FALSE))=TRUE,"",IF(VLOOKUP($A41,#REF!,26,FALSE)=0,"",VLOOKUP($A41,#REF!,26,FALSE)))</f>
        <v/>
      </c>
      <c r="L41" s="209" t="str">
        <f>IF(ISERROR(VLOOKUP($A41,#REF!,46,FALSE))=TRUE,"",IF(VLOOKUP($A41,#REF!,46,FALSE)=0,"",VLOOKUP($A41,#REF!,46,FALSE)))</f>
        <v/>
      </c>
      <c r="M41" s="209" t="str">
        <f>IF(ISERROR(VLOOKUP($A41,#REF!,66,FALSE))=TRUE,"",IF(VLOOKUP($A41,#REF!,66,FALSE)=0,"",VLOOKUP($A41,#REF!,66,FALSE)))</f>
        <v/>
      </c>
      <c r="N41" s="209" t="str">
        <f>IF(ISERROR(VLOOKUP($A41,#REF!,86,FALSE))=TRUE,"",IF(VLOOKUP($A41,#REF!,86,FALSE)=0,"",VLOOKUP($A41,#REF!,86,FALSE)))</f>
        <v/>
      </c>
      <c r="O41" s="209" t="str">
        <f>IF(ISERROR(VLOOKUP($A41,#REF!,106,FALSE))=TRUE,"",IF(VLOOKUP($A41,#REF!,106,FALSE)=0,"",VLOOKUP($A41,#REF!,106,FALSE)))</f>
        <v/>
      </c>
      <c r="P41" s="209" t="str">
        <f>IF(ISERROR(VLOOKUP($A41,#REF!,126,FALSE))=TRUE,"",IF(VLOOKUP($A41,#REF!,126,FALSE)=0,"",VLOOKUP($A41,#REF!,126,FALSE)))</f>
        <v/>
      </c>
      <c r="Q41" s="210" t="str">
        <f>IF(ISERROR(VLOOKUP($A41,#REF!,146,FALSE))=TRUE,"",IF(VLOOKUP($A41,#REF!,146,FALSE)=0,"",VLOOKUP($A41,#REF!,146,FALSE)))</f>
        <v/>
      </c>
      <c r="R41" s="210" t="str">
        <f>IF(ISERROR(VLOOKUP($A41,#REF!,166,FALSE))=TRUE,"",IF(VLOOKUP($A41,#REF!,166,FALSE)=0,"",VLOOKUP($A41,#REF!,166,FALSE)))</f>
        <v/>
      </c>
      <c r="S41" s="210" t="str">
        <f>IF(ISERROR(VLOOKUP($A41,#REF!,186,FALSE))=TRUE,"",IF(VLOOKUP($A41,#REF!,186,FALSE)=0,"",VLOOKUP($A41,#REF!,186,FALSE)))</f>
        <v/>
      </c>
      <c r="T41" s="210" t="str">
        <f>IF(ISERROR(VLOOKUP($A41,#REF!,206,FALSE))=TRUE,"",IF(VLOOKUP($A41,#REF!,206,FALSE)=0,"",VLOOKUP($A41,#REF!,206,FALSE)))</f>
        <v/>
      </c>
      <c r="U41" s="210" t="str">
        <f>IF(ISERROR(VLOOKUP($A41,#REF!,226,FALSE))=TRUE,"",IF(VLOOKUP($A41,#REF!,226,FALSE)=0,"",VLOOKUP($A41,#REF!,226,FALSE)))</f>
        <v/>
      </c>
      <c r="V41" s="210" t="str">
        <f>IF(ISERROR(VLOOKUP($A41,#REF!,246,FALSE))=TRUE,"",IF(VLOOKUP($A41,#REF!,246,FALSE)=0,"",VLOOKUP($A41,#REF!,246,FALSE)))</f>
        <v/>
      </c>
      <c r="W41" s="210" t="str">
        <f>IF(ISERROR(VLOOKUP($A41,#REF!,266,FALSE))=TRUE,"",IF(VLOOKUP($A41,#REF!,266,FALSE)=0,"",VLOOKUP($A41,#REF!,266,FALSE)))</f>
        <v/>
      </c>
      <c r="X41" s="210" t="str">
        <f>IF(ISERROR(VLOOKUP($A41,#REF!,286,FALSE))=TRUE,"",IF(VLOOKUP($A41,#REF!,286,FALSE)=0,"",VLOOKUP($A41,#REF!,286,FALSE)))</f>
        <v/>
      </c>
      <c r="Y41" s="210" t="str">
        <f>IF(ISERROR(VLOOKUP($A41,#REF!,306,FALSE))=TRUE,"",IF(VLOOKUP($A41,#REF!,306,FALSE)=0,"",VLOOKUP($A41,#REF!,306,FALSE)))</f>
        <v/>
      </c>
      <c r="Z41" s="210" t="str">
        <f>IF(ISERROR(VLOOKUP($A41,#REF!,326,FALSE))=TRUE,"",IF(VLOOKUP($A41,#REF!,326,FALSE)=0,"",VLOOKUP($A41,#REF!,326,FALSE)))</f>
        <v/>
      </c>
      <c r="AA41" s="210" t="str">
        <f>IF(ISERROR(VLOOKUP($A41,#REF!,346,FALSE))=TRUE,"",IF(VLOOKUP($A41,#REF!,346,FALSE)=0,"",VLOOKUP($A41,#REF!,346,FALSE)))</f>
        <v/>
      </c>
      <c r="AB41" s="210" t="str">
        <f>IF(ISERROR(VLOOKUP($A41,#REF!,366,FALSE))=TRUE,"",IF(VLOOKUP($A41,#REF!,366,FALSE)=0,"",VLOOKUP($A41,#REF!,366,FALSE)))</f>
        <v/>
      </c>
      <c r="AC41" s="210" t="str">
        <f>IF(ISERROR(VLOOKUP($A41,#REF!,386,FALSE))=TRUE,"",IF(VLOOKUP($A41,#REF!,386,FALSE)=0,"",VLOOKUP($A41,#REF!,386,FALSE)))</f>
        <v/>
      </c>
    </row>
    <row r="42" spans="1:29" ht="13.5" customHeight="1">
      <c r="A42" s="204" t="str">
        <f>IF(info_parties!A42="","",info_parties!A42)</f>
        <v>be_regebo01</v>
      </c>
      <c r="B42" s="89" t="str">
        <f>IF(A42="","",MID(info_weblinks!$C$3,32,3))</f>
        <v>bel</v>
      </c>
      <c r="C42" s="89" t="str">
        <f>IF(info_parties!G42="","",info_parties!G42)</f>
        <v>Rainbow</v>
      </c>
      <c r="D42" s="89" t="str">
        <f>IF(info_parties!K42="","",info_parties!K42)</f>
        <v/>
      </c>
      <c r="E42" s="89" t="str">
        <f>IF(info_parties!H42="","",info_parties!H42)</f>
        <v>REGEBO</v>
      </c>
      <c r="F42" s="205" t="str">
        <f t="shared" si="0"/>
        <v/>
      </c>
      <c r="G42" s="206" t="str">
        <f t="shared" si="1"/>
        <v/>
      </c>
      <c r="H42" s="207" t="str">
        <f t="shared" si="2"/>
        <v/>
      </c>
      <c r="I42" s="208" t="str">
        <f t="shared" si="3"/>
        <v/>
      </c>
      <c r="J42" s="209" t="str">
        <f>IF(ISERROR(VLOOKUP($A42,#REF!,6,FALSE))=TRUE,"",IF(VLOOKUP($A42,#REF!,6,FALSE)=0,"",VLOOKUP($A42,#REF!,6,FALSE)))</f>
        <v/>
      </c>
      <c r="K42" s="209" t="str">
        <f>IF(ISERROR(VLOOKUP($A42,#REF!,26,FALSE))=TRUE,"",IF(VLOOKUP($A42,#REF!,26,FALSE)=0,"",VLOOKUP($A42,#REF!,26,FALSE)))</f>
        <v/>
      </c>
      <c r="L42" s="209" t="str">
        <f>IF(ISERROR(VLOOKUP($A42,#REF!,46,FALSE))=TRUE,"",IF(VLOOKUP($A42,#REF!,46,FALSE)=0,"",VLOOKUP($A42,#REF!,46,FALSE)))</f>
        <v/>
      </c>
      <c r="M42" s="209" t="str">
        <f>IF(ISERROR(VLOOKUP($A42,#REF!,66,FALSE))=TRUE,"",IF(VLOOKUP($A42,#REF!,66,FALSE)=0,"",VLOOKUP($A42,#REF!,66,FALSE)))</f>
        <v/>
      </c>
      <c r="N42" s="209" t="str">
        <f>IF(ISERROR(VLOOKUP($A42,#REF!,86,FALSE))=TRUE,"",IF(VLOOKUP($A42,#REF!,86,FALSE)=0,"",VLOOKUP($A42,#REF!,86,FALSE)))</f>
        <v/>
      </c>
      <c r="O42" s="209" t="str">
        <f>IF(ISERROR(VLOOKUP($A42,#REF!,106,FALSE))=TRUE,"",IF(VLOOKUP($A42,#REF!,106,FALSE)=0,"",VLOOKUP($A42,#REF!,106,FALSE)))</f>
        <v/>
      </c>
      <c r="P42" s="209" t="str">
        <f>IF(ISERROR(VLOOKUP($A42,#REF!,126,FALSE))=TRUE,"",IF(VLOOKUP($A42,#REF!,126,FALSE)=0,"",VLOOKUP($A42,#REF!,126,FALSE)))</f>
        <v/>
      </c>
      <c r="Q42" s="210" t="str">
        <f>IF(ISERROR(VLOOKUP($A42,#REF!,146,FALSE))=TRUE,"",IF(VLOOKUP($A42,#REF!,146,FALSE)=0,"",VLOOKUP($A42,#REF!,146,FALSE)))</f>
        <v/>
      </c>
      <c r="R42" s="210" t="str">
        <f>IF(ISERROR(VLOOKUP($A42,#REF!,166,FALSE))=TRUE,"",IF(VLOOKUP($A42,#REF!,166,FALSE)=0,"",VLOOKUP($A42,#REF!,166,FALSE)))</f>
        <v/>
      </c>
      <c r="S42" s="210" t="str">
        <f>IF(ISERROR(VLOOKUP($A42,#REF!,186,FALSE))=TRUE,"",IF(VLOOKUP($A42,#REF!,186,FALSE)=0,"",VLOOKUP($A42,#REF!,186,FALSE)))</f>
        <v/>
      </c>
      <c r="T42" s="210" t="str">
        <f>IF(ISERROR(VLOOKUP($A42,#REF!,206,FALSE))=TRUE,"",IF(VLOOKUP($A42,#REF!,206,FALSE)=0,"",VLOOKUP($A42,#REF!,206,FALSE)))</f>
        <v/>
      </c>
      <c r="U42" s="210" t="str">
        <f>IF(ISERROR(VLOOKUP($A42,#REF!,226,FALSE))=TRUE,"",IF(VLOOKUP($A42,#REF!,226,FALSE)=0,"",VLOOKUP($A42,#REF!,226,FALSE)))</f>
        <v/>
      </c>
      <c r="V42" s="210" t="str">
        <f>IF(ISERROR(VLOOKUP($A42,#REF!,246,FALSE))=TRUE,"",IF(VLOOKUP($A42,#REF!,246,FALSE)=0,"",VLOOKUP($A42,#REF!,246,FALSE)))</f>
        <v/>
      </c>
      <c r="W42" s="210" t="str">
        <f>IF(ISERROR(VLOOKUP($A42,#REF!,266,FALSE))=TRUE,"",IF(VLOOKUP($A42,#REF!,266,FALSE)=0,"",VLOOKUP($A42,#REF!,266,FALSE)))</f>
        <v/>
      </c>
      <c r="X42" s="210" t="str">
        <f>IF(ISERROR(VLOOKUP($A42,#REF!,286,FALSE))=TRUE,"",IF(VLOOKUP($A42,#REF!,286,FALSE)=0,"",VLOOKUP($A42,#REF!,286,FALSE)))</f>
        <v/>
      </c>
      <c r="Y42" s="210" t="str">
        <f>IF(ISERROR(VLOOKUP($A42,#REF!,306,FALSE))=TRUE,"",IF(VLOOKUP($A42,#REF!,306,FALSE)=0,"",VLOOKUP($A42,#REF!,306,FALSE)))</f>
        <v/>
      </c>
      <c r="Z42" s="210" t="str">
        <f>IF(ISERROR(VLOOKUP($A42,#REF!,326,FALSE))=TRUE,"",IF(VLOOKUP($A42,#REF!,326,FALSE)=0,"",VLOOKUP($A42,#REF!,326,FALSE)))</f>
        <v/>
      </c>
      <c r="AA42" s="210" t="str">
        <f>IF(ISERROR(VLOOKUP($A42,#REF!,346,FALSE))=TRUE,"",IF(VLOOKUP($A42,#REF!,346,FALSE)=0,"",VLOOKUP($A42,#REF!,346,FALSE)))</f>
        <v/>
      </c>
      <c r="AB42" s="210" t="str">
        <f>IF(ISERROR(VLOOKUP($A42,#REF!,366,FALSE))=TRUE,"",IF(VLOOKUP($A42,#REF!,366,FALSE)=0,"",VLOOKUP($A42,#REF!,366,FALSE)))</f>
        <v/>
      </c>
      <c r="AC42" s="210" t="str">
        <f>IF(ISERROR(VLOOKUP($A42,#REF!,386,FALSE))=TRUE,"",IF(VLOOKUP($A42,#REF!,386,FALSE)=0,"",VLOOKUP($A42,#REF!,386,FALSE)))</f>
        <v/>
      </c>
    </row>
    <row r="43" spans="1:29" ht="13.5" customHeight="1">
      <c r="A43" s="204" t="str">
        <f>IF(info_parties!A43="","",info_parties!A43)</f>
        <v>be_rgb01</v>
      </c>
      <c r="B43" s="89" t="str">
        <f>IF(A43="","",MID(info_weblinks!$C$3,32,3))</f>
        <v>bel</v>
      </c>
      <c r="C43" s="89" t="str">
        <f>IF(info_parties!G43="","",info_parties!G43)</f>
        <v>Red-green movement</v>
      </c>
      <c r="D43" s="89" t="str">
        <f>IF(info_parties!K43="","",info_parties!K43)</f>
        <v/>
      </c>
      <c r="E43" s="89" t="str">
        <f>IF(info_parties!H43="","",info_parties!H43)</f>
        <v>RGB</v>
      </c>
      <c r="F43" s="205" t="str">
        <f t="shared" si="0"/>
        <v/>
      </c>
      <c r="G43" s="206" t="str">
        <f t="shared" si="1"/>
        <v/>
      </c>
      <c r="H43" s="207" t="str">
        <f t="shared" si="2"/>
        <v/>
      </c>
      <c r="I43" s="208" t="str">
        <f t="shared" si="3"/>
        <v/>
      </c>
      <c r="J43" s="209" t="str">
        <f>IF(ISERROR(VLOOKUP($A43,#REF!,6,FALSE))=TRUE,"",IF(VLOOKUP($A43,#REF!,6,FALSE)=0,"",VLOOKUP($A43,#REF!,6,FALSE)))</f>
        <v/>
      </c>
      <c r="K43" s="209" t="str">
        <f>IF(ISERROR(VLOOKUP($A43,#REF!,26,FALSE))=TRUE,"",IF(VLOOKUP($A43,#REF!,26,FALSE)=0,"",VLOOKUP($A43,#REF!,26,FALSE)))</f>
        <v/>
      </c>
      <c r="L43" s="209" t="str">
        <f>IF(ISERROR(VLOOKUP($A43,#REF!,46,FALSE))=TRUE,"",IF(VLOOKUP($A43,#REF!,46,FALSE)=0,"",VLOOKUP($A43,#REF!,46,FALSE)))</f>
        <v/>
      </c>
      <c r="M43" s="209" t="str">
        <f>IF(ISERROR(VLOOKUP($A43,#REF!,66,FALSE))=TRUE,"",IF(VLOOKUP($A43,#REF!,66,FALSE)=0,"",VLOOKUP($A43,#REF!,66,FALSE)))</f>
        <v/>
      </c>
      <c r="N43" s="209" t="str">
        <f>IF(ISERROR(VLOOKUP($A43,#REF!,86,FALSE))=TRUE,"",IF(VLOOKUP($A43,#REF!,86,FALSE)=0,"",VLOOKUP($A43,#REF!,86,FALSE)))</f>
        <v/>
      </c>
      <c r="O43" s="209" t="str">
        <f>IF(ISERROR(VLOOKUP($A43,#REF!,106,FALSE))=TRUE,"",IF(VLOOKUP($A43,#REF!,106,FALSE)=0,"",VLOOKUP($A43,#REF!,106,FALSE)))</f>
        <v/>
      </c>
      <c r="P43" s="209" t="str">
        <f>IF(ISERROR(VLOOKUP($A43,#REF!,126,FALSE))=TRUE,"",IF(VLOOKUP($A43,#REF!,126,FALSE)=0,"",VLOOKUP($A43,#REF!,126,FALSE)))</f>
        <v/>
      </c>
      <c r="Q43" s="210" t="str">
        <f>IF(ISERROR(VLOOKUP($A43,#REF!,146,FALSE))=TRUE,"",IF(VLOOKUP($A43,#REF!,146,FALSE)=0,"",VLOOKUP($A43,#REF!,146,FALSE)))</f>
        <v/>
      </c>
      <c r="R43" s="210" t="str">
        <f>IF(ISERROR(VLOOKUP($A43,#REF!,166,FALSE))=TRUE,"",IF(VLOOKUP($A43,#REF!,166,FALSE)=0,"",VLOOKUP($A43,#REF!,166,FALSE)))</f>
        <v/>
      </c>
      <c r="S43" s="210" t="str">
        <f>IF(ISERROR(VLOOKUP($A43,#REF!,186,FALSE))=TRUE,"",IF(VLOOKUP($A43,#REF!,186,FALSE)=0,"",VLOOKUP($A43,#REF!,186,FALSE)))</f>
        <v/>
      </c>
      <c r="T43" s="210" t="str">
        <f>IF(ISERROR(VLOOKUP($A43,#REF!,206,FALSE))=TRUE,"",IF(VLOOKUP($A43,#REF!,206,FALSE)=0,"",VLOOKUP($A43,#REF!,206,FALSE)))</f>
        <v/>
      </c>
      <c r="U43" s="210" t="str">
        <f>IF(ISERROR(VLOOKUP($A43,#REF!,226,FALSE))=TRUE,"",IF(VLOOKUP($A43,#REF!,226,FALSE)=0,"",VLOOKUP($A43,#REF!,226,FALSE)))</f>
        <v/>
      </c>
      <c r="V43" s="210" t="str">
        <f>IF(ISERROR(VLOOKUP($A43,#REF!,246,FALSE))=TRUE,"",IF(VLOOKUP($A43,#REF!,246,FALSE)=0,"",VLOOKUP($A43,#REF!,246,FALSE)))</f>
        <v/>
      </c>
      <c r="W43" s="210" t="str">
        <f>IF(ISERROR(VLOOKUP($A43,#REF!,266,FALSE))=TRUE,"",IF(VLOOKUP($A43,#REF!,266,FALSE)=0,"",VLOOKUP($A43,#REF!,266,FALSE)))</f>
        <v/>
      </c>
      <c r="X43" s="210" t="str">
        <f>IF(ISERROR(VLOOKUP($A43,#REF!,286,FALSE))=TRUE,"",IF(VLOOKUP($A43,#REF!,286,FALSE)=0,"",VLOOKUP($A43,#REF!,286,FALSE)))</f>
        <v/>
      </c>
      <c r="Y43" s="210" t="str">
        <f>IF(ISERROR(VLOOKUP($A43,#REF!,306,FALSE))=TRUE,"",IF(VLOOKUP($A43,#REF!,306,FALSE)=0,"",VLOOKUP($A43,#REF!,306,FALSE)))</f>
        <v/>
      </c>
      <c r="Z43" s="210" t="str">
        <f>IF(ISERROR(VLOOKUP($A43,#REF!,326,FALSE))=TRUE,"",IF(VLOOKUP($A43,#REF!,326,FALSE)=0,"",VLOOKUP($A43,#REF!,326,FALSE)))</f>
        <v/>
      </c>
      <c r="AA43" s="210" t="str">
        <f>IF(ISERROR(VLOOKUP($A43,#REF!,346,FALSE))=TRUE,"",IF(VLOOKUP($A43,#REF!,346,FALSE)=0,"",VLOOKUP($A43,#REF!,346,FALSE)))</f>
        <v/>
      </c>
      <c r="AB43" s="210" t="str">
        <f>IF(ISERROR(VLOOKUP($A43,#REF!,366,FALSE))=TRUE,"",IF(VLOOKUP($A43,#REF!,366,FALSE)=0,"",VLOOKUP($A43,#REF!,366,FALSE)))</f>
        <v/>
      </c>
      <c r="AC43" s="210" t="str">
        <f>IF(ISERROR(VLOOKUP($A43,#REF!,386,FALSE))=TRUE,"",IF(VLOOKUP($A43,#REF!,386,FALSE)=0,"",VLOOKUP($A43,#REF!,386,FALSE)))</f>
        <v/>
      </c>
    </row>
    <row r="44" spans="1:29" ht="13.5" customHeight="1">
      <c r="A44" s="204" t="str">
        <f>IF(info_parties!A44="","",info_parties!A44)</f>
        <v>be_rossem01</v>
      </c>
      <c r="B44" s="89" t="str">
        <f>IF(A44="","",MID(info_weblinks!$C$3,32,3))</f>
        <v>bel</v>
      </c>
      <c r="C44" s="89" t="str">
        <f>IF(info_parties!G44="","",info_parties!G44)</f>
        <v>Better Seeking Alternatives than Doing Nothing in Apathy</v>
      </c>
      <c r="D44" s="89" t="str">
        <f>IF(info_parties!K44="","",info_parties!K44)</f>
        <v>Beter Alternatieven Nastreven Als Apathisch Nietsdoen</v>
      </c>
      <c r="E44" s="89" t="str">
        <f>IF(info_parties!H44="","",info_parties!H44)</f>
        <v>BANAAN</v>
      </c>
      <c r="F44" s="205" t="str">
        <f t="shared" si="0"/>
        <v/>
      </c>
      <c r="G44" s="206" t="str">
        <f t="shared" si="1"/>
        <v/>
      </c>
      <c r="H44" s="207" t="str">
        <f t="shared" si="2"/>
        <v/>
      </c>
      <c r="I44" s="208" t="str">
        <f t="shared" si="3"/>
        <v/>
      </c>
      <c r="J44" s="209" t="str">
        <f>IF(ISERROR(VLOOKUP($A44,#REF!,6,FALSE))=TRUE,"",IF(VLOOKUP($A44,#REF!,6,FALSE)=0,"",VLOOKUP($A44,#REF!,6,FALSE)))</f>
        <v/>
      </c>
      <c r="K44" s="209" t="str">
        <f>IF(ISERROR(VLOOKUP($A44,#REF!,26,FALSE))=TRUE,"",IF(VLOOKUP($A44,#REF!,26,FALSE)=0,"",VLOOKUP($A44,#REF!,26,FALSE)))</f>
        <v/>
      </c>
      <c r="L44" s="209" t="str">
        <f>IF(ISERROR(VLOOKUP($A44,#REF!,46,FALSE))=TRUE,"",IF(VLOOKUP($A44,#REF!,46,FALSE)=0,"",VLOOKUP($A44,#REF!,46,FALSE)))</f>
        <v/>
      </c>
      <c r="M44" s="209" t="str">
        <f>IF(ISERROR(VLOOKUP($A44,#REF!,66,FALSE))=TRUE,"",IF(VLOOKUP($A44,#REF!,66,FALSE)=0,"",VLOOKUP($A44,#REF!,66,FALSE)))</f>
        <v/>
      </c>
      <c r="N44" s="209" t="str">
        <f>IF(ISERROR(VLOOKUP($A44,#REF!,86,FALSE))=TRUE,"",IF(VLOOKUP($A44,#REF!,86,FALSE)=0,"",VLOOKUP($A44,#REF!,86,FALSE)))</f>
        <v/>
      </c>
      <c r="O44" s="209" t="str">
        <f>IF(ISERROR(VLOOKUP($A44,#REF!,106,FALSE))=TRUE,"",IF(VLOOKUP($A44,#REF!,106,FALSE)=0,"",VLOOKUP($A44,#REF!,106,FALSE)))</f>
        <v/>
      </c>
      <c r="P44" s="209" t="str">
        <f>IF(ISERROR(VLOOKUP($A44,#REF!,126,FALSE))=TRUE,"",IF(VLOOKUP($A44,#REF!,126,FALSE)=0,"",VLOOKUP($A44,#REF!,126,FALSE)))</f>
        <v/>
      </c>
      <c r="Q44" s="210" t="str">
        <f>IF(ISERROR(VLOOKUP($A44,#REF!,146,FALSE))=TRUE,"",IF(VLOOKUP($A44,#REF!,146,FALSE)=0,"",VLOOKUP($A44,#REF!,146,FALSE)))</f>
        <v/>
      </c>
      <c r="R44" s="210" t="str">
        <f>IF(ISERROR(VLOOKUP($A44,#REF!,166,FALSE))=TRUE,"",IF(VLOOKUP($A44,#REF!,166,FALSE)=0,"",VLOOKUP($A44,#REF!,166,FALSE)))</f>
        <v/>
      </c>
      <c r="S44" s="210" t="str">
        <f>IF(ISERROR(VLOOKUP($A44,#REF!,186,FALSE))=TRUE,"",IF(VLOOKUP($A44,#REF!,186,FALSE)=0,"",VLOOKUP($A44,#REF!,186,FALSE)))</f>
        <v/>
      </c>
      <c r="T44" s="210" t="str">
        <f>IF(ISERROR(VLOOKUP($A44,#REF!,206,FALSE))=TRUE,"",IF(VLOOKUP($A44,#REF!,206,FALSE)=0,"",VLOOKUP($A44,#REF!,206,FALSE)))</f>
        <v/>
      </c>
      <c r="U44" s="210" t="str">
        <f>IF(ISERROR(VLOOKUP($A44,#REF!,226,FALSE))=TRUE,"",IF(VLOOKUP($A44,#REF!,226,FALSE)=0,"",VLOOKUP($A44,#REF!,226,FALSE)))</f>
        <v/>
      </c>
      <c r="V44" s="210" t="str">
        <f>IF(ISERROR(VLOOKUP($A44,#REF!,246,FALSE))=TRUE,"",IF(VLOOKUP($A44,#REF!,246,FALSE)=0,"",VLOOKUP($A44,#REF!,246,FALSE)))</f>
        <v/>
      </c>
      <c r="W44" s="210" t="str">
        <f>IF(ISERROR(VLOOKUP($A44,#REF!,266,FALSE))=TRUE,"",IF(VLOOKUP($A44,#REF!,266,FALSE)=0,"",VLOOKUP($A44,#REF!,266,FALSE)))</f>
        <v/>
      </c>
      <c r="X44" s="210" t="str">
        <f>IF(ISERROR(VLOOKUP($A44,#REF!,286,FALSE))=TRUE,"",IF(VLOOKUP($A44,#REF!,286,FALSE)=0,"",VLOOKUP($A44,#REF!,286,FALSE)))</f>
        <v/>
      </c>
      <c r="Y44" s="210" t="str">
        <f>IF(ISERROR(VLOOKUP($A44,#REF!,306,FALSE))=TRUE,"",IF(VLOOKUP($A44,#REF!,306,FALSE)=0,"",VLOOKUP($A44,#REF!,306,FALSE)))</f>
        <v/>
      </c>
      <c r="Z44" s="210" t="str">
        <f>IF(ISERROR(VLOOKUP($A44,#REF!,326,FALSE))=TRUE,"",IF(VLOOKUP($A44,#REF!,326,FALSE)=0,"",VLOOKUP($A44,#REF!,326,FALSE)))</f>
        <v/>
      </c>
      <c r="AA44" s="210" t="str">
        <f>IF(ISERROR(VLOOKUP($A44,#REF!,346,FALSE))=TRUE,"",IF(VLOOKUP($A44,#REF!,346,FALSE)=0,"",VLOOKUP($A44,#REF!,346,FALSE)))</f>
        <v/>
      </c>
      <c r="AB44" s="210" t="str">
        <f>IF(ISERROR(VLOOKUP($A44,#REF!,366,FALSE))=TRUE,"",IF(VLOOKUP($A44,#REF!,366,FALSE)=0,"",VLOOKUP($A44,#REF!,366,FALSE)))</f>
        <v/>
      </c>
      <c r="AC44" s="210" t="str">
        <f>IF(ISERROR(VLOOKUP($A44,#REF!,386,FALSE))=TRUE,"",IF(VLOOKUP($A44,#REF!,386,FALSE)=0,"",VLOOKUP($A44,#REF!,386,FALSE)))</f>
        <v/>
      </c>
    </row>
    <row r="45" spans="1:29" ht="13.5" customHeight="1">
      <c r="A45" s="204" t="str">
        <f>IF(info_parties!A45="","",info_parties!A45)</f>
        <v>be_rw01</v>
      </c>
      <c r="B45" s="89" t="str">
        <f>IF(A45="","",MID(info_weblinks!$C$3,32,3))</f>
        <v>bel</v>
      </c>
      <c r="C45" s="89" t="str">
        <f>IF(info_parties!G45="","",info_parties!G45)</f>
        <v>Walloon Rally</v>
      </c>
      <c r="D45" s="89" t="str">
        <f>IF(info_parties!K45="","",info_parties!K45)</f>
        <v/>
      </c>
      <c r="E45" s="89" t="str">
        <f>IF(info_parties!H45="","",info_parties!H45)</f>
        <v>RW</v>
      </c>
      <c r="F45" s="205" t="str">
        <f t="shared" si="0"/>
        <v/>
      </c>
      <c r="G45" s="206" t="str">
        <f t="shared" si="1"/>
        <v/>
      </c>
      <c r="H45" s="207" t="str">
        <f t="shared" si="2"/>
        <v/>
      </c>
      <c r="I45" s="208" t="str">
        <f t="shared" si="3"/>
        <v/>
      </c>
      <c r="J45" s="209" t="str">
        <f>IF(ISERROR(VLOOKUP($A45,#REF!,6,FALSE))=TRUE,"",IF(VLOOKUP($A45,#REF!,6,FALSE)=0,"",VLOOKUP($A45,#REF!,6,FALSE)))</f>
        <v/>
      </c>
      <c r="K45" s="209" t="str">
        <f>IF(ISERROR(VLOOKUP($A45,#REF!,26,FALSE))=TRUE,"",IF(VLOOKUP($A45,#REF!,26,FALSE)=0,"",VLOOKUP($A45,#REF!,26,FALSE)))</f>
        <v/>
      </c>
      <c r="L45" s="209" t="str">
        <f>IF(ISERROR(VLOOKUP($A45,#REF!,46,FALSE))=TRUE,"",IF(VLOOKUP($A45,#REF!,46,FALSE)=0,"",VLOOKUP($A45,#REF!,46,FALSE)))</f>
        <v/>
      </c>
      <c r="M45" s="209" t="str">
        <f>IF(ISERROR(VLOOKUP($A45,#REF!,66,FALSE))=TRUE,"",IF(VLOOKUP($A45,#REF!,66,FALSE)=0,"",VLOOKUP($A45,#REF!,66,FALSE)))</f>
        <v/>
      </c>
      <c r="N45" s="209" t="str">
        <f>IF(ISERROR(VLOOKUP($A45,#REF!,86,FALSE))=TRUE,"",IF(VLOOKUP($A45,#REF!,86,FALSE)=0,"",VLOOKUP($A45,#REF!,86,FALSE)))</f>
        <v/>
      </c>
      <c r="O45" s="209" t="str">
        <f>IF(ISERROR(VLOOKUP($A45,#REF!,106,FALSE))=TRUE,"",IF(VLOOKUP($A45,#REF!,106,FALSE)=0,"",VLOOKUP($A45,#REF!,106,FALSE)))</f>
        <v/>
      </c>
      <c r="P45" s="209" t="str">
        <f>IF(ISERROR(VLOOKUP($A45,#REF!,126,FALSE))=TRUE,"",IF(VLOOKUP($A45,#REF!,126,FALSE)=0,"",VLOOKUP($A45,#REF!,126,FALSE)))</f>
        <v/>
      </c>
      <c r="Q45" s="210" t="str">
        <f>IF(ISERROR(VLOOKUP($A45,#REF!,146,FALSE))=TRUE,"",IF(VLOOKUP($A45,#REF!,146,FALSE)=0,"",VLOOKUP($A45,#REF!,146,FALSE)))</f>
        <v/>
      </c>
      <c r="R45" s="210" t="str">
        <f>IF(ISERROR(VLOOKUP($A45,#REF!,166,FALSE))=TRUE,"",IF(VLOOKUP($A45,#REF!,166,FALSE)=0,"",VLOOKUP($A45,#REF!,166,FALSE)))</f>
        <v/>
      </c>
      <c r="S45" s="210" t="str">
        <f>IF(ISERROR(VLOOKUP($A45,#REF!,186,FALSE))=TRUE,"",IF(VLOOKUP($A45,#REF!,186,FALSE)=0,"",VLOOKUP($A45,#REF!,186,FALSE)))</f>
        <v/>
      </c>
      <c r="T45" s="210" t="str">
        <f>IF(ISERROR(VLOOKUP($A45,#REF!,206,FALSE))=TRUE,"",IF(VLOOKUP($A45,#REF!,206,FALSE)=0,"",VLOOKUP($A45,#REF!,206,FALSE)))</f>
        <v/>
      </c>
      <c r="U45" s="210" t="str">
        <f>IF(ISERROR(VLOOKUP($A45,#REF!,226,FALSE))=TRUE,"",IF(VLOOKUP($A45,#REF!,226,FALSE)=0,"",VLOOKUP($A45,#REF!,226,FALSE)))</f>
        <v/>
      </c>
      <c r="V45" s="210" t="str">
        <f>IF(ISERROR(VLOOKUP($A45,#REF!,246,FALSE))=TRUE,"",IF(VLOOKUP($A45,#REF!,246,FALSE)=0,"",VLOOKUP($A45,#REF!,246,FALSE)))</f>
        <v/>
      </c>
      <c r="W45" s="210" t="str">
        <f>IF(ISERROR(VLOOKUP($A45,#REF!,266,FALSE))=TRUE,"",IF(VLOOKUP($A45,#REF!,266,FALSE)=0,"",VLOOKUP($A45,#REF!,266,FALSE)))</f>
        <v/>
      </c>
      <c r="X45" s="210" t="str">
        <f>IF(ISERROR(VLOOKUP($A45,#REF!,286,FALSE))=TRUE,"",IF(VLOOKUP($A45,#REF!,286,FALSE)=0,"",VLOOKUP($A45,#REF!,286,FALSE)))</f>
        <v/>
      </c>
      <c r="Y45" s="210" t="str">
        <f>IF(ISERROR(VLOOKUP($A45,#REF!,306,FALSE))=TRUE,"",IF(VLOOKUP($A45,#REF!,306,FALSE)=0,"",VLOOKUP($A45,#REF!,306,FALSE)))</f>
        <v/>
      </c>
      <c r="Z45" s="210" t="str">
        <f>IF(ISERROR(VLOOKUP($A45,#REF!,326,FALSE))=TRUE,"",IF(VLOOKUP($A45,#REF!,326,FALSE)=0,"",VLOOKUP($A45,#REF!,326,FALSE)))</f>
        <v/>
      </c>
      <c r="AA45" s="210" t="str">
        <f>IF(ISERROR(VLOOKUP($A45,#REF!,346,FALSE))=TRUE,"",IF(VLOOKUP($A45,#REF!,346,FALSE)=0,"",VLOOKUP($A45,#REF!,346,FALSE)))</f>
        <v/>
      </c>
      <c r="AB45" s="210" t="str">
        <f>IF(ISERROR(VLOOKUP($A45,#REF!,366,FALSE))=TRUE,"",IF(VLOOKUP($A45,#REF!,366,FALSE)=0,"",VLOOKUP($A45,#REF!,366,FALSE)))</f>
        <v/>
      </c>
      <c r="AC45" s="210" t="str">
        <f>IF(ISERROR(VLOOKUP($A45,#REF!,386,FALSE))=TRUE,"",IF(VLOOKUP($A45,#REF!,386,FALSE)=0,"",VLOOKUP($A45,#REF!,386,FALSE)))</f>
        <v/>
      </c>
    </row>
    <row r="46" spans="1:29" ht="13.5" customHeight="1">
      <c r="A46" s="204" t="str">
        <f>IF(info_parties!A46="","",info_parties!A46)</f>
        <v>be_solide01</v>
      </c>
      <c r="B46" s="89" t="str">
        <f>IF(A46="","",MID(info_weblinks!$C$3,32,3))</f>
        <v>bel</v>
      </c>
      <c r="C46" s="89" t="str">
        <f>IF(info_parties!G46="","",info_parties!G46)</f>
        <v>Social Liberal Democrats</v>
      </c>
      <c r="D46" s="89" t="str">
        <f>IF(info_parties!K46="","",info_parties!K46)</f>
        <v>Sociaal-Liberale Democraten</v>
      </c>
      <c r="E46" s="89" t="str">
        <f>IF(info_parties!H46="","",info_parties!H46)</f>
        <v>SoLiDe</v>
      </c>
      <c r="F46" s="205" t="str">
        <f t="shared" si="0"/>
        <v/>
      </c>
      <c r="G46" s="206" t="str">
        <f t="shared" si="1"/>
        <v/>
      </c>
      <c r="H46" s="207" t="str">
        <f t="shared" si="2"/>
        <v/>
      </c>
      <c r="I46" s="208" t="str">
        <f t="shared" si="3"/>
        <v/>
      </c>
      <c r="J46" s="209" t="str">
        <f>IF(ISERROR(VLOOKUP($A46,#REF!,6,FALSE))=TRUE,"",IF(VLOOKUP($A46,#REF!,6,FALSE)=0,"",VLOOKUP($A46,#REF!,6,FALSE)))</f>
        <v/>
      </c>
      <c r="K46" s="209" t="str">
        <f>IF(ISERROR(VLOOKUP($A46,#REF!,26,FALSE))=TRUE,"",IF(VLOOKUP($A46,#REF!,26,FALSE)=0,"",VLOOKUP($A46,#REF!,26,FALSE)))</f>
        <v/>
      </c>
      <c r="L46" s="209" t="str">
        <f>IF(ISERROR(VLOOKUP($A46,#REF!,46,FALSE))=TRUE,"",IF(VLOOKUP($A46,#REF!,46,FALSE)=0,"",VLOOKUP($A46,#REF!,46,FALSE)))</f>
        <v/>
      </c>
      <c r="M46" s="209" t="str">
        <f>IF(ISERROR(VLOOKUP($A46,#REF!,66,FALSE))=TRUE,"",IF(VLOOKUP($A46,#REF!,66,FALSE)=0,"",VLOOKUP($A46,#REF!,66,FALSE)))</f>
        <v/>
      </c>
      <c r="N46" s="209" t="str">
        <f>IF(ISERROR(VLOOKUP($A46,#REF!,86,FALSE))=TRUE,"",IF(VLOOKUP($A46,#REF!,86,FALSE)=0,"",VLOOKUP($A46,#REF!,86,FALSE)))</f>
        <v/>
      </c>
      <c r="O46" s="209" t="str">
        <f>IF(ISERROR(VLOOKUP($A46,#REF!,106,FALSE))=TRUE,"",IF(VLOOKUP($A46,#REF!,106,FALSE)=0,"",VLOOKUP($A46,#REF!,106,FALSE)))</f>
        <v/>
      </c>
      <c r="P46" s="209" t="str">
        <f>IF(ISERROR(VLOOKUP($A46,#REF!,126,FALSE))=TRUE,"",IF(VLOOKUP($A46,#REF!,126,FALSE)=0,"",VLOOKUP($A46,#REF!,126,FALSE)))</f>
        <v/>
      </c>
      <c r="Q46" s="210" t="str">
        <f>IF(ISERROR(VLOOKUP($A46,#REF!,146,FALSE))=TRUE,"",IF(VLOOKUP($A46,#REF!,146,FALSE)=0,"",VLOOKUP($A46,#REF!,146,FALSE)))</f>
        <v/>
      </c>
      <c r="R46" s="210" t="str">
        <f>IF(ISERROR(VLOOKUP($A46,#REF!,166,FALSE))=TRUE,"",IF(VLOOKUP($A46,#REF!,166,FALSE)=0,"",VLOOKUP($A46,#REF!,166,FALSE)))</f>
        <v/>
      </c>
      <c r="S46" s="210" t="str">
        <f>IF(ISERROR(VLOOKUP($A46,#REF!,186,FALSE))=TRUE,"",IF(VLOOKUP($A46,#REF!,186,FALSE)=0,"",VLOOKUP($A46,#REF!,186,FALSE)))</f>
        <v/>
      </c>
      <c r="T46" s="210" t="str">
        <f>IF(ISERROR(VLOOKUP($A46,#REF!,206,FALSE))=TRUE,"",IF(VLOOKUP($A46,#REF!,206,FALSE)=0,"",VLOOKUP($A46,#REF!,206,FALSE)))</f>
        <v/>
      </c>
      <c r="U46" s="210" t="str">
        <f>IF(ISERROR(VLOOKUP($A46,#REF!,226,FALSE))=TRUE,"",IF(VLOOKUP($A46,#REF!,226,FALSE)=0,"",VLOOKUP($A46,#REF!,226,FALSE)))</f>
        <v/>
      </c>
      <c r="V46" s="210" t="str">
        <f>IF(ISERROR(VLOOKUP($A46,#REF!,246,FALSE))=TRUE,"",IF(VLOOKUP($A46,#REF!,246,FALSE)=0,"",VLOOKUP($A46,#REF!,246,FALSE)))</f>
        <v/>
      </c>
      <c r="W46" s="210" t="str">
        <f>IF(ISERROR(VLOOKUP($A46,#REF!,266,FALSE))=TRUE,"",IF(VLOOKUP($A46,#REF!,266,FALSE)=0,"",VLOOKUP($A46,#REF!,266,FALSE)))</f>
        <v/>
      </c>
      <c r="X46" s="210" t="str">
        <f>IF(ISERROR(VLOOKUP($A46,#REF!,286,FALSE))=TRUE,"",IF(VLOOKUP($A46,#REF!,286,FALSE)=0,"",VLOOKUP($A46,#REF!,286,FALSE)))</f>
        <v/>
      </c>
      <c r="Y46" s="210" t="str">
        <f>IF(ISERROR(VLOOKUP($A46,#REF!,306,FALSE))=TRUE,"",IF(VLOOKUP($A46,#REF!,306,FALSE)=0,"",VLOOKUP($A46,#REF!,306,FALSE)))</f>
        <v/>
      </c>
      <c r="Z46" s="210" t="str">
        <f>IF(ISERROR(VLOOKUP($A46,#REF!,326,FALSE))=TRUE,"",IF(VLOOKUP($A46,#REF!,326,FALSE)=0,"",VLOOKUP($A46,#REF!,326,FALSE)))</f>
        <v/>
      </c>
      <c r="AA46" s="210" t="str">
        <f>IF(ISERROR(VLOOKUP($A46,#REF!,346,FALSE))=TRUE,"",IF(VLOOKUP($A46,#REF!,346,FALSE)=0,"",VLOOKUP($A46,#REF!,346,FALSE)))</f>
        <v/>
      </c>
      <c r="AB46" s="210" t="str">
        <f>IF(ISERROR(VLOOKUP($A46,#REF!,366,FALSE))=TRUE,"",IF(VLOOKUP($A46,#REF!,366,FALSE)=0,"",VLOOKUP($A46,#REF!,366,FALSE)))</f>
        <v/>
      </c>
      <c r="AC46" s="210" t="str">
        <f>IF(ISERROR(VLOOKUP($A46,#REF!,386,FALSE))=TRUE,"",IF(VLOOKUP($A46,#REF!,386,FALSE)=0,"",VLOOKUP($A46,#REF!,386,FALSE)))</f>
        <v/>
      </c>
    </row>
    <row r="47" spans="1:29" ht="13.5" customHeight="1">
      <c r="A47" s="204" t="str">
        <f>IF(info_parties!A47="","",info_parties!A47)</f>
        <v>be_sp01</v>
      </c>
      <c r="B47" s="89" t="str">
        <f>IF(A47="","",MID(info_weblinks!$C$3,32,3))</f>
        <v>bel</v>
      </c>
      <c r="C47" s="89" t="str">
        <f>IF(info_parties!G47="","",info_parties!G47)</f>
        <v>Socialist Party-Differently</v>
      </c>
      <c r="D47" s="89" t="str">
        <f>IF(info_parties!K47="","",info_parties!K47)</f>
        <v>Socialistische Partij Anders</v>
      </c>
      <c r="E47" s="89" t="str">
        <f>IF(info_parties!H47="","",info_parties!H47)</f>
        <v>sp.a</v>
      </c>
      <c r="F47" s="205" t="str">
        <f t="shared" si="0"/>
        <v/>
      </c>
      <c r="G47" s="206" t="str">
        <f t="shared" si="1"/>
        <v/>
      </c>
      <c r="H47" s="207" t="str">
        <f t="shared" si="2"/>
        <v/>
      </c>
      <c r="I47" s="208" t="str">
        <f t="shared" si="3"/>
        <v/>
      </c>
      <c r="J47" s="209" t="str">
        <f>IF(ISERROR(VLOOKUP($A47,#REF!,6,FALSE))=TRUE,"",IF(VLOOKUP($A47,#REF!,6,FALSE)=0,"",VLOOKUP($A47,#REF!,6,FALSE)))</f>
        <v/>
      </c>
      <c r="K47" s="209" t="str">
        <f>IF(ISERROR(VLOOKUP($A47,#REF!,26,FALSE))=TRUE,"",IF(VLOOKUP($A47,#REF!,26,FALSE)=0,"",VLOOKUP($A47,#REF!,26,FALSE)))</f>
        <v/>
      </c>
      <c r="L47" s="209" t="str">
        <f>IF(ISERROR(VLOOKUP($A47,#REF!,46,FALSE))=TRUE,"",IF(VLOOKUP($A47,#REF!,46,FALSE)=0,"",VLOOKUP($A47,#REF!,46,FALSE)))</f>
        <v/>
      </c>
      <c r="M47" s="209" t="str">
        <f>IF(ISERROR(VLOOKUP($A47,#REF!,66,FALSE))=TRUE,"",IF(VLOOKUP($A47,#REF!,66,FALSE)=0,"",VLOOKUP($A47,#REF!,66,FALSE)))</f>
        <v/>
      </c>
      <c r="N47" s="209" t="str">
        <f>IF(ISERROR(VLOOKUP($A47,#REF!,86,FALSE))=TRUE,"",IF(VLOOKUP($A47,#REF!,86,FALSE)=0,"",VLOOKUP($A47,#REF!,86,FALSE)))</f>
        <v/>
      </c>
      <c r="O47" s="209" t="str">
        <f>IF(ISERROR(VLOOKUP($A47,#REF!,106,FALSE))=TRUE,"",IF(VLOOKUP($A47,#REF!,106,FALSE)=0,"",VLOOKUP($A47,#REF!,106,FALSE)))</f>
        <v/>
      </c>
      <c r="P47" s="209" t="str">
        <f>IF(ISERROR(VLOOKUP($A47,#REF!,126,FALSE))=TRUE,"",IF(VLOOKUP($A47,#REF!,126,FALSE)=0,"",VLOOKUP($A47,#REF!,126,FALSE)))</f>
        <v/>
      </c>
      <c r="Q47" s="210" t="str">
        <f>IF(ISERROR(VLOOKUP($A47,#REF!,146,FALSE))=TRUE,"",IF(VLOOKUP($A47,#REF!,146,FALSE)=0,"",VLOOKUP($A47,#REF!,146,FALSE)))</f>
        <v/>
      </c>
      <c r="R47" s="210" t="str">
        <f>IF(ISERROR(VLOOKUP($A47,#REF!,166,FALSE))=TRUE,"",IF(VLOOKUP($A47,#REF!,166,FALSE)=0,"",VLOOKUP($A47,#REF!,166,FALSE)))</f>
        <v/>
      </c>
      <c r="S47" s="210" t="str">
        <f>IF(ISERROR(VLOOKUP($A47,#REF!,186,FALSE))=TRUE,"",IF(VLOOKUP($A47,#REF!,186,FALSE)=0,"",VLOOKUP($A47,#REF!,186,FALSE)))</f>
        <v/>
      </c>
      <c r="T47" s="210" t="str">
        <f>IF(ISERROR(VLOOKUP($A47,#REF!,206,FALSE))=TRUE,"",IF(VLOOKUP($A47,#REF!,206,FALSE)=0,"",VLOOKUP($A47,#REF!,206,FALSE)))</f>
        <v/>
      </c>
      <c r="U47" s="210" t="str">
        <f>IF(ISERROR(VLOOKUP($A47,#REF!,226,FALSE))=TRUE,"",IF(VLOOKUP($A47,#REF!,226,FALSE)=0,"",VLOOKUP($A47,#REF!,226,FALSE)))</f>
        <v/>
      </c>
      <c r="V47" s="210" t="str">
        <f>IF(ISERROR(VLOOKUP($A47,#REF!,246,FALSE))=TRUE,"",IF(VLOOKUP($A47,#REF!,246,FALSE)=0,"",VLOOKUP($A47,#REF!,246,FALSE)))</f>
        <v/>
      </c>
      <c r="W47" s="210" t="str">
        <f>IF(ISERROR(VLOOKUP($A47,#REF!,266,FALSE))=TRUE,"",IF(VLOOKUP($A47,#REF!,266,FALSE)=0,"",VLOOKUP($A47,#REF!,266,FALSE)))</f>
        <v/>
      </c>
      <c r="X47" s="210" t="str">
        <f>IF(ISERROR(VLOOKUP($A47,#REF!,286,FALSE))=TRUE,"",IF(VLOOKUP($A47,#REF!,286,FALSE)=0,"",VLOOKUP($A47,#REF!,286,FALSE)))</f>
        <v/>
      </c>
      <c r="Y47" s="210" t="str">
        <f>IF(ISERROR(VLOOKUP($A47,#REF!,306,FALSE))=TRUE,"",IF(VLOOKUP($A47,#REF!,306,FALSE)=0,"",VLOOKUP($A47,#REF!,306,FALSE)))</f>
        <v/>
      </c>
      <c r="Z47" s="210" t="str">
        <f>IF(ISERROR(VLOOKUP($A47,#REF!,326,FALSE))=TRUE,"",IF(VLOOKUP($A47,#REF!,326,FALSE)=0,"",VLOOKUP($A47,#REF!,326,FALSE)))</f>
        <v/>
      </c>
      <c r="AA47" s="210" t="str">
        <f>IF(ISERROR(VLOOKUP($A47,#REF!,346,FALSE))=TRUE,"",IF(VLOOKUP($A47,#REF!,346,FALSE)=0,"",VLOOKUP($A47,#REF!,346,FALSE)))</f>
        <v/>
      </c>
      <c r="AB47" s="210" t="str">
        <f>IF(ISERROR(VLOOKUP($A47,#REF!,366,FALSE))=TRUE,"",IF(VLOOKUP($A47,#REF!,366,FALSE)=0,"",VLOOKUP($A47,#REF!,366,FALSE)))</f>
        <v/>
      </c>
      <c r="AC47" s="210" t="str">
        <f>IF(ISERROR(VLOOKUP($A47,#REF!,386,FALSE))=TRUE,"",IF(VLOOKUP($A47,#REF!,386,FALSE)=0,"",VLOOKUP($A47,#REF!,386,FALSE)))</f>
        <v/>
      </c>
    </row>
    <row r="48" spans="1:29" ht="13.5" customHeight="1">
      <c r="A48" s="204" t="str">
        <f>IF(info_parties!A48="","",info_parties!A48)</f>
        <v>be_sp02</v>
      </c>
      <c r="B48" s="89" t="str">
        <f>IF(A48="","",MID(info_weblinks!$C$3,32,3))</f>
        <v>bel</v>
      </c>
      <c r="C48" s="89" t="str">
        <f>IF(info_parties!G48="","",info_parties!G48)</f>
        <v>Socialist Party (German)</v>
      </c>
      <c r="D48" s="89" t="str">
        <f>IF(info_parties!K48="","",info_parties!K48)</f>
        <v>Sozialistische Partei</v>
      </c>
      <c r="E48" s="89" t="str">
        <f>IF(info_parties!H48="","",info_parties!H48)</f>
        <v>SP</v>
      </c>
      <c r="F48" s="205" t="str">
        <f t="shared" si="0"/>
        <v/>
      </c>
      <c r="G48" s="206" t="str">
        <f t="shared" si="1"/>
        <v/>
      </c>
      <c r="H48" s="207" t="str">
        <f t="shared" si="2"/>
        <v/>
      </c>
      <c r="I48" s="208" t="str">
        <f t="shared" si="3"/>
        <v/>
      </c>
      <c r="J48" s="209" t="str">
        <f>IF(ISERROR(VLOOKUP($A48,#REF!,6,FALSE))=TRUE,"",IF(VLOOKUP($A48,#REF!,6,FALSE)=0,"",VLOOKUP($A48,#REF!,6,FALSE)))</f>
        <v/>
      </c>
      <c r="K48" s="209" t="str">
        <f>IF(ISERROR(VLOOKUP($A48,#REF!,26,FALSE))=TRUE,"",IF(VLOOKUP($A48,#REF!,26,FALSE)=0,"",VLOOKUP($A48,#REF!,26,FALSE)))</f>
        <v/>
      </c>
      <c r="L48" s="209" t="str">
        <f>IF(ISERROR(VLOOKUP($A48,#REF!,46,FALSE))=TRUE,"",IF(VLOOKUP($A48,#REF!,46,FALSE)=0,"",VLOOKUP($A48,#REF!,46,FALSE)))</f>
        <v/>
      </c>
      <c r="M48" s="209" t="str">
        <f>IF(ISERROR(VLOOKUP($A48,#REF!,66,FALSE))=TRUE,"",IF(VLOOKUP($A48,#REF!,66,FALSE)=0,"",VLOOKUP($A48,#REF!,66,FALSE)))</f>
        <v/>
      </c>
      <c r="N48" s="209" t="str">
        <f>IF(ISERROR(VLOOKUP($A48,#REF!,86,FALSE))=TRUE,"",IF(VLOOKUP($A48,#REF!,86,FALSE)=0,"",VLOOKUP($A48,#REF!,86,FALSE)))</f>
        <v/>
      </c>
      <c r="O48" s="209" t="str">
        <f>IF(ISERROR(VLOOKUP($A48,#REF!,106,FALSE))=TRUE,"",IF(VLOOKUP($A48,#REF!,106,FALSE)=0,"",VLOOKUP($A48,#REF!,106,FALSE)))</f>
        <v/>
      </c>
      <c r="P48" s="209" t="str">
        <f>IF(ISERROR(VLOOKUP($A48,#REF!,126,FALSE))=TRUE,"",IF(VLOOKUP($A48,#REF!,126,FALSE)=0,"",VLOOKUP($A48,#REF!,126,FALSE)))</f>
        <v/>
      </c>
      <c r="Q48" s="210" t="str">
        <f>IF(ISERROR(VLOOKUP($A48,#REF!,146,FALSE))=TRUE,"",IF(VLOOKUP($A48,#REF!,146,FALSE)=0,"",VLOOKUP($A48,#REF!,146,FALSE)))</f>
        <v/>
      </c>
      <c r="R48" s="210" t="str">
        <f>IF(ISERROR(VLOOKUP($A48,#REF!,166,FALSE))=TRUE,"",IF(VLOOKUP($A48,#REF!,166,FALSE)=0,"",VLOOKUP($A48,#REF!,166,FALSE)))</f>
        <v/>
      </c>
      <c r="S48" s="210" t="str">
        <f>IF(ISERROR(VLOOKUP($A48,#REF!,186,FALSE))=TRUE,"",IF(VLOOKUP($A48,#REF!,186,FALSE)=0,"",VLOOKUP($A48,#REF!,186,FALSE)))</f>
        <v/>
      </c>
      <c r="T48" s="210" t="str">
        <f>IF(ISERROR(VLOOKUP($A48,#REF!,206,FALSE))=TRUE,"",IF(VLOOKUP($A48,#REF!,206,FALSE)=0,"",VLOOKUP($A48,#REF!,206,FALSE)))</f>
        <v/>
      </c>
      <c r="U48" s="210" t="str">
        <f>IF(ISERROR(VLOOKUP($A48,#REF!,226,FALSE))=TRUE,"",IF(VLOOKUP($A48,#REF!,226,FALSE)=0,"",VLOOKUP($A48,#REF!,226,FALSE)))</f>
        <v/>
      </c>
      <c r="V48" s="210" t="str">
        <f>IF(ISERROR(VLOOKUP($A48,#REF!,246,FALSE))=TRUE,"",IF(VLOOKUP($A48,#REF!,246,FALSE)=0,"",VLOOKUP($A48,#REF!,246,FALSE)))</f>
        <v/>
      </c>
      <c r="W48" s="210" t="str">
        <f>IF(ISERROR(VLOOKUP($A48,#REF!,266,FALSE))=TRUE,"",IF(VLOOKUP($A48,#REF!,266,FALSE)=0,"",VLOOKUP($A48,#REF!,266,FALSE)))</f>
        <v/>
      </c>
      <c r="X48" s="210" t="str">
        <f>IF(ISERROR(VLOOKUP($A48,#REF!,286,FALSE))=TRUE,"",IF(VLOOKUP($A48,#REF!,286,FALSE)=0,"",VLOOKUP($A48,#REF!,286,FALSE)))</f>
        <v/>
      </c>
      <c r="Y48" s="210" t="str">
        <f>IF(ISERROR(VLOOKUP($A48,#REF!,306,FALSE))=TRUE,"",IF(VLOOKUP($A48,#REF!,306,FALSE)=0,"",VLOOKUP($A48,#REF!,306,FALSE)))</f>
        <v/>
      </c>
      <c r="Z48" s="210" t="str">
        <f>IF(ISERROR(VLOOKUP($A48,#REF!,326,FALSE))=TRUE,"",IF(VLOOKUP($A48,#REF!,326,FALSE)=0,"",VLOOKUP($A48,#REF!,326,FALSE)))</f>
        <v/>
      </c>
      <c r="AA48" s="210" t="str">
        <f>IF(ISERROR(VLOOKUP($A48,#REF!,346,FALSE))=TRUE,"",IF(VLOOKUP($A48,#REF!,346,FALSE)=0,"",VLOOKUP($A48,#REF!,346,FALSE)))</f>
        <v/>
      </c>
      <c r="AB48" s="210" t="str">
        <f>IF(ISERROR(VLOOKUP($A48,#REF!,366,FALSE))=TRUE,"",IF(VLOOKUP($A48,#REF!,366,FALSE)=0,"",VLOOKUP($A48,#REF!,366,FALSE)))</f>
        <v/>
      </c>
      <c r="AC48" s="210" t="str">
        <f>IF(ISERROR(VLOOKUP($A48,#REF!,386,FALSE))=TRUE,"",IF(VLOOKUP($A48,#REF!,386,FALSE)=0,"",VLOOKUP($A48,#REF!,386,FALSE)))</f>
        <v/>
      </c>
    </row>
    <row r="49" spans="1:29" ht="13.5" customHeight="1">
      <c r="A49" s="204" t="str">
        <f>IF(info_parties!A49="","",info_parties!A49)</f>
        <v>be_spirit01</v>
      </c>
      <c r="B49" s="89" t="str">
        <f>IF(A49="","",MID(info_weblinks!$C$3,32,3))</f>
        <v>bel</v>
      </c>
      <c r="C49" s="89" t="str">
        <f>IF(info_parties!G49="","",info_parties!G49)</f>
        <v>Social Liberal Party</v>
      </c>
      <c r="D49" s="89" t="str">
        <f>IF(info_parties!K49="","",info_parties!K49)</f>
        <v>Sociaal-Liberale Partij</v>
      </c>
      <c r="E49" s="89" t="str">
        <f>IF(info_parties!H49="","",info_parties!H49)</f>
        <v>SLP</v>
      </c>
      <c r="F49" s="205" t="str">
        <f t="shared" si="0"/>
        <v/>
      </c>
      <c r="G49" s="206" t="str">
        <f t="shared" si="1"/>
        <v/>
      </c>
      <c r="H49" s="207" t="str">
        <f t="shared" si="2"/>
        <v/>
      </c>
      <c r="I49" s="208" t="str">
        <f t="shared" si="3"/>
        <v/>
      </c>
      <c r="J49" s="209" t="str">
        <f>IF(ISERROR(VLOOKUP($A49,#REF!,6,FALSE))=TRUE,"",IF(VLOOKUP($A49,#REF!,6,FALSE)=0,"",VLOOKUP($A49,#REF!,6,FALSE)))</f>
        <v/>
      </c>
      <c r="K49" s="209" t="str">
        <f>IF(ISERROR(VLOOKUP($A49,#REF!,26,FALSE))=TRUE,"",IF(VLOOKUP($A49,#REF!,26,FALSE)=0,"",VLOOKUP($A49,#REF!,26,FALSE)))</f>
        <v/>
      </c>
      <c r="L49" s="209" t="str">
        <f>IF(ISERROR(VLOOKUP($A49,#REF!,46,FALSE))=TRUE,"",IF(VLOOKUP($A49,#REF!,46,FALSE)=0,"",VLOOKUP($A49,#REF!,46,FALSE)))</f>
        <v/>
      </c>
      <c r="M49" s="209" t="str">
        <f>IF(ISERROR(VLOOKUP($A49,#REF!,66,FALSE))=TRUE,"",IF(VLOOKUP($A49,#REF!,66,FALSE)=0,"",VLOOKUP($A49,#REF!,66,FALSE)))</f>
        <v/>
      </c>
      <c r="N49" s="209" t="str">
        <f>IF(ISERROR(VLOOKUP($A49,#REF!,86,FALSE))=TRUE,"",IF(VLOOKUP($A49,#REF!,86,FALSE)=0,"",VLOOKUP($A49,#REF!,86,FALSE)))</f>
        <v/>
      </c>
      <c r="O49" s="209" t="str">
        <f>IF(ISERROR(VLOOKUP($A49,#REF!,106,FALSE))=TRUE,"",IF(VLOOKUP($A49,#REF!,106,FALSE)=0,"",VLOOKUP($A49,#REF!,106,FALSE)))</f>
        <v/>
      </c>
      <c r="P49" s="209" t="str">
        <f>IF(ISERROR(VLOOKUP($A49,#REF!,126,FALSE))=TRUE,"",IF(VLOOKUP($A49,#REF!,126,FALSE)=0,"",VLOOKUP($A49,#REF!,126,FALSE)))</f>
        <v/>
      </c>
      <c r="Q49" s="210" t="str">
        <f>IF(ISERROR(VLOOKUP($A49,#REF!,146,FALSE))=TRUE,"",IF(VLOOKUP($A49,#REF!,146,FALSE)=0,"",VLOOKUP($A49,#REF!,146,FALSE)))</f>
        <v/>
      </c>
      <c r="R49" s="210" t="str">
        <f>IF(ISERROR(VLOOKUP($A49,#REF!,166,FALSE))=TRUE,"",IF(VLOOKUP($A49,#REF!,166,FALSE)=0,"",VLOOKUP($A49,#REF!,166,FALSE)))</f>
        <v/>
      </c>
      <c r="S49" s="210" t="str">
        <f>IF(ISERROR(VLOOKUP($A49,#REF!,186,FALSE))=TRUE,"",IF(VLOOKUP($A49,#REF!,186,FALSE)=0,"",VLOOKUP($A49,#REF!,186,FALSE)))</f>
        <v/>
      </c>
      <c r="T49" s="210" t="str">
        <f>IF(ISERROR(VLOOKUP($A49,#REF!,206,FALSE))=TRUE,"",IF(VLOOKUP($A49,#REF!,206,FALSE)=0,"",VLOOKUP($A49,#REF!,206,FALSE)))</f>
        <v/>
      </c>
      <c r="U49" s="210" t="str">
        <f>IF(ISERROR(VLOOKUP($A49,#REF!,226,FALSE))=TRUE,"",IF(VLOOKUP($A49,#REF!,226,FALSE)=0,"",VLOOKUP($A49,#REF!,226,FALSE)))</f>
        <v/>
      </c>
      <c r="V49" s="210" t="str">
        <f>IF(ISERROR(VLOOKUP($A49,#REF!,246,FALSE))=TRUE,"",IF(VLOOKUP($A49,#REF!,246,FALSE)=0,"",VLOOKUP($A49,#REF!,246,FALSE)))</f>
        <v/>
      </c>
      <c r="W49" s="210" t="str">
        <f>IF(ISERROR(VLOOKUP($A49,#REF!,266,FALSE))=TRUE,"",IF(VLOOKUP($A49,#REF!,266,FALSE)=0,"",VLOOKUP($A49,#REF!,266,FALSE)))</f>
        <v/>
      </c>
      <c r="X49" s="210" t="str">
        <f>IF(ISERROR(VLOOKUP($A49,#REF!,286,FALSE))=TRUE,"",IF(VLOOKUP($A49,#REF!,286,FALSE)=0,"",VLOOKUP($A49,#REF!,286,FALSE)))</f>
        <v/>
      </c>
      <c r="Y49" s="210" t="str">
        <f>IF(ISERROR(VLOOKUP($A49,#REF!,306,FALSE))=TRUE,"",IF(VLOOKUP($A49,#REF!,306,FALSE)=0,"",VLOOKUP($A49,#REF!,306,FALSE)))</f>
        <v/>
      </c>
      <c r="Z49" s="210" t="str">
        <f>IF(ISERROR(VLOOKUP($A49,#REF!,326,FALSE))=TRUE,"",IF(VLOOKUP($A49,#REF!,326,FALSE)=0,"",VLOOKUP($A49,#REF!,326,FALSE)))</f>
        <v/>
      </c>
      <c r="AA49" s="210" t="str">
        <f>IF(ISERROR(VLOOKUP($A49,#REF!,346,FALSE))=TRUE,"",IF(VLOOKUP($A49,#REF!,346,FALSE)=0,"",VLOOKUP($A49,#REF!,346,FALSE)))</f>
        <v/>
      </c>
      <c r="AB49" s="210" t="str">
        <f>IF(ISERROR(VLOOKUP($A49,#REF!,366,FALSE))=TRUE,"",IF(VLOOKUP($A49,#REF!,366,FALSE)=0,"",VLOOKUP($A49,#REF!,366,FALSE)))</f>
        <v/>
      </c>
      <c r="AC49" s="210" t="str">
        <f>IF(ISERROR(VLOOKUP($A49,#REF!,386,FALSE))=TRUE,"",IF(VLOOKUP($A49,#REF!,386,FALSE)=0,"",VLOOKUP($A49,#REF!,386,FALSE)))</f>
        <v/>
      </c>
    </row>
    <row r="50" spans="1:29" ht="13.5" customHeight="1">
      <c r="A50" s="204" t="str">
        <f>IF(info_parties!A50="","",info_parties!A50)</f>
        <v>be_sud01</v>
      </c>
      <c r="B50" s="89" t="str">
        <f>IF(A50="","",MID(info_weblinks!$C$3,32,3))</f>
        <v>bel</v>
      </c>
      <c r="C50" s="89" t="str">
        <f>IF(info_parties!G50="","",info_parties!G50)</f>
        <v>Solidarity, universality, Human rights/</v>
      </c>
      <c r="D50" s="89" t="str">
        <f>IF(info_parties!K50="","",info_parties!K50)</f>
        <v>Solidarité, universalité, droits de I’homme</v>
      </c>
      <c r="E50" s="89" t="str">
        <f>IF(info_parties!H50="","",info_parties!H50)</f>
        <v>SUD</v>
      </c>
      <c r="F50" s="205" t="str">
        <f t="shared" si="0"/>
        <v/>
      </c>
      <c r="G50" s="206" t="str">
        <f t="shared" si="1"/>
        <v/>
      </c>
      <c r="H50" s="207" t="str">
        <f t="shared" si="2"/>
        <v/>
      </c>
      <c r="I50" s="208" t="str">
        <f t="shared" si="3"/>
        <v/>
      </c>
      <c r="J50" s="209" t="str">
        <f>IF(ISERROR(VLOOKUP($A50,#REF!,6,FALSE))=TRUE,"",IF(VLOOKUP($A50,#REF!,6,FALSE)=0,"",VLOOKUP($A50,#REF!,6,FALSE)))</f>
        <v/>
      </c>
      <c r="K50" s="209" t="str">
        <f>IF(ISERROR(VLOOKUP($A50,#REF!,26,FALSE))=TRUE,"",IF(VLOOKUP($A50,#REF!,26,FALSE)=0,"",VLOOKUP($A50,#REF!,26,FALSE)))</f>
        <v/>
      </c>
      <c r="L50" s="209" t="str">
        <f>IF(ISERROR(VLOOKUP($A50,#REF!,46,FALSE))=TRUE,"",IF(VLOOKUP($A50,#REF!,46,FALSE)=0,"",VLOOKUP($A50,#REF!,46,FALSE)))</f>
        <v/>
      </c>
      <c r="M50" s="209" t="str">
        <f>IF(ISERROR(VLOOKUP($A50,#REF!,66,FALSE))=TRUE,"",IF(VLOOKUP($A50,#REF!,66,FALSE)=0,"",VLOOKUP($A50,#REF!,66,FALSE)))</f>
        <v/>
      </c>
      <c r="N50" s="209" t="str">
        <f>IF(ISERROR(VLOOKUP($A50,#REF!,86,FALSE))=TRUE,"",IF(VLOOKUP($A50,#REF!,86,FALSE)=0,"",VLOOKUP($A50,#REF!,86,FALSE)))</f>
        <v/>
      </c>
      <c r="O50" s="209" t="str">
        <f>IF(ISERROR(VLOOKUP($A50,#REF!,106,FALSE))=TRUE,"",IF(VLOOKUP($A50,#REF!,106,FALSE)=0,"",VLOOKUP($A50,#REF!,106,FALSE)))</f>
        <v/>
      </c>
      <c r="P50" s="209" t="str">
        <f>IF(ISERROR(VLOOKUP($A50,#REF!,126,FALSE))=TRUE,"",IF(VLOOKUP($A50,#REF!,126,FALSE)=0,"",VLOOKUP($A50,#REF!,126,FALSE)))</f>
        <v/>
      </c>
      <c r="Q50" s="210" t="str">
        <f>IF(ISERROR(VLOOKUP($A50,#REF!,146,FALSE))=TRUE,"",IF(VLOOKUP($A50,#REF!,146,FALSE)=0,"",VLOOKUP($A50,#REF!,146,FALSE)))</f>
        <v/>
      </c>
      <c r="R50" s="210" t="str">
        <f>IF(ISERROR(VLOOKUP($A50,#REF!,166,FALSE))=TRUE,"",IF(VLOOKUP($A50,#REF!,166,FALSE)=0,"",VLOOKUP($A50,#REF!,166,FALSE)))</f>
        <v/>
      </c>
      <c r="S50" s="210" t="str">
        <f>IF(ISERROR(VLOOKUP($A50,#REF!,186,FALSE))=TRUE,"",IF(VLOOKUP($A50,#REF!,186,FALSE)=0,"",VLOOKUP($A50,#REF!,186,FALSE)))</f>
        <v/>
      </c>
      <c r="T50" s="210" t="str">
        <f>IF(ISERROR(VLOOKUP($A50,#REF!,206,FALSE))=TRUE,"",IF(VLOOKUP($A50,#REF!,206,FALSE)=0,"",VLOOKUP($A50,#REF!,206,FALSE)))</f>
        <v/>
      </c>
      <c r="U50" s="210" t="str">
        <f>IF(ISERROR(VLOOKUP($A50,#REF!,226,FALSE))=TRUE,"",IF(VLOOKUP($A50,#REF!,226,FALSE)=0,"",VLOOKUP($A50,#REF!,226,FALSE)))</f>
        <v/>
      </c>
      <c r="V50" s="210" t="str">
        <f>IF(ISERROR(VLOOKUP($A50,#REF!,246,FALSE))=TRUE,"",IF(VLOOKUP($A50,#REF!,246,FALSE)=0,"",VLOOKUP($A50,#REF!,246,FALSE)))</f>
        <v/>
      </c>
      <c r="W50" s="210" t="str">
        <f>IF(ISERROR(VLOOKUP($A50,#REF!,266,FALSE))=TRUE,"",IF(VLOOKUP($A50,#REF!,266,FALSE)=0,"",VLOOKUP($A50,#REF!,266,FALSE)))</f>
        <v/>
      </c>
      <c r="X50" s="210" t="str">
        <f>IF(ISERROR(VLOOKUP($A50,#REF!,286,FALSE))=TRUE,"",IF(VLOOKUP($A50,#REF!,286,FALSE)=0,"",VLOOKUP($A50,#REF!,286,FALSE)))</f>
        <v/>
      </c>
      <c r="Y50" s="210" t="str">
        <f>IF(ISERROR(VLOOKUP($A50,#REF!,306,FALSE))=TRUE,"",IF(VLOOKUP($A50,#REF!,306,FALSE)=0,"",VLOOKUP($A50,#REF!,306,FALSE)))</f>
        <v/>
      </c>
      <c r="Z50" s="210" t="str">
        <f>IF(ISERROR(VLOOKUP($A50,#REF!,326,FALSE))=TRUE,"",IF(VLOOKUP($A50,#REF!,326,FALSE)=0,"",VLOOKUP($A50,#REF!,326,FALSE)))</f>
        <v/>
      </c>
      <c r="AA50" s="210" t="str">
        <f>IF(ISERROR(VLOOKUP($A50,#REF!,346,FALSE))=TRUE,"",IF(VLOOKUP($A50,#REF!,346,FALSE)=0,"",VLOOKUP($A50,#REF!,346,FALSE)))</f>
        <v/>
      </c>
      <c r="AB50" s="210" t="str">
        <f>IF(ISERROR(VLOOKUP($A50,#REF!,366,FALSE))=TRUE,"",IF(VLOOKUP($A50,#REF!,366,FALSE)=0,"",VLOOKUP($A50,#REF!,366,FALSE)))</f>
        <v/>
      </c>
      <c r="AC50" s="210" t="str">
        <f>IF(ISERROR(VLOOKUP($A50,#REF!,386,FALSE))=TRUE,"",IF(VLOOKUP($A50,#REF!,386,FALSE)=0,"",VLOOKUP($A50,#REF!,386,FALSE)))</f>
        <v/>
      </c>
    </row>
    <row r="51" spans="1:29" ht="13.5" customHeight="1">
      <c r="A51" s="204" t="str">
        <f>IF(info_parties!A51="","",info_parties!A51)</f>
        <v>be_udrt-rad01</v>
      </c>
      <c r="B51" s="89" t="str">
        <f>IF(A51="","",MID(info_weblinks!$C$3,32,3))</f>
        <v>bel</v>
      </c>
      <c r="C51" s="89" t="str">
        <f>IF(info_parties!G51="","",info_parties!G51)</f>
        <v>Democratic Union for the Respect of Labour</v>
      </c>
      <c r="D51" s="89" t="str">
        <f>IF(info_parties!K51="","",info_parties!K51)</f>
        <v>Respekt voor Arbeid en Democratie</v>
      </c>
      <c r="E51" s="89" t="str">
        <f>IF(info_parties!H51="","",info_parties!H51)</f>
        <v>UDRT-RAD</v>
      </c>
      <c r="F51" s="205" t="str">
        <f t="shared" si="0"/>
        <v/>
      </c>
      <c r="G51" s="206" t="str">
        <f t="shared" si="1"/>
        <v/>
      </c>
      <c r="H51" s="207" t="str">
        <f t="shared" si="2"/>
        <v/>
      </c>
      <c r="I51" s="208" t="str">
        <f t="shared" si="3"/>
        <v/>
      </c>
      <c r="J51" s="209" t="str">
        <f>IF(ISERROR(VLOOKUP($A51,#REF!,6,FALSE))=TRUE,"",IF(VLOOKUP($A51,#REF!,6,FALSE)=0,"",VLOOKUP($A51,#REF!,6,FALSE)))</f>
        <v/>
      </c>
      <c r="K51" s="209" t="str">
        <f>IF(ISERROR(VLOOKUP($A51,#REF!,26,FALSE))=TRUE,"",IF(VLOOKUP($A51,#REF!,26,FALSE)=0,"",VLOOKUP($A51,#REF!,26,FALSE)))</f>
        <v/>
      </c>
      <c r="L51" s="209" t="str">
        <f>IF(ISERROR(VLOOKUP($A51,#REF!,46,FALSE))=TRUE,"",IF(VLOOKUP($A51,#REF!,46,FALSE)=0,"",VLOOKUP($A51,#REF!,46,FALSE)))</f>
        <v/>
      </c>
      <c r="M51" s="209" t="str">
        <f>IF(ISERROR(VLOOKUP($A51,#REF!,66,FALSE))=TRUE,"",IF(VLOOKUP($A51,#REF!,66,FALSE)=0,"",VLOOKUP($A51,#REF!,66,FALSE)))</f>
        <v/>
      </c>
      <c r="N51" s="209" t="str">
        <f>IF(ISERROR(VLOOKUP($A51,#REF!,86,FALSE))=TRUE,"",IF(VLOOKUP($A51,#REF!,86,FALSE)=0,"",VLOOKUP($A51,#REF!,86,FALSE)))</f>
        <v/>
      </c>
      <c r="O51" s="209" t="str">
        <f>IF(ISERROR(VLOOKUP($A51,#REF!,106,FALSE))=TRUE,"",IF(VLOOKUP($A51,#REF!,106,FALSE)=0,"",VLOOKUP($A51,#REF!,106,FALSE)))</f>
        <v/>
      </c>
      <c r="P51" s="209" t="str">
        <f>IF(ISERROR(VLOOKUP($A51,#REF!,126,FALSE))=TRUE,"",IF(VLOOKUP($A51,#REF!,126,FALSE)=0,"",VLOOKUP($A51,#REF!,126,FALSE)))</f>
        <v/>
      </c>
      <c r="Q51" s="210" t="str">
        <f>IF(ISERROR(VLOOKUP($A51,#REF!,146,FALSE))=TRUE,"",IF(VLOOKUP($A51,#REF!,146,FALSE)=0,"",VLOOKUP($A51,#REF!,146,FALSE)))</f>
        <v/>
      </c>
      <c r="R51" s="210" t="str">
        <f>IF(ISERROR(VLOOKUP($A51,#REF!,166,FALSE))=TRUE,"",IF(VLOOKUP($A51,#REF!,166,FALSE)=0,"",VLOOKUP($A51,#REF!,166,FALSE)))</f>
        <v/>
      </c>
      <c r="S51" s="210" t="str">
        <f>IF(ISERROR(VLOOKUP($A51,#REF!,186,FALSE))=TRUE,"",IF(VLOOKUP($A51,#REF!,186,FALSE)=0,"",VLOOKUP($A51,#REF!,186,FALSE)))</f>
        <v/>
      </c>
      <c r="T51" s="210" t="str">
        <f>IF(ISERROR(VLOOKUP($A51,#REF!,206,FALSE))=TRUE,"",IF(VLOOKUP($A51,#REF!,206,FALSE)=0,"",VLOOKUP($A51,#REF!,206,FALSE)))</f>
        <v/>
      </c>
      <c r="U51" s="210" t="str">
        <f>IF(ISERROR(VLOOKUP($A51,#REF!,226,FALSE))=TRUE,"",IF(VLOOKUP($A51,#REF!,226,FALSE)=0,"",VLOOKUP($A51,#REF!,226,FALSE)))</f>
        <v/>
      </c>
      <c r="V51" s="210" t="str">
        <f>IF(ISERROR(VLOOKUP($A51,#REF!,246,FALSE))=TRUE,"",IF(VLOOKUP($A51,#REF!,246,FALSE)=0,"",VLOOKUP($A51,#REF!,246,FALSE)))</f>
        <v/>
      </c>
      <c r="W51" s="210" t="str">
        <f>IF(ISERROR(VLOOKUP($A51,#REF!,266,FALSE))=TRUE,"",IF(VLOOKUP($A51,#REF!,266,FALSE)=0,"",VLOOKUP($A51,#REF!,266,FALSE)))</f>
        <v/>
      </c>
      <c r="X51" s="210" t="str">
        <f>IF(ISERROR(VLOOKUP($A51,#REF!,286,FALSE))=TRUE,"",IF(VLOOKUP($A51,#REF!,286,FALSE)=0,"",VLOOKUP($A51,#REF!,286,FALSE)))</f>
        <v/>
      </c>
      <c r="Y51" s="210" t="str">
        <f>IF(ISERROR(VLOOKUP($A51,#REF!,306,FALSE))=TRUE,"",IF(VLOOKUP($A51,#REF!,306,FALSE)=0,"",VLOOKUP($A51,#REF!,306,FALSE)))</f>
        <v/>
      </c>
      <c r="Z51" s="210" t="str">
        <f>IF(ISERROR(VLOOKUP($A51,#REF!,326,FALSE))=TRUE,"",IF(VLOOKUP($A51,#REF!,326,FALSE)=0,"",VLOOKUP($A51,#REF!,326,FALSE)))</f>
        <v/>
      </c>
      <c r="AA51" s="210" t="str">
        <f>IF(ISERROR(VLOOKUP($A51,#REF!,346,FALSE))=TRUE,"",IF(VLOOKUP($A51,#REF!,346,FALSE)=0,"",VLOOKUP($A51,#REF!,346,FALSE)))</f>
        <v/>
      </c>
      <c r="AB51" s="210" t="str">
        <f>IF(ISERROR(VLOOKUP($A51,#REF!,366,FALSE))=TRUE,"",IF(VLOOKUP($A51,#REF!,366,FALSE)=0,"",VLOOKUP($A51,#REF!,366,FALSE)))</f>
        <v/>
      </c>
      <c r="AC51" s="210" t="str">
        <f>IF(ISERROR(VLOOKUP($A51,#REF!,386,FALSE))=TRUE,"",IF(VLOOKUP($A51,#REF!,386,FALSE)=0,"",VLOOKUP($A51,#REF!,386,FALSE)))</f>
        <v/>
      </c>
    </row>
    <row r="52" spans="1:29" ht="13.5" customHeight="1">
      <c r="A52" s="204" t="str">
        <f>IF(info_parties!A52="","",info_parties!A52)</f>
        <v>be_unie01</v>
      </c>
      <c r="B52" s="89" t="str">
        <f>IF(A52="","",MID(info_weblinks!$C$3,32,3))</f>
        <v>bel</v>
      </c>
      <c r="C52" s="89" t="str">
        <f>IF(info_parties!G52="","",info_parties!G52)</f>
        <v>Belgian nationalists</v>
      </c>
      <c r="D52" s="89" t="str">
        <f>IF(info_parties!K52="","",info_parties!K52)</f>
        <v/>
      </c>
      <c r="E52" s="89" t="str">
        <f>IF(info_parties!H52="","",info_parties!H52)</f>
        <v>UNIE</v>
      </c>
      <c r="F52" s="205" t="str">
        <f t="shared" si="0"/>
        <v/>
      </c>
      <c r="G52" s="206" t="str">
        <f t="shared" si="1"/>
        <v/>
      </c>
      <c r="H52" s="207" t="str">
        <f t="shared" si="2"/>
        <v/>
      </c>
      <c r="I52" s="208" t="str">
        <f t="shared" si="3"/>
        <v/>
      </c>
      <c r="J52" s="209" t="str">
        <f>IF(ISERROR(VLOOKUP($A52,#REF!,6,FALSE))=TRUE,"",IF(VLOOKUP($A52,#REF!,6,FALSE)=0,"",VLOOKUP($A52,#REF!,6,FALSE)))</f>
        <v/>
      </c>
      <c r="K52" s="209" t="str">
        <f>IF(ISERROR(VLOOKUP($A52,#REF!,26,FALSE))=TRUE,"",IF(VLOOKUP($A52,#REF!,26,FALSE)=0,"",VLOOKUP($A52,#REF!,26,FALSE)))</f>
        <v/>
      </c>
      <c r="L52" s="209" t="str">
        <f>IF(ISERROR(VLOOKUP($A52,#REF!,46,FALSE))=TRUE,"",IF(VLOOKUP($A52,#REF!,46,FALSE)=0,"",VLOOKUP($A52,#REF!,46,FALSE)))</f>
        <v/>
      </c>
      <c r="M52" s="209" t="str">
        <f>IF(ISERROR(VLOOKUP($A52,#REF!,66,FALSE))=TRUE,"",IF(VLOOKUP($A52,#REF!,66,FALSE)=0,"",VLOOKUP($A52,#REF!,66,FALSE)))</f>
        <v/>
      </c>
      <c r="N52" s="209" t="str">
        <f>IF(ISERROR(VLOOKUP($A52,#REF!,86,FALSE))=TRUE,"",IF(VLOOKUP($A52,#REF!,86,FALSE)=0,"",VLOOKUP($A52,#REF!,86,FALSE)))</f>
        <v/>
      </c>
      <c r="O52" s="209" t="str">
        <f>IF(ISERROR(VLOOKUP($A52,#REF!,106,FALSE))=TRUE,"",IF(VLOOKUP($A52,#REF!,106,FALSE)=0,"",VLOOKUP($A52,#REF!,106,FALSE)))</f>
        <v/>
      </c>
      <c r="P52" s="209" t="str">
        <f>IF(ISERROR(VLOOKUP($A52,#REF!,126,FALSE))=TRUE,"",IF(VLOOKUP($A52,#REF!,126,FALSE)=0,"",VLOOKUP($A52,#REF!,126,FALSE)))</f>
        <v/>
      </c>
      <c r="Q52" s="210" t="str">
        <f>IF(ISERROR(VLOOKUP($A52,#REF!,146,FALSE))=TRUE,"",IF(VLOOKUP($A52,#REF!,146,FALSE)=0,"",VLOOKUP($A52,#REF!,146,FALSE)))</f>
        <v/>
      </c>
      <c r="R52" s="210" t="str">
        <f>IF(ISERROR(VLOOKUP($A52,#REF!,166,FALSE))=TRUE,"",IF(VLOOKUP($A52,#REF!,166,FALSE)=0,"",VLOOKUP($A52,#REF!,166,FALSE)))</f>
        <v/>
      </c>
      <c r="S52" s="210" t="str">
        <f>IF(ISERROR(VLOOKUP($A52,#REF!,186,FALSE))=TRUE,"",IF(VLOOKUP($A52,#REF!,186,FALSE)=0,"",VLOOKUP($A52,#REF!,186,FALSE)))</f>
        <v/>
      </c>
      <c r="T52" s="210" t="str">
        <f>IF(ISERROR(VLOOKUP($A52,#REF!,206,FALSE))=TRUE,"",IF(VLOOKUP($A52,#REF!,206,FALSE)=0,"",VLOOKUP($A52,#REF!,206,FALSE)))</f>
        <v/>
      </c>
      <c r="U52" s="210" t="str">
        <f>IF(ISERROR(VLOOKUP($A52,#REF!,226,FALSE))=TRUE,"",IF(VLOOKUP($A52,#REF!,226,FALSE)=0,"",VLOOKUP($A52,#REF!,226,FALSE)))</f>
        <v/>
      </c>
      <c r="V52" s="210" t="str">
        <f>IF(ISERROR(VLOOKUP($A52,#REF!,246,FALSE))=TRUE,"",IF(VLOOKUP($A52,#REF!,246,FALSE)=0,"",VLOOKUP($A52,#REF!,246,FALSE)))</f>
        <v/>
      </c>
      <c r="W52" s="210" t="str">
        <f>IF(ISERROR(VLOOKUP($A52,#REF!,266,FALSE))=TRUE,"",IF(VLOOKUP($A52,#REF!,266,FALSE)=0,"",VLOOKUP($A52,#REF!,266,FALSE)))</f>
        <v/>
      </c>
      <c r="X52" s="210" t="str">
        <f>IF(ISERROR(VLOOKUP($A52,#REF!,286,FALSE))=TRUE,"",IF(VLOOKUP($A52,#REF!,286,FALSE)=0,"",VLOOKUP($A52,#REF!,286,FALSE)))</f>
        <v/>
      </c>
      <c r="Y52" s="210" t="str">
        <f>IF(ISERROR(VLOOKUP($A52,#REF!,306,FALSE))=TRUE,"",IF(VLOOKUP($A52,#REF!,306,FALSE)=0,"",VLOOKUP($A52,#REF!,306,FALSE)))</f>
        <v/>
      </c>
      <c r="Z52" s="210" t="str">
        <f>IF(ISERROR(VLOOKUP($A52,#REF!,326,FALSE))=TRUE,"",IF(VLOOKUP($A52,#REF!,326,FALSE)=0,"",VLOOKUP($A52,#REF!,326,FALSE)))</f>
        <v/>
      </c>
      <c r="AA52" s="210" t="str">
        <f>IF(ISERROR(VLOOKUP($A52,#REF!,346,FALSE))=TRUE,"",IF(VLOOKUP($A52,#REF!,346,FALSE)=0,"",VLOOKUP($A52,#REF!,346,FALSE)))</f>
        <v/>
      </c>
      <c r="AB52" s="210" t="str">
        <f>IF(ISERROR(VLOOKUP($A52,#REF!,366,FALSE))=TRUE,"",IF(VLOOKUP($A52,#REF!,366,FALSE)=0,"",VLOOKUP($A52,#REF!,366,FALSE)))</f>
        <v/>
      </c>
      <c r="AC52" s="210" t="str">
        <f>IF(ISERROR(VLOOKUP($A52,#REF!,386,FALSE))=TRUE,"",IF(VLOOKUP($A52,#REF!,386,FALSE)=0,"",VLOOKUP($A52,#REF!,386,FALSE)))</f>
        <v/>
      </c>
    </row>
    <row r="53" spans="1:29" ht="13.5" customHeight="1">
      <c r="A53" s="204" t="str">
        <f>IF(info_parties!A53="","",info_parties!A53)</f>
        <v>be_v01</v>
      </c>
      <c r="B53" s="89" t="str">
        <f>IF(A53="","",MID(info_weblinks!$C$3,32,3))</f>
        <v>bel</v>
      </c>
      <c r="C53" s="89" t="str">
        <f>IF(info_parties!G53="","",info_parties!G53)</f>
        <v>Vivant</v>
      </c>
      <c r="D53" s="89" t="str">
        <f>IF(info_parties!K53="","",info_parties!K53)</f>
        <v>Vivant</v>
      </c>
      <c r="E53" s="89" t="str">
        <f>IF(info_parties!H53="","",info_parties!H53)</f>
        <v>V</v>
      </c>
      <c r="F53" s="205" t="str">
        <f t="shared" si="0"/>
        <v/>
      </c>
      <c r="G53" s="206" t="str">
        <f t="shared" si="1"/>
        <v/>
      </c>
      <c r="H53" s="207" t="str">
        <f t="shared" si="2"/>
        <v/>
      </c>
      <c r="I53" s="208" t="str">
        <f t="shared" si="3"/>
        <v/>
      </c>
      <c r="J53" s="209" t="str">
        <f>IF(ISERROR(VLOOKUP($A53,#REF!,6,FALSE))=TRUE,"",IF(VLOOKUP($A53,#REF!,6,FALSE)=0,"",VLOOKUP($A53,#REF!,6,FALSE)))</f>
        <v/>
      </c>
      <c r="K53" s="209" t="str">
        <f>IF(ISERROR(VLOOKUP($A53,#REF!,26,FALSE))=TRUE,"",IF(VLOOKUP($A53,#REF!,26,FALSE)=0,"",VLOOKUP($A53,#REF!,26,FALSE)))</f>
        <v/>
      </c>
      <c r="L53" s="209" t="str">
        <f>IF(ISERROR(VLOOKUP($A53,#REF!,46,FALSE))=TRUE,"",IF(VLOOKUP($A53,#REF!,46,FALSE)=0,"",VLOOKUP($A53,#REF!,46,FALSE)))</f>
        <v/>
      </c>
      <c r="M53" s="209" t="str">
        <f>IF(ISERROR(VLOOKUP($A53,#REF!,66,FALSE))=TRUE,"",IF(VLOOKUP($A53,#REF!,66,FALSE)=0,"",VLOOKUP($A53,#REF!,66,FALSE)))</f>
        <v/>
      </c>
      <c r="N53" s="209" t="str">
        <f>IF(ISERROR(VLOOKUP($A53,#REF!,86,FALSE))=TRUE,"",IF(VLOOKUP($A53,#REF!,86,FALSE)=0,"",VLOOKUP($A53,#REF!,86,FALSE)))</f>
        <v/>
      </c>
      <c r="O53" s="209" t="str">
        <f>IF(ISERROR(VLOOKUP($A53,#REF!,106,FALSE))=TRUE,"",IF(VLOOKUP($A53,#REF!,106,FALSE)=0,"",VLOOKUP($A53,#REF!,106,FALSE)))</f>
        <v/>
      </c>
      <c r="P53" s="209" t="str">
        <f>IF(ISERROR(VLOOKUP($A53,#REF!,126,FALSE))=TRUE,"",IF(VLOOKUP($A53,#REF!,126,FALSE)=0,"",VLOOKUP($A53,#REF!,126,FALSE)))</f>
        <v/>
      </c>
      <c r="Q53" s="210" t="str">
        <f>IF(ISERROR(VLOOKUP($A53,#REF!,146,FALSE))=TRUE,"",IF(VLOOKUP($A53,#REF!,146,FALSE)=0,"",VLOOKUP($A53,#REF!,146,FALSE)))</f>
        <v/>
      </c>
      <c r="R53" s="210" t="str">
        <f>IF(ISERROR(VLOOKUP($A53,#REF!,166,FALSE))=TRUE,"",IF(VLOOKUP($A53,#REF!,166,FALSE)=0,"",VLOOKUP($A53,#REF!,166,FALSE)))</f>
        <v/>
      </c>
      <c r="S53" s="210" t="str">
        <f>IF(ISERROR(VLOOKUP($A53,#REF!,186,FALSE))=TRUE,"",IF(VLOOKUP($A53,#REF!,186,FALSE)=0,"",VLOOKUP($A53,#REF!,186,FALSE)))</f>
        <v/>
      </c>
      <c r="T53" s="210" t="str">
        <f>IF(ISERROR(VLOOKUP($A53,#REF!,206,FALSE))=TRUE,"",IF(VLOOKUP($A53,#REF!,206,FALSE)=0,"",VLOOKUP($A53,#REF!,206,FALSE)))</f>
        <v/>
      </c>
      <c r="U53" s="210" t="str">
        <f>IF(ISERROR(VLOOKUP($A53,#REF!,226,FALSE))=TRUE,"",IF(VLOOKUP($A53,#REF!,226,FALSE)=0,"",VLOOKUP($A53,#REF!,226,FALSE)))</f>
        <v/>
      </c>
      <c r="V53" s="210" t="str">
        <f>IF(ISERROR(VLOOKUP($A53,#REF!,246,FALSE))=TRUE,"",IF(VLOOKUP($A53,#REF!,246,FALSE)=0,"",VLOOKUP($A53,#REF!,246,FALSE)))</f>
        <v/>
      </c>
      <c r="W53" s="210" t="str">
        <f>IF(ISERROR(VLOOKUP($A53,#REF!,266,FALSE))=TRUE,"",IF(VLOOKUP($A53,#REF!,266,FALSE)=0,"",VLOOKUP($A53,#REF!,266,FALSE)))</f>
        <v/>
      </c>
      <c r="X53" s="210" t="str">
        <f>IF(ISERROR(VLOOKUP($A53,#REF!,286,FALSE))=TRUE,"",IF(VLOOKUP($A53,#REF!,286,FALSE)=0,"",VLOOKUP($A53,#REF!,286,FALSE)))</f>
        <v/>
      </c>
      <c r="Y53" s="210" t="str">
        <f>IF(ISERROR(VLOOKUP($A53,#REF!,306,FALSE))=TRUE,"",IF(VLOOKUP($A53,#REF!,306,FALSE)=0,"",VLOOKUP($A53,#REF!,306,FALSE)))</f>
        <v/>
      </c>
      <c r="Z53" s="210" t="str">
        <f>IF(ISERROR(VLOOKUP($A53,#REF!,326,FALSE))=TRUE,"",IF(VLOOKUP($A53,#REF!,326,FALSE)=0,"",VLOOKUP($A53,#REF!,326,FALSE)))</f>
        <v/>
      </c>
      <c r="AA53" s="210" t="str">
        <f>IF(ISERROR(VLOOKUP($A53,#REF!,346,FALSE))=TRUE,"",IF(VLOOKUP($A53,#REF!,346,FALSE)=0,"",VLOOKUP($A53,#REF!,346,FALSE)))</f>
        <v/>
      </c>
      <c r="AB53" s="210" t="str">
        <f>IF(ISERROR(VLOOKUP($A53,#REF!,366,FALSE))=TRUE,"",IF(VLOOKUP($A53,#REF!,366,FALSE)=0,"",VLOOKUP($A53,#REF!,366,FALSE)))</f>
        <v/>
      </c>
      <c r="AC53" s="210" t="str">
        <f>IF(ISERROR(VLOOKUP($A53,#REF!,386,FALSE))=TRUE,"",IF(VLOOKUP($A53,#REF!,386,FALSE)=0,"",VLOOKUP($A53,#REF!,386,FALSE)))</f>
        <v/>
      </c>
    </row>
    <row r="54" spans="1:29" ht="13.5" customHeight="1">
      <c r="A54" s="204" t="str">
        <f>IF(info_parties!A54="","",info_parties!A54)</f>
        <v>be_vb01</v>
      </c>
      <c r="B54" s="89" t="str">
        <f>IF(A54="","",MID(info_weblinks!$C$3,32,3))</f>
        <v>bel</v>
      </c>
      <c r="C54" s="89" t="str">
        <f>IF(info_parties!G54="","",info_parties!G54)</f>
        <v>Flemish Block</v>
      </c>
      <c r="D54" s="89" t="str">
        <f>IF(info_parties!K54="","",info_parties!K54)</f>
        <v>Vlaams Blok</v>
      </c>
      <c r="E54" s="89" t="str">
        <f>IF(info_parties!H54="","",info_parties!H54)</f>
        <v>VB</v>
      </c>
      <c r="F54" s="205" t="str">
        <f t="shared" si="0"/>
        <v/>
      </c>
      <c r="G54" s="206" t="str">
        <f t="shared" si="1"/>
        <v/>
      </c>
      <c r="H54" s="207" t="str">
        <f t="shared" si="2"/>
        <v/>
      </c>
      <c r="I54" s="208" t="str">
        <f t="shared" si="3"/>
        <v/>
      </c>
      <c r="J54" s="209" t="str">
        <f>IF(ISERROR(VLOOKUP($A54,#REF!,6,FALSE))=TRUE,"",IF(VLOOKUP($A54,#REF!,6,FALSE)=0,"",VLOOKUP($A54,#REF!,6,FALSE)))</f>
        <v/>
      </c>
      <c r="K54" s="209" t="str">
        <f>IF(ISERROR(VLOOKUP($A54,#REF!,26,FALSE))=TRUE,"",IF(VLOOKUP($A54,#REF!,26,FALSE)=0,"",VLOOKUP($A54,#REF!,26,FALSE)))</f>
        <v/>
      </c>
      <c r="L54" s="209" t="str">
        <f>IF(ISERROR(VLOOKUP($A54,#REF!,46,FALSE))=TRUE,"",IF(VLOOKUP($A54,#REF!,46,FALSE)=0,"",VLOOKUP($A54,#REF!,46,FALSE)))</f>
        <v/>
      </c>
      <c r="M54" s="209" t="str">
        <f>IF(ISERROR(VLOOKUP($A54,#REF!,66,FALSE))=TRUE,"",IF(VLOOKUP($A54,#REF!,66,FALSE)=0,"",VLOOKUP($A54,#REF!,66,FALSE)))</f>
        <v/>
      </c>
      <c r="N54" s="209" t="str">
        <f>IF(ISERROR(VLOOKUP($A54,#REF!,86,FALSE))=TRUE,"",IF(VLOOKUP($A54,#REF!,86,FALSE)=0,"",VLOOKUP($A54,#REF!,86,FALSE)))</f>
        <v/>
      </c>
      <c r="O54" s="209" t="str">
        <f>IF(ISERROR(VLOOKUP($A54,#REF!,106,FALSE))=TRUE,"",IF(VLOOKUP($A54,#REF!,106,FALSE)=0,"",VLOOKUP($A54,#REF!,106,FALSE)))</f>
        <v/>
      </c>
      <c r="P54" s="209" t="str">
        <f>IF(ISERROR(VLOOKUP($A54,#REF!,126,FALSE))=TRUE,"",IF(VLOOKUP($A54,#REF!,126,FALSE)=0,"",VLOOKUP($A54,#REF!,126,FALSE)))</f>
        <v/>
      </c>
      <c r="Q54" s="210" t="str">
        <f>IF(ISERROR(VLOOKUP($A54,#REF!,146,FALSE))=TRUE,"",IF(VLOOKUP($A54,#REF!,146,FALSE)=0,"",VLOOKUP($A54,#REF!,146,FALSE)))</f>
        <v/>
      </c>
      <c r="R54" s="210" t="str">
        <f>IF(ISERROR(VLOOKUP($A54,#REF!,166,FALSE))=TRUE,"",IF(VLOOKUP($A54,#REF!,166,FALSE)=0,"",VLOOKUP($A54,#REF!,166,FALSE)))</f>
        <v/>
      </c>
      <c r="S54" s="210" t="str">
        <f>IF(ISERROR(VLOOKUP($A54,#REF!,186,FALSE))=TRUE,"",IF(VLOOKUP($A54,#REF!,186,FALSE)=0,"",VLOOKUP($A54,#REF!,186,FALSE)))</f>
        <v/>
      </c>
      <c r="T54" s="210" t="str">
        <f>IF(ISERROR(VLOOKUP($A54,#REF!,206,FALSE))=TRUE,"",IF(VLOOKUP($A54,#REF!,206,FALSE)=0,"",VLOOKUP($A54,#REF!,206,FALSE)))</f>
        <v/>
      </c>
      <c r="U54" s="210" t="str">
        <f>IF(ISERROR(VLOOKUP($A54,#REF!,226,FALSE))=TRUE,"",IF(VLOOKUP($A54,#REF!,226,FALSE)=0,"",VLOOKUP($A54,#REF!,226,FALSE)))</f>
        <v/>
      </c>
      <c r="V54" s="210" t="str">
        <f>IF(ISERROR(VLOOKUP($A54,#REF!,246,FALSE))=TRUE,"",IF(VLOOKUP($A54,#REF!,246,FALSE)=0,"",VLOOKUP($A54,#REF!,246,FALSE)))</f>
        <v/>
      </c>
      <c r="W54" s="210" t="str">
        <f>IF(ISERROR(VLOOKUP($A54,#REF!,266,FALSE))=TRUE,"",IF(VLOOKUP($A54,#REF!,266,FALSE)=0,"",VLOOKUP($A54,#REF!,266,FALSE)))</f>
        <v/>
      </c>
      <c r="X54" s="210" t="str">
        <f>IF(ISERROR(VLOOKUP($A54,#REF!,286,FALSE))=TRUE,"",IF(VLOOKUP($A54,#REF!,286,FALSE)=0,"",VLOOKUP($A54,#REF!,286,FALSE)))</f>
        <v/>
      </c>
      <c r="Y54" s="210" t="str">
        <f>IF(ISERROR(VLOOKUP($A54,#REF!,306,FALSE))=TRUE,"",IF(VLOOKUP($A54,#REF!,306,FALSE)=0,"",VLOOKUP($A54,#REF!,306,FALSE)))</f>
        <v/>
      </c>
      <c r="Z54" s="210" t="str">
        <f>IF(ISERROR(VLOOKUP($A54,#REF!,326,FALSE))=TRUE,"",IF(VLOOKUP($A54,#REF!,326,FALSE)=0,"",VLOOKUP($A54,#REF!,326,FALSE)))</f>
        <v/>
      </c>
      <c r="AA54" s="210" t="str">
        <f>IF(ISERROR(VLOOKUP($A54,#REF!,346,FALSE))=TRUE,"",IF(VLOOKUP($A54,#REF!,346,FALSE)=0,"",VLOOKUP($A54,#REF!,346,FALSE)))</f>
        <v/>
      </c>
      <c r="AB54" s="210" t="str">
        <f>IF(ISERROR(VLOOKUP($A54,#REF!,366,FALSE))=TRUE,"",IF(VLOOKUP($A54,#REF!,366,FALSE)=0,"",VLOOKUP($A54,#REF!,366,FALSE)))</f>
        <v/>
      </c>
      <c r="AC54" s="210" t="str">
        <f>IF(ISERROR(VLOOKUP($A54,#REF!,386,FALSE))=TRUE,"",IF(VLOOKUP($A54,#REF!,386,FALSE)=0,"",VLOOKUP($A54,#REF!,386,FALSE)))</f>
        <v/>
      </c>
    </row>
    <row r="55" spans="1:29" ht="13.5" customHeight="1">
      <c r="A55" s="204" t="str">
        <f>IF(info_parties!A55="","",info_parties!A55)</f>
        <v>be_vld01</v>
      </c>
      <c r="B55" s="89" t="str">
        <f>IF(A55="","",MID(info_weblinks!$C$3,32,3))</f>
        <v>bel</v>
      </c>
      <c r="C55" s="89" t="str">
        <f>IF(info_parties!G55="","",info_parties!G55)</f>
        <v xml:space="preserve">Flemish Liberals and Democrats </v>
      </c>
      <c r="D55" s="89" t="str">
        <f>IF(info_parties!K55="","",info_parties!K55)</f>
        <v>Vlaamse Liberalen en Democraten</v>
      </c>
      <c r="E55" s="89" t="str">
        <f>IF(info_parties!H55="","",info_parties!H55)</f>
        <v>VLD</v>
      </c>
      <c r="F55" s="205" t="str">
        <f t="shared" si="0"/>
        <v/>
      </c>
      <c r="G55" s="206" t="str">
        <f t="shared" si="1"/>
        <v/>
      </c>
      <c r="H55" s="207" t="str">
        <f t="shared" si="2"/>
        <v/>
      </c>
      <c r="I55" s="208" t="str">
        <f t="shared" si="3"/>
        <v/>
      </c>
      <c r="J55" s="209" t="str">
        <f>IF(ISERROR(VLOOKUP($A55,#REF!,6,FALSE))=TRUE,"",IF(VLOOKUP($A55,#REF!,6,FALSE)=0,"",VLOOKUP($A55,#REF!,6,FALSE)))</f>
        <v/>
      </c>
      <c r="K55" s="209" t="str">
        <f>IF(ISERROR(VLOOKUP($A55,#REF!,26,FALSE))=TRUE,"",IF(VLOOKUP($A55,#REF!,26,FALSE)=0,"",VLOOKUP($A55,#REF!,26,FALSE)))</f>
        <v/>
      </c>
      <c r="L55" s="209" t="str">
        <f>IF(ISERROR(VLOOKUP($A55,#REF!,46,FALSE))=TRUE,"",IF(VLOOKUP($A55,#REF!,46,FALSE)=0,"",VLOOKUP($A55,#REF!,46,FALSE)))</f>
        <v/>
      </c>
      <c r="M55" s="209" t="str">
        <f>IF(ISERROR(VLOOKUP($A55,#REF!,66,FALSE))=TRUE,"",IF(VLOOKUP($A55,#REF!,66,FALSE)=0,"",VLOOKUP($A55,#REF!,66,FALSE)))</f>
        <v/>
      </c>
      <c r="N55" s="209" t="str">
        <f>IF(ISERROR(VLOOKUP($A55,#REF!,86,FALSE))=TRUE,"",IF(VLOOKUP($A55,#REF!,86,FALSE)=0,"",VLOOKUP($A55,#REF!,86,FALSE)))</f>
        <v/>
      </c>
      <c r="O55" s="209" t="str">
        <f>IF(ISERROR(VLOOKUP($A55,#REF!,106,FALSE))=TRUE,"",IF(VLOOKUP($A55,#REF!,106,FALSE)=0,"",VLOOKUP($A55,#REF!,106,FALSE)))</f>
        <v/>
      </c>
      <c r="P55" s="209" t="str">
        <f>IF(ISERROR(VLOOKUP($A55,#REF!,126,FALSE))=TRUE,"",IF(VLOOKUP($A55,#REF!,126,FALSE)=0,"",VLOOKUP($A55,#REF!,126,FALSE)))</f>
        <v/>
      </c>
      <c r="Q55" s="210" t="str">
        <f>IF(ISERROR(VLOOKUP($A55,#REF!,146,FALSE))=TRUE,"",IF(VLOOKUP($A55,#REF!,146,FALSE)=0,"",VLOOKUP($A55,#REF!,146,FALSE)))</f>
        <v/>
      </c>
      <c r="R55" s="210" t="str">
        <f>IF(ISERROR(VLOOKUP($A55,#REF!,166,FALSE))=TRUE,"",IF(VLOOKUP($A55,#REF!,166,FALSE)=0,"",VLOOKUP($A55,#REF!,166,FALSE)))</f>
        <v/>
      </c>
      <c r="S55" s="210" t="str">
        <f>IF(ISERROR(VLOOKUP($A55,#REF!,186,FALSE))=TRUE,"",IF(VLOOKUP($A55,#REF!,186,FALSE)=0,"",VLOOKUP($A55,#REF!,186,FALSE)))</f>
        <v/>
      </c>
      <c r="T55" s="210" t="str">
        <f>IF(ISERROR(VLOOKUP($A55,#REF!,206,FALSE))=TRUE,"",IF(VLOOKUP($A55,#REF!,206,FALSE)=0,"",VLOOKUP($A55,#REF!,206,FALSE)))</f>
        <v/>
      </c>
      <c r="U55" s="210" t="str">
        <f>IF(ISERROR(VLOOKUP($A55,#REF!,226,FALSE))=TRUE,"",IF(VLOOKUP($A55,#REF!,226,FALSE)=0,"",VLOOKUP($A55,#REF!,226,FALSE)))</f>
        <v/>
      </c>
      <c r="V55" s="210" t="str">
        <f>IF(ISERROR(VLOOKUP($A55,#REF!,246,FALSE))=TRUE,"",IF(VLOOKUP($A55,#REF!,246,FALSE)=0,"",VLOOKUP($A55,#REF!,246,FALSE)))</f>
        <v/>
      </c>
      <c r="W55" s="210" t="str">
        <f>IF(ISERROR(VLOOKUP($A55,#REF!,266,FALSE))=TRUE,"",IF(VLOOKUP($A55,#REF!,266,FALSE)=0,"",VLOOKUP($A55,#REF!,266,FALSE)))</f>
        <v/>
      </c>
      <c r="X55" s="210" t="str">
        <f>IF(ISERROR(VLOOKUP($A55,#REF!,286,FALSE))=TRUE,"",IF(VLOOKUP($A55,#REF!,286,FALSE)=0,"",VLOOKUP($A55,#REF!,286,FALSE)))</f>
        <v/>
      </c>
      <c r="Y55" s="210" t="str">
        <f>IF(ISERROR(VLOOKUP($A55,#REF!,306,FALSE))=TRUE,"",IF(VLOOKUP($A55,#REF!,306,FALSE)=0,"",VLOOKUP($A55,#REF!,306,FALSE)))</f>
        <v/>
      </c>
      <c r="Z55" s="210" t="str">
        <f>IF(ISERROR(VLOOKUP($A55,#REF!,326,FALSE))=TRUE,"",IF(VLOOKUP($A55,#REF!,326,FALSE)=0,"",VLOOKUP($A55,#REF!,326,FALSE)))</f>
        <v/>
      </c>
      <c r="AA55" s="210" t="str">
        <f>IF(ISERROR(VLOOKUP($A55,#REF!,346,FALSE))=TRUE,"",IF(VLOOKUP($A55,#REF!,346,FALSE)=0,"",VLOOKUP($A55,#REF!,346,FALSE)))</f>
        <v/>
      </c>
      <c r="AB55" s="210" t="str">
        <f>IF(ISERROR(VLOOKUP($A55,#REF!,366,FALSE))=TRUE,"",IF(VLOOKUP($A55,#REF!,366,FALSE)=0,"",VLOOKUP($A55,#REF!,366,FALSE)))</f>
        <v/>
      </c>
      <c r="AC55" s="210" t="str">
        <f>IF(ISERROR(VLOOKUP($A55,#REF!,386,FALSE))=TRUE,"",IF(VLOOKUP($A55,#REF!,386,FALSE)=0,"",VLOOKUP($A55,#REF!,386,FALSE)))</f>
        <v/>
      </c>
    </row>
    <row r="56" spans="1:29" ht="13.5" customHeight="1">
      <c r="A56" s="204" t="str">
        <f>IF(info_parties!A56="","",info_parties!A56)</f>
        <v>be_vld-v01</v>
      </c>
      <c r="B56" s="89" t="str">
        <f>IF(A56="","",MID(info_weblinks!$C$3,32,3))</f>
        <v>bel</v>
      </c>
      <c r="C56" s="89" t="str">
        <f>IF(info_parties!G56="","",info_parties!G56)</f>
        <v>Flemish Liberals and Democrats Alive</v>
      </c>
      <c r="D56" s="89" t="str">
        <f>IF(info_parties!K56="","",info_parties!K56)</f>
        <v>Vlaamse Liberalen en Democraten Vivant</v>
      </c>
      <c r="E56" s="89" t="str">
        <f>IF(info_parties!H56="","",info_parties!H56)</f>
        <v>VLD-Vivant</v>
      </c>
      <c r="F56" s="205" t="str">
        <f t="shared" si="0"/>
        <v/>
      </c>
      <c r="G56" s="206" t="str">
        <f t="shared" si="1"/>
        <v/>
      </c>
      <c r="H56" s="207" t="str">
        <f t="shared" si="2"/>
        <v/>
      </c>
      <c r="I56" s="208" t="str">
        <f t="shared" si="3"/>
        <v/>
      </c>
      <c r="J56" s="209" t="str">
        <f>IF(ISERROR(VLOOKUP($A56,#REF!,6,FALSE))=TRUE,"",IF(VLOOKUP($A56,#REF!,6,FALSE)=0,"",VLOOKUP($A56,#REF!,6,FALSE)))</f>
        <v/>
      </c>
      <c r="K56" s="209" t="str">
        <f>IF(ISERROR(VLOOKUP($A56,#REF!,26,FALSE))=TRUE,"",IF(VLOOKUP($A56,#REF!,26,FALSE)=0,"",VLOOKUP($A56,#REF!,26,FALSE)))</f>
        <v/>
      </c>
      <c r="L56" s="209" t="str">
        <f>IF(ISERROR(VLOOKUP($A56,#REF!,46,FALSE))=TRUE,"",IF(VLOOKUP($A56,#REF!,46,FALSE)=0,"",VLOOKUP($A56,#REF!,46,FALSE)))</f>
        <v/>
      </c>
      <c r="M56" s="209" t="str">
        <f>IF(ISERROR(VLOOKUP($A56,#REF!,66,FALSE))=TRUE,"",IF(VLOOKUP($A56,#REF!,66,FALSE)=0,"",VLOOKUP($A56,#REF!,66,FALSE)))</f>
        <v/>
      </c>
      <c r="N56" s="209" t="str">
        <f>IF(ISERROR(VLOOKUP($A56,#REF!,86,FALSE))=TRUE,"",IF(VLOOKUP($A56,#REF!,86,FALSE)=0,"",VLOOKUP($A56,#REF!,86,FALSE)))</f>
        <v/>
      </c>
      <c r="O56" s="209" t="str">
        <f>IF(ISERROR(VLOOKUP($A56,#REF!,106,FALSE))=TRUE,"",IF(VLOOKUP($A56,#REF!,106,FALSE)=0,"",VLOOKUP($A56,#REF!,106,FALSE)))</f>
        <v/>
      </c>
      <c r="P56" s="209" t="str">
        <f>IF(ISERROR(VLOOKUP($A56,#REF!,126,FALSE))=TRUE,"",IF(VLOOKUP($A56,#REF!,126,FALSE)=0,"",VLOOKUP($A56,#REF!,126,FALSE)))</f>
        <v/>
      </c>
      <c r="Q56" s="210" t="str">
        <f>IF(ISERROR(VLOOKUP($A56,#REF!,146,FALSE))=TRUE,"",IF(VLOOKUP($A56,#REF!,146,FALSE)=0,"",VLOOKUP($A56,#REF!,146,FALSE)))</f>
        <v/>
      </c>
      <c r="R56" s="210" t="str">
        <f>IF(ISERROR(VLOOKUP($A56,#REF!,166,FALSE))=TRUE,"",IF(VLOOKUP($A56,#REF!,166,FALSE)=0,"",VLOOKUP($A56,#REF!,166,FALSE)))</f>
        <v/>
      </c>
      <c r="S56" s="210" t="str">
        <f>IF(ISERROR(VLOOKUP($A56,#REF!,186,FALSE))=TRUE,"",IF(VLOOKUP($A56,#REF!,186,FALSE)=0,"",VLOOKUP($A56,#REF!,186,FALSE)))</f>
        <v/>
      </c>
      <c r="T56" s="210" t="str">
        <f>IF(ISERROR(VLOOKUP($A56,#REF!,206,FALSE))=TRUE,"",IF(VLOOKUP($A56,#REF!,206,FALSE)=0,"",VLOOKUP($A56,#REF!,206,FALSE)))</f>
        <v/>
      </c>
      <c r="U56" s="210" t="str">
        <f>IF(ISERROR(VLOOKUP($A56,#REF!,226,FALSE))=TRUE,"",IF(VLOOKUP($A56,#REF!,226,FALSE)=0,"",VLOOKUP($A56,#REF!,226,FALSE)))</f>
        <v/>
      </c>
      <c r="V56" s="210" t="str">
        <f>IF(ISERROR(VLOOKUP($A56,#REF!,246,FALSE))=TRUE,"",IF(VLOOKUP($A56,#REF!,246,FALSE)=0,"",VLOOKUP($A56,#REF!,246,FALSE)))</f>
        <v/>
      </c>
      <c r="W56" s="210" t="str">
        <f>IF(ISERROR(VLOOKUP($A56,#REF!,266,FALSE))=TRUE,"",IF(VLOOKUP($A56,#REF!,266,FALSE)=0,"",VLOOKUP($A56,#REF!,266,FALSE)))</f>
        <v/>
      </c>
      <c r="X56" s="210" t="str">
        <f>IF(ISERROR(VLOOKUP($A56,#REF!,286,FALSE))=TRUE,"",IF(VLOOKUP($A56,#REF!,286,FALSE)=0,"",VLOOKUP($A56,#REF!,286,FALSE)))</f>
        <v/>
      </c>
      <c r="Y56" s="210" t="str">
        <f>IF(ISERROR(VLOOKUP($A56,#REF!,306,FALSE))=TRUE,"",IF(VLOOKUP($A56,#REF!,306,FALSE)=0,"",VLOOKUP($A56,#REF!,306,FALSE)))</f>
        <v/>
      </c>
      <c r="Z56" s="210" t="str">
        <f>IF(ISERROR(VLOOKUP($A56,#REF!,326,FALSE))=TRUE,"",IF(VLOOKUP($A56,#REF!,326,FALSE)=0,"",VLOOKUP($A56,#REF!,326,FALSE)))</f>
        <v/>
      </c>
      <c r="AA56" s="210" t="str">
        <f>IF(ISERROR(VLOOKUP($A56,#REF!,346,FALSE))=TRUE,"",IF(VLOOKUP($A56,#REF!,346,FALSE)=0,"",VLOOKUP($A56,#REF!,346,FALSE)))</f>
        <v/>
      </c>
      <c r="AB56" s="210" t="str">
        <f>IF(ISERROR(VLOOKUP($A56,#REF!,366,FALSE))=TRUE,"",IF(VLOOKUP($A56,#REF!,366,FALSE)=0,"",VLOOKUP($A56,#REF!,366,FALSE)))</f>
        <v/>
      </c>
      <c r="AC56" s="210" t="str">
        <f>IF(ISERROR(VLOOKUP($A56,#REF!,386,FALSE))=TRUE,"",IF(VLOOKUP($A56,#REF!,386,FALSE)=0,"",VLOOKUP($A56,#REF!,386,FALSE)))</f>
        <v/>
      </c>
    </row>
    <row r="57" spans="1:29" ht="13.5" customHeight="1">
      <c r="A57" s="204" t="str">
        <f>IF(info_parties!A57="","",info_parties!A57)</f>
        <v>be_vu01</v>
      </c>
      <c r="B57" s="89" t="str">
        <f>IF(A57="","",MID(info_weblinks!$C$3,32,3))</f>
        <v>bel</v>
      </c>
      <c r="C57" s="89" t="str">
        <f>IF(info_parties!G57="","",info_parties!G57)</f>
        <v>People's Union</v>
      </c>
      <c r="D57" s="89" t="str">
        <f>IF(info_parties!K57="","",info_parties!K57)</f>
        <v>Volksunie</v>
      </c>
      <c r="E57" s="89" t="str">
        <f>IF(info_parties!H57="","",info_parties!H57)</f>
        <v>VU</v>
      </c>
      <c r="F57" s="205" t="str">
        <f t="shared" si="0"/>
        <v/>
      </c>
      <c r="G57" s="206" t="str">
        <f t="shared" si="1"/>
        <v/>
      </c>
      <c r="H57" s="207" t="str">
        <f t="shared" si="2"/>
        <v/>
      </c>
      <c r="I57" s="208" t="str">
        <f t="shared" si="3"/>
        <v/>
      </c>
      <c r="J57" s="209" t="str">
        <f>IF(ISERROR(VLOOKUP($A57,#REF!,6,FALSE))=TRUE,"",IF(VLOOKUP($A57,#REF!,6,FALSE)=0,"",VLOOKUP($A57,#REF!,6,FALSE)))</f>
        <v/>
      </c>
      <c r="K57" s="209" t="str">
        <f>IF(ISERROR(VLOOKUP($A57,#REF!,26,FALSE))=TRUE,"",IF(VLOOKUP($A57,#REF!,26,FALSE)=0,"",VLOOKUP($A57,#REF!,26,FALSE)))</f>
        <v/>
      </c>
      <c r="L57" s="209" t="str">
        <f>IF(ISERROR(VLOOKUP($A57,#REF!,46,FALSE))=TRUE,"",IF(VLOOKUP($A57,#REF!,46,FALSE)=0,"",VLOOKUP($A57,#REF!,46,FALSE)))</f>
        <v/>
      </c>
      <c r="M57" s="209" t="str">
        <f>IF(ISERROR(VLOOKUP($A57,#REF!,66,FALSE))=TRUE,"",IF(VLOOKUP($A57,#REF!,66,FALSE)=0,"",VLOOKUP($A57,#REF!,66,FALSE)))</f>
        <v/>
      </c>
      <c r="N57" s="209" t="str">
        <f>IF(ISERROR(VLOOKUP($A57,#REF!,86,FALSE))=TRUE,"",IF(VLOOKUP($A57,#REF!,86,FALSE)=0,"",VLOOKUP($A57,#REF!,86,FALSE)))</f>
        <v/>
      </c>
      <c r="O57" s="209" t="str">
        <f>IF(ISERROR(VLOOKUP($A57,#REF!,106,FALSE))=TRUE,"",IF(VLOOKUP($A57,#REF!,106,FALSE)=0,"",VLOOKUP($A57,#REF!,106,FALSE)))</f>
        <v/>
      </c>
      <c r="P57" s="209" t="str">
        <f>IF(ISERROR(VLOOKUP($A57,#REF!,126,FALSE))=TRUE,"",IF(VLOOKUP($A57,#REF!,126,FALSE)=0,"",VLOOKUP($A57,#REF!,126,FALSE)))</f>
        <v/>
      </c>
      <c r="Q57" s="210" t="str">
        <f>IF(ISERROR(VLOOKUP($A57,#REF!,146,FALSE))=TRUE,"",IF(VLOOKUP($A57,#REF!,146,FALSE)=0,"",VLOOKUP($A57,#REF!,146,FALSE)))</f>
        <v/>
      </c>
      <c r="R57" s="210" t="str">
        <f>IF(ISERROR(VLOOKUP($A57,#REF!,166,FALSE))=TRUE,"",IF(VLOOKUP($A57,#REF!,166,FALSE)=0,"",VLOOKUP($A57,#REF!,166,FALSE)))</f>
        <v/>
      </c>
      <c r="S57" s="210" t="str">
        <f>IF(ISERROR(VLOOKUP($A57,#REF!,186,FALSE))=TRUE,"",IF(VLOOKUP($A57,#REF!,186,FALSE)=0,"",VLOOKUP($A57,#REF!,186,FALSE)))</f>
        <v/>
      </c>
      <c r="T57" s="210" t="str">
        <f>IF(ISERROR(VLOOKUP($A57,#REF!,206,FALSE))=TRUE,"",IF(VLOOKUP($A57,#REF!,206,FALSE)=0,"",VLOOKUP($A57,#REF!,206,FALSE)))</f>
        <v/>
      </c>
      <c r="U57" s="210" t="str">
        <f>IF(ISERROR(VLOOKUP($A57,#REF!,226,FALSE))=TRUE,"",IF(VLOOKUP($A57,#REF!,226,FALSE)=0,"",VLOOKUP($A57,#REF!,226,FALSE)))</f>
        <v/>
      </c>
      <c r="V57" s="210" t="str">
        <f>IF(ISERROR(VLOOKUP($A57,#REF!,246,FALSE))=TRUE,"",IF(VLOOKUP($A57,#REF!,246,FALSE)=0,"",VLOOKUP($A57,#REF!,246,FALSE)))</f>
        <v/>
      </c>
      <c r="W57" s="210" t="str">
        <f>IF(ISERROR(VLOOKUP($A57,#REF!,266,FALSE))=TRUE,"",IF(VLOOKUP($A57,#REF!,266,FALSE)=0,"",VLOOKUP($A57,#REF!,266,FALSE)))</f>
        <v/>
      </c>
      <c r="X57" s="210" t="str">
        <f>IF(ISERROR(VLOOKUP($A57,#REF!,286,FALSE))=TRUE,"",IF(VLOOKUP($A57,#REF!,286,FALSE)=0,"",VLOOKUP($A57,#REF!,286,FALSE)))</f>
        <v/>
      </c>
      <c r="Y57" s="210" t="str">
        <f>IF(ISERROR(VLOOKUP($A57,#REF!,306,FALSE))=TRUE,"",IF(VLOOKUP($A57,#REF!,306,FALSE)=0,"",VLOOKUP($A57,#REF!,306,FALSE)))</f>
        <v/>
      </c>
      <c r="Z57" s="210" t="str">
        <f>IF(ISERROR(VLOOKUP($A57,#REF!,326,FALSE))=TRUE,"",IF(VLOOKUP($A57,#REF!,326,FALSE)=0,"",VLOOKUP($A57,#REF!,326,FALSE)))</f>
        <v/>
      </c>
      <c r="AA57" s="210" t="str">
        <f>IF(ISERROR(VLOOKUP($A57,#REF!,346,FALSE))=TRUE,"",IF(VLOOKUP($A57,#REF!,346,FALSE)=0,"",VLOOKUP($A57,#REF!,346,FALSE)))</f>
        <v/>
      </c>
      <c r="AB57" s="210" t="str">
        <f>IF(ISERROR(VLOOKUP($A57,#REF!,366,FALSE))=TRUE,"",IF(VLOOKUP($A57,#REF!,366,FALSE)=0,"",VLOOKUP($A57,#REF!,366,FALSE)))</f>
        <v/>
      </c>
      <c r="AC57" s="210" t="str">
        <f>IF(ISERROR(VLOOKUP($A57,#REF!,386,FALSE))=TRUE,"",IF(VLOOKUP($A57,#REF!,386,FALSE)=0,"",VLOOKUP($A57,#REF!,386,FALSE)))</f>
        <v/>
      </c>
    </row>
    <row r="58" spans="1:29" ht="13.5" customHeight="1">
      <c r="A58" s="204" t="str">
        <f>IF(info_parties!A58="","",info_parties!A58)</f>
        <v>be_vu-id2101</v>
      </c>
      <c r="B58" s="89" t="str">
        <f>IF(A58="","",MID(info_weblinks!$C$3,32,3))</f>
        <v>bel</v>
      </c>
      <c r="C58" s="89" t="str">
        <f>IF(info_parties!G58="","",info_parties!G58)</f>
        <v>People's Union and ID21</v>
      </c>
      <c r="D58" s="89" t="str">
        <f>IF(info_parties!K58="","",info_parties!K58)</f>
        <v>Volksunie en Integrale Democratie voor de 21ste Eeuw</v>
      </c>
      <c r="E58" s="89" t="str">
        <f>IF(info_parties!H58="","",info_parties!H58)</f>
        <v>VU-ID21</v>
      </c>
      <c r="F58" s="205" t="str">
        <f t="shared" si="0"/>
        <v/>
      </c>
      <c r="G58" s="206" t="str">
        <f t="shared" si="1"/>
        <v/>
      </c>
      <c r="H58" s="207" t="str">
        <f t="shared" si="2"/>
        <v/>
      </c>
      <c r="I58" s="208" t="str">
        <f t="shared" si="3"/>
        <v/>
      </c>
      <c r="J58" s="209" t="str">
        <f>IF(ISERROR(VLOOKUP($A58,#REF!,6,FALSE))=TRUE,"",IF(VLOOKUP($A58,#REF!,6,FALSE)=0,"",VLOOKUP($A58,#REF!,6,FALSE)))</f>
        <v/>
      </c>
      <c r="K58" s="209" t="str">
        <f>IF(ISERROR(VLOOKUP($A58,#REF!,26,FALSE))=TRUE,"",IF(VLOOKUP($A58,#REF!,26,FALSE)=0,"",VLOOKUP($A58,#REF!,26,FALSE)))</f>
        <v/>
      </c>
      <c r="L58" s="209" t="str">
        <f>IF(ISERROR(VLOOKUP($A58,#REF!,46,FALSE))=TRUE,"",IF(VLOOKUP($A58,#REF!,46,FALSE)=0,"",VLOOKUP($A58,#REF!,46,FALSE)))</f>
        <v/>
      </c>
      <c r="M58" s="209" t="str">
        <f>IF(ISERROR(VLOOKUP($A58,#REF!,66,FALSE))=TRUE,"",IF(VLOOKUP($A58,#REF!,66,FALSE)=0,"",VLOOKUP($A58,#REF!,66,FALSE)))</f>
        <v/>
      </c>
      <c r="N58" s="209" t="str">
        <f>IF(ISERROR(VLOOKUP($A58,#REF!,86,FALSE))=TRUE,"",IF(VLOOKUP($A58,#REF!,86,FALSE)=0,"",VLOOKUP($A58,#REF!,86,FALSE)))</f>
        <v/>
      </c>
      <c r="O58" s="209" t="str">
        <f>IF(ISERROR(VLOOKUP($A58,#REF!,106,FALSE))=TRUE,"",IF(VLOOKUP($A58,#REF!,106,FALSE)=0,"",VLOOKUP($A58,#REF!,106,FALSE)))</f>
        <v/>
      </c>
      <c r="P58" s="209" t="str">
        <f>IF(ISERROR(VLOOKUP($A58,#REF!,126,FALSE))=TRUE,"",IF(VLOOKUP($A58,#REF!,126,FALSE)=0,"",VLOOKUP($A58,#REF!,126,FALSE)))</f>
        <v/>
      </c>
      <c r="Q58" s="210" t="str">
        <f>IF(ISERROR(VLOOKUP($A58,#REF!,146,FALSE))=TRUE,"",IF(VLOOKUP($A58,#REF!,146,FALSE)=0,"",VLOOKUP($A58,#REF!,146,FALSE)))</f>
        <v/>
      </c>
      <c r="R58" s="210" t="str">
        <f>IF(ISERROR(VLOOKUP($A58,#REF!,166,FALSE))=TRUE,"",IF(VLOOKUP($A58,#REF!,166,FALSE)=0,"",VLOOKUP($A58,#REF!,166,FALSE)))</f>
        <v/>
      </c>
      <c r="S58" s="210" t="str">
        <f>IF(ISERROR(VLOOKUP($A58,#REF!,186,FALSE))=TRUE,"",IF(VLOOKUP($A58,#REF!,186,FALSE)=0,"",VLOOKUP($A58,#REF!,186,FALSE)))</f>
        <v/>
      </c>
      <c r="T58" s="210" t="str">
        <f>IF(ISERROR(VLOOKUP($A58,#REF!,206,FALSE))=TRUE,"",IF(VLOOKUP($A58,#REF!,206,FALSE)=0,"",VLOOKUP($A58,#REF!,206,FALSE)))</f>
        <v/>
      </c>
      <c r="U58" s="210" t="str">
        <f>IF(ISERROR(VLOOKUP($A58,#REF!,226,FALSE))=TRUE,"",IF(VLOOKUP($A58,#REF!,226,FALSE)=0,"",VLOOKUP($A58,#REF!,226,FALSE)))</f>
        <v/>
      </c>
      <c r="V58" s="210" t="str">
        <f>IF(ISERROR(VLOOKUP($A58,#REF!,246,FALSE))=TRUE,"",IF(VLOOKUP($A58,#REF!,246,FALSE)=0,"",VLOOKUP($A58,#REF!,246,FALSE)))</f>
        <v/>
      </c>
      <c r="W58" s="210" t="str">
        <f>IF(ISERROR(VLOOKUP($A58,#REF!,266,FALSE))=TRUE,"",IF(VLOOKUP($A58,#REF!,266,FALSE)=0,"",VLOOKUP($A58,#REF!,266,FALSE)))</f>
        <v/>
      </c>
      <c r="X58" s="210" t="str">
        <f>IF(ISERROR(VLOOKUP($A58,#REF!,286,FALSE))=TRUE,"",IF(VLOOKUP($A58,#REF!,286,FALSE)=0,"",VLOOKUP($A58,#REF!,286,FALSE)))</f>
        <v/>
      </c>
      <c r="Y58" s="210" t="str">
        <f>IF(ISERROR(VLOOKUP($A58,#REF!,306,FALSE))=TRUE,"",IF(VLOOKUP($A58,#REF!,306,FALSE)=0,"",VLOOKUP($A58,#REF!,306,FALSE)))</f>
        <v/>
      </c>
      <c r="Z58" s="210" t="str">
        <f>IF(ISERROR(VLOOKUP($A58,#REF!,326,FALSE))=TRUE,"",IF(VLOOKUP($A58,#REF!,326,FALSE)=0,"",VLOOKUP($A58,#REF!,326,FALSE)))</f>
        <v/>
      </c>
      <c r="AA58" s="210" t="str">
        <f>IF(ISERROR(VLOOKUP($A58,#REF!,346,FALSE))=TRUE,"",IF(VLOOKUP($A58,#REF!,346,FALSE)=0,"",VLOOKUP($A58,#REF!,346,FALSE)))</f>
        <v/>
      </c>
      <c r="AB58" s="210" t="str">
        <f>IF(ISERROR(VLOOKUP($A58,#REF!,366,FALSE))=TRUE,"",IF(VLOOKUP($A58,#REF!,366,FALSE)=0,"",VLOOKUP($A58,#REF!,366,FALSE)))</f>
        <v/>
      </c>
      <c r="AC58" s="210" t="str">
        <f>IF(ISERROR(VLOOKUP($A58,#REF!,386,FALSE))=TRUE,"",IF(VLOOKUP($A58,#REF!,386,FALSE)=0,"",VLOOKUP($A58,#REF!,386,FALSE)))</f>
        <v/>
      </c>
    </row>
    <row r="59" spans="1:29" ht="13.5" customHeight="1">
      <c r="A59" s="204" t="str">
        <f>IF(info_parties!A59="","",info_parties!A59)</f>
        <v>be_vvp01</v>
      </c>
      <c r="B59" s="89" t="str">
        <f>IF(A59="","",MID(info_weblinks!$C$3,32,3))</f>
        <v>bel</v>
      </c>
      <c r="C59" s="89" t="str">
        <f>IF(info_parties!G59="","",info_parties!G59)</f>
        <v>Flemish People’s Party</v>
      </c>
      <c r="D59" s="89" t="str">
        <f>IF(info_parties!K59="","",info_parties!K59)</f>
        <v>Vlaamse Volks Partij</v>
      </c>
      <c r="E59" s="89" t="str">
        <f>IF(info_parties!H59="","",info_parties!H59)</f>
        <v>VVP</v>
      </c>
      <c r="F59" s="205" t="str">
        <f t="shared" si="0"/>
        <v/>
      </c>
      <c r="G59" s="206" t="str">
        <f t="shared" si="1"/>
        <v/>
      </c>
      <c r="H59" s="207" t="str">
        <f t="shared" si="2"/>
        <v/>
      </c>
      <c r="I59" s="208" t="str">
        <f t="shared" si="3"/>
        <v/>
      </c>
      <c r="J59" s="209" t="str">
        <f>IF(ISERROR(VLOOKUP($A59,#REF!,6,FALSE))=TRUE,"",IF(VLOOKUP($A59,#REF!,6,FALSE)=0,"",VLOOKUP($A59,#REF!,6,FALSE)))</f>
        <v/>
      </c>
      <c r="K59" s="209" t="str">
        <f>IF(ISERROR(VLOOKUP($A59,#REF!,26,FALSE))=TRUE,"",IF(VLOOKUP($A59,#REF!,26,FALSE)=0,"",VLOOKUP($A59,#REF!,26,FALSE)))</f>
        <v/>
      </c>
      <c r="L59" s="209" t="str">
        <f>IF(ISERROR(VLOOKUP($A59,#REF!,46,FALSE))=TRUE,"",IF(VLOOKUP($A59,#REF!,46,FALSE)=0,"",VLOOKUP($A59,#REF!,46,FALSE)))</f>
        <v/>
      </c>
      <c r="M59" s="209" t="str">
        <f>IF(ISERROR(VLOOKUP($A59,#REF!,66,FALSE))=TRUE,"",IF(VLOOKUP($A59,#REF!,66,FALSE)=0,"",VLOOKUP($A59,#REF!,66,FALSE)))</f>
        <v/>
      </c>
      <c r="N59" s="209" t="str">
        <f>IF(ISERROR(VLOOKUP($A59,#REF!,86,FALSE))=TRUE,"",IF(VLOOKUP($A59,#REF!,86,FALSE)=0,"",VLOOKUP($A59,#REF!,86,FALSE)))</f>
        <v/>
      </c>
      <c r="O59" s="209" t="str">
        <f>IF(ISERROR(VLOOKUP($A59,#REF!,106,FALSE))=TRUE,"",IF(VLOOKUP($A59,#REF!,106,FALSE)=0,"",VLOOKUP($A59,#REF!,106,FALSE)))</f>
        <v/>
      </c>
      <c r="P59" s="209" t="str">
        <f>IF(ISERROR(VLOOKUP($A59,#REF!,126,FALSE))=TRUE,"",IF(VLOOKUP($A59,#REF!,126,FALSE)=0,"",VLOOKUP($A59,#REF!,126,FALSE)))</f>
        <v/>
      </c>
      <c r="Q59" s="210" t="str">
        <f>IF(ISERROR(VLOOKUP($A59,#REF!,146,FALSE))=TRUE,"",IF(VLOOKUP($A59,#REF!,146,FALSE)=0,"",VLOOKUP($A59,#REF!,146,FALSE)))</f>
        <v/>
      </c>
      <c r="R59" s="210" t="str">
        <f>IF(ISERROR(VLOOKUP($A59,#REF!,166,FALSE))=TRUE,"",IF(VLOOKUP($A59,#REF!,166,FALSE)=0,"",VLOOKUP($A59,#REF!,166,FALSE)))</f>
        <v/>
      </c>
      <c r="S59" s="210" t="str">
        <f>IF(ISERROR(VLOOKUP($A59,#REF!,186,FALSE))=TRUE,"",IF(VLOOKUP($A59,#REF!,186,FALSE)=0,"",VLOOKUP($A59,#REF!,186,FALSE)))</f>
        <v/>
      </c>
      <c r="T59" s="210" t="str">
        <f>IF(ISERROR(VLOOKUP($A59,#REF!,206,FALSE))=TRUE,"",IF(VLOOKUP($A59,#REF!,206,FALSE)=0,"",VLOOKUP($A59,#REF!,206,FALSE)))</f>
        <v/>
      </c>
      <c r="U59" s="210" t="str">
        <f>IF(ISERROR(VLOOKUP($A59,#REF!,226,FALSE))=TRUE,"",IF(VLOOKUP($A59,#REF!,226,FALSE)=0,"",VLOOKUP($A59,#REF!,226,FALSE)))</f>
        <v/>
      </c>
      <c r="V59" s="210" t="str">
        <f>IF(ISERROR(VLOOKUP($A59,#REF!,246,FALSE))=TRUE,"",IF(VLOOKUP($A59,#REF!,246,FALSE)=0,"",VLOOKUP($A59,#REF!,246,FALSE)))</f>
        <v/>
      </c>
      <c r="W59" s="210" t="str">
        <f>IF(ISERROR(VLOOKUP($A59,#REF!,266,FALSE))=TRUE,"",IF(VLOOKUP($A59,#REF!,266,FALSE)=0,"",VLOOKUP($A59,#REF!,266,FALSE)))</f>
        <v/>
      </c>
      <c r="X59" s="210" t="str">
        <f>IF(ISERROR(VLOOKUP($A59,#REF!,286,FALSE))=TRUE,"",IF(VLOOKUP($A59,#REF!,286,FALSE)=0,"",VLOOKUP($A59,#REF!,286,FALSE)))</f>
        <v/>
      </c>
      <c r="Y59" s="210" t="str">
        <f>IF(ISERROR(VLOOKUP($A59,#REF!,306,FALSE))=TRUE,"",IF(VLOOKUP($A59,#REF!,306,FALSE)=0,"",VLOOKUP($A59,#REF!,306,FALSE)))</f>
        <v/>
      </c>
      <c r="Z59" s="210" t="str">
        <f>IF(ISERROR(VLOOKUP($A59,#REF!,326,FALSE))=TRUE,"",IF(VLOOKUP($A59,#REF!,326,FALSE)=0,"",VLOOKUP($A59,#REF!,326,FALSE)))</f>
        <v/>
      </c>
      <c r="AA59" s="210" t="str">
        <f>IF(ISERROR(VLOOKUP($A59,#REF!,346,FALSE))=TRUE,"",IF(VLOOKUP($A59,#REF!,346,FALSE)=0,"",VLOOKUP($A59,#REF!,346,FALSE)))</f>
        <v/>
      </c>
      <c r="AB59" s="210" t="str">
        <f>IF(ISERROR(VLOOKUP($A59,#REF!,366,FALSE))=TRUE,"",IF(VLOOKUP($A59,#REF!,366,FALSE)=0,"",VLOOKUP($A59,#REF!,366,FALSE)))</f>
        <v/>
      </c>
      <c r="AC59" s="210" t="str">
        <f>IF(ISERROR(VLOOKUP($A59,#REF!,386,FALSE))=TRUE,"",IF(VLOOKUP($A59,#REF!,386,FALSE)=0,"",VLOOKUP($A59,#REF!,386,FALSE)))</f>
        <v/>
      </c>
    </row>
    <row r="60" spans="1:29" ht="13.5" customHeight="1">
      <c r="A60" s="204" t="str">
        <f>IF(info_parties!A60="","",info_parties!A60)</f>
        <v>be_wallon01</v>
      </c>
      <c r="B60" s="89" t="str">
        <f>IF(A60="","",MID(info_weblinks!$C$3,32,3))</f>
        <v>bel</v>
      </c>
      <c r="C60" s="89" t="str">
        <f>IF(info_parties!G60="","",info_parties!G60)</f>
        <v>Walloon List</v>
      </c>
      <c r="D60" s="89" t="str">
        <f>IF(info_parties!K60="","",info_parties!K60)</f>
        <v/>
      </c>
      <c r="E60" s="89" t="str">
        <f>IF(info_parties!H60="","",info_parties!H60)</f>
        <v>WALLON</v>
      </c>
      <c r="F60" s="205" t="str">
        <f t="shared" si="0"/>
        <v/>
      </c>
      <c r="G60" s="206" t="str">
        <f t="shared" si="1"/>
        <v/>
      </c>
      <c r="H60" s="207" t="str">
        <f t="shared" si="2"/>
        <v/>
      </c>
      <c r="I60" s="208" t="str">
        <f t="shared" si="3"/>
        <v/>
      </c>
      <c r="J60" s="209" t="str">
        <f>IF(ISERROR(VLOOKUP($A60,#REF!,6,FALSE))=TRUE,"",IF(VLOOKUP($A60,#REF!,6,FALSE)=0,"",VLOOKUP($A60,#REF!,6,FALSE)))</f>
        <v/>
      </c>
      <c r="K60" s="209" t="str">
        <f>IF(ISERROR(VLOOKUP($A60,#REF!,26,FALSE))=TRUE,"",IF(VLOOKUP($A60,#REF!,26,FALSE)=0,"",VLOOKUP($A60,#REF!,26,FALSE)))</f>
        <v/>
      </c>
      <c r="L60" s="209" t="str">
        <f>IF(ISERROR(VLOOKUP($A60,#REF!,46,FALSE))=TRUE,"",IF(VLOOKUP($A60,#REF!,46,FALSE)=0,"",VLOOKUP($A60,#REF!,46,FALSE)))</f>
        <v/>
      </c>
      <c r="M60" s="209" t="str">
        <f>IF(ISERROR(VLOOKUP($A60,#REF!,66,FALSE))=TRUE,"",IF(VLOOKUP($A60,#REF!,66,FALSE)=0,"",VLOOKUP($A60,#REF!,66,FALSE)))</f>
        <v/>
      </c>
      <c r="N60" s="209" t="str">
        <f>IF(ISERROR(VLOOKUP($A60,#REF!,86,FALSE))=TRUE,"",IF(VLOOKUP($A60,#REF!,86,FALSE)=0,"",VLOOKUP($A60,#REF!,86,FALSE)))</f>
        <v/>
      </c>
      <c r="O60" s="209" t="str">
        <f>IF(ISERROR(VLOOKUP($A60,#REF!,106,FALSE))=TRUE,"",IF(VLOOKUP($A60,#REF!,106,FALSE)=0,"",VLOOKUP($A60,#REF!,106,FALSE)))</f>
        <v/>
      </c>
      <c r="P60" s="209" t="str">
        <f>IF(ISERROR(VLOOKUP($A60,#REF!,126,FALSE))=TRUE,"",IF(VLOOKUP($A60,#REF!,126,FALSE)=0,"",VLOOKUP($A60,#REF!,126,FALSE)))</f>
        <v/>
      </c>
      <c r="Q60" s="210" t="str">
        <f>IF(ISERROR(VLOOKUP($A60,#REF!,146,FALSE))=TRUE,"",IF(VLOOKUP($A60,#REF!,146,FALSE)=0,"",VLOOKUP($A60,#REF!,146,FALSE)))</f>
        <v/>
      </c>
      <c r="R60" s="210" t="str">
        <f>IF(ISERROR(VLOOKUP($A60,#REF!,166,FALSE))=TRUE,"",IF(VLOOKUP($A60,#REF!,166,FALSE)=0,"",VLOOKUP($A60,#REF!,166,FALSE)))</f>
        <v/>
      </c>
      <c r="S60" s="210" t="str">
        <f>IF(ISERROR(VLOOKUP($A60,#REF!,186,FALSE))=TRUE,"",IF(VLOOKUP($A60,#REF!,186,FALSE)=0,"",VLOOKUP($A60,#REF!,186,FALSE)))</f>
        <v/>
      </c>
      <c r="T60" s="210" t="str">
        <f>IF(ISERROR(VLOOKUP($A60,#REF!,206,FALSE))=TRUE,"",IF(VLOOKUP($A60,#REF!,206,FALSE)=0,"",VLOOKUP($A60,#REF!,206,FALSE)))</f>
        <v/>
      </c>
      <c r="U60" s="210" t="str">
        <f>IF(ISERROR(VLOOKUP($A60,#REF!,226,FALSE))=TRUE,"",IF(VLOOKUP($A60,#REF!,226,FALSE)=0,"",VLOOKUP($A60,#REF!,226,FALSE)))</f>
        <v/>
      </c>
      <c r="V60" s="210" t="str">
        <f>IF(ISERROR(VLOOKUP($A60,#REF!,246,FALSE))=TRUE,"",IF(VLOOKUP($A60,#REF!,246,FALSE)=0,"",VLOOKUP($A60,#REF!,246,FALSE)))</f>
        <v/>
      </c>
      <c r="W60" s="210" t="str">
        <f>IF(ISERROR(VLOOKUP($A60,#REF!,266,FALSE))=TRUE,"",IF(VLOOKUP($A60,#REF!,266,FALSE)=0,"",VLOOKUP($A60,#REF!,266,FALSE)))</f>
        <v/>
      </c>
      <c r="X60" s="210" t="str">
        <f>IF(ISERROR(VLOOKUP($A60,#REF!,286,FALSE))=TRUE,"",IF(VLOOKUP($A60,#REF!,286,FALSE)=0,"",VLOOKUP($A60,#REF!,286,FALSE)))</f>
        <v/>
      </c>
      <c r="Y60" s="210" t="str">
        <f>IF(ISERROR(VLOOKUP($A60,#REF!,306,FALSE))=TRUE,"",IF(VLOOKUP($A60,#REF!,306,FALSE)=0,"",VLOOKUP($A60,#REF!,306,FALSE)))</f>
        <v/>
      </c>
      <c r="Z60" s="210" t="str">
        <f>IF(ISERROR(VLOOKUP($A60,#REF!,326,FALSE))=TRUE,"",IF(VLOOKUP($A60,#REF!,326,FALSE)=0,"",VLOOKUP($A60,#REF!,326,FALSE)))</f>
        <v/>
      </c>
      <c r="AA60" s="210" t="str">
        <f>IF(ISERROR(VLOOKUP($A60,#REF!,346,FALSE))=TRUE,"",IF(VLOOKUP($A60,#REF!,346,FALSE)=0,"",VLOOKUP($A60,#REF!,346,FALSE)))</f>
        <v/>
      </c>
      <c r="AB60" s="210" t="str">
        <f>IF(ISERROR(VLOOKUP($A60,#REF!,366,FALSE))=TRUE,"",IF(VLOOKUP($A60,#REF!,366,FALSE)=0,"",VLOOKUP($A60,#REF!,366,FALSE)))</f>
        <v/>
      </c>
      <c r="AC60" s="210" t="str">
        <f>IF(ISERROR(VLOOKUP($A60,#REF!,386,FALSE))=TRUE,"",IF(VLOOKUP($A60,#REF!,386,FALSE)=0,"",VLOOKUP($A60,#REF!,386,FALSE)))</f>
        <v/>
      </c>
    </row>
    <row r="61" spans="1:29" ht="13.5" customHeight="1">
      <c r="A61" s="204" t="str">
        <f>IF(info_parties!A61="","",info_parties!A61)</f>
        <v>be_wow01</v>
      </c>
      <c r="B61" s="89" t="str">
        <f>IF(A61="","",MID(info_weblinks!$C$3,32,3))</f>
        <v>bel</v>
      </c>
      <c r="C61" s="89" t="str">
        <f>IF(info_parties!G61="","",info_parties!G61)</f>
        <v>Growing old in dignity</v>
      </c>
      <c r="D61" s="89" t="str">
        <f>IF(info_parties!K61="","",info_parties!K61)</f>
        <v xml:space="preserve"> Waardig ouder worden</v>
      </c>
      <c r="E61" s="89" t="str">
        <f>IF(info_parties!H61="","",info_parties!H61)</f>
        <v>WOW</v>
      </c>
      <c r="F61" s="205" t="str">
        <f t="shared" si="0"/>
        <v/>
      </c>
      <c r="G61" s="206" t="str">
        <f t="shared" si="1"/>
        <v/>
      </c>
      <c r="H61" s="207" t="str">
        <f t="shared" si="2"/>
        <v/>
      </c>
      <c r="I61" s="208" t="str">
        <f t="shared" si="3"/>
        <v/>
      </c>
      <c r="J61" s="209" t="str">
        <f>IF(ISERROR(VLOOKUP($A61,#REF!,6,FALSE))=TRUE,"",IF(VLOOKUP($A61,#REF!,6,FALSE)=0,"",VLOOKUP($A61,#REF!,6,FALSE)))</f>
        <v/>
      </c>
      <c r="K61" s="209" t="str">
        <f>IF(ISERROR(VLOOKUP($A61,#REF!,26,FALSE))=TRUE,"",IF(VLOOKUP($A61,#REF!,26,FALSE)=0,"",VLOOKUP($A61,#REF!,26,FALSE)))</f>
        <v/>
      </c>
      <c r="L61" s="209" t="str">
        <f>IF(ISERROR(VLOOKUP($A61,#REF!,46,FALSE))=TRUE,"",IF(VLOOKUP($A61,#REF!,46,FALSE)=0,"",VLOOKUP($A61,#REF!,46,FALSE)))</f>
        <v/>
      </c>
      <c r="M61" s="209" t="str">
        <f>IF(ISERROR(VLOOKUP($A61,#REF!,66,FALSE))=TRUE,"",IF(VLOOKUP($A61,#REF!,66,FALSE)=0,"",VLOOKUP($A61,#REF!,66,FALSE)))</f>
        <v/>
      </c>
      <c r="N61" s="209" t="str">
        <f>IF(ISERROR(VLOOKUP($A61,#REF!,86,FALSE))=TRUE,"",IF(VLOOKUP($A61,#REF!,86,FALSE)=0,"",VLOOKUP($A61,#REF!,86,FALSE)))</f>
        <v/>
      </c>
      <c r="O61" s="209" t="str">
        <f>IF(ISERROR(VLOOKUP($A61,#REF!,106,FALSE))=TRUE,"",IF(VLOOKUP($A61,#REF!,106,FALSE)=0,"",VLOOKUP($A61,#REF!,106,FALSE)))</f>
        <v/>
      </c>
      <c r="P61" s="209" t="str">
        <f>IF(ISERROR(VLOOKUP($A61,#REF!,126,FALSE))=TRUE,"",IF(VLOOKUP($A61,#REF!,126,FALSE)=0,"",VLOOKUP($A61,#REF!,126,FALSE)))</f>
        <v/>
      </c>
      <c r="Q61" s="210" t="str">
        <f>IF(ISERROR(VLOOKUP($A61,#REF!,146,FALSE))=TRUE,"",IF(VLOOKUP($A61,#REF!,146,FALSE)=0,"",VLOOKUP($A61,#REF!,146,FALSE)))</f>
        <v/>
      </c>
      <c r="R61" s="210" t="str">
        <f>IF(ISERROR(VLOOKUP($A61,#REF!,166,FALSE))=TRUE,"",IF(VLOOKUP($A61,#REF!,166,FALSE)=0,"",VLOOKUP($A61,#REF!,166,FALSE)))</f>
        <v/>
      </c>
      <c r="S61" s="210" t="str">
        <f>IF(ISERROR(VLOOKUP($A61,#REF!,186,FALSE))=TRUE,"",IF(VLOOKUP($A61,#REF!,186,FALSE)=0,"",VLOOKUP($A61,#REF!,186,FALSE)))</f>
        <v/>
      </c>
      <c r="T61" s="210" t="str">
        <f>IF(ISERROR(VLOOKUP($A61,#REF!,206,FALSE))=TRUE,"",IF(VLOOKUP($A61,#REF!,206,FALSE)=0,"",VLOOKUP($A61,#REF!,206,FALSE)))</f>
        <v/>
      </c>
      <c r="U61" s="210" t="str">
        <f>IF(ISERROR(VLOOKUP($A61,#REF!,226,FALSE))=TRUE,"",IF(VLOOKUP($A61,#REF!,226,FALSE)=0,"",VLOOKUP($A61,#REF!,226,FALSE)))</f>
        <v/>
      </c>
      <c r="V61" s="210" t="str">
        <f>IF(ISERROR(VLOOKUP($A61,#REF!,246,FALSE))=TRUE,"",IF(VLOOKUP($A61,#REF!,246,FALSE)=0,"",VLOOKUP($A61,#REF!,246,FALSE)))</f>
        <v/>
      </c>
      <c r="W61" s="210" t="str">
        <f>IF(ISERROR(VLOOKUP($A61,#REF!,266,FALSE))=TRUE,"",IF(VLOOKUP($A61,#REF!,266,FALSE)=0,"",VLOOKUP($A61,#REF!,266,FALSE)))</f>
        <v/>
      </c>
      <c r="X61" s="210" t="str">
        <f>IF(ISERROR(VLOOKUP($A61,#REF!,286,FALSE))=TRUE,"",IF(VLOOKUP($A61,#REF!,286,FALSE)=0,"",VLOOKUP($A61,#REF!,286,FALSE)))</f>
        <v/>
      </c>
      <c r="Y61" s="210" t="str">
        <f>IF(ISERROR(VLOOKUP($A61,#REF!,306,FALSE))=TRUE,"",IF(VLOOKUP($A61,#REF!,306,FALSE)=0,"",VLOOKUP($A61,#REF!,306,FALSE)))</f>
        <v/>
      </c>
      <c r="Z61" s="210" t="str">
        <f>IF(ISERROR(VLOOKUP($A61,#REF!,326,FALSE))=TRUE,"",IF(VLOOKUP($A61,#REF!,326,FALSE)=0,"",VLOOKUP($A61,#REF!,326,FALSE)))</f>
        <v/>
      </c>
      <c r="AA61" s="210" t="str">
        <f>IF(ISERROR(VLOOKUP($A61,#REF!,346,FALSE))=TRUE,"",IF(VLOOKUP($A61,#REF!,346,FALSE)=0,"",VLOOKUP($A61,#REF!,346,FALSE)))</f>
        <v/>
      </c>
      <c r="AB61" s="210" t="str">
        <f>IF(ISERROR(VLOOKUP($A61,#REF!,366,FALSE))=TRUE,"",IF(VLOOKUP($A61,#REF!,366,FALSE)=0,"",VLOOKUP($A61,#REF!,366,FALSE)))</f>
        <v/>
      </c>
      <c r="AC61" s="210" t="str">
        <f>IF(ISERROR(VLOOKUP($A61,#REF!,386,FALSE))=TRUE,"",IF(VLOOKUP($A61,#REF!,386,FALSE)=0,"",VLOOKUP($A61,#REF!,386,FALSE)))</f>
        <v/>
      </c>
    </row>
    <row r="62" spans="1:29" ht="13.5" customHeight="1">
      <c r="A62" s="204" t="str">
        <f>IF(info_parties!A62="","",info_parties!A62)</f>
        <v>be_pp01</v>
      </c>
      <c r="B62" s="89" t="str">
        <f>IF(A62="","",MID(info_weblinks!$C$3,32,3))</f>
        <v>bel</v>
      </c>
      <c r="C62" s="89" t="str">
        <f>IF(info_parties!G62="","",info_parties!G62)</f>
        <v>People's Party</v>
      </c>
      <c r="D62" s="89" t="str">
        <f>IF(info_parties!K62="","",info_parties!K62)</f>
        <v>Parti Populaire</v>
      </c>
      <c r="E62" s="89" t="str">
        <f>IF(info_parties!H62="","",info_parties!H62)</f>
        <v>PP</v>
      </c>
      <c r="F62" s="205" t="str">
        <f t="shared" si="0"/>
        <v/>
      </c>
      <c r="G62" s="206" t="str">
        <f t="shared" si="1"/>
        <v/>
      </c>
      <c r="H62" s="207" t="str">
        <f t="shared" si="2"/>
        <v/>
      </c>
      <c r="I62" s="208" t="str">
        <f t="shared" si="3"/>
        <v/>
      </c>
      <c r="J62" s="209" t="str">
        <f>IF(ISERROR(VLOOKUP($A62,#REF!,6,FALSE))=TRUE,"",IF(VLOOKUP($A62,#REF!,6,FALSE)=0,"",VLOOKUP($A62,#REF!,6,FALSE)))</f>
        <v/>
      </c>
      <c r="K62" s="209" t="str">
        <f>IF(ISERROR(VLOOKUP($A62,#REF!,26,FALSE))=TRUE,"",IF(VLOOKUP($A62,#REF!,26,FALSE)=0,"",VLOOKUP($A62,#REF!,26,FALSE)))</f>
        <v/>
      </c>
      <c r="L62" s="209" t="str">
        <f>IF(ISERROR(VLOOKUP($A62,#REF!,46,FALSE))=TRUE,"",IF(VLOOKUP($A62,#REF!,46,FALSE)=0,"",VLOOKUP($A62,#REF!,46,FALSE)))</f>
        <v/>
      </c>
      <c r="M62" s="209" t="str">
        <f>IF(ISERROR(VLOOKUP($A62,#REF!,66,FALSE))=TRUE,"",IF(VLOOKUP($A62,#REF!,66,FALSE)=0,"",VLOOKUP($A62,#REF!,66,FALSE)))</f>
        <v/>
      </c>
      <c r="N62" s="209" t="str">
        <f>IF(ISERROR(VLOOKUP($A62,#REF!,86,FALSE))=TRUE,"",IF(VLOOKUP($A62,#REF!,86,FALSE)=0,"",VLOOKUP($A62,#REF!,86,FALSE)))</f>
        <v/>
      </c>
      <c r="O62" s="209" t="str">
        <f>IF(ISERROR(VLOOKUP($A62,#REF!,106,FALSE))=TRUE,"",IF(VLOOKUP($A62,#REF!,106,FALSE)=0,"",VLOOKUP($A62,#REF!,106,FALSE)))</f>
        <v/>
      </c>
      <c r="P62" s="209" t="str">
        <f>IF(ISERROR(VLOOKUP($A62,#REF!,126,FALSE))=TRUE,"",IF(VLOOKUP($A62,#REF!,126,FALSE)=0,"",VLOOKUP($A62,#REF!,126,FALSE)))</f>
        <v/>
      </c>
      <c r="Q62" s="210" t="str">
        <f>IF(ISERROR(VLOOKUP($A62,#REF!,146,FALSE))=TRUE,"",IF(VLOOKUP($A62,#REF!,146,FALSE)=0,"",VLOOKUP($A62,#REF!,146,FALSE)))</f>
        <v/>
      </c>
      <c r="R62" s="210" t="str">
        <f>IF(ISERROR(VLOOKUP($A62,#REF!,166,FALSE))=TRUE,"",IF(VLOOKUP($A62,#REF!,166,FALSE)=0,"",VLOOKUP($A62,#REF!,166,FALSE)))</f>
        <v/>
      </c>
      <c r="S62" s="210" t="str">
        <f>IF(ISERROR(VLOOKUP($A62,#REF!,186,FALSE))=TRUE,"",IF(VLOOKUP($A62,#REF!,186,FALSE)=0,"",VLOOKUP($A62,#REF!,186,FALSE)))</f>
        <v/>
      </c>
      <c r="T62" s="210" t="str">
        <f>IF(ISERROR(VLOOKUP($A62,#REF!,206,FALSE))=TRUE,"",IF(VLOOKUP($A62,#REF!,206,FALSE)=0,"",VLOOKUP($A62,#REF!,206,FALSE)))</f>
        <v/>
      </c>
      <c r="U62" s="210" t="str">
        <f>IF(ISERROR(VLOOKUP($A62,#REF!,226,FALSE))=TRUE,"",IF(VLOOKUP($A62,#REF!,226,FALSE)=0,"",VLOOKUP($A62,#REF!,226,FALSE)))</f>
        <v/>
      </c>
      <c r="V62" s="210" t="str">
        <f>IF(ISERROR(VLOOKUP($A62,#REF!,246,FALSE))=TRUE,"",IF(VLOOKUP($A62,#REF!,246,FALSE)=0,"",VLOOKUP($A62,#REF!,246,FALSE)))</f>
        <v/>
      </c>
      <c r="W62" s="210" t="str">
        <f>IF(ISERROR(VLOOKUP($A62,#REF!,266,FALSE))=TRUE,"",IF(VLOOKUP($A62,#REF!,266,FALSE)=0,"",VLOOKUP($A62,#REF!,266,FALSE)))</f>
        <v/>
      </c>
      <c r="X62" s="210" t="str">
        <f>IF(ISERROR(VLOOKUP($A62,#REF!,286,FALSE))=TRUE,"",IF(VLOOKUP($A62,#REF!,286,FALSE)=0,"",VLOOKUP($A62,#REF!,286,FALSE)))</f>
        <v/>
      </c>
      <c r="Y62" s="210" t="str">
        <f>IF(ISERROR(VLOOKUP($A62,#REF!,306,FALSE))=TRUE,"",IF(VLOOKUP($A62,#REF!,306,FALSE)=0,"",VLOOKUP($A62,#REF!,306,FALSE)))</f>
        <v/>
      </c>
      <c r="Z62" s="210" t="str">
        <f>IF(ISERROR(VLOOKUP($A62,#REF!,326,FALSE))=TRUE,"",IF(VLOOKUP($A62,#REF!,326,FALSE)=0,"",VLOOKUP($A62,#REF!,326,FALSE)))</f>
        <v/>
      </c>
      <c r="AA62" s="210" t="str">
        <f>IF(ISERROR(VLOOKUP($A62,#REF!,346,FALSE))=TRUE,"",IF(VLOOKUP($A62,#REF!,346,FALSE)=0,"",VLOOKUP($A62,#REF!,346,FALSE)))</f>
        <v/>
      </c>
      <c r="AB62" s="210" t="str">
        <f>IF(ISERROR(VLOOKUP($A62,#REF!,366,FALSE))=TRUE,"",IF(VLOOKUP($A62,#REF!,366,FALSE)=0,"",VLOOKUP($A62,#REF!,366,FALSE)))</f>
        <v/>
      </c>
      <c r="AC62" s="210" t="str">
        <f>IF(ISERROR(VLOOKUP($A62,#REF!,386,FALSE))=TRUE,"",IF(VLOOKUP($A62,#REF!,386,FALSE)=0,"",VLOOKUP($A62,#REF!,386,FALSE)))</f>
        <v/>
      </c>
    </row>
    <row r="63" spans="1:29" ht="13.5" customHeight="1">
      <c r="A63" s="204" t="str">
        <f>IF(info_parties!A63="","",info_parties!A63)</f>
        <v>be_samuel01</v>
      </c>
      <c r="B63" s="89" t="str">
        <f>IF(A63="","",MID(info_weblinks!$C$3,32,3))</f>
        <v>bel</v>
      </c>
      <c r="C63" s="89" t="str">
        <f>IF(info_parties!G63="","",info_parties!G63)</f>
        <v>SAMUEL List</v>
      </c>
      <c r="D63" s="89" t="str">
        <f>IF(info_parties!K63="","",info_parties!K63)</f>
        <v>Liste SAMUEL</v>
      </c>
      <c r="E63" s="89" t="str">
        <f>IF(info_parties!H63="","",info_parties!H63)</f>
        <v>SAMUEL</v>
      </c>
      <c r="F63" s="205" t="str">
        <f t="shared" si="0"/>
        <v/>
      </c>
      <c r="G63" s="206" t="str">
        <f t="shared" si="1"/>
        <v/>
      </c>
      <c r="H63" s="207" t="str">
        <f t="shared" si="2"/>
        <v/>
      </c>
      <c r="I63" s="208" t="str">
        <f t="shared" si="3"/>
        <v/>
      </c>
      <c r="J63" s="209" t="str">
        <f>IF(ISERROR(VLOOKUP($A63,#REF!,6,FALSE))=TRUE,"",IF(VLOOKUP($A63,#REF!,6,FALSE)=0,"",VLOOKUP($A63,#REF!,6,FALSE)))</f>
        <v/>
      </c>
      <c r="K63" s="209" t="str">
        <f>IF(ISERROR(VLOOKUP($A63,#REF!,26,FALSE))=TRUE,"",IF(VLOOKUP($A63,#REF!,26,FALSE)=0,"",VLOOKUP($A63,#REF!,26,FALSE)))</f>
        <v/>
      </c>
      <c r="L63" s="209" t="str">
        <f>IF(ISERROR(VLOOKUP($A63,#REF!,46,FALSE))=TRUE,"",IF(VLOOKUP($A63,#REF!,46,FALSE)=0,"",VLOOKUP($A63,#REF!,46,FALSE)))</f>
        <v/>
      </c>
      <c r="M63" s="209" t="str">
        <f>IF(ISERROR(VLOOKUP($A63,#REF!,66,FALSE))=TRUE,"",IF(VLOOKUP($A63,#REF!,66,FALSE)=0,"",VLOOKUP($A63,#REF!,66,FALSE)))</f>
        <v/>
      </c>
      <c r="N63" s="209" t="str">
        <f>IF(ISERROR(VLOOKUP($A63,#REF!,86,FALSE))=TRUE,"",IF(VLOOKUP($A63,#REF!,86,FALSE)=0,"",VLOOKUP($A63,#REF!,86,FALSE)))</f>
        <v/>
      </c>
      <c r="O63" s="209" t="str">
        <f>IF(ISERROR(VLOOKUP($A63,#REF!,106,FALSE))=TRUE,"",IF(VLOOKUP($A63,#REF!,106,FALSE)=0,"",VLOOKUP($A63,#REF!,106,FALSE)))</f>
        <v/>
      </c>
      <c r="P63" s="209" t="str">
        <f>IF(ISERROR(VLOOKUP($A63,#REF!,126,FALSE))=TRUE,"",IF(VLOOKUP($A63,#REF!,126,FALSE)=0,"",VLOOKUP($A63,#REF!,126,FALSE)))</f>
        <v/>
      </c>
      <c r="Q63" s="210" t="str">
        <f>IF(ISERROR(VLOOKUP($A63,#REF!,146,FALSE))=TRUE,"",IF(VLOOKUP($A63,#REF!,146,FALSE)=0,"",VLOOKUP($A63,#REF!,146,FALSE)))</f>
        <v/>
      </c>
      <c r="R63" s="210" t="str">
        <f>IF(ISERROR(VLOOKUP($A63,#REF!,166,FALSE))=TRUE,"",IF(VLOOKUP($A63,#REF!,166,FALSE)=0,"",VLOOKUP($A63,#REF!,166,FALSE)))</f>
        <v/>
      </c>
      <c r="S63" s="210" t="str">
        <f>IF(ISERROR(VLOOKUP($A63,#REF!,186,FALSE))=TRUE,"",IF(VLOOKUP($A63,#REF!,186,FALSE)=0,"",VLOOKUP($A63,#REF!,186,FALSE)))</f>
        <v/>
      </c>
      <c r="T63" s="210" t="str">
        <f>IF(ISERROR(VLOOKUP($A63,#REF!,206,FALSE))=TRUE,"",IF(VLOOKUP($A63,#REF!,206,FALSE)=0,"",VLOOKUP($A63,#REF!,206,FALSE)))</f>
        <v/>
      </c>
      <c r="U63" s="210" t="str">
        <f>IF(ISERROR(VLOOKUP($A63,#REF!,226,FALSE))=TRUE,"",IF(VLOOKUP($A63,#REF!,226,FALSE)=0,"",VLOOKUP($A63,#REF!,226,FALSE)))</f>
        <v/>
      </c>
      <c r="V63" s="210" t="str">
        <f>IF(ISERROR(VLOOKUP($A63,#REF!,246,FALSE))=TRUE,"",IF(VLOOKUP($A63,#REF!,246,FALSE)=0,"",VLOOKUP($A63,#REF!,246,FALSE)))</f>
        <v/>
      </c>
      <c r="W63" s="210" t="str">
        <f>IF(ISERROR(VLOOKUP($A63,#REF!,266,FALSE))=TRUE,"",IF(VLOOKUP($A63,#REF!,266,FALSE)=0,"",VLOOKUP($A63,#REF!,266,FALSE)))</f>
        <v/>
      </c>
      <c r="X63" s="210" t="str">
        <f>IF(ISERROR(VLOOKUP($A63,#REF!,286,FALSE))=TRUE,"",IF(VLOOKUP($A63,#REF!,286,FALSE)=0,"",VLOOKUP($A63,#REF!,286,FALSE)))</f>
        <v/>
      </c>
      <c r="Y63" s="210" t="str">
        <f>IF(ISERROR(VLOOKUP($A63,#REF!,306,FALSE))=TRUE,"",IF(VLOOKUP($A63,#REF!,306,FALSE)=0,"",VLOOKUP($A63,#REF!,306,FALSE)))</f>
        <v/>
      </c>
      <c r="Z63" s="210" t="str">
        <f>IF(ISERROR(VLOOKUP($A63,#REF!,326,FALSE))=TRUE,"",IF(VLOOKUP($A63,#REF!,326,FALSE)=0,"",VLOOKUP($A63,#REF!,326,FALSE)))</f>
        <v/>
      </c>
      <c r="AA63" s="210" t="str">
        <f>IF(ISERROR(VLOOKUP($A63,#REF!,346,FALSE))=TRUE,"",IF(VLOOKUP($A63,#REF!,346,FALSE)=0,"",VLOOKUP($A63,#REF!,346,FALSE)))</f>
        <v/>
      </c>
      <c r="AB63" s="210" t="str">
        <f>IF(ISERROR(VLOOKUP($A63,#REF!,366,FALSE))=TRUE,"",IF(VLOOKUP($A63,#REF!,366,FALSE)=0,"",VLOOKUP($A63,#REF!,366,FALSE)))</f>
        <v/>
      </c>
      <c r="AC63" s="210" t="str">
        <f>IF(ISERROR(VLOOKUP($A63,#REF!,386,FALSE))=TRUE,"",IF(VLOOKUP($A63,#REF!,386,FALSE)=0,"",VLOOKUP($A63,#REF!,386,FALSE)))</f>
        <v/>
      </c>
    </row>
    <row r="64" spans="1:29" ht="13.5" customHeight="1">
      <c r="A64" s="204" t="str">
        <f>IF(info_parties!A64="","",info_parties!A64)</f>
        <v>be_rwf01</v>
      </c>
      <c r="B64" s="89" t="str">
        <f>IF(A64="","",MID(info_weblinks!$C$3,32,3))</f>
        <v>bel</v>
      </c>
      <c r="C64" s="89" t="str">
        <f>IF(info_parties!G64="","",info_parties!G64)</f>
        <v>Rally Wallonia France</v>
      </c>
      <c r="D64" s="89" t="str">
        <f>IF(info_parties!K64="","",info_parties!K64)</f>
        <v>Rassemblement Wallonie France</v>
      </c>
      <c r="E64" s="89" t="str">
        <f>IF(info_parties!H64="","",info_parties!H64)</f>
        <v>RFW</v>
      </c>
      <c r="F64" s="205" t="str">
        <f t="shared" si="0"/>
        <v/>
      </c>
      <c r="G64" s="206" t="str">
        <f t="shared" si="1"/>
        <v/>
      </c>
      <c r="H64" s="207" t="str">
        <f t="shared" si="2"/>
        <v/>
      </c>
      <c r="I64" s="208" t="str">
        <f t="shared" si="3"/>
        <v/>
      </c>
      <c r="J64" s="209" t="str">
        <f>IF(ISERROR(VLOOKUP($A64,#REF!,6,FALSE))=TRUE,"",IF(VLOOKUP($A64,#REF!,6,FALSE)=0,"",VLOOKUP($A64,#REF!,6,FALSE)))</f>
        <v/>
      </c>
      <c r="K64" s="209" t="str">
        <f>IF(ISERROR(VLOOKUP($A64,#REF!,26,FALSE))=TRUE,"",IF(VLOOKUP($A64,#REF!,26,FALSE)=0,"",VLOOKUP($A64,#REF!,26,FALSE)))</f>
        <v/>
      </c>
      <c r="L64" s="209" t="str">
        <f>IF(ISERROR(VLOOKUP($A64,#REF!,46,FALSE))=TRUE,"",IF(VLOOKUP($A64,#REF!,46,FALSE)=0,"",VLOOKUP($A64,#REF!,46,FALSE)))</f>
        <v/>
      </c>
      <c r="M64" s="209" t="str">
        <f>IF(ISERROR(VLOOKUP($A64,#REF!,66,FALSE))=TRUE,"",IF(VLOOKUP($A64,#REF!,66,FALSE)=0,"",VLOOKUP($A64,#REF!,66,FALSE)))</f>
        <v/>
      </c>
      <c r="N64" s="209" t="str">
        <f>IF(ISERROR(VLOOKUP($A64,#REF!,86,FALSE))=TRUE,"",IF(VLOOKUP($A64,#REF!,86,FALSE)=0,"",VLOOKUP($A64,#REF!,86,FALSE)))</f>
        <v/>
      </c>
      <c r="O64" s="209" t="str">
        <f>IF(ISERROR(VLOOKUP($A64,#REF!,106,FALSE))=TRUE,"",IF(VLOOKUP($A64,#REF!,106,FALSE)=0,"",VLOOKUP($A64,#REF!,106,FALSE)))</f>
        <v/>
      </c>
      <c r="P64" s="209" t="str">
        <f>IF(ISERROR(VLOOKUP($A64,#REF!,126,FALSE))=TRUE,"",IF(VLOOKUP($A64,#REF!,126,FALSE)=0,"",VLOOKUP($A64,#REF!,126,FALSE)))</f>
        <v/>
      </c>
      <c r="Q64" s="210" t="str">
        <f>IF(ISERROR(VLOOKUP($A64,#REF!,146,FALSE))=TRUE,"",IF(VLOOKUP($A64,#REF!,146,FALSE)=0,"",VLOOKUP($A64,#REF!,146,FALSE)))</f>
        <v/>
      </c>
      <c r="R64" s="210" t="str">
        <f>IF(ISERROR(VLOOKUP($A64,#REF!,166,FALSE))=TRUE,"",IF(VLOOKUP($A64,#REF!,166,FALSE)=0,"",VLOOKUP($A64,#REF!,166,FALSE)))</f>
        <v/>
      </c>
      <c r="S64" s="210" t="str">
        <f>IF(ISERROR(VLOOKUP($A64,#REF!,186,FALSE))=TRUE,"",IF(VLOOKUP($A64,#REF!,186,FALSE)=0,"",VLOOKUP($A64,#REF!,186,FALSE)))</f>
        <v/>
      </c>
      <c r="T64" s="210" t="str">
        <f>IF(ISERROR(VLOOKUP($A64,#REF!,206,FALSE))=TRUE,"",IF(VLOOKUP($A64,#REF!,206,FALSE)=0,"",VLOOKUP($A64,#REF!,206,FALSE)))</f>
        <v/>
      </c>
      <c r="U64" s="210" t="str">
        <f>IF(ISERROR(VLOOKUP($A64,#REF!,226,FALSE))=TRUE,"",IF(VLOOKUP($A64,#REF!,226,FALSE)=0,"",VLOOKUP($A64,#REF!,226,FALSE)))</f>
        <v/>
      </c>
      <c r="V64" s="210" t="str">
        <f>IF(ISERROR(VLOOKUP($A64,#REF!,246,FALSE))=TRUE,"",IF(VLOOKUP($A64,#REF!,246,FALSE)=0,"",VLOOKUP($A64,#REF!,246,FALSE)))</f>
        <v/>
      </c>
      <c r="W64" s="210" t="str">
        <f>IF(ISERROR(VLOOKUP($A64,#REF!,266,FALSE))=TRUE,"",IF(VLOOKUP($A64,#REF!,266,FALSE)=0,"",VLOOKUP($A64,#REF!,266,FALSE)))</f>
        <v/>
      </c>
      <c r="X64" s="210" t="str">
        <f>IF(ISERROR(VLOOKUP($A64,#REF!,286,FALSE))=TRUE,"",IF(VLOOKUP($A64,#REF!,286,FALSE)=0,"",VLOOKUP($A64,#REF!,286,FALSE)))</f>
        <v/>
      </c>
      <c r="Y64" s="210" t="str">
        <f>IF(ISERROR(VLOOKUP($A64,#REF!,306,FALSE))=TRUE,"",IF(VLOOKUP($A64,#REF!,306,FALSE)=0,"",VLOOKUP($A64,#REF!,306,FALSE)))</f>
        <v/>
      </c>
      <c r="Z64" s="210" t="str">
        <f>IF(ISERROR(VLOOKUP($A64,#REF!,326,FALSE))=TRUE,"",IF(VLOOKUP($A64,#REF!,326,FALSE)=0,"",VLOOKUP($A64,#REF!,326,FALSE)))</f>
        <v/>
      </c>
      <c r="AA64" s="210" t="str">
        <f>IF(ISERROR(VLOOKUP($A64,#REF!,346,FALSE))=TRUE,"",IF(VLOOKUP($A64,#REF!,346,FALSE)=0,"",VLOOKUP($A64,#REF!,346,FALSE)))</f>
        <v/>
      </c>
      <c r="AB64" s="210" t="str">
        <f>IF(ISERROR(VLOOKUP($A64,#REF!,366,FALSE))=TRUE,"",IF(VLOOKUP($A64,#REF!,366,FALSE)=0,"",VLOOKUP($A64,#REF!,366,FALSE)))</f>
        <v/>
      </c>
      <c r="AC64" s="210" t="str">
        <f>IF(ISERROR(VLOOKUP($A64,#REF!,386,FALSE))=TRUE,"",IF(VLOOKUP($A64,#REF!,386,FALSE)=0,"",VLOOKUP($A64,#REF!,386,FALSE)))</f>
        <v/>
      </c>
    </row>
    <row r="65" spans="1:29" ht="13.5" customHeight="1">
      <c r="A65" s="204" t="str">
        <f>IF(info_parties!A65="","",info_parties!A65)</f>
        <v>be_wdb01</v>
      </c>
      <c r="B65" s="89" t="str">
        <f>IF(A65="","",MID(info_weblinks!$C$3,32,3))</f>
        <v>bel</v>
      </c>
      <c r="C65" s="89" t="str">
        <f>IF(info_parties!G65="","",info_parties!G65)</f>
        <v>Wallonia First</v>
      </c>
      <c r="D65" s="89" t="str">
        <f>IF(info_parties!K65="","",info_parties!K65)</f>
        <v/>
      </c>
      <c r="E65" s="89" t="str">
        <f>IF(info_parties!H65="","",info_parties!H65)</f>
        <v>WDB</v>
      </c>
      <c r="F65" s="205" t="str">
        <f t="shared" si="0"/>
        <v/>
      </c>
      <c r="G65" s="206" t="str">
        <f t="shared" si="1"/>
        <v/>
      </c>
      <c r="H65" s="207" t="str">
        <f t="shared" si="2"/>
        <v/>
      </c>
      <c r="I65" s="208" t="str">
        <f t="shared" si="3"/>
        <v/>
      </c>
      <c r="J65" s="209" t="str">
        <f>IF(ISERROR(VLOOKUP($A65,#REF!,6,FALSE))=TRUE,"",IF(VLOOKUP($A65,#REF!,6,FALSE)=0,"",VLOOKUP($A65,#REF!,6,FALSE)))</f>
        <v/>
      </c>
      <c r="K65" s="209" t="str">
        <f>IF(ISERROR(VLOOKUP($A65,#REF!,26,FALSE))=TRUE,"",IF(VLOOKUP($A65,#REF!,26,FALSE)=0,"",VLOOKUP($A65,#REF!,26,FALSE)))</f>
        <v/>
      </c>
      <c r="L65" s="209" t="str">
        <f>IF(ISERROR(VLOOKUP($A65,#REF!,46,FALSE))=TRUE,"",IF(VLOOKUP($A65,#REF!,46,FALSE)=0,"",VLOOKUP($A65,#REF!,46,FALSE)))</f>
        <v/>
      </c>
      <c r="M65" s="209" t="str">
        <f>IF(ISERROR(VLOOKUP($A65,#REF!,66,FALSE))=TRUE,"",IF(VLOOKUP($A65,#REF!,66,FALSE)=0,"",VLOOKUP($A65,#REF!,66,FALSE)))</f>
        <v/>
      </c>
      <c r="N65" s="209" t="str">
        <f>IF(ISERROR(VLOOKUP($A65,#REF!,86,FALSE))=TRUE,"",IF(VLOOKUP($A65,#REF!,86,FALSE)=0,"",VLOOKUP($A65,#REF!,86,FALSE)))</f>
        <v/>
      </c>
      <c r="O65" s="209" t="str">
        <f>IF(ISERROR(VLOOKUP($A65,#REF!,106,FALSE))=TRUE,"",IF(VLOOKUP($A65,#REF!,106,FALSE)=0,"",VLOOKUP($A65,#REF!,106,FALSE)))</f>
        <v/>
      </c>
      <c r="P65" s="209" t="str">
        <f>IF(ISERROR(VLOOKUP($A65,#REF!,126,FALSE))=TRUE,"",IF(VLOOKUP($A65,#REF!,126,FALSE)=0,"",VLOOKUP($A65,#REF!,126,FALSE)))</f>
        <v/>
      </c>
      <c r="Q65" s="210" t="str">
        <f>IF(ISERROR(VLOOKUP($A65,#REF!,146,FALSE))=TRUE,"",IF(VLOOKUP($A65,#REF!,146,FALSE)=0,"",VLOOKUP($A65,#REF!,146,FALSE)))</f>
        <v/>
      </c>
      <c r="R65" s="210" t="str">
        <f>IF(ISERROR(VLOOKUP($A65,#REF!,166,FALSE))=TRUE,"",IF(VLOOKUP($A65,#REF!,166,FALSE)=0,"",VLOOKUP($A65,#REF!,166,FALSE)))</f>
        <v/>
      </c>
      <c r="S65" s="210" t="str">
        <f>IF(ISERROR(VLOOKUP($A65,#REF!,186,FALSE))=TRUE,"",IF(VLOOKUP($A65,#REF!,186,FALSE)=0,"",VLOOKUP($A65,#REF!,186,FALSE)))</f>
        <v/>
      </c>
      <c r="T65" s="210" t="str">
        <f>IF(ISERROR(VLOOKUP($A65,#REF!,206,FALSE))=TRUE,"",IF(VLOOKUP($A65,#REF!,206,FALSE)=0,"",VLOOKUP($A65,#REF!,206,FALSE)))</f>
        <v/>
      </c>
      <c r="U65" s="210" t="str">
        <f>IF(ISERROR(VLOOKUP($A65,#REF!,226,FALSE))=TRUE,"",IF(VLOOKUP($A65,#REF!,226,FALSE)=0,"",VLOOKUP($A65,#REF!,226,FALSE)))</f>
        <v/>
      </c>
      <c r="V65" s="210" t="str">
        <f>IF(ISERROR(VLOOKUP($A65,#REF!,246,FALSE))=TRUE,"",IF(VLOOKUP($A65,#REF!,246,FALSE)=0,"",VLOOKUP($A65,#REF!,246,FALSE)))</f>
        <v/>
      </c>
      <c r="W65" s="210" t="str">
        <f>IF(ISERROR(VLOOKUP($A65,#REF!,266,FALSE))=TRUE,"",IF(VLOOKUP($A65,#REF!,266,FALSE)=0,"",VLOOKUP($A65,#REF!,266,FALSE)))</f>
        <v/>
      </c>
      <c r="X65" s="210" t="str">
        <f>IF(ISERROR(VLOOKUP($A65,#REF!,286,FALSE))=TRUE,"",IF(VLOOKUP($A65,#REF!,286,FALSE)=0,"",VLOOKUP($A65,#REF!,286,FALSE)))</f>
        <v/>
      </c>
      <c r="Y65" s="210" t="str">
        <f>IF(ISERROR(VLOOKUP($A65,#REF!,306,FALSE))=TRUE,"",IF(VLOOKUP($A65,#REF!,306,FALSE)=0,"",VLOOKUP($A65,#REF!,306,FALSE)))</f>
        <v/>
      </c>
      <c r="Z65" s="210" t="str">
        <f>IF(ISERROR(VLOOKUP($A65,#REF!,326,FALSE))=TRUE,"",IF(VLOOKUP($A65,#REF!,326,FALSE)=0,"",VLOOKUP($A65,#REF!,326,FALSE)))</f>
        <v/>
      </c>
      <c r="AA65" s="210" t="str">
        <f>IF(ISERROR(VLOOKUP($A65,#REF!,346,FALSE))=TRUE,"",IF(VLOOKUP($A65,#REF!,346,FALSE)=0,"",VLOOKUP($A65,#REF!,346,FALSE)))</f>
        <v/>
      </c>
      <c r="AB65" s="210" t="str">
        <f>IF(ISERROR(VLOOKUP($A65,#REF!,366,FALSE))=TRUE,"",IF(VLOOKUP($A65,#REF!,366,FALSE)=0,"",VLOOKUP($A65,#REF!,366,FALSE)))</f>
        <v/>
      </c>
      <c r="AC65" s="210" t="str">
        <f>IF(ISERROR(VLOOKUP($A65,#REF!,386,FALSE))=TRUE,"",IF(VLOOKUP($A65,#REF!,386,FALSE)=0,"",VLOOKUP($A65,#REF!,386,FALSE)))</f>
        <v/>
      </c>
    </row>
    <row r="66" spans="1:29" ht="13.5" customHeight="1">
      <c r="A66" s="204" t="str">
        <f>IF(info_parties!A66="","",info_parties!A66)</f>
        <v>be_cdf01</v>
      </c>
      <c r="B66" s="89" t="str">
        <f>IF(A66="","",MID(info_weblinks!$C$3,32,3))</f>
        <v>bel</v>
      </c>
      <c r="C66" s="89" t="str">
        <f>IF(info_parties!G66="","",info_parties!G66)</f>
        <v>Federal Christian Democrats</v>
      </c>
      <c r="D66" s="89" t="str">
        <f>IF(info_parties!K66="","",info_parties!K66)</f>
        <v>Chrétiens démocrates fédéraux</v>
      </c>
      <c r="E66" s="89" t="str">
        <f>IF(info_parties!H66="","",info_parties!H66)</f>
        <v>CDF</v>
      </c>
      <c r="F66" s="205" t="str">
        <f t="shared" ref="F66:F129" si="4">IF(MAX(J66:AC66)=0,"",INDEX(J$1:AC$1,MATCH(TRUE,INDEX((J66:AC66&lt;&gt;""),0),0)))</f>
        <v/>
      </c>
      <c r="G66" s="206" t="str">
        <f t="shared" ref="G66:G129" si="5">IF(MAX(J66:AC66)=0,"",INDEX(J$1:AC$1,1,MATCH(LOOKUP(9.99+307,J66:AC66),J66:AC66,0)))</f>
        <v/>
      </c>
      <c r="H66" s="207" t="str">
        <f t="shared" ref="H66:H129" si="6">IF(MAX(J66:AC66)=0,"",MAX(J66:AC66))</f>
        <v/>
      </c>
      <c r="I66" s="208" t="str">
        <f t="shared" ref="I66:I129" si="7">IF(H66="","",INDEX(J$1:AC$1,1,MATCH(H66,J66:AC66,0)))</f>
        <v/>
      </c>
      <c r="J66" s="209" t="str">
        <f>IF(ISERROR(VLOOKUP($A66,#REF!,6,FALSE))=TRUE,"",IF(VLOOKUP($A66,#REF!,6,FALSE)=0,"",VLOOKUP($A66,#REF!,6,FALSE)))</f>
        <v/>
      </c>
      <c r="K66" s="209" t="str">
        <f>IF(ISERROR(VLOOKUP($A66,#REF!,26,FALSE))=TRUE,"",IF(VLOOKUP($A66,#REF!,26,FALSE)=0,"",VLOOKUP($A66,#REF!,26,FALSE)))</f>
        <v/>
      </c>
      <c r="L66" s="209" t="str">
        <f>IF(ISERROR(VLOOKUP($A66,#REF!,46,FALSE))=TRUE,"",IF(VLOOKUP($A66,#REF!,46,FALSE)=0,"",VLOOKUP($A66,#REF!,46,FALSE)))</f>
        <v/>
      </c>
      <c r="M66" s="209" t="str">
        <f>IF(ISERROR(VLOOKUP($A66,#REF!,66,FALSE))=TRUE,"",IF(VLOOKUP($A66,#REF!,66,FALSE)=0,"",VLOOKUP($A66,#REF!,66,FALSE)))</f>
        <v/>
      </c>
      <c r="N66" s="209" t="str">
        <f>IF(ISERROR(VLOOKUP($A66,#REF!,86,FALSE))=TRUE,"",IF(VLOOKUP($A66,#REF!,86,FALSE)=0,"",VLOOKUP($A66,#REF!,86,FALSE)))</f>
        <v/>
      </c>
      <c r="O66" s="209" t="str">
        <f>IF(ISERROR(VLOOKUP($A66,#REF!,106,FALSE))=TRUE,"",IF(VLOOKUP($A66,#REF!,106,FALSE)=0,"",VLOOKUP($A66,#REF!,106,FALSE)))</f>
        <v/>
      </c>
      <c r="P66" s="209" t="str">
        <f>IF(ISERROR(VLOOKUP($A66,#REF!,126,FALSE))=TRUE,"",IF(VLOOKUP($A66,#REF!,126,FALSE)=0,"",VLOOKUP($A66,#REF!,126,FALSE)))</f>
        <v/>
      </c>
      <c r="Q66" s="210" t="str">
        <f>IF(ISERROR(VLOOKUP($A66,#REF!,146,FALSE))=TRUE,"",IF(VLOOKUP($A66,#REF!,146,FALSE)=0,"",VLOOKUP($A66,#REF!,146,FALSE)))</f>
        <v/>
      </c>
      <c r="R66" s="210" t="str">
        <f>IF(ISERROR(VLOOKUP($A66,#REF!,166,FALSE))=TRUE,"",IF(VLOOKUP($A66,#REF!,166,FALSE)=0,"",VLOOKUP($A66,#REF!,166,FALSE)))</f>
        <v/>
      </c>
      <c r="S66" s="210" t="str">
        <f>IF(ISERROR(VLOOKUP($A66,#REF!,186,FALSE))=TRUE,"",IF(VLOOKUP($A66,#REF!,186,FALSE)=0,"",VLOOKUP($A66,#REF!,186,FALSE)))</f>
        <v/>
      </c>
      <c r="T66" s="210" t="str">
        <f>IF(ISERROR(VLOOKUP($A66,#REF!,206,FALSE))=TRUE,"",IF(VLOOKUP($A66,#REF!,206,FALSE)=0,"",VLOOKUP($A66,#REF!,206,FALSE)))</f>
        <v/>
      </c>
      <c r="U66" s="210" t="str">
        <f>IF(ISERROR(VLOOKUP($A66,#REF!,226,FALSE))=TRUE,"",IF(VLOOKUP($A66,#REF!,226,FALSE)=0,"",VLOOKUP($A66,#REF!,226,FALSE)))</f>
        <v/>
      </c>
      <c r="V66" s="210" t="str">
        <f>IF(ISERROR(VLOOKUP($A66,#REF!,246,FALSE))=TRUE,"",IF(VLOOKUP($A66,#REF!,246,FALSE)=0,"",VLOOKUP($A66,#REF!,246,FALSE)))</f>
        <v/>
      </c>
      <c r="W66" s="210" t="str">
        <f>IF(ISERROR(VLOOKUP($A66,#REF!,266,FALSE))=TRUE,"",IF(VLOOKUP($A66,#REF!,266,FALSE)=0,"",VLOOKUP($A66,#REF!,266,FALSE)))</f>
        <v/>
      </c>
      <c r="X66" s="210" t="str">
        <f>IF(ISERROR(VLOOKUP($A66,#REF!,286,FALSE))=TRUE,"",IF(VLOOKUP($A66,#REF!,286,FALSE)=0,"",VLOOKUP($A66,#REF!,286,FALSE)))</f>
        <v/>
      </c>
      <c r="Y66" s="210" t="str">
        <f>IF(ISERROR(VLOOKUP($A66,#REF!,306,FALSE))=TRUE,"",IF(VLOOKUP($A66,#REF!,306,FALSE)=0,"",VLOOKUP($A66,#REF!,306,FALSE)))</f>
        <v/>
      </c>
      <c r="Z66" s="210" t="str">
        <f>IF(ISERROR(VLOOKUP($A66,#REF!,326,FALSE))=TRUE,"",IF(VLOOKUP($A66,#REF!,326,FALSE)=0,"",VLOOKUP($A66,#REF!,326,FALSE)))</f>
        <v/>
      </c>
      <c r="AA66" s="210" t="str">
        <f>IF(ISERROR(VLOOKUP($A66,#REF!,346,FALSE))=TRUE,"",IF(VLOOKUP($A66,#REF!,346,FALSE)=0,"",VLOOKUP($A66,#REF!,346,FALSE)))</f>
        <v/>
      </c>
      <c r="AB66" s="210" t="str">
        <f>IF(ISERROR(VLOOKUP($A66,#REF!,366,FALSE))=TRUE,"",IF(VLOOKUP($A66,#REF!,366,FALSE)=0,"",VLOOKUP($A66,#REF!,366,FALSE)))</f>
        <v/>
      </c>
      <c r="AC66" s="210" t="str">
        <f>IF(ISERROR(VLOOKUP($A66,#REF!,386,FALSE))=TRUE,"",IF(VLOOKUP($A66,#REF!,386,FALSE)=0,"",VLOOKUP($A66,#REF!,386,FALSE)))</f>
        <v/>
      </c>
    </row>
    <row r="67" spans="1:29" ht="13.5" customHeight="1">
      <c r="A67" s="204" t="str">
        <f>IF(info_parties!A67="","",info_parties!A67)</f>
        <v>be_fdf01</v>
      </c>
      <c r="B67" s="89" t="str">
        <f>IF(A67="","",MID(info_weblinks!$C$3,32,3))</f>
        <v>bel</v>
      </c>
      <c r="C67" s="89" t="str">
        <f>IF(info_parties!G67="","",info_parties!G67)</f>
        <v>Francophone Democratic Federalists</v>
      </c>
      <c r="D67" s="89" t="str">
        <f>IF(info_parties!K67="","",info_parties!K67)</f>
        <v>Fédéralistes Démocrates Francophones</v>
      </c>
      <c r="E67" s="89" t="str">
        <f>IF(info_parties!H67="","",info_parties!H67)</f>
        <v>FDF</v>
      </c>
      <c r="F67" s="205" t="str">
        <f t="shared" si="4"/>
        <v/>
      </c>
      <c r="G67" s="206" t="str">
        <f t="shared" si="5"/>
        <v/>
      </c>
      <c r="H67" s="207" t="str">
        <f t="shared" si="6"/>
        <v/>
      </c>
      <c r="I67" s="208" t="str">
        <f t="shared" si="7"/>
        <v/>
      </c>
      <c r="J67" s="209" t="str">
        <f>IF(ISERROR(VLOOKUP($A67,#REF!,6,FALSE))=TRUE,"",IF(VLOOKUP($A67,#REF!,6,FALSE)=0,"",VLOOKUP($A67,#REF!,6,FALSE)))</f>
        <v/>
      </c>
      <c r="K67" s="209" t="str">
        <f>IF(ISERROR(VLOOKUP($A67,#REF!,26,FALSE))=TRUE,"",IF(VLOOKUP($A67,#REF!,26,FALSE)=0,"",VLOOKUP($A67,#REF!,26,FALSE)))</f>
        <v/>
      </c>
      <c r="L67" s="209" t="str">
        <f>IF(ISERROR(VLOOKUP($A67,#REF!,46,FALSE))=TRUE,"",IF(VLOOKUP($A67,#REF!,46,FALSE)=0,"",VLOOKUP($A67,#REF!,46,FALSE)))</f>
        <v/>
      </c>
      <c r="M67" s="209" t="str">
        <f>IF(ISERROR(VLOOKUP($A67,#REF!,66,FALSE))=TRUE,"",IF(VLOOKUP($A67,#REF!,66,FALSE)=0,"",VLOOKUP($A67,#REF!,66,FALSE)))</f>
        <v/>
      </c>
      <c r="N67" s="209" t="str">
        <f>IF(ISERROR(VLOOKUP($A67,#REF!,86,FALSE))=TRUE,"",IF(VLOOKUP($A67,#REF!,86,FALSE)=0,"",VLOOKUP($A67,#REF!,86,FALSE)))</f>
        <v/>
      </c>
      <c r="O67" s="209" t="str">
        <f>IF(ISERROR(VLOOKUP($A67,#REF!,106,FALSE))=TRUE,"",IF(VLOOKUP($A67,#REF!,106,FALSE)=0,"",VLOOKUP($A67,#REF!,106,FALSE)))</f>
        <v/>
      </c>
      <c r="P67" s="209" t="str">
        <f>IF(ISERROR(VLOOKUP($A67,#REF!,126,FALSE))=TRUE,"",IF(VLOOKUP($A67,#REF!,126,FALSE)=0,"",VLOOKUP($A67,#REF!,126,FALSE)))</f>
        <v/>
      </c>
      <c r="Q67" s="210" t="str">
        <f>IF(ISERROR(VLOOKUP($A67,#REF!,146,FALSE))=TRUE,"",IF(VLOOKUP($A67,#REF!,146,FALSE)=0,"",VLOOKUP($A67,#REF!,146,FALSE)))</f>
        <v/>
      </c>
      <c r="R67" s="210" t="str">
        <f>IF(ISERROR(VLOOKUP($A67,#REF!,166,FALSE))=TRUE,"",IF(VLOOKUP($A67,#REF!,166,FALSE)=0,"",VLOOKUP($A67,#REF!,166,FALSE)))</f>
        <v/>
      </c>
      <c r="S67" s="210" t="str">
        <f>IF(ISERROR(VLOOKUP($A67,#REF!,186,FALSE))=TRUE,"",IF(VLOOKUP($A67,#REF!,186,FALSE)=0,"",VLOOKUP($A67,#REF!,186,FALSE)))</f>
        <v/>
      </c>
      <c r="T67" s="210" t="str">
        <f>IF(ISERROR(VLOOKUP($A67,#REF!,206,FALSE))=TRUE,"",IF(VLOOKUP($A67,#REF!,206,FALSE)=0,"",VLOOKUP($A67,#REF!,206,FALSE)))</f>
        <v/>
      </c>
      <c r="U67" s="210" t="str">
        <f>IF(ISERROR(VLOOKUP($A67,#REF!,226,FALSE))=TRUE,"",IF(VLOOKUP($A67,#REF!,226,FALSE)=0,"",VLOOKUP($A67,#REF!,226,FALSE)))</f>
        <v/>
      </c>
      <c r="V67" s="210" t="str">
        <f>IF(ISERROR(VLOOKUP($A67,#REF!,246,FALSE))=TRUE,"",IF(VLOOKUP($A67,#REF!,246,FALSE)=0,"",VLOOKUP($A67,#REF!,246,FALSE)))</f>
        <v/>
      </c>
      <c r="W67" s="210" t="str">
        <f>IF(ISERROR(VLOOKUP($A67,#REF!,266,FALSE))=TRUE,"",IF(VLOOKUP($A67,#REF!,266,FALSE)=0,"",VLOOKUP($A67,#REF!,266,FALSE)))</f>
        <v/>
      </c>
      <c r="X67" s="210" t="str">
        <f>IF(ISERROR(VLOOKUP($A67,#REF!,286,FALSE))=TRUE,"",IF(VLOOKUP($A67,#REF!,286,FALSE)=0,"",VLOOKUP($A67,#REF!,286,FALSE)))</f>
        <v/>
      </c>
      <c r="Y67" s="210" t="str">
        <f>IF(ISERROR(VLOOKUP($A67,#REF!,306,FALSE))=TRUE,"",IF(VLOOKUP($A67,#REF!,306,FALSE)=0,"",VLOOKUP($A67,#REF!,306,FALSE)))</f>
        <v/>
      </c>
      <c r="Z67" s="210" t="str">
        <f>IF(ISERROR(VLOOKUP($A67,#REF!,326,FALSE))=TRUE,"",IF(VLOOKUP($A67,#REF!,326,FALSE)=0,"",VLOOKUP($A67,#REF!,326,FALSE)))</f>
        <v/>
      </c>
      <c r="AA67" s="210" t="str">
        <f>IF(ISERROR(VLOOKUP($A67,#REF!,346,FALSE))=TRUE,"",IF(VLOOKUP($A67,#REF!,346,FALSE)=0,"",VLOOKUP($A67,#REF!,346,FALSE)))</f>
        <v/>
      </c>
      <c r="AB67" s="210" t="str">
        <f>IF(ISERROR(VLOOKUP($A67,#REF!,366,FALSE))=TRUE,"",IF(VLOOKUP($A67,#REF!,366,FALSE)=0,"",VLOOKUP($A67,#REF!,366,FALSE)))</f>
        <v/>
      </c>
      <c r="AC67" s="210" t="str">
        <f>IF(ISERROR(VLOOKUP($A67,#REF!,386,FALSE))=TRUE,"",IF(VLOOKUP($A67,#REF!,386,FALSE)=0,"",VLOOKUP($A67,#REF!,386,FALSE)))</f>
        <v/>
      </c>
    </row>
    <row r="68" spans="1:29" ht="13.5" customHeight="1">
      <c r="A68" s="204" t="str">
        <f>IF(info_parties!A68="","",info_parties!A68)</f>
        <v>be_dlb01</v>
      </c>
      <c r="B68" s="89" t="str">
        <f>IF(A68="","",MID(info_weblinks!$C$3,32,3))</f>
        <v>bel</v>
      </c>
      <c r="C68" s="89" t="str">
        <f>IF(info_parties!G68="","",info_parties!G68)</f>
        <v xml:space="preserve">Belgians, Rise up!; </v>
      </c>
      <c r="D68" s="89" t="str">
        <f>IF(info_parties!K68="","",info_parties!K68)</f>
        <v>Debout Les Belges!</v>
      </c>
      <c r="E68" s="89" t="str">
        <f>IF(info_parties!H68="","",info_parties!H68)</f>
        <v>DLB</v>
      </c>
      <c r="F68" s="205" t="str">
        <f t="shared" si="4"/>
        <v/>
      </c>
      <c r="G68" s="206" t="str">
        <f t="shared" si="5"/>
        <v/>
      </c>
      <c r="H68" s="207" t="str">
        <f t="shared" si="6"/>
        <v/>
      </c>
      <c r="I68" s="208" t="str">
        <f t="shared" si="7"/>
        <v/>
      </c>
      <c r="J68" s="209" t="str">
        <f>IF(ISERROR(VLOOKUP($A68,#REF!,6,FALSE))=TRUE,"",IF(VLOOKUP($A68,#REF!,6,FALSE)=0,"",VLOOKUP($A68,#REF!,6,FALSE)))</f>
        <v/>
      </c>
      <c r="K68" s="209" t="str">
        <f>IF(ISERROR(VLOOKUP($A68,#REF!,26,FALSE))=TRUE,"",IF(VLOOKUP($A68,#REF!,26,FALSE)=0,"",VLOOKUP($A68,#REF!,26,FALSE)))</f>
        <v/>
      </c>
      <c r="L68" s="209" t="str">
        <f>IF(ISERROR(VLOOKUP($A68,#REF!,46,FALSE))=TRUE,"",IF(VLOOKUP($A68,#REF!,46,FALSE)=0,"",VLOOKUP($A68,#REF!,46,FALSE)))</f>
        <v/>
      </c>
      <c r="M68" s="209" t="str">
        <f>IF(ISERROR(VLOOKUP($A68,#REF!,66,FALSE))=TRUE,"",IF(VLOOKUP($A68,#REF!,66,FALSE)=0,"",VLOOKUP($A68,#REF!,66,FALSE)))</f>
        <v/>
      </c>
      <c r="N68" s="209" t="str">
        <f>IF(ISERROR(VLOOKUP($A68,#REF!,86,FALSE))=TRUE,"",IF(VLOOKUP($A68,#REF!,86,FALSE)=0,"",VLOOKUP($A68,#REF!,86,FALSE)))</f>
        <v/>
      </c>
      <c r="O68" s="209" t="str">
        <f>IF(ISERROR(VLOOKUP($A68,#REF!,106,FALSE))=TRUE,"",IF(VLOOKUP($A68,#REF!,106,FALSE)=0,"",VLOOKUP($A68,#REF!,106,FALSE)))</f>
        <v/>
      </c>
      <c r="P68" s="209" t="str">
        <f>IF(ISERROR(VLOOKUP($A68,#REF!,126,FALSE))=TRUE,"",IF(VLOOKUP($A68,#REF!,126,FALSE)=0,"",VLOOKUP($A68,#REF!,126,FALSE)))</f>
        <v/>
      </c>
      <c r="Q68" s="210" t="str">
        <f>IF(ISERROR(VLOOKUP($A68,#REF!,146,FALSE))=TRUE,"",IF(VLOOKUP($A68,#REF!,146,FALSE)=0,"",VLOOKUP($A68,#REF!,146,FALSE)))</f>
        <v/>
      </c>
      <c r="R68" s="210" t="str">
        <f>IF(ISERROR(VLOOKUP($A68,#REF!,166,FALSE))=TRUE,"",IF(VLOOKUP($A68,#REF!,166,FALSE)=0,"",VLOOKUP($A68,#REF!,166,FALSE)))</f>
        <v/>
      </c>
      <c r="S68" s="210" t="str">
        <f>IF(ISERROR(VLOOKUP($A68,#REF!,186,FALSE))=TRUE,"",IF(VLOOKUP($A68,#REF!,186,FALSE)=0,"",VLOOKUP($A68,#REF!,186,FALSE)))</f>
        <v/>
      </c>
      <c r="T68" s="210" t="str">
        <f>IF(ISERROR(VLOOKUP($A68,#REF!,206,FALSE))=TRUE,"",IF(VLOOKUP($A68,#REF!,206,FALSE)=0,"",VLOOKUP($A68,#REF!,206,FALSE)))</f>
        <v/>
      </c>
      <c r="U68" s="210" t="str">
        <f>IF(ISERROR(VLOOKUP($A68,#REF!,226,FALSE))=TRUE,"",IF(VLOOKUP($A68,#REF!,226,FALSE)=0,"",VLOOKUP($A68,#REF!,226,FALSE)))</f>
        <v/>
      </c>
      <c r="V68" s="210" t="str">
        <f>IF(ISERROR(VLOOKUP($A68,#REF!,246,FALSE))=TRUE,"",IF(VLOOKUP($A68,#REF!,246,FALSE)=0,"",VLOOKUP($A68,#REF!,246,FALSE)))</f>
        <v/>
      </c>
      <c r="W68" s="210" t="str">
        <f>IF(ISERROR(VLOOKUP($A68,#REF!,266,FALSE))=TRUE,"",IF(VLOOKUP($A68,#REF!,266,FALSE)=0,"",VLOOKUP($A68,#REF!,266,FALSE)))</f>
        <v/>
      </c>
      <c r="X68" s="210" t="str">
        <f>IF(ISERROR(VLOOKUP($A68,#REF!,286,FALSE))=TRUE,"",IF(VLOOKUP($A68,#REF!,286,FALSE)=0,"",VLOOKUP($A68,#REF!,286,FALSE)))</f>
        <v/>
      </c>
      <c r="Y68" s="210" t="str">
        <f>IF(ISERROR(VLOOKUP($A68,#REF!,306,FALSE))=TRUE,"",IF(VLOOKUP($A68,#REF!,306,FALSE)=0,"",VLOOKUP($A68,#REF!,306,FALSE)))</f>
        <v/>
      </c>
      <c r="Z68" s="210" t="str">
        <f>IF(ISERROR(VLOOKUP($A68,#REF!,326,FALSE))=TRUE,"",IF(VLOOKUP($A68,#REF!,326,FALSE)=0,"",VLOOKUP($A68,#REF!,326,FALSE)))</f>
        <v/>
      </c>
      <c r="AA68" s="210" t="str">
        <f>IF(ISERROR(VLOOKUP($A68,#REF!,346,FALSE))=TRUE,"",IF(VLOOKUP($A68,#REF!,346,FALSE)=0,"",VLOOKUP($A68,#REF!,346,FALSE)))</f>
        <v/>
      </c>
      <c r="AB68" s="210" t="str">
        <f>IF(ISERROR(VLOOKUP($A68,#REF!,366,FALSE))=TRUE,"",IF(VLOOKUP($A68,#REF!,366,FALSE)=0,"",VLOOKUP($A68,#REF!,366,FALSE)))</f>
        <v/>
      </c>
      <c r="AC68" s="210" t="str">
        <f>IF(ISERROR(VLOOKUP($A68,#REF!,386,FALSE))=TRUE,"",IF(VLOOKUP($A68,#REF!,386,FALSE)=0,"",VLOOKUP($A68,#REF!,386,FALSE)))</f>
        <v/>
      </c>
    </row>
    <row r="69" spans="1:29" ht="13.5" customHeight="1">
      <c r="A69" s="204" t="str">
        <f>IF(info_parties!A69="","",info_parties!A69)</f>
        <v>be_d02</v>
      </c>
      <c r="B69" s="89" t="str">
        <f>IF(A69="","",MID(info_weblinks!$C$3,32,3))</f>
        <v>bel</v>
      </c>
      <c r="C69" s="89" t="str">
        <f>IF(info_parties!G69="","",info_parties!G69)</f>
        <v>The Right</v>
      </c>
      <c r="D69" s="89" t="str">
        <f>IF(info_parties!K69="","",info_parties!K69)</f>
        <v>La Droite</v>
      </c>
      <c r="E69" s="89" t="str">
        <f>IF(info_parties!H69="","",info_parties!H69)</f>
        <v>D</v>
      </c>
      <c r="F69" s="205" t="str">
        <f t="shared" si="4"/>
        <v/>
      </c>
      <c r="G69" s="206" t="str">
        <f t="shared" si="5"/>
        <v/>
      </c>
      <c r="H69" s="207" t="str">
        <f t="shared" si="6"/>
        <v/>
      </c>
      <c r="I69" s="208" t="str">
        <f t="shared" si="7"/>
        <v/>
      </c>
      <c r="J69" s="209" t="str">
        <f>IF(ISERROR(VLOOKUP($A69,#REF!,6,FALSE))=TRUE,"",IF(VLOOKUP($A69,#REF!,6,FALSE)=0,"",VLOOKUP($A69,#REF!,6,FALSE)))</f>
        <v/>
      </c>
      <c r="K69" s="209" t="str">
        <f>IF(ISERROR(VLOOKUP($A69,#REF!,26,FALSE))=TRUE,"",IF(VLOOKUP($A69,#REF!,26,FALSE)=0,"",VLOOKUP($A69,#REF!,26,FALSE)))</f>
        <v/>
      </c>
      <c r="L69" s="209" t="str">
        <f>IF(ISERROR(VLOOKUP($A69,#REF!,46,FALSE))=TRUE,"",IF(VLOOKUP($A69,#REF!,46,FALSE)=0,"",VLOOKUP($A69,#REF!,46,FALSE)))</f>
        <v/>
      </c>
      <c r="M69" s="209" t="str">
        <f>IF(ISERROR(VLOOKUP($A69,#REF!,66,FALSE))=TRUE,"",IF(VLOOKUP($A69,#REF!,66,FALSE)=0,"",VLOOKUP($A69,#REF!,66,FALSE)))</f>
        <v/>
      </c>
      <c r="N69" s="209" t="str">
        <f>IF(ISERROR(VLOOKUP($A69,#REF!,86,FALSE))=TRUE,"",IF(VLOOKUP($A69,#REF!,86,FALSE)=0,"",VLOOKUP($A69,#REF!,86,FALSE)))</f>
        <v/>
      </c>
      <c r="O69" s="209" t="str">
        <f>IF(ISERROR(VLOOKUP($A69,#REF!,106,FALSE))=TRUE,"",IF(VLOOKUP($A69,#REF!,106,FALSE)=0,"",VLOOKUP($A69,#REF!,106,FALSE)))</f>
        <v/>
      </c>
      <c r="P69" s="209" t="str">
        <f>IF(ISERROR(VLOOKUP($A69,#REF!,126,FALSE))=TRUE,"",IF(VLOOKUP($A69,#REF!,126,FALSE)=0,"",VLOOKUP($A69,#REF!,126,FALSE)))</f>
        <v/>
      </c>
      <c r="Q69" s="210" t="str">
        <f>IF(ISERROR(VLOOKUP($A69,#REF!,146,FALSE))=TRUE,"",IF(VLOOKUP($A69,#REF!,146,FALSE)=0,"",VLOOKUP($A69,#REF!,146,FALSE)))</f>
        <v/>
      </c>
      <c r="R69" s="210" t="str">
        <f>IF(ISERROR(VLOOKUP($A69,#REF!,166,FALSE))=TRUE,"",IF(VLOOKUP($A69,#REF!,166,FALSE)=0,"",VLOOKUP($A69,#REF!,166,FALSE)))</f>
        <v/>
      </c>
      <c r="S69" s="210" t="str">
        <f>IF(ISERROR(VLOOKUP($A69,#REF!,186,FALSE))=TRUE,"",IF(VLOOKUP($A69,#REF!,186,FALSE)=0,"",VLOOKUP($A69,#REF!,186,FALSE)))</f>
        <v/>
      </c>
      <c r="T69" s="210" t="str">
        <f>IF(ISERROR(VLOOKUP($A69,#REF!,206,FALSE))=TRUE,"",IF(VLOOKUP($A69,#REF!,206,FALSE)=0,"",VLOOKUP($A69,#REF!,206,FALSE)))</f>
        <v/>
      </c>
      <c r="U69" s="210" t="str">
        <f>IF(ISERROR(VLOOKUP($A69,#REF!,226,FALSE))=TRUE,"",IF(VLOOKUP($A69,#REF!,226,FALSE)=0,"",VLOOKUP($A69,#REF!,226,FALSE)))</f>
        <v/>
      </c>
      <c r="V69" s="210" t="str">
        <f>IF(ISERROR(VLOOKUP($A69,#REF!,246,FALSE))=TRUE,"",IF(VLOOKUP($A69,#REF!,246,FALSE)=0,"",VLOOKUP($A69,#REF!,246,FALSE)))</f>
        <v/>
      </c>
      <c r="W69" s="210" t="str">
        <f>IF(ISERROR(VLOOKUP($A69,#REF!,266,FALSE))=TRUE,"",IF(VLOOKUP($A69,#REF!,266,FALSE)=0,"",VLOOKUP($A69,#REF!,266,FALSE)))</f>
        <v/>
      </c>
      <c r="X69" s="210" t="str">
        <f>IF(ISERROR(VLOOKUP($A69,#REF!,286,FALSE))=TRUE,"",IF(VLOOKUP($A69,#REF!,286,FALSE)=0,"",VLOOKUP($A69,#REF!,286,FALSE)))</f>
        <v/>
      </c>
      <c r="Y69" s="210" t="str">
        <f>IF(ISERROR(VLOOKUP($A69,#REF!,306,FALSE))=TRUE,"",IF(VLOOKUP($A69,#REF!,306,FALSE)=0,"",VLOOKUP($A69,#REF!,306,FALSE)))</f>
        <v/>
      </c>
      <c r="Z69" s="210" t="str">
        <f>IF(ISERROR(VLOOKUP($A69,#REF!,326,FALSE))=TRUE,"",IF(VLOOKUP($A69,#REF!,326,FALSE)=0,"",VLOOKUP($A69,#REF!,326,FALSE)))</f>
        <v/>
      </c>
      <c r="AA69" s="210" t="str">
        <f>IF(ISERROR(VLOOKUP($A69,#REF!,346,FALSE))=TRUE,"",IF(VLOOKUP($A69,#REF!,346,FALSE)=0,"",VLOOKUP($A69,#REF!,346,FALSE)))</f>
        <v/>
      </c>
      <c r="AB69" s="210" t="str">
        <f>IF(ISERROR(VLOOKUP($A69,#REF!,366,FALSE))=TRUE,"",IF(VLOOKUP($A69,#REF!,366,FALSE)=0,"",VLOOKUP($A69,#REF!,366,FALSE)))</f>
        <v/>
      </c>
      <c r="AC69" s="210" t="str">
        <f>IF(ISERROR(VLOOKUP($A69,#REF!,386,FALSE))=TRUE,"",IF(VLOOKUP($A69,#REF!,386,FALSE)=0,"",VLOOKUP($A69,#REF!,386,FALSE)))</f>
        <v/>
      </c>
    </row>
    <row r="70" spans="1:29" ht="13.5" customHeight="1">
      <c r="A70" s="204" t="str">
        <f>IF(info_parties!A70="","",info_parties!A70)</f>
        <v/>
      </c>
      <c r="B70" s="89" t="str">
        <f>IF(A70="","",MID(info_weblinks!$C$3,32,3))</f>
        <v/>
      </c>
      <c r="C70" s="89" t="str">
        <f>IF(info_parties!G70="","",info_parties!G70)</f>
        <v/>
      </c>
      <c r="D70" s="89" t="str">
        <f>IF(info_parties!K70="","",info_parties!K70)</f>
        <v/>
      </c>
      <c r="E70" s="89" t="str">
        <f>IF(info_parties!H70="","",info_parties!H70)</f>
        <v/>
      </c>
      <c r="F70" s="205" t="str">
        <f t="shared" si="4"/>
        <v/>
      </c>
      <c r="G70" s="206" t="str">
        <f t="shared" si="5"/>
        <v/>
      </c>
      <c r="H70" s="207" t="str">
        <f t="shared" si="6"/>
        <v/>
      </c>
      <c r="I70" s="208" t="str">
        <f t="shared" si="7"/>
        <v/>
      </c>
      <c r="J70" s="209" t="str">
        <f>IF(ISERROR(VLOOKUP($A70,#REF!,6,FALSE))=TRUE,"",IF(VLOOKUP($A70,#REF!,6,FALSE)=0,"",VLOOKUP($A70,#REF!,6,FALSE)))</f>
        <v/>
      </c>
      <c r="K70" s="209" t="str">
        <f>IF(ISERROR(VLOOKUP($A70,#REF!,26,FALSE))=TRUE,"",IF(VLOOKUP($A70,#REF!,26,FALSE)=0,"",VLOOKUP($A70,#REF!,26,FALSE)))</f>
        <v/>
      </c>
      <c r="L70" s="209" t="str">
        <f>IF(ISERROR(VLOOKUP($A70,#REF!,46,FALSE))=TRUE,"",IF(VLOOKUP($A70,#REF!,46,FALSE)=0,"",VLOOKUP($A70,#REF!,46,FALSE)))</f>
        <v/>
      </c>
      <c r="M70" s="209" t="str">
        <f>IF(ISERROR(VLOOKUP($A70,#REF!,66,FALSE))=TRUE,"",IF(VLOOKUP($A70,#REF!,66,FALSE)=0,"",VLOOKUP($A70,#REF!,66,FALSE)))</f>
        <v/>
      </c>
      <c r="N70" s="209" t="str">
        <f>IF(ISERROR(VLOOKUP($A70,#REF!,86,FALSE))=TRUE,"",IF(VLOOKUP($A70,#REF!,86,FALSE)=0,"",VLOOKUP($A70,#REF!,86,FALSE)))</f>
        <v/>
      </c>
      <c r="O70" s="209" t="str">
        <f>IF(ISERROR(VLOOKUP($A70,#REF!,106,FALSE))=TRUE,"",IF(VLOOKUP($A70,#REF!,106,FALSE)=0,"",VLOOKUP($A70,#REF!,106,FALSE)))</f>
        <v/>
      </c>
      <c r="P70" s="209" t="str">
        <f>IF(ISERROR(VLOOKUP($A70,#REF!,126,FALSE))=TRUE,"",IF(VLOOKUP($A70,#REF!,126,FALSE)=0,"",VLOOKUP($A70,#REF!,126,FALSE)))</f>
        <v/>
      </c>
      <c r="Q70" s="210" t="str">
        <f>IF(ISERROR(VLOOKUP($A70,#REF!,146,FALSE))=TRUE,"",IF(VLOOKUP($A70,#REF!,146,FALSE)=0,"",VLOOKUP($A70,#REF!,146,FALSE)))</f>
        <v/>
      </c>
      <c r="R70" s="210" t="str">
        <f>IF(ISERROR(VLOOKUP($A70,#REF!,166,FALSE))=TRUE,"",IF(VLOOKUP($A70,#REF!,166,FALSE)=0,"",VLOOKUP($A70,#REF!,166,FALSE)))</f>
        <v/>
      </c>
      <c r="S70" s="210" t="str">
        <f>IF(ISERROR(VLOOKUP($A70,#REF!,186,FALSE))=TRUE,"",IF(VLOOKUP($A70,#REF!,186,FALSE)=0,"",VLOOKUP($A70,#REF!,186,FALSE)))</f>
        <v/>
      </c>
      <c r="T70" s="210" t="str">
        <f>IF(ISERROR(VLOOKUP($A70,#REF!,206,FALSE))=TRUE,"",IF(VLOOKUP($A70,#REF!,206,FALSE)=0,"",VLOOKUP($A70,#REF!,206,FALSE)))</f>
        <v/>
      </c>
      <c r="U70" s="210" t="str">
        <f>IF(ISERROR(VLOOKUP($A70,#REF!,226,FALSE))=TRUE,"",IF(VLOOKUP($A70,#REF!,226,FALSE)=0,"",VLOOKUP($A70,#REF!,226,FALSE)))</f>
        <v/>
      </c>
      <c r="V70" s="210" t="str">
        <f>IF(ISERROR(VLOOKUP($A70,#REF!,246,FALSE))=TRUE,"",IF(VLOOKUP($A70,#REF!,246,FALSE)=0,"",VLOOKUP($A70,#REF!,246,FALSE)))</f>
        <v/>
      </c>
      <c r="W70" s="210" t="str">
        <f>IF(ISERROR(VLOOKUP($A70,#REF!,266,FALSE))=TRUE,"",IF(VLOOKUP($A70,#REF!,266,FALSE)=0,"",VLOOKUP($A70,#REF!,266,FALSE)))</f>
        <v/>
      </c>
      <c r="X70" s="210" t="str">
        <f>IF(ISERROR(VLOOKUP($A70,#REF!,286,FALSE))=TRUE,"",IF(VLOOKUP($A70,#REF!,286,FALSE)=0,"",VLOOKUP($A70,#REF!,286,FALSE)))</f>
        <v/>
      </c>
      <c r="Y70" s="210" t="str">
        <f>IF(ISERROR(VLOOKUP($A70,#REF!,306,FALSE))=TRUE,"",IF(VLOOKUP($A70,#REF!,306,FALSE)=0,"",VLOOKUP($A70,#REF!,306,FALSE)))</f>
        <v/>
      </c>
      <c r="Z70" s="210" t="str">
        <f>IF(ISERROR(VLOOKUP($A70,#REF!,326,FALSE))=TRUE,"",IF(VLOOKUP($A70,#REF!,326,FALSE)=0,"",VLOOKUP($A70,#REF!,326,FALSE)))</f>
        <v/>
      </c>
      <c r="AA70" s="210" t="str">
        <f>IF(ISERROR(VLOOKUP($A70,#REF!,346,FALSE))=TRUE,"",IF(VLOOKUP($A70,#REF!,346,FALSE)=0,"",VLOOKUP($A70,#REF!,346,FALSE)))</f>
        <v/>
      </c>
      <c r="AB70" s="210" t="str">
        <f>IF(ISERROR(VLOOKUP($A70,#REF!,366,FALSE))=TRUE,"",IF(VLOOKUP($A70,#REF!,366,FALSE)=0,"",VLOOKUP($A70,#REF!,366,FALSE)))</f>
        <v/>
      </c>
      <c r="AC70" s="210" t="str">
        <f>IF(ISERROR(VLOOKUP($A70,#REF!,386,FALSE))=TRUE,"",IF(VLOOKUP($A70,#REF!,386,FALSE)=0,"",VLOOKUP($A70,#REF!,386,FALSE)))</f>
        <v/>
      </c>
    </row>
    <row r="71" spans="1:29" ht="13.5" customHeight="1">
      <c r="A71" s="204" t="str">
        <f>IF(info_parties!A71="","",info_parties!A71)</f>
        <v/>
      </c>
      <c r="B71" s="89" t="str">
        <f>IF(A71="","",MID(info_weblinks!$C$3,32,3))</f>
        <v/>
      </c>
      <c r="C71" s="89" t="str">
        <f>IF(info_parties!G71="","",info_parties!G71)</f>
        <v/>
      </c>
      <c r="D71" s="89" t="str">
        <f>IF(info_parties!K71="","",info_parties!K71)</f>
        <v/>
      </c>
      <c r="E71" s="89" t="str">
        <f>IF(info_parties!H71="","",info_parties!H71)</f>
        <v/>
      </c>
      <c r="F71" s="205" t="str">
        <f t="shared" si="4"/>
        <v/>
      </c>
      <c r="G71" s="206" t="str">
        <f t="shared" si="5"/>
        <v/>
      </c>
      <c r="H71" s="207" t="str">
        <f t="shared" si="6"/>
        <v/>
      </c>
      <c r="I71" s="208" t="str">
        <f t="shared" si="7"/>
        <v/>
      </c>
      <c r="J71" s="209" t="str">
        <f>IF(ISERROR(VLOOKUP($A71,#REF!,6,FALSE))=TRUE,"",IF(VLOOKUP($A71,#REF!,6,FALSE)=0,"",VLOOKUP($A71,#REF!,6,FALSE)))</f>
        <v/>
      </c>
      <c r="K71" s="209" t="str">
        <f>IF(ISERROR(VLOOKUP($A71,#REF!,26,FALSE))=TRUE,"",IF(VLOOKUP($A71,#REF!,26,FALSE)=0,"",VLOOKUP($A71,#REF!,26,FALSE)))</f>
        <v/>
      </c>
      <c r="L71" s="209" t="str">
        <f>IF(ISERROR(VLOOKUP($A71,#REF!,46,FALSE))=TRUE,"",IF(VLOOKUP($A71,#REF!,46,FALSE)=0,"",VLOOKUP($A71,#REF!,46,FALSE)))</f>
        <v/>
      </c>
      <c r="M71" s="209" t="str">
        <f>IF(ISERROR(VLOOKUP($A71,#REF!,66,FALSE))=TRUE,"",IF(VLOOKUP($A71,#REF!,66,FALSE)=0,"",VLOOKUP($A71,#REF!,66,FALSE)))</f>
        <v/>
      </c>
      <c r="N71" s="209" t="str">
        <f>IF(ISERROR(VLOOKUP($A71,#REF!,86,FALSE))=TRUE,"",IF(VLOOKUP($A71,#REF!,86,FALSE)=0,"",VLOOKUP($A71,#REF!,86,FALSE)))</f>
        <v/>
      </c>
      <c r="O71" s="209" t="str">
        <f>IF(ISERROR(VLOOKUP($A71,#REF!,106,FALSE))=TRUE,"",IF(VLOOKUP($A71,#REF!,106,FALSE)=0,"",VLOOKUP($A71,#REF!,106,FALSE)))</f>
        <v/>
      </c>
      <c r="P71" s="209" t="str">
        <f>IF(ISERROR(VLOOKUP($A71,#REF!,126,FALSE))=TRUE,"",IF(VLOOKUP($A71,#REF!,126,FALSE)=0,"",VLOOKUP($A71,#REF!,126,FALSE)))</f>
        <v/>
      </c>
      <c r="Q71" s="210" t="str">
        <f>IF(ISERROR(VLOOKUP($A71,#REF!,146,FALSE))=TRUE,"",IF(VLOOKUP($A71,#REF!,146,FALSE)=0,"",VLOOKUP($A71,#REF!,146,FALSE)))</f>
        <v/>
      </c>
      <c r="R71" s="210" t="str">
        <f>IF(ISERROR(VLOOKUP($A71,#REF!,166,FALSE))=TRUE,"",IF(VLOOKUP($A71,#REF!,166,FALSE)=0,"",VLOOKUP($A71,#REF!,166,FALSE)))</f>
        <v/>
      </c>
      <c r="S71" s="210" t="str">
        <f>IF(ISERROR(VLOOKUP($A71,#REF!,186,FALSE))=TRUE,"",IF(VLOOKUP($A71,#REF!,186,FALSE)=0,"",VLOOKUP($A71,#REF!,186,FALSE)))</f>
        <v/>
      </c>
      <c r="T71" s="210" t="str">
        <f>IF(ISERROR(VLOOKUP($A71,#REF!,206,FALSE))=TRUE,"",IF(VLOOKUP($A71,#REF!,206,FALSE)=0,"",VLOOKUP($A71,#REF!,206,FALSE)))</f>
        <v/>
      </c>
      <c r="U71" s="210" t="str">
        <f>IF(ISERROR(VLOOKUP($A71,#REF!,226,FALSE))=TRUE,"",IF(VLOOKUP($A71,#REF!,226,FALSE)=0,"",VLOOKUP($A71,#REF!,226,FALSE)))</f>
        <v/>
      </c>
      <c r="V71" s="210" t="str">
        <f>IF(ISERROR(VLOOKUP($A71,#REF!,246,FALSE))=TRUE,"",IF(VLOOKUP($A71,#REF!,246,FALSE)=0,"",VLOOKUP($A71,#REF!,246,FALSE)))</f>
        <v/>
      </c>
      <c r="W71" s="210" t="str">
        <f>IF(ISERROR(VLOOKUP($A71,#REF!,266,FALSE))=TRUE,"",IF(VLOOKUP($A71,#REF!,266,FALSE)=0,"",VLOOKUP($A71,#REF!,266,FALSE)))</f>
        <v/>
      </c>
      <c r="X71" s="210" t="str">
        <f>IF(ISERROR(VLOOKUP($A71,#REF!,286,FALSE))=TRUE,"",IF(VLOOKUP($A71,#REF!,286,FALSE)=0,"",VLOOKUP($A71,#REF!,286,FALSE)))</f>
        <v/>
      </c>
      <c r="Y71" s="210" t="str">
        <f>IF(ISERROR(VLOOKUP($A71,#REF!,306,FALSE))=TRUE,"",IF(VLOOKUP($A71,#REF!,306,FALSE)=0,"",VLOOKUP($A71,#REF!,306,FALSE)))</f>
        <v/>
      </c>
      <c r="Z71" s="210" t="str">
        <f>IF(ISERROR(VLOOKUP($A71,#REF!,326,FALSE))=TRUE,"",IF(VLOOKUP($A71,#REF!,326,FALSE)=0,"",VLOOKUP($A71,#REF!,326,FALSE)))</f>
        <v/>
      </c>
      <c r="AA71" s="210" t="str">
        <f>IF(ISERROR(VLOOKUP($A71,#REF!,346,FALSE))=TRUE,"",IF(VLOOKUP($A71,#REF!,346,FALSE)=0,"",VLOOKUP($A71,#REF!,346,FALSE)))</f>
        <v/>
      </c>
      <c r="AB71" s="210" t="str">
        <f>IF(ISERROR(VLOOKUP($A71,#REF!,366,FALSE))=TRUE,"",IF(VLOOKUP($A71,#REF!,366,FALSE)=0,"",VLOOKUP($A71,#REF!,366,FALSE)))</f>
        <v/>
      </c>
      <c r="AC71" s="210" t="str">
        <f>IF(ISERROR(VLOOKUP($A71,#REF!,386,FALSE))=TRUE,"",IF(VLOOKUP($A71,#REF!,386,FALSE)=0,"",VLOOKUP($A71,#REF!,386,FALSE)))</f>
        <v/>
      </c>
    </row>
    <row r="72" spans="1:29" ht="13.5" customHeight="1">
      <c r="A72" s="204" t="str">
        <f>IF(info_parties!A72="","",info_parties!A72)</f>
        <v/>
      </c>
      <c r="B72" s="89" t="str">
        <f>IF(A72="","",MID(info_weblinks!$C$3,32,3))</f>
        <v/>
      </c>
      <c r="C72" s="89" t="str">
        <f>IF(info_parties!G72="","",info_parties!G72)</f>
        <v/>
      </c>
      <c r="D72" s="89" t="str">
        <f>IF(info_parties!K72="","",info_parties!K72)</f>
        <v/>
      </c>
      <c r="E72" s="89" t="str">
        <f>IF(info_parties!H72="","",info_parties!H72)</f>
        <v/>
      </c>
      <c r="F72" s="205" t="str">
        <f t="shared" si="4"/>
        <v/>
      </c>
      <c r="G72" s="206" t="str">
        <f t="shared" si="5"/>
        <v/>
      </c>
      <c r="H72" s="207" t="str">
        <f t="shared" si="6"/>
        <v/>
      </c>
      <c r="I72" s="208" t="str">
        <f t="shared" si="7"/>
        <v/>
      </c>
      <c r="J72" s="209" t="str">
        <f>IF(ISERROR(VLOOKUP($A72,#REF!,6,FALSE))=TRUE,"",IF(VLOOKUP($A72,#REF!,6,FALSE)=0,"",VLOOKUP($A72,#REF!,6,FALSE)))</f>
        <v/>
      </c>
      <c r="K72" s="209" t="str">
        <f>IF(ISERROR(VLOOKUP($A72,#REF!,26,FALSE))=TRUE,"",IF(VLOOKUP($A72,#REF!,26,FALSE)=0,"",VLOOKUP($A72,#REF!,26,FALSE)))</f>
        <v/>
      </c>
      <c r="L72" s="209" t="str">
        <f>IF(ISERROR(VLOOKUP($A72,#REF!,46,FALSE))=TRUE,"",IF(VLOOKUP($A72,#REF!,46,FALSE)=0,"",VLOOKUP($A72,#REF!,46,FALSE)))</f>
        <v/>
      </c>
      <c r="M72" s="209" t="str">
        <f>IF(ISERROR(VLOOKUP($A72,#REF!,66,FALSE))=TRUE,"",IF(VLOOKUP($A72,#REF!,66,FALSE)=0,"",VLOOKUP($A72,#REF!,66,FALSE)))</f>
        <v/>
      </c>
      <c r="N72" s="209" t="str">
        <f>IF(ISERROR(VLOOKUP($A72,#REF!,86,FALSE))=TRUE,"",IF(VLOOKUP($A72,#REF!,86,FALSE)=0,"",VLOOKUP($A72,#REF!,86,FALSE)))</f>
        <v/>
      </c>
      <c r="O72" s="209" t="str">
        <f>IF(ISERROR(VLOOKUP($A72,#REF!,106,FALSE))=TRUE,"",IF(VLOOKUP($A72,#REF!,106,FALSE)=0,"",VLOOKUP($A72,#REF!,106,FALSE)))</f>
        <v/>
      </c>
      <c r="P72" s="209" t="str">
        <f>IF(ISERROR(VLOOKUP($A72,#REF!,126,FALSE))=TRUE,"",IF(VLOOKUP($A72,#REF!,126,FALSE)=0,"",VLOOKUP($A72,#REF!,126,FALSE)))</f>
        <v/>
      </c>
      <c r="Q72" s="210" t="str">
        <f>IF(ISERROR(VLOOKUP($A72,#REF!,146,FALSE))=TRUE,"",IF(VLOOKUP($A72,#REF!,146,FALSE)=0,"",VLOOKUP($A72,#REF!,146,FALSE)))</f>
        <v/>
      </c>
      <c r="R72" s="210" t="str">
        <f>IF(ISERROR(VLOOKUP($A72,#REF!,166,FALSE))=TRUE,"",IF(VLOOKUP($A72,#REF!,166,FALSE)=0,"",VLOOKUP($A72,#REF!,166,FALSE)))</f>
        <v/>
      </c>
      <c r="S72" s="210" t="str">
        <f>IF(ISERROR(VLOOKUP($A72,#REF!,186,FALSE))=TRUE,"",IF(VLOOKUP($A72,#REF!,186,FALSE)=0,"",VLOOKUP($A72,#REF!,186,FALSE)))</f>
        <v/>
      </c>
      <c r="T72" s="210" t="str">
        <f>IF(ISERROR(VLOOKUP($A72,#REF!,206,FALSE))=TRUE,"",IF(VLOOKUP($A72,#REF!,206,FALSE)=0,"",VLOOKUP($A72,#REF!,206,FALSE)))</f>
        <v/>
      </c>
      <c r="U72" s="210" t="str">
        <f>IF(ISERROR(VLOOKUP($A72,#REF!,226,FALSE))=TRUE,"",IF(VLOOKUP($A72,#REF!,226,FALSE)=0,"",VLOOKUP($A72,#REF!,226,FALSE)))</f>
        <v/>
      </c>
      <c r="V72" s="210" t="str">
        <f>IF(ISERROR(VLOOKUP($A72,#REF!,246,FALSE))=TRUE,"",IF(VLOOKUP($A72,#REF!,246,FALSE)=0,"",VLOOKUP($A72,#REF!,246,FALSE)))</f>
        <v/>
      </c>
      <c r="W72" s="210" t="str">
        <f>IF(ISERROR(VLOOKUP($A72,#REF!,266,FALSE))=TRUE,"",IF(VLOOKUP($A72,#REF!,266,FALSE)=0,"",VLOOKUP($A72,#REF!,266,FALSE)))</f>
        <v/>
      </c>
      <c r="X72" s="210" t="str">
        <f>IF(ISERROR(VLOOKUP($A72,#REF!,286,FALSE))=TRUE,"",IF(VLOOKUP($A72,#REF!,286,FALSE)=0,"",VLOOKUP($A72,#REF!,286,FALSE)))</f>
        <v/>
      </c>
      <c r="Y72" s="210" t="str">
        <f>IF(ISERROR(VLOOKUP($A72,#REF!,306,FALSE))=TRUE,"",IF(VLOOKUP($A72,#REF!,306,FALSE)=0,"",VLOOKUP($A72,#REF!,306,FALSE)))</f>
        <v/>
      </c>
      <c r="Z72" s="210" t="str">
        <f>IF(ISERROR(VLOOKUP($A72,#REF!,326,FALSE))=TRUE,"",IF(VLOOKUP($A72,#REF!,326,FALSE)=0,"",VLOOKUP($A72,#REF!,326,FALSE)))</f>
        <v/>
      </c>
      <c r="AA72" s="210" t="str">
        <f>IF(ISERROR(VLOOKUP($A72,#REF!,346,FALSE))=TRUE,"",IF(VLOOKUP($A72,#REF!,346,FALSE)=0,"",VLOOKUP($A72,#REF!,346,FALSE)))</f>
        <v/>
      </c>
      <c r="AB72" s="210" t="str">
        <f>IF(ISERROR(VLOOKUP($A72,#REF!,366,FALSE))=TRUE,"",IF(VLOOKUP($A72,#REF!,366,FALSE)=0,"",VLOOKUP($A72,#REF!,366,FALSE)))</f>
        <v/>
      </c>
      <c r="AC72" s="210" t="str">
        <f>IF(ISERROR(VLOOKUP($A72,#REF!,386,FALSE))=TRUE,"",IF(VLOOKUP($A72,#REF!,386,FALSE)=0,"",VLOOKUP($A72,#REF!,386,FALSE)))</f>
        <v/>
      </c>
    </row>
    <row r="73" spans="1:29" ht="13.5" customHeight="1">
      <c r="A73" s="204" t="str">
        <f>IF(info_parties!A73="","",info_parties!A73)</f>
        <v/>
      </c>
      <c r="B73" s="89" t="str">
        <f>IF(A73="","",MID(info_weblinks!$C$3,32,3))</f>
        <v/>
      </c>
      <c r="C73" s="89" t="str">
        <f>IF(info_parties!G73="","",info_parties!G73)</f>
        <v/>
      </c>
      <c r="D73" s="89" t="str">
        <f>IF(info_parties!K73="","",info_parties!K73)</f>
        <v/>
      </c>
      <c r="E73" s="89" t="str">
        <f>IF(info_parties!H73="","",info_parties!H73)</f>
        <v/>
      </c>
      <c r="F73" s="205" t="str">
        <f t="shared" si="4"/>
        <v/>
      </c>
      <c r="G73" s="206" t="str">
        <f t="shared" si="5"/>
        <v/>
      </c>
      <c r="H73" s="207" t="str">
        <f t="shared" si="6"/>
        <v/>
      </c>
      <c r="I73" s="208" t="str">
        <f t="shared" si="7"/>
        <v/>
      </c>
      <c r="J73" s="209" t="str">
        <f>IF(ISERROR(VLOOKUP($A73,#REF!,6,FALSE))=TRUE,"",IF(VLOOKUP($A73,#REF!,6,FALSE)=0,"",VLOOKUP($A73,#REF!,6,FALSE)))</f>
        <v/>
      </c>
      <c r="K73" s="209" t="str">
        <f>IF(ISERROR(VLOOKUP($A73,#REF!,26,FALSE))=TRUE,"",IF(VLOOKUP($A73,#REF!,26,FALSE)=0,"",VLOOKUP($A73,#REF!,26,FALSE)))</f>
        <v/>
      </c>
      <c r="L73" s="209" t="str">
        <f>IF(ISERROR(VLOOKUP($A73,#REF!,46,FALSE))=TRUE,"",IF(VLOOKUP($A73,#REF!,46,FALSE)=0,"",VLOOKUP($A73,#REF!,46,FALSE)))</f>
        <v/>
      </c>
      <c r="M73" s="209" t="str">
        <f>IF(ISERROR(VLOOKUP($A73,#REF!,66,FALSE))=TRUE,"",IF(VLOOKUP($A73,#REF!,66,FALSE)=0,"",VLOOKUP($A73,#REF!,66,FALSE)))</f>
        <v/>
      </c>
      <c r="N73" s="209" t="str">
        <f>IF(ISERROR(VLOOKUP($A73,#REF!,86,FALSE))=TRUE,"",IF(VLOOKUP($A73,#REF!,86,FALSE)=0,"",VLOOKUP($A73,#REF!,86,FALSE)))</f>
        <v/>
      </c>
      <c r="O73" s="209" t="str">
        <f>IF(ISERROR(VLOOKUP($A73,#REF!,106,FALSE))=TRUE,"",IF(VLOOKUP($A73,#REF!,106,FALSE)=0,"",VLOOKUP($A73,#REF!,106,FALSE)))</f>
        <v/>
      </c>
      <c r="P73" s="209" t="str">
        <f>IF(ISERROR(VLOOKUP($A73,#REF!,126,FALSE))=TRUE,"",IF(VLOOKUP($A73,#REF!,126,FALSE)=0,"",VLOOKUP($A73,#REF!,126,FALSE)))</f>
        <v/>
      </c>
      <c r="Q73" s="210" t="str">
        <f>IF(ISERROR(VLOOKUP($A73,#REF!,146,FALSE))=TRUE,"",IF(VLOOKUP($A73,#REF!,146,FALSE)=0,"",VLOOKUP($A73,#REF!,146,FALSE)))</f>
        <v/>
      </c>
      <c r="R73" s="210" t="str">
        <f>IF(ISERROR(VLOOKUP($A73,#REF!,166,FALSE))=TRUE,"",IF(VLOOKUP($A73,#REF!,166,FALSE)=0,"",VLOOKUP($A73,#REF!,166,FALSE)))</f>
        <v/>
      </c>
      <c r="S73" s="210" t="str">
        <f>IF(ISERROR(VLOOKUP($A73,#REF!,186,FALSE))=TRUE,"",IF(VLOOKUP($A73,#REF!,186,FALSE)=0,"",VLOOKUP($A73,#REF!,186,FALSE)))</f>
        <v/>
      </c>
      <c r="T73" s="210" t="str">
        <f>IF(ISERROR(VLOOKUP($A73,#REF!,206,FALSE))=TRUE,"",IF(VLOOKUP($A73,#REF!,206,FALSE)=0,"",VLOOKUP($A73,#REF!,206,FALSE)))</f>
        <v/>
      </c>
      <c r="U73" s="210" t="str">
        <f>IF(ISERROR(VLOOKUP($A73,#REF!,226,FALSE))=TRUE,"",IF(VLOOKUP($A73,#REF!,226,FALSE)=0,"",VLOOKUP($A73,#REF!,226,FALSE)))</f>
        <v/>
      </c>
      <c r="V73" s="210" t="str">
        <f>IF(ISERROR(VLOOKUP($A73,#REF!,246,FALSE))=TRUE,"",IF(VLOOKUP($A73,#REF!,246,FALSE)=0,"",VLOOKUP($A73,#REF!,246,FALSE)))</f>
        <v/>
      </c>
      <c r="W73" s="210" t="str">
        <f>IF(ISERROR(VLOOKUP($A73,#REF!,266,FALSE))=TRUE,"",IF(VLOOKUP($A73,#REF!,266,FALSE)=0,"",VLOOKUP($A73,#REF!,266,FALSE)))</f>
        <v/>
      </c>
      <c r="X73" s="210" t="str">
        <f>IF(ISERROR(VLOOKUP($A73,#REF!,286,FALSE))=TRUE,"",IF(VLOOKUP($A73,#REF!,286,FALSE)=0,"",VLOOKUP($A73,#REF!,286,FALSE)))</f>
        <v/>
      </c>
      <c r="Y73" s="210" t="str">
        <f>IF(ISERROR(VLOOKUP($A73,#REF!,306,FALSE))=TRUE,"",IF(VLOOKUP($A73,#REF!,306,FALSE)=0,"",VLOOKUP($A73,#REF!,306,FALSE)))</f>
        <v/>
      </c>
      <c r="Z73" s="210" t="str">
        <f>IF(ISERROR(VLOOKUP($A73,#REF!,326,FALSE))=TRUE,"",IF(VLOOKUP($A73,#REF!,326,FALSE)=0,"",VLOOKUP($A73,#REF!,326,FALSE)))</f>
        <v/>
      </c>
      <c r="AA73" s="210" t="str">
        <f>IF(ISERROR(VLOOKUP($A73,#REF!,346,FALSE))=TRUE,"",IF(VLOOKUP($A73,#REF!,346,FALSE)=0,"",VLOOKUP($A73,#REF!,346,FALSE)))</f>
        <v/>
      </c>
      <c r="AB73" s="210" t="str">
        <f>IF(ISERROR(VLOOKUP($A73,#REF!,366,FALSE))=TRUE,"",IF(VLOOKUP($A73,#REF!,366,FALSE)=0,"",VLOOKUP($A73,#REF!,366,FALSE)))</f>
        <v/>
      </c>
      <c r="AC73" s="210" t="str">
        <f>IF(ISERROR(VLOOKUP($A73,#REF!,386,FALSE))=TRUE,"",IF(VLOOKUP($A73,#REF!,386,FALSE)=0,"",VLOOKUP($A73,#REF!,386,FALSE)))</f>
        <v/>
      </c>
    </row>
    <row r="74" spans="1:29" ht="13.5" customHeight="1">
      <c r="A74" s="204" t="str">
        <f>IF(info_parties!A74="","",info_parties!A74)</f>
        <v/>
      </c>
      <c r="B74" s="89" t="str">
        <f>IF(A74="","",MID(info_weblinks!$C$3,32,3))</f>
        <v/>
      </c>
      <c r="C74" s="89" t="str">
        <f>IF(info_parties!G74="","",info_parties!G74)</f>
        <v/>
      </c>
      <c r="D74" s="89" t="str">
        <f>IF(info_parties!K74="","",info_parties!K74)</f>
        <v/>
      </c>
      <c r="E74" s="89" t="str">
        <f>IF(info_parties!H74="","",info_parties!H74)</f>
        <v/>
      </c>
      <c r="F74" s="205" t="str">
        <f t="shared" si="4"/>
        <v/>
      </c>
      <c r="G74" s="206" t="str">
        <f t="shared" si="5"/>
        <v/>
      </c>
      <c r="H74" s="207" t="str">
        <f t="shared" si="6"/>
        <v/>
      </c>
      <c r="I74" s="208" t="str">
        <f t="shared" si="7"/>
        <v/>
      </c>
      <c r="J74" s="209" t="str">
        <f>IF(ISERROR(VLOOKUP($A74,#REF!,6,FALSE))=TRUE,"",IF(VLOOKUP($A74,#REF!,6,FALSE)=0,"",VLOOKUP($A74,#REF!,6,FALSE)))</f>
        <v/>
      </c>
      <c r="K74" s="209" t="str">
        <f>IF(ISERROR(VLOOKUP($A74,#REF!,26,FALSE))=TRUE,"",IF(VLOOKUP($A74,#REF!,26,FALSE)=0,"",VLOOKUP($A74,#REF!,26,FALSE)))</f>
        <v/>
      </c>
      <c r="L74" s="209" t="str">
        <f>IF(ISERROR(VLOOKUP($A74,#REF!,46,FALSE))=TRUE,"",IF(VLOOKUP($A74,#REF!,46,FALSE)=0,"",VLOOKUP($A74,#REF!,46,FALSE)))</f>
        <v/>
      </c>
      <c r="M74" s="209" t="str">
        <f>IF(ISERROR(VLOOKUP($A74,#REF!,66,FALSE))=TRUE,"",IF(VLOOKUP($A74,#REF!,66,FALSE)=0,"",VLOOKUP($A74,#REF!,66,FALSE)))</f>
        <v/>
      </c>
      <c r="N74" s="209" t="str">
        <f>IF(ISERROR(VLOOKUP($A74,#REF!,86,FALSE))=TRUE,"",IF(VLOOKUP($A74,#REF!,86,FALSE)=0,"",VLOOKUP($A74,#REF!,86,FALSE)))</f>
        <v/>
      </c>
      <c r="O74" s="209" t="str">
        <f>IF(ISERROR(VLOOKUP($A74,#REF!,106,FALSE))=TRUE,"",IF(VLOOKUP($A74,#REF!,106,FALSE)=0,"",VLOOKUP($A74,#REF!,106,FALSE)))</f>
        <v/>
      </c>
      <c r="P74" s="209" t="str">
        <f>IF(ISERROR(VLOOKUP($A74,#REF!,126,FALSE))=TRUE,"",IF(VLOOKUP($A74,#REF!,126,FALSE)=0,"",VLOOKUP($A74,#REF!,126,FALSE)))</f>
        <v/>
      </c>
      <c r="Q74" s="210" t="str">
        <f>IF(ISERROR(VLOOKUP($A74,#REF!,146,FALSE))=TRUE,"",IF(VLOOKUP($A74,#REF!,146,FALSE)=0,"",VLOOKUP($A74,#REF!,146,FALSE)))</f>
        <v/>
      </c>
      <c r="R74" s="210" t="str">
        <f>IF(ISERROR(VLOOKUP($A74,#REF!,166,FALSE))=TRUE,"",IF(VLOOKUP($A74,#REF!,166,FALSE)=0,"",VLOOKUP($A74,#REF!,166,FALSE)))</f>
        <v/>
      </c>
      <c r="S74" s="210" t="str">
        <f>IF(ISERROR(VLOOKUP($A74,#REF!,186,FALSE))=TRUE,"",IF(VLOOKUP($A74,#REF!,186,FALSE)=0,"",VLOOKUP($A74,#REF!,186,FALSE)))</f>
        <v/>
      </c>
      <c r="T74" s="210" t="str">
        <f>IF(ISERROR(VLOOKUP($A74,#REF!,206,FALSE))=TRUE,"",IF(VLOOKUP($A74,#REF!,206,FALSE)=0,"",VLOOKUP($A74,#REF!,206,FALSE)))</f>
        <v/>
      </c>
      <c r="U74" s="210" t="str">
        <f>IF(ISERROR(VLOOKUP($A74,#REF!,226,FALSE))=TRUE,"",IF(VLOOKUP($A74,#REF!,226,FALSE)=0,"",VLOOKUP($A74,#REF!,226,FALSE)))</f>
        <v/>
      </c>
      <c r="V74" s="210" t="str">
        <f>IF(ISERROR(VLOOKUP($A74,#REF!,246,FALSE))=TRUE,"",IF(VLOOKUP($A74,#REF!,246,FALSE)=0,"",VLOOKUP($A74,#REF!,246,FALSE)))</f>
        <v/>
      </c>
      <c r="W74" s="210" t="str">
        <f>IF(ISERROR(VLOOKUP($A74,#REF!,266,FALSE))=TRUE,"",IF(VLOOKUP($A74,#REF!,266,FALSE)=0,"",VLOOKUP($A74,#REF!,266,FALSE)))</f>
        <v/>
      </c>
      <c r="X74" s="210" t="str">
        <f>IF(ISERROR(VLOOKUP($A74,#REF!,286,FALSE))=TRUE,"",IF(VLOOKUP($A74,#REF!,286,FALSE)=0,"",VLOOKUP($A74,#REF!,286,FALSE)))</f>
        <v/>
      </c>
      <c r="Y74" s="210" t="str">
        <f>IF(ISERROR(VLOOKUP($A74,#REF!,306,FALSE))=TRUE,"",IF(VLOOKUP($A74,#REF!,306,FALSE)=0,"",VLOOKUP($A74,#REF!,306,FALSE)))</f>
        <v/>
      </c>
      <c r="Z74" s="210" t="str">
        <f>IF(ISERROR(VLOOKUP($A74,#REF!,326,FALSE))=TRUE,"",IF(VLOOKUP($A74,#REF!,326,FALSE)=0,"",VLOOKUP($A74,#REF!,326,FALSE)))</f>
        <v/>
      </c>
      <c r="AA74" s="210" t="str">
        <f>IF(ISERROR(VLOOKUP($A74,#REF!,346,FALSE))=TRUE,"",IF(VLOOKUP($A74,#REF!,346,FALSE)=0,"",VLOOKUP($A74,#REF!,346,FALSE)))</f>
        <v/>
      </c>
      <c r="AB74" s="210" t="str">
        <f>IF(ISERROR(VLOOKUP($A74,#REF!,366,FALSE))=TRUE,"",IF(VLOOKUP($A74,#REF!,366,FALSE)=0,"",VLOOKUP($A74,#REF!,366,FALSE)))</f>
        <v/>
      </c>
      <c r="AC74" s="210" t="str">
        <f>IF(ISERROR(VLOOKUP($A74,#REF!,386,FALSE))=TRUE,"",IF(VLOOKUP($A74,#REF!,386,FALSE)=0,"",VLOOKUP($A74,#REF!,386,FALSE)))</f>
        <v/>
      </c>
    </row>
    <row r="75" spans="1:29" ht="13.5" customHeight="1">
      <c r="A75" s="204" t="str">
        <f>IF(info_parties!A75="","",info_parties!A75)</f>
        <v/>
      </c>
      <c r="B75" s="89" t="str">
        <f>IF(A75="","",MID(info_weblinks!$C$3,32,3))</f>
        <v/>
      </c>
      <c r="C75" s="89" t="str">
        <f>IF(info_parties!G75="","",info_parties!G75)</f>
        <v/>
      </c>
      <c r="D75" s="89" t="str">
        <f>IF(info_parties!K75="","",info_parties!K75)</f>
        <v/>
      </c>
      <c r="E75" s="89" t="str">
        <f>IF(info_parties!H75="","",info_parties!H75)</f>
        <v/>
      </c>
      <c r="F75" s="205" t="str">
        <f t="shared" si="4"/>
        <v/>
      </c>
      <c r="G75" s="206" t="str">
        <f t="shared" si="5"/>
        <v/>
      </c>
      <c r="H75" s="207" t="str">
        <f t="shared" si="6"/>
        <v/>
      </c>
      <c r="I75" s="208" t="str">
        <f t="shared" si="7"/>
        <v/>
      </c>
      <c r="J75" s="209" t="str">
        <f>IF(ISERROR(VLOOKUP($A75,#REF!,6,FALSE))=TRUE,"",IF(VLOOKUP($A75,#REF!,6,FALSE)=0,"",VLOOKUP($A75,#REF!,6,FALSE)))</f>
        <v/>
      </c>
      <c r="K75" s="209" t="str">
        <f>IF(ISERROR(VLOOKUP($A75,#REF!,26,FALSE))=TRUE,"",IF(VLOOKUP($A75,#REF!,26,FALSE)=0,"",VLOOKUP($A75,#REF!,26,FALSE)))</f>
        <v/>
      </c>
      <c r="L75" s="209" t="str">
        <f>IF(ISERROR(VLOOKUP($A75,#REF!,46,FALSE))=TRUE,"",IF(VLOOKUP($A75,#REF!,46,FALSE)=0,"",VLOOKUP($A75,#REF!,46,FALSE)))</f>
        <v/>
      </c>
      <c r="M75" s="209" t="str">
        <f>IF(ISERROR(VLOOKUP($A75,#REF!,66,FALSE))=TRUE,"",IF(VLOOKUP($A75,#REF!,66,FALSE)=0,"",VLOOKUP($A75,#REF!,66,FALSE)))</f>
        <v/>
      </c>
      <c r="N75" s="209" t="str">
        <f>IF(ISERROR(VLOOKUP($A75,#REF!,86,FALSE))=TRUE,"",IF(VLOOKUP($A75,#REF!,86,FALSE)=0,"",VLOOKUP($A75,#REF!,86,FALSE)))</f>
        <v/>
      </c>
      <c r="O75" s="209" t="str">
        <f>IF(ISERROR(VLOOKUP($A75,#REF!,106,FALSE))=TRUE,"",IF(VLOOKUP($A75,#REF!,106,FALSE)=0,"",VLOOKUP($A75,#REF!,106,FALSE)))</f>
        <v/>
      </c>
      <c r="P75" s="209" t="str">
        <f>IF(ISERROR(VLOOKUP($A75,#REF!,126,FALSE))=TRUE,"",IF(VLOOKUP($A75,#REF!,126,FALSE)=0,"",VLOOKUP($A75,#REF!,126,FALSE)))</f>
        <v/>
      </c>
      <c r="Q75" s="210" t="str">
        <f>IF(ISERROR(VLOOKUP($A75,#REF!,146,FALSE))=TRUE,"",IF(VLOOKUP($A75,#REF!,146,FALSE)=0,"",VLOOKUP($A75,#REF!,146,FALSE)))</f>
        <v/>
      </c>
      <c r="R75" s="210" t="str">
        <f>IF(ISERROR(VLOOKUP($A75,#REF!,166,FALSE))=TRUE,"",IF(VLOOKUP($A75,#REF!,166,FALSE)=0,"",VLOOKUP($A75,#REF!,166,FALSE)))</f>
        <v/>
      </c>
      <c r="S75" s="210" t="str">
        <f>IF(ISERROR(VLOOKUP($A75,#REF!,186,FALSE))=TRUE,"",IF(VLOOKUP($A75,#REF!,186,FALSE)=0,"",VLOOKUP($A75,#REF!,186,FALSE)))</f>
        <v/>
      </c>
      <c r="T75" s="210" t="str">
        <f>IF(ISERROR(VLOOKUP($A75,#REF!,206,FALSE))=TRUE,"",IF(VLOOKUP($A75,#REF!,206,FALSE)=0,"",VLOOKUP($A75,#REF!,206,FALSE)))</f>
        <v/>
      </c>
      <c r="U75" s="210" t="str">
        <f>IF(ISERROR(VLOOKUP($A75,#REF!,226,FALSE))=TRUE,"",IF(VLOOKUP($A75,#REF!,226,FALSE)=0,"",VLOOKUP($A75,#REF!,226,FALSE)))</f>
        <v/>
      </c>
      <c r="V75" s="210" t="str">
        <f>IF(ISERROR(VLOOKUP($A75,#REF!,246,FALSE))=TRUE,"",IF(VLOOKUP($A75,#REF!,246,FALSE)=0,"",VLOOKUP($A75,#REF!,246,FALSE)))</f>
        <v/>
      </c>
      <c r="W75" s="210" t="str">
        <f>IF(ISERROR(VLOOKUP($A75,#REF!,266,FALSE))=TRUE,"",IF(VLOOKUP($A75,#REF!,266,FALSE)=0,"",VLOOKUP($A75,#REF!,266,FALSE)))</f>
        <v/>
      </c>
      <c r="X75" s="210" t="str">
        <f>IF(ISERROR(VLOOKUP($A75,#REF!,286,FALSE))=TRUE,"",IF(VLOOKUP($A75,#REF!,286,FALSE)=0,"",VLOOKUP($A75,#REF!,286,FALSE)))</f>
        <v/>
      </c>
      <c r="Y75" s="210" t="str">
        <f>IF(ISERROR(VLOOKUP($A75,#REF!,306,FALSE))=TRUE,"",IF(VLOOKUP($A75,#REF!,306,FALSE)=0,"",VLOOKUP($A75,#REF!,306,FALSE)))</f>
        <v/>
      </c>
      <c r="Z75" s="210" t="str">
        <f>IF(ISERROR(VLOOKUP($A75,#REF!,326,FALSE))=TRUE,"",IF(VLOOKUP($A75,#REF!,326,FALSE)=0,"",VLOOKUP($A75,#REF!,326,FALSE)))</f>
        <v/>
      </c>
      <c r="AA75" s="210" t="str">
        <f>IF(ISERROR(VLOOKUP($A75,#REF!,346,FALSE))=TRUE,"",IF(VLOOKUP($A75,#REF!,346,FALSE)=0,"",VLOOKUP($A75,#REF!,346,FALSE)))</f>
        <v/>
      </c>
      <c r="AB75" s="210" t="str">
        <f>IF(ISERROR(VLOOKUP($A75,#REF!,366,FALSE))=TRUE,"",IF(VLOOKUP($A75,#REF!,366,FALSE)=0,"",VLOOKUP($A75,#REF!,366,FALSE)))</f>
        <v/>
      </c>
      <c r="AC75" s="210" t="str">
        <f>IF(ISERROR(VLOOKUP($A75,#REF!,386,FALSE))=TRUE,"",IF(VLOOKUP($A75,#REF!,386,FALSE)=0,"",VLOOKUP($A75,#REF!,386,FALSE)))</f>
        <v/>
      </c>
    </row>
    <row r="76" spans="1:29" ht="13.5" customHeight="1">
      <c r="A76" s="204" t="str">
        <f>IF(info_parties!A76="","",info_parties!A76)</f>
        <v/>
      </c>
      <c r="B76" s="89" t="str">
        <f>IF(A76="","",MID(info_weblinks!$C$3,32,3))</f>
        <v/>
      </c>
      <c r="C76" s="89" t="str">
        <f>IF(info_parties!G76="","",info_parties!G76)</f>
        <v/>
      </c>
      <c r="D76" s="89" t="str">
        <f>IF(info_parties!K76="","",info_parties!K76)</f>
        <v/>
      </c>
      <c r="E76" s="89" t="str">
        <f>IF(info_parties!H76="","",info_parties!H76)</f>
        <v/>
      </c>
      <c r="F76" s="205" t="str">
        <f t="shared" si="4"/>
        <v/>
      </c>
      <c r="G76" s="206" t="str">
        <f t="shared" si="5"/>
        <v/>
      </c>
      <c r="H76" s="207" t="str">
        <f t="shared" si="6"/>
        <v/>
      </c>
      <c r="I76" s="208" t="str">
        <f t="shared" si="7"/>
        <v/>
      </c>
      <c r="J76" s="209" t="str">
        <f>IF(ISERROR(VLOOKUP($A76,#REF!,6,FALSE))=TRUE,"",IF(VLOOKUP($A76,#REF!,6,FALSE)=0,"",VLOOKUP($A76,#REF!,6,FALSE)))</f>
        <v/>
      </c>
      <c r="K76" s="209" t="str">
        <f>IF(ISERROR(VLOOKUP($A76,#REF!,26,FALSE))=TRUE,"",IF(VLOOKUP($A76,#REF!,26,FALSE)=0,"",VLOOKUP($A76,#REF!,26,FALSE)))</f>
        <v/>
      </c>
      <c r="L76" s="209" t="str">
        <f>IF(ISERROR(VLOOKUP($A76,#REF!,46,FALSE))=TRUE,"",IF(VLOOKUP($A76,#REF!,46,FALSE)=0,"",VLOOKUP($A76,#REF!,46,FALSE)))</f>
        <v/>
      </c>
      <c r="M76" s="209" t="str">
        <f>IF(ISERROR(VLOOKUP($A76,#REF!,66,FALSE))=TRUE,"",IF(VLOOKUP($A76,#REF!,66,FALSE)=0,"",VLOOKUP($A76,#REF!,66,FALSE)))</f>
        <v/>
      </c>
      <c r="N76" s="209" t="str">
        <f>IF(ISERROR(VLOOKUP($A76,#REF!,86,FALSE))=TRUE,"",IF(VLOOKUP($A76,#REF!,86,FALSE)=0,"",VLOOKUP($A76,#REF!,86,FALSE)))</f>
        <v/>
      </c>
      <c r="O76" s="209" t="str">
        <f>IF(ISERROR(VLOOKUP($A76,#REF!,106,FALSE))=TRUE,"",IF(VLOOKUP($A76,#REF!,106,FALSE)=0,"",VLOOKUP($A76,#REF!,106,FALSE)))</f>
        <v/>
      </c>
      <c r="P76" s="209" t="str">
        <f>IF(ISERROR(VLOOKUP($A76,#REF!,126,FALSE))=TRUE,"",IF(VLOOKUP($A76,#REF!,126,FALSE)=0,"",VLOOKUP($A76,#REF!,126,FALSE)))</f>
        <v/>
      </c>
      <c r="Q76" s="210" t="str">
        <f>IF(ISERROR(VLOOKUP($A76,#REF!,146,FALSE))=TRUE,"",IF(VLOOKUP($A76,#REF!,146,FALSE)=0,"",VLOOKUP($A76,#REF!,146,FALSE)))</f>
        <v/>
      </c>
      <c r="R76" s="210" t="str">
        <f>IF(ISERROR(VLOOKUP($A76,#REF!,166,FALSE))=TRUE,"",IF(VLOOKUP($A76,#REF!,166,FALSE)=0,"",VLOOKUP($A76,#REF!,166,FALSE)))</f>
        <v/>
      </c>
      <c r="S76" s="210" t="str">
        <f>IF(ISERROR(VLOOKUP($A76,#REF!,186,FALSE))=TRUE,"",IF(VLOOKUP($A76,#REF!,186,FALSE)=0,"",VLOOKUP($A76,#REF!,186,FALSE)))</f>
        <v/>
      </c>
      <c r="T76" s="210" t="str">
        <f>IF(ISERROR(VLOOKUP($A76,#REF!,206,FALSE))=TRUE,"",IF(VLOOKUP($A76,#REF!,206,FALSE)=0,"",VLOOKUP($A76,#REF!,206,FALSE)))</f>
        <v/>
      </c>
      <c r="U76" s="210" t="str">
        <f>IF(ISERROR(VLOOKUP($A76,#REF!,226,FALSE))=TRUE,"",IF(VLOOKUP($A76,#REF!,226,FALSE)=0,"",VLOOKUP($A76,#REF!,226,FALSE)))</f>
        <v/>
      </c>
      <c r="V76" s="210" t="str">
        <f>IF(ISERROR(VLOOKUP($A76,#REF!,246,FALSE))=TRUE,"",IF(VLOOKUP($A76,#REF!,246,FALSE)=0,"",VLOOKUP($A76,#REF!,246,FALSE)))</f>
        <v/>
      </c>
      <c r="W76" s="210" t="str">
        <f>IF(ISERROR(VLOOKUP($A76,#REF!,266,FALSE))=TRUE,"",IF(VLOOKUP($A76,#REF!,266,FALSE)=0,"",VLOOKUP($A76,#REF!,266,FALSE)))</f>
        <v/>
      </c>
      <c r="X76" s="210" t="str">
        <f>IF(ISERROR(VLOOKUP($A76,#REF!,286,FALSE))=TRUE,"",IF(VLOOKUP($A76,#REF!,286,FALSE)=0,"",VLOOKUP($A76,#REF!,286,FALSE)))</f>
        <v/>
      </c>
      <c r="Y76" s="210" t="str">
        <f>IF(ISERROR(VLOOKUP($A76,#REF!,306,FALSE))=TRUE,"",IF(VLOOKUP($A76,#REF!,306,FALSE)=0,"",VLOOKUP($A76,#REF!,306,FALSE)))</f>
        <v/>
      </c>
      <c r="Z76" s="210" t="str">
        <f>IF(ISERROR(VLOOKUP($A76,#REF!,326,FALSE))=TRUE,"",IF(VLOOKUP($A76,#REF!,326,FALSE)=0,"",VLOOKUP($A76,#REF!,326,FALSE)))</f>
        <v/>
      </c>
      <c r="AA76" s="210" t="str">
        <f>IF(ISERROR(VLOOKUP($A76,#REF!,346,FALSE))=TRUE,"",IF(VLOOKUP($A76,#REF!,346,FALSE)=0,"",VLOOKUP($A76,#REF!,346,FALSE)))</f>
        <v/>
      </c>
      <c r="AB76" s="210" t="str">
        <f>IF(ISERROR(VLOOKUP($A76,#REF!,366,FALSE))=TRUE,"",IF(VLOOKUP($A76,#REF!,366,FALSE)=0,"",VLOOKUP($A76,#REF!,366,FALSE)))</f>
        <v/>
      </c>
      <c r="AC76" s="210" t="str">
        <f>IF(ISERROR(VLOOKUP($A76,#REF!,386,FALSE))=TRUE,"",IF(VLOOKUP($A76,#REF!,386,FALSE)=0,"",VLOOKUP($A76,#REF!,386,FALSE)))</f>
        <v/>
      </c>
    </row>
    <row r="77" spans="1:29" ht="13.5" customHeight="1">
      <c r="A77" s="204" t="str">
        <f>IF(info_parties!A77="","",info_parties!A77)</f>
        <v/>
      </c>
      <c r="B77" s="89" t="str">
        <f>IF(A77="","",MID(info_weblinks!$C$3,32,3))</f>
        <v/>
      </c>
      <c r="C77" s="89" t="str">
        <f>IF(info_parties!G77="","",info_parties!G77)</f>
        <v/>
      </c>
      <c r="D77" s="89" t="str">
        <f>IF(info_parties!K77="","",info_parties!K77)</f>
        <v/>
      </c>
      <c r="E77" s="89" t="str">
        <f>IF(info_parties!H77="","",info_parties!H77)</f>
        <v/>
      </c>
      <c r="F77" s="205" t="str">
        <f t="shared" si="4"/>
        <v/>
      </c>
      <c r="G77" s="206" t="str">
        <f t="shared" si="5"/>
        <v/>
      </c>
      <c r="H77" s="207" t="str">
        <f t="shared" si="6"/>
        <v/>
      </c>
      <c r="I77" s="208" t="str">
        <f t="shared" si="7"/>
        <v/>
      </c>
      <c r="J77" s="209" t="str">
        <f>IF(ISERROR(VLOOKUP($A77,#REF!,6,FALSE))=TRUE,"",IF(VLOOKUP($A77,#REF!,6,FALSE)=0,"",VLOOKUP($A77,#REF!,6,FALSE)))</f>
        <v/>
      </c>
      <c r="K77" s="209" t="str">
        <f>IF(ISERROR(VLOOKUP($A77,#REF!,26,FALSE))=TRUE,"",IF(VLOOKUP($A77,#REF!,26,FALSE)=0,"",VLOOKUP($A77,#REF!,26,FALSE)))</f>
        <v/>
      </c>
      <c r="L77" s="209" t="str">
        <f>IF(ISERROR(VLOOKUP($A77,#REF!,46,FALSE))=TRUE,"",IF(VLOOKUP($A77,#REF!,46,FALSE)=0,"",VLOOKUP($A77,#REF!,46,FALSE)))</f>
        <v/>
      </c>
      <c r="M77" s="209" t="str">
        <f>IF(ISERROR(VLOOKUP($A77,#REF!,66,FALSE))=TRUE,"",IF(VLOOKUP($A77,#REF!,66,FALSE)=0,"",VLOOKUP($A77,#REF!,66,FALSE)))</f>
        <v/>
      </c>
      <c r="N77" s="209" t="str">
        <f>IF(ISERROR(VLOOKUP($A77,#REF!,86,FALSE))=TRUE,"",IF(VLOOKUP($A77,#REF!,86,FALSE)=0,"",VLOOKUP($A77,#REF!,86,FALSE)))</f>
        <v/>
      </c>
      <c r="O77" s="209" t="str">
        <f>IF(ISERROR(VLOOKUP($A77,#REF!,106,FALSE))=TRUE,"",IF(VLOOKUP($A77,#REF!,106,FALSE)=0,"",VLOOKUP($A77,#REF!,106,FALSE)))</f>
        <v/>
      </c>
      <c r="P77" s="209" t="str">
        <f>IF(ISERROR(VLOOKUP($A77,#REF!,126,FALSE))=TRUE,"",IF(VLOOKUP($A77,#REF!,126,FALSE)=0,"",VLOOKUP($A77,#REF!,126,FALSE)))</f>
        <v/>
      </c>
      <c r="Q77" s="210" t="str">
        <f>IF(ISERROR(VLOOKUP($A77,#REF!,146,FALSE))=TRUE,"",IF(VLOOKUP($A77,#REF!,146,FALSE)=0,"",VLOOKUP($A77,#REF!,146,FALSE)))</f>
        <v/>
      </c>
      <c r="R77" s="210" t="str">
        <f>IF(ISERROR(VLOOKUP($A77,#REF!,166,FALSE))=TRUE,"",IF(VLOOKUP($A77,#REF!,166,FALSE)=0,"",VLOOKUP($A77,#REF!,166,FALSE)))</f>
        <v/>
      </c>
      <c r="S77" s="210" t="str">
        <f>IF(ISERROR(VLOOKUP($A77,#REF!,186,FALSE))=TRUE,"",IF(VLOOKUP($A77,#REF!,186,FALSE)=0,"",VLOOKUP($A77,#REF!,186,FALSE)))</f>
        <v/>
      </c>
      <c r="T77" s="210" t="str">
        <f>IF(ISERROR(VLOOKUP($A77,#REF!,206,FALSE))=TRUE,"",IF(VLOOKUP($A77,#REF!,206,FALSE)=0,"",VLOOKUP($A77,#REF!,206,FALSE)))</f>
        <v/>
      </c>
      <c r="U77" s="210" t="str">
        <f>IF(ISERROR(VLOOKUP($A77,#REF!,226,FALSE))=TRUE,"",IF(VLOOKUP($A77,#REF!,226,FALSE)=0,"",VLOOKUP($A77,#REF!,226,FALSE)))</f>
        <v/>
      </c>
      <c r="V77" s="210" t="str">
        <f>IF(ISERROR(VLOOKUP($A77,#REF!,246,FALSE))=TRUE,"",IF(VLOOKUP($A77,#REF!,246,FALSE)=0,"",VLOOKUP($A77,#REF!,246,FALSE)))</f>
        <v/>
      </c>
      <c r="W77" s="210" t="str">
        <f>IF(ISERROR(VLOOKUP($A77,#REF!,266,FALSE))=TRUE,"",IF(VLOOKUP($A77,#REF!,266,FALSE)=0,"",VLOOKUP($A77,#REF!,266,FALSE)))</f>
        <v/>
      </c>
      <c r="X77" s="210" t="str">
        <f>IF(ISERROR(VLOOKUP($A77,#REF!,286,FALSE))=TRUE,"",IF(VLOOKUP($A77,#REF!,286,FALSE)=0,"",VLOOKUP($A77,#REF!,286,FALSE)))</f>
        <v/>
      </c>
      <c r="Y77" s="210" t="str">
        <f>IF(ISERROR(VLOOKUP($A77,#REF!,306,FALSE))=TRUE,"",IF(VLOOKUP($A77,#REF!,306,FALSE)=0,"",VLOOKUP($A77,#REF!,306,FALSE)))</f>
        <v/>
      </c>
      <c r="Z77" s="210" t="str">
        <f>IF(ISERROR(VLOOKUP($A77,#REF!,326,FALSE))=TRUE,"",IF(VLOOKUP($A77,#REF!,326,FALSE)=0,"",VLOOKUP($A77,#REF!,326,FALSE)))</f>
        <v/>
      </c>
      <c r="AA77" s="210" t="str">
        <f>IF(ISERROR(VLOOKUP($A77,#REF!,346,FALSE))=TRUE,"",IF(VLOOKUP($A77,#REF!,346,FALSE)=0,"",VLOOKUP($A77,#REF!,346,FALSE)))</f>
        <v/>
      </c>
      <c r="AB77" s="210" t="str">
        <f>IF(ISERROR(VLOOKUP($A77,#REF!,366,FALSE))=TRUE,"",IF(VLOOKUP($A77,#REF!,366,FALSE)=0,"",VLOOKUP($A77,#REF!,366,FALSE)))</f>
        <v/>
      </c>
      <c r="AC77" s="210" t="str">
        <f>IF(ISERROR(VLOOKUP($A77,#REF!,386,FALSE))=TRUE,"",IF(VLOOKUP($A77,#REF!,386,FALSE)=0,"",VLOOKUP($A77,#REF!,386,FALSE)))</f>
        <v/>
      </c>
    </row>
    <row r="78" spans="1:29" ht="13.5" customHeight="1">
      <c r="A78" s="204" t="str">
        <f>IF(info_parties!A78="","",info_parties!A78)</f>
        <v/>
      </c>
      <c r="B78" s="89" t="str">
        <f>IF(A78="","",MID(info_weblinks!$C$3,32,3))</f>
        <v/>
      </c>
      <c r="C78" s="89" t="str">
        <f>IF(info_parties!G78="","",info_parties!G78)</f>
        <v/>
      </c>
      <c r="D78" s="89" t="str">
        <f>IF(info_parties!K78="","",info_parties!K78)</f>
        <v/>
      </c>
      <c r="E78" s="89" t="str">
        <f>IF(info_parties!H78="","",info_parties!H78)</f>
        <v/>
      </c>
      <c r="F78" s="205" t="str">
        <f t="shared" si="4"/>
        <v/>
      </c>
      <c r="G78" s="206" t="str">
        <f t="shared" si="5"/>
        <v/>
      </c>
      <c r="H78" s="207" t="str">
        <f t="shared" si="6"/>
        <v/>
      </c>
      <c r="I78" s="208" t="str">
        <f t="shared" si="7"/>
        <v/>
      </c>
      <c r="J78" s="209" t="str">
        <f>IF(ISERROR(VLOOKUP($A78,#REF!,6,FALSE))=TRUE,"",IF(VLOOKUP($A78,#REF!,6,FALSE)=0,"",VLOOKUP($A78,#REF!,6,FALSE)))</f>
        <v/>
      </c>
      <c r="K78" s="209" t="str">
        <f>IF(ISERROR(VLOOKUP($A78,#REF!,26,FALSE))=TRUE,"",IF(VLOOKUP($A78,#REF!,26,FALSE)=0,"",VLOOKUP($A78,#REF!,26,FALSE)))</f>
        <v/>
      </c>
      <c r="L78" s="209" t="str">
        <f>IF(ISERROR(VLOOKUP($A78,#REF!,46,FALSE))=TRUE,"",IF(VLOOKUP($A78,#REF!,46,FALSE)=0,"",VLOOKUP($A78,#REF!,46,FALSE)))</f>
        <v/>
      </c>
      <c r="M78" s="209" t="str">
        <f>IF(ISERROR(VLOOKUP($A78,#REF!,66,FALSE))=TRUE,"",IF(VLOOKUP($A78,#REF!,66,FALSE)=0,"",VLOOKUP($A78,#REF!,66,FALSE)))</f>
        <v/>
      </c>
      <c r="N78" s="209" t="str">
        <f>IF(ISERROR(VLOOKUP($A78,#REF!,86,FALSE))=TRUE,"",IF(VLOOKUP($A78,#REF!,86,FALSE)=0,"",VLOOKUP($A78,#REF!,86,FALSE)))</f>
        <v/>
      </c>
      <c r="O78" s="209" t="str">
        <f>IF(ISERROR(VLOOKUP($A78,#REF!,106,FALSE))=TRUE,"",IF(VLOOKUP($A78,#REF!,106,FALSE)=0,"",VLOOKUP($A78,#REF!,106,FALSE)))</f>
        <v/>
      </c>
      <c r="P78" s="209" t="str">
        <f>IF(ISERROR(VLOOKUP($A78,#REF!,126,FALSE))=TRUE,"",IF(VLOOKUP($A78,#REF!,126,FALSE)=0,"",VLOOKUP($A78,#REF!,126,FALSE)))</f>
        <v/>
      </c>
      <c r="Q78" s="210" t="str">
        <f>IF(ISERROR(VLOOKUP($A78,#REF!,146,FALSE))=TRUE,"",IF(VLOOKUP($A78,#REF!,146,FALSE)=0,"",VLOOKUP($A78,#REF!,146,FALSE)))</f>
        <v/>
      </c>
      <c r="R78" s="210" t="str">
        <f>IF(ISERROR(VLOOKUP($A78,#REF!,166,FALSE))=TRUE,"",IF(VLOOKUP($A78,#REF!,166,FALSE)=0,"",VLOOKUP($A78,#REF!,166,FALSE)))</f>
        <v/>
      </c>
      <c r="S78" s="210" t="str">
        <f>IF(ISERROR(VLOOKUP($A78,#REF!,186,FALSE))=TRUE,"",IF(VLOOKUP($A78,#REF!,186,FALSE)=0,"",VLOOKUP($A78,#REF!,186,FALSE)))</f>
        <v/>
      </c>
      <c r="T78" s="210" t="str">
        <f>IF(ISERROR(VLOOKUP($A78,#REF!,206,FALSE))=TRUE,"",IF(VLOOKUP($A78,#REF!,206,FALSE)=0,"",VLOOKUP($A78,#REF!,206,FALSE)))</f>
        <v/>
      </c>
      <c r="U78" s="210" t="str">
        <f>IF(ISERROR(VLOOKUP($A78,#REF!,226,FALSE))=TRUE,"",IF(VLOOKUP($A78,#REF!,226,FALSE)=0,"",VLOOKUP($A78,#REF!,226,FALSE)))</f>
        <v/>
      </c>
      <c r="V78" s="210" t="str">
        <f>IF(ISERROR(VLOOKUP($A78,#REF!,246,FALSE))=TRUE,"",IF(VLOOKUP($A78,#REF!,246,FALSE)=0,"",VLOOKUP($A78,#REF!,246,FALSE)))</f>
        <v/>
      </c>
      <c r="W78" s="210" t="str">
        <f>IF(ISERROR(VLOOKUP($A78,#REF!,266,FALSE))=TRUE,"",IF(VLOOKUP($A78,#REF!,266,FALSE)=0,"",VLOOKUP($A78,#REF!,266,FALSE)))</f>
        <v/>
      </c>
      <c r="X78" s="210" t="str">
        <f>IF(ISERROR(VLOOKUP($A78,#REF!,286,FALSE))=TRUE,"",IF(VLOOKUP($A78,#REF!,286,FALSE)=0,"",VLOOKUP($A78,#REF!,286,FALSE)))</f>
        <v/>
      </c>
      <c r="Y78" s="210" t="str">
        <f>IF(ISERROR(VLOOKUP($A78,#REF!,306,FALSE))=TRUE,"",IF(VLOOKUP($A78,#REF!,306,FALSE)=0,"",VLOOKUP($A78,#REF!,306,FALSE)))</f>
        <v/>
      </c>
      <c r="Z78" s="210" t="str">
        <f>IF(ISERROR(VLOOKUP($A78,#REF!,326,FALSE))=TRUE,"",IF(VLOOKUP($A78,#REF!,326,FALSE)=0,"",VLOOKUP($A78,#REF!,326,FALSE)))</f>
        <v/>
      </c>
      <c r="AA78" s="210" t="str">
        <f>IF(ISERROR(VLOOKUP($A78,#REF!,346,FALSE))=TRUE,"",IF(VLOOKUP($A78,#REF!,346,FALSE)=0,"",VLOOKUP($A78,#REF!,346,FALSE)))</f>
        <v/>
      </c>
      <c r="AB78" s="210" t="str">
        <f>IF(ISERROR(VLOOKUP($A78,#REF!,366,FALSE))=TRUE,"",IF(VLOOKUP($A78,#REF!,366,FALSE)=0,"",VLOOKUP($A78,#REF!,366,FALSE)))</f>
        <v/>
      </c>
      <c r="AC78" s="210" t="str">
        <f>IF(ISERROR(VLOOKUP($A78,#REF!,386,FALSE))=TRUE,"",IF(VLOOKUP($A78,#REF!,386,FALSE)=0,"",VLOOKUP($A78,#REF!,386,FALSE)))</f>
        <v/>
      </c>
    </row>
    <row r="79" spans="1:29" ht="13.5" customHeight="1">
      <c r="A79" s="204" t="str">
        <f>IF(info_parties!A79="","",info_parties!A79)</f>
        <v/>
      </c>
      <c r="B79" s="89" t="str">
        <f>IF(A79="","",MID(info_weblinks!$C$3,32,3))</f>
        <v/>
      </c>
      <c r="C79" s="89" t="str">
        <f>IF(info_parties!G79="","",info_parties!G79)</f>
        <v/>
      </c>
      <c r="D79" s="89" t="str">
        <f>IF(info_parties!K79="","",info_parties!K79)</f>
        <v/>
      </c>
      <c r="E79" s="89" t="str">
        <f>IF(info_parties!H79="","",info_parties!H79)</f>
        <v/>
      </c>
      <c r="F79" s="205" t="str">
        <f t="shared" si="4"/>
        <v/>
      </c>
      <c r="G79" s="206" t="str">
        <f t="shared" si="5"/>
        <v/>
      </c>
      <c r="H79" s="207" t="str">
        <f t="shared" si="6"/>
        <v/>
      </c>
      <c r="I79" s="208" t="str">
        <f t="shared" si="7"/>
        <v/>
      </c>
      <c r="J79" s="209" t="str">
        <f>IF(ISERROR(VLOOKUP($A79,#REF!,6,FALSE))=TRUE,"",IF(VLOOKUP($A79,#REF!,6,FALSE)=0,"",VLOOKUP($A79,#REF!,6,FALSE)))</f>
        <v/>
      </c>
      <c r="K79" s="209" t="str">
        <f>IF(ISERROR(VLOOKUP($A79,#REF!,26,FALSE))=TRUE,"",IF(VLOOKUP($A79,#REF!,26,FALSE)=0,"",VLOOKUP($A79,#REF!,26,FALSE)))</f>
        <v/>
      </c>
      <c r="L79" s="209" t="str">
        <f>IF(ISERROR(VLOOKUP($A79,#REF!,46,FALSE))=TRUE,"",IF(VLOOKUP($A79,#REF!,46,FALSE)=0,"",VLOOKUP($A79,#REF!,46,FALSE)))</f>
        <v/>
      </c>
      <c r="M79" s="209" t="str">
        <f>IF(ISERROR(VLOOKUP($A79,#REF!,66,FALSE))=TRUE,"",IF(VLOOKUP($A79,#REF!,66,FALSE)=0,"",VLOOKUP($A79,#REF!,66,FALSE)))</f>
        <v/>
      </c>
      <c r="N79" s="209" t="str">
        <f>IF(ISERROR(VLOOKUP($A79,#REF!,86,FALSE))=TRUE,"",IF(VLOOKUP($A79,#REF!,86,FALSE)=0,"",VLOOKUP($A79,#REF!,86,FALSE)))</f>
        <v/>
      </c>
      <c r="O79" s="209" t="str">
        <f>IF(ISERROR(VLOOKUP($A79,#REF!,106,FALSE))=TRUE,"",IF(VLOOKUP($A79,#REF!,106,FALSE)=0,"",VLOOKUP($A79,#REF!,106,FALSE)))</f>
        <v/>
      </c>
      <c r="P79" s="209" t="str">
        <f>IF(ISERROR(VLOOKUP($A79,#REF!,126,FALSE))=TRUE,"",IF(VLOOKUP($A79,#REF!,126,FALSE)=0,"",VLOOKUP($A79,#REF!,126,FALSE)))</f>
        <v/>
      </c>
      <c r="Q79" s="210" t="str">
        <f>IF(ISERROR(VLOOKUP($A79,#REF!,146,FALSE))=TRUE,"",IF(VLOOKUP($A79,#REF!,146,FALSE)=0,"",VLOOKUP($A79,#REF!,146,FALSE)))</f>
        <v/>
      </c>
      <c r="R79" s="210" t="str">
        <f>IF(ISERROR(VLOOKUP($A79,#REF!,166,FALSE))=TRUE,"",IF(VLOOKUP($A79,#REF!,166,FALSE)=0,"",VLOOKUP($A79,#REF!,166,FALSE)))</f>
        <v/>
      </c>
      <c r="S79" s="210" t="str">
        <f>IF(ISERROR(VLOOKUP($A79,#REF!,186,FALSE))=TRUE,"",IF(VLOOKUP($A79,#REF!,186,FALSE)=0,"",VLOOKUP($A79,#REF!,186,FALSE)))</f>
        <v/>
      </c>
      <c r="T79" s="210" t="str">
        <f>IF(ISERROR(VLOOKUP($A79,#REF!,206,FALSE))=TRUE,"",IF(VLOOKUP($A79,#REF!,206,FALSE)=0,"",VLOOKUP($A79,#REF!,206,FALSE)))</f>
        <v/>
      </c>
      <c r="U79" s="210" t="str">
        <f>IF(ISERROR(VLOOKUP($A79,#REF!,226,FALSE))=TRUE,"",IF(VLOOKUP($A79,#REF!,226,FALSE)=0,"",VLOOKUP($A79,#REF!,226,FALSE)))</f>
        <v/>
      </c>
      <c r="V79" s="210" t="str">
        <f>IF(ISERROR(VLOOKUP($A79,#REF!,246,FALSE))=TRUE,"",IF(VLOOKUP($A79,#REF!,246,FALSE)=0,"",VLOOKUP($A79,#REF!,246,FALSE)))</f>
        <v/>
      </c>
      <c r="W79" s="210" t="str">
        <f>IF(ISERROR(VLOOKUP($A79,#REF!,266,FALSE))=TRUE,"",IF(VLOOKUP($A79,#REF!,266,FALSE)=0,"",VLOOKUP($A79,#REF!,266,FALSE)))</f>
        <v/>
      </c>
      <c r="X79" s="210" t="str">
        <f>IF(ISERROR(VLOOKUP($A79,#REF!,286,FALSE))=TRUE,"",IF(VLOOKUP($A79,#REF!,286,FALSE)=0,"",VLOOKUP($A79,#REF!,286,FALSE)))</f>
        <v/>
      </c>
      <c r="Y79" s="210" t="str">
        <f>IF(ISERROR(VLOOKUP($A79,#REF!,306,FALSE))=TRUE,"",IF(VLOOKUP($A79,#REF!,306,FALSE)=0,"",VLOOKUP($A79,#REF!,306,FALSE)))</f>
        <v/>
      </c>
      <c r="Z79" s="210" t="str">
        <f>IF(ISERROR(VLOOKUP($A79,#REF!,326,FALSE))=TRUE,"",IF(VLOOKUP($A79,#REF!,326,FALSE)=0,"",VLOOKUP($A79,#REF!,326,FALSE)))</f>
        <v/>
      </c>
      <c r="AA79" s="210" t="str">
        <f>IF(ISERROR(VLOOKUP($A79,#REF!,346,FALSE))=TRUE,"",IF(VLOOKUP($A79,#REF!,346,FALSE)=0,"",VLOOKUP($A79,#REF!,346,FALSE)))</f>
        <v/>
      </c>
      <c r="AB79" s="210" t="str">
        <f>IF(ISERROR(VLOOKUP($A79,#REF!,366,FALSE))=TRUE,"",IF(VLOOKUP($A79,#REF!,366,FALSE)=0,"",VLOOKUP($A79,#REF!,366,FALSE)))</f>
        <v/>
      </c>
      <c r="AC79" s="210" t="str">
        <f>IF(ISERROR(VLOOKUP($A79,#REF!,386,FALSE))=TRUE,"",IF(VLOOKUP($A79,#REF!,386,FALSE)=0,"",VLOOKUP($A79,#REF!,386,FALSE)))</f>
        <v/>
      </c>
    </row>
    <row r="80" spans="1:29" ht="13.5" customHeight="1">
      <c r="A80" s="204" t="str">
        <f>IF(info_parties!A80="","",info_parties!A80)</f>
        <v/>
      </c>
      <c r="B80" s="89" t="str">
        <f>IF(A80="","",MID(info_weblinks!$C$3,32,3))</f>
        <v/>
      </c>
      <c r="C80" s="89" t="str">
        <f>IF(info_parties!G80="","",info_parties!G80)</f>
        <v/>
      </c>
      <c r="D80" s="89" t="str">
        <f>IF(info_parties!K80="","",info_parties!K80)</f>
        <v/>
      </c>
      <c r="E80" s="89" t="str">
        <f>IF(info_parties!H80="","",info_parties!H80)</f>
        <v/>
      </c>
      <c r="F80" s="205" t="str">
        <f t="shared" si="4"/>
        <v/>
      </c>
      <c r="G80" s="206" t="str">
        <f t="shared" si="5"/>
        <v/>
      </c>
      <c r="H80" s="207" t="str">
        <f t="shared" si="6"/>
        <v/>
      </c>
      <c r="I80" s="208" t="str">
        <f t="shared" si="7"/>
        <v/>
      </c>
      <c r="J80" s="209" t="str">
        <f>IF(ISERROR(VLOOKUP($A80,#REF!,6,FALSE))=TRUE,"",IF(VLOOKUP($A80,#REF!,6,FALSE)=0,"",VLOOKUP($A80,#REF!,6,FALSE)))</f>
        <v/>
      </c>
      <c r="K80" s="209" t="str">
        <f>IF(ISERROR(VLOOKUP($A80,#REF!,26,FALSE))=TRUE,"",IF(VLOOKUP($A80,#REF!,26,FALSE)=0,"",VLOOKUP($A80,#REF!,26,FALSE)))</f>
        <v/>
      </c>
      <c r="L80" s="209" t="str">
        <f>IF(ISERROR(VLOOKUP($A80,#REF!,46,FALSE))=TRUE,"",IF(VLOOKUP($A80,#REF!,46,FALSE)=0,"",VLOOKUP($A80,#REF!,46,FALSE)))</f>
        <v/>
      </c>
      <c r="M80" s="209" t="str">
        <f>IF(ISERROR(VLOOKUP($A80,#REF!,66,FALSE))=TRUE,"",IF(VLOOKUP($A80,#REF!,66,FALSE)=0,"",VLOOKUP($A80,#REF!,66,FALSE)))</f>
        <v/>
      </c>
      <c r="N80" s="209" t="str">
        <f>IF(ISERROR(VLOOKUP($A80,#REF!,86,FALSE))=TRUE,"",IF(VLOOKUP($A80,#REF!,86,FALSE)=0,"",VLOOKUP($A80,#REF!,86,FALSE)))</f>
        <v/>
      </c>
      <c r="O80" s="209" t="str">
        <f>IF(ISERROR(VLOOKUP($A80,#REF!,106,FALSE))=TRUE,"",IF(VLOOKUP($A80,#REF!,106,FALSE)=0,"",VLOOKUP($A80,#REF!,106,FALSE)))</f>
        <v/>
      </c>
      <c r="P80" s="209" t="str">
        <f>IF(ISERROR(VLOOKUP($A80,#REF!,126,FALSE))=TRUE,"",IF(VLOOKUP($A80,#REF!,126,FALSE)=0,"",VLOOKUP($A80,#REF!,126,FALSE)))</f>
        <v/>
      </c>
      <c r="Q80" s="210" t="str">
        <f>IF(ISERROR(VLOOKUP($A80,#REF!,146,FALSE))=TRUE,"",IF(VLOOKUP($A80,#REF!,146,FALSE)=0,"",VLOOKUP($A80,#REF!,146,FALSE)))</f>
        <v/>
      </c>
      <c r="R80" s="210" t="str">
        <f>IF(ISERROR(VLOOKUP($A80,#REF!,166,FALSE))=TRUE,"",IF(VLOOKUP($A80,#REF!,166,FALSE)=0,"",VLOOKUP($A80,#REF!,166,FALSE)))</f>
        <v/>
      </c>
      <c r="S80" s="210" t="str">
        <f>IF(ISERROR(VLOOKUP($A80,#REF!,186,FALSE))=TRUE,"",IF(VLOOKUP($A80,#REF!,186,FALSE)=0,"",VLOOKUP($A80,#REF!,186,FALSE)))</f>
        <v/>
      </c>
      <c r="T80" s="210" t="str">
        <f>IF(ISERROR(VLOOKUP($A80,#REF!,206,FALSE))=TRUE,"",IF(VLOOKUP($A80,#REF!,206,FALSE)=0,"",VLOOKUP($A80,#REF!,206,FALSE)))</f>
        <v/>
      </c>
      <c r="U80" s="210" t="str">
        <f>IF(ISERROR(VLOOKUP($A80,#REF!,226,FALSE))=TRUE,"",IF(VLOOKUP($A80,#REF!,226,FALSE)=0,"",VLOOKUP($A80,#REF!,226,FALSE)))</f>
        <v/>
      </c>
      <c r="V80" s="210" t="str">
        <f>IF(ISERROR(VLOOKUP($A80,#REF!,246,FALSE))=TRUE,"",IF(VLOOKUP($A80,#REF!,246,FALSE)=0,"",VLOOKUP($A80,#REF!,246,FALSE)))</f>
        <v/>
      </c>
      <c r="W80" s="210" t="str">
        <f>IF(ISERROR(VLOOKUP($A80,#REF!,266,FALSE))=TRUE,"",IF(VLOOKUP($A80,#REF!,266,FALSE)=0,"",VLOOKUP($A80,#REF!,266,FALSE)))</f>
        <v/>
      </c>
      <c r="X80" s="210" t="str">
        <f>IF(ISERROR(VLOOKUP($A80,#REF!,286,FALSE))=TRUE,"",IF(VLOOKUP($A80,#REF!,286,FALSE)=0,"",VLOOKUP($A80,#REF!,286,FALSE)))</f>
        <v/>
      </c>
      <c r="Y80" s="210" t="str">
        <f>IF(ISERROR(VLOOKUP($A80,#REF!,306,FALSE))=TRUE,"",IF(VLOOKUP($A80,#REF!,306,FALSE)=0,"",VLOOKUP($A80,#REF!,306,FALSE)))</f>
        <v/>
      </c>
      <c r="Z80" s="210" t="str">
        <f>IF(ISERROR(VLOOKUP($A80,#REF!,326,FALSE))=TRUE,"",IF(VLOOKUP($A80,#REF!,326,FALSE)=0,"",VLOOKUP($A80,#REF!,326,FALSE)))</f>
        <v/>
      </c>
      <c r="AA80" s="210" t="str">
        <f>IF(ISERROR(VLOOKUP($A80,#REF!,346,FALSE))=TRUE,"",IF(VLOOKUP($A80,#REF!,346,FALSE)=0,"",VLOOKUP($A80,#REF!,346,FALSE)))</f>
        <v/>
      </c>
      <c r="AB80" s="210" t="str">
        <f>IF(ISERROR(VLOOKUP($A80,#REF!,366,FALSE))=TRUE,"",IF(VLOOKUP($A80,#REF!,366,FALSE)=0,"",VLOOKUP($A80,#REF!,366,FALSE)))</f>
        <v/>
      </c>
      <c r="AC80" s="210" t="str">
        <f>IF(ISERROR(VLOOKUP($A80,#REF!,386,FALSE))=TRUE,"",IF(VLOOKUP($A80,#REF!,386,FALSE)=0,"",VLOOKUP($A80,#REF!,386,FALSE)))</f>
        <v/>
      </c>
    </row>
    <row r="81" spans="1:29" ht="13.5" customHeight="1">
      <c r="A81" s="204" t="str">
        <f>IF(info_parties!A81="","",info_parties!A81)</f>
        <v/>
      </c>
      <c r="B81" s="89" t="str">
        <f>IF(A81="","",MID(info_weblinks!$C$3,32,3))</f>
        <v/>
      </c>
      <c r="C81" s="89" t="str">
        <f>IF(info_parties!G81="","",info_parties!G81)</f>
        <v/>
      </c>
      <c r="D81" s="89" t="str">
        <f>IF(info_parties!K81="","",info_parties!K81)</f>
        <v/>
      </c>
      <c r="E81" s="89" t="str">
        <f>IF(info_parties!H81="","",info_parties!H81)</f>
        <v/>
      </c>
      <c r="F81" s="205" t="str">
        <f t="shared" si="4"/>
        <v/>
      </c>
      <c r="G81" s="206" t="str">
        <f t="shared" si="5"/>
        <v/>
      </c>
      <c r="H81" s="207" t="str">
        <f t="shared" si="6"/>
        <v/>
      </c>
      <c r="I81" s="208" t="str">
        <f t="shared" si="7"/>
        <v/>
      </c>
      <c r="J81" s="209" t="str">
        <f>IF(ISERROR(VLOOKUP($A81,#REF!,6,FALSE))=TRUE,"",IF(VLOOKUP($A81,#REF!,6,FALSE)=0,"",VLOOKUP($A81,#REF!,6,FALSE)))</f>
        <v/>
      </c>
      <c r="K81" s="209" t="str">
        <f>IF(ISERROR(VLOOKUP($A81,#REF!,26,FALSE))=TRUE,"",IF(VLOOKUP($A81,#REF!,26,FALSE)=0,"",VLOOKUP($A81,#REF!,26,FALSE)))</f>
        <v/>
      </c>
      <c r="L81" s="209" t="str">
        <f>IF(ISERROR(VLOOKUP($A81,#REF!,46,FALSE))=TRUE,"",IF(VLOOKUP($A81,#REF!,46,FALSE)=0,"",VLOOKUP($A81,#REF!,46,FALSE)))</f>
        <v/>
      </c>
      <c r="M81" s="209" t="str">
        <f>IF(ISERROR(VLOOKUP($A81,#REF!,66,FALSE))=TRUE,"",IF(VLOOKUP($A81,#REF!,66,FALSE)=0,"",VLOOKUP($A81,#REF!,66,FALSE)))</f>
        <v/>
      </c>
      <c r="N81" s="209" t="str">
        <f>IF(ISERROR(VLOOKUP($A81,#REF!,86,FALSE))=TRUE,"",IF(VLOOKUP($A81,#REF!,86,FALSE)=0,"",VLOOKUP($A81,#REF!,86,FALSE)))</f>
        <v/>
      </c>
      <c r="O81" s="209" t="str">
        <f>IF(ISERROR(VLOOKUP($A81,#REF!,106,FALSE))=TRUE,"",IF(VLOOKUP($A81,#REF!,106,FALSE)=0,"",VLOOKUP($A81,#REF!,106,FALSE)))</f>
        <v/>
      </c>
      <c r="P81" s="209" t="str">
        <f>IF(ISERROR(VLOOKUP($A81,#REF!,126,FALSE))=TRUE,"",IF(VLOOKUP($A81,#REF!,126,FALSE)=0,"",VLOOKUP($A81,#REF!,126,FALSE)))</f>
        <v/>
      </c>
      <c r="Q81" s="210" t="str">
        <f>IF(ISERROR(VLOOKUP($A81,#REF!,146,FALSE))=TRUE,"",IF(VLOOKUP($A81,#REF!,146,FALSE)=0,"",VLOOKUP($A81,#REF!,146,FALSE)))</f>
        <v/>
      </c>
      <c r="R81" s="210" t="str">
        <f>IF(ISERROR(VLOOKUP($A81,#REF!,166,FALSE))=TRUE,"",IF(VLOOKUP($A81,#REF!,166,FALSE)=0,"",VLOOKUP($A81,#REF!,166,FALSE)))</f>
        <v/>
      </c>
      <c r="S81" s="210" t="str">
        <f>IF(ISERROR(VLOOKUP($A81,#REF!,186,FALSE))=TRUE,"",IF(VLOOKUP($A81,#REF!,186,FALSE)=0,"",VLOOKUP($A81,#REF!,186,FALSE)))</f>
        <v/>
      </c>
      <c r="T81" s="210" t="str">
        <f>IF(ISERROR(VLOOKUP($A81,#REF!,206,FALSE))=TRUE,"",IF(VLOOKUP($A81,#REF!,206,FALSE)=0,"",VLOOKUP($A81,#REF!,206,FALSE)))</f>
        <v/>
      </c>
      <c r="U81" s="210" t="str">
        <f>IF(ISERROR(VLOOKUP($A81,#REF!,226,FALSE))=TRUE,"",IF(VLOOKUP($A81,#REF!,226,FALSE)=0,"",VLOOKUP($A81,#REF!,226,FALSE)))</f>
        <v/>
      </c>
      <c r="V81" s="210" t="str">
        <f>IF(ISERROR(VLOOKUP($A81,#REF!,246,FALSE))=TRUE,"",IF(VLOOKUP($A81,#REF!,246,FALSE)=0,"",VLOOKUP($A81,#REF!,246,FALSE)))</f>
        <v/>
      </c>
      <c r="W81" s="210" t="str">
        <f>IF(ISERROR(VLOOKUP($A81,#REF!,266,FALSE))=TRUE,"",IF(VLOOKUP($A81,#REF!,266,FALSE)=0,"",VLOOKUP($A81,#REF!,266,FALSE)))</f>
        <v/>
      </c>
      <c r="X81" s="210" t="str">
        <f>IF(ISERROR(VLOOKUP($A81,#REF!,286,FALSE))=TRUE,"",IF(VLOOKUP($A81,#REF!,286,FALSE)=0,"",VLOOKUP($A81,#REF!,286,FALSE)))</f>
        <v/>
      </c>
      <c r="Y81" s="210" t="str">
        <f>IF(ISERROR(VLOOKUP($A81,#REF!,306,FALSE))=TRUE,"",IF(VLOOKUP($A81,#REF!,306,FALSE)=0,"",VLOOKUP($A81,#REF!,306,FALSE)))</f>
        <v/>
      </c>
      <c r="Z81" s="210" t="str">
        <f>IF(ISERROR(VLOOKUP($A81,#REF!,326,FALSE))=TRUE,"",IF(VLOOKUP($A81,#REF!,326,FALSE)=0,"",VLOOKUP($A81,#REF!,326,FALSE)))</f>
        <v/>
      </c>
      <c r="AA81" s="210" t="str">
        <f>IF(ISERROR(VLOOKUP($A81,#REF!,346,FALSE))=TRUE,"",IF(VLOOKUP($A81,#REF!,346,FALSE)=0,"",VLOOKUP($A81,#REF!,346,FALSE)))</f>
        <v/>
      </c>
      <c r="AB81" s="210" t="str">
        <f>IF(ISERROR(VLOOKUP($A81,#REF!,366,FALSE))=TRUE,"",IF(VLOOKUP($A81,#REF!,366,FALSE)=0,"",VLOOKUP($A81,#REF!,366,FALSE)))</f>
        <v/>
      </c>
      <c r="AC81" s="210" t="str">
        <f>IF(ISERROR(VLOOKUP($A81,#REF!,386,FALSE))=TRUE,"",IF(VLOOKUP($A81,#REF!,386,FALSE)=0,"",VLOOKUP($A81,#REF!,386,FALSE)))</f>
        <v/>
      </c>
    </row>
    <row r="82" spans="1:29" ht="13.5" customHeight="1">
      <c r="A82" s="204" t="str">
        <f>IF(info_parties!A82="","",info_parties!A82)</f>
        <v/>
      </c>
      <c r="B82" s="89" t="str">
        <f>IF(A82="","",MID(info_weblinks!$C$3,32,3))</f>
        <v/>
      </c>
      <c r="C82" s="89" t="str">
        <f>IF(info_parties!G82="","",info_parties!G82)</f>
        <v/>
      </c>
      <c r="D82" s="89" t="str">
        <f>IF(info_parties!K82="","",info_parties!K82)</f>
        <v/>
      </c>
      <c r="E82" s="89" t="str">
        <f>IF(info_parties!H82="","",info_parties!H82)</f>
        <v/>
      </c>
      <c r="F82" s="205" t="str">
        <f t="shared" si="4"/>
        <v/>
      </c>
      <c r="G82" s="206" t="str">
        <f t="shared" si="5"/>
        <v/>
      </c>
      <c r="H82" s="207" t="str">
        <f t="shared" si="6"/>
        <v/>
      </c>
      <c r="I82" s="208" t="str">
        <f t="shared" si="7"/>
        <v/>
      </c>
      <c r="J82" s="209" t="str">
        <f>IF(ISERROR(VLOOKUP($A82,#REF!,6,FALSE))=TRUE,"",IF(VLOOKUP($A82,#REF!,6,FALSE)=0,"",VLOOKUP($A82,#REF!,6,FALSE)))</f>
        <v/>
      </c>
      <c r="K82" s="209" t="str">
        <f>IF(ISERROR(VLOOKUP($A82,#REF!,26,FALSE))=TRUE,"",IF(VLOOKUP($A82,#REF!,26,FALSE)=0,"",VLOOKUP($A82,#REF!,26,FALSE)))</f>
        <v/>
      </c>
      <c r="L82" s="209" t="str">
        <f>IF(ISERROR(VLOOKUP($A82,#REF!,46,FALSE))=TRUE,"",IF(VLOOKUP($A82,#REF!,46,FALSE)=0,"",VLOOKUP($A82,#REF!,46,FALSE)))</f>
        <v/>
      </c>
      <c r="M82" s="209" t="str">
        <f>IF(ISERROR(VLOOKUP($A82,#REF!,66,FALSE))=TRUE,"",IF(VLOOKUP($A82,#REF!,66,FALSE)=0,"",VLOOKUP($A82,#REF!,66,FALSE)))</f>
        <v/>
      </c>
      <c r="N82" s="209" t="str">
        <f>IF(ISERROR(VLOOKUP($A82,#REF!,86,FALSE))=TRUE,"",IF(VLOOKUP($A82,#REF!,86,FALSE)=0,"",VLOOKUP($A82,#REF!,86,FALSE)))</f>
        <v/>
      </c>
      <c r="O82" s="209" t="str">
        <f>IF(ISERROR(VLOOKUP($A82,#REF!,106,FALSE))=TRUE,"",IF(VLOOKUP($A82,#REF!,106,FALSE)=0,"",VLOOKUP($A82,#REF!,106,FALSE)))</f>
        <v/>
      </c>
      <c r="P82" s="209" t="str">
        <f>IF(ISERROR(VLOOKUP($A82,#REF!,126,FALSE))=TRUE,"",IF(VLOOKUP($A82,#REF!,126,FALSE)=0,"",VLOOKUP($A82,#REF!,126,FALSE)))</f>
        <v/>
      </c>
      <c r="Q82" s="210" t="str">
        <f>IF(ISERROR(VLOOKUP($A82,#REF!,146,FALSE))=TRUE,"",IF(VLOOKUP($A82,#REF!,146,FALSE)=0,"",VLOOKUP($A82,#REF!,146,FALSE)))</f>
        <v/>
      </c>
      <c r="R82" s="210" t="str">
        <f>IF(ISERROR(VLOOKUP($A82,#REF!,166,FALSE))=TRUE,"",IF(VLOOKUP($A82,#REF!,166,FALSE)=0,"",VLOOKUP($A82,#REF!,166,FALSE)))</f>
        <v/>
      </c>
      <c r="S82" s="210" t="str">
        <f>IF(ISERROR(VLOOKUP($A82,#REF!,186,FALSE))=TRUE,"",IF(VLOOKUP($A82,#REF!,186,FALSE)=0,"",VLOOKUP($A82,#REF!,186,FALSE)))</f>
        <v/>
      </c>
      <c r="T82" s="210" t="str">
        <f>IF(ISERROR(VLOOKUP($A82,#REF!,206,FALSE))=TRUE,"",IF(VLOOKUP($A82,#REF!,206,FALSE)=0,"",VLOOKUP($A82,#REF!,206,FALSE)))</f>
        <v/>
      </c>
      <c r="U82" s="210" t="str">
        <f>IF(ISERROR(VLOOKUP($A82,#REF!,226,FALSE))=TRUE,"",IF(VLOOKUP($A82,#REF!,226,FALSE)=0,"",VLOOKUP($A82,#REF!,226,FALSE)))</f>
        <v/>
      </c>
      <c r="V82" s="210" t="str">
        <f>IF(ISERROR(VLOOKUP($A82,#REF!,246,FALSE))=TRUE,"",IF(VLOOKUP($A82,#REF!,246,FALSE)=0,"",VLOOKUP($A82,#REF!,246,FALSE)))</f>
        <v/>
      </c>
      <c r="W82" s="210" t="str">
        <f>IF(ISERROR(VLOOKUP($A82,#REF!,266,FALSE))=TRUE,"",IF(VLOOKUP($A82,#REF!,266,FALSE)=0,"",VLOOKUP($A82,#REF!,266,FALSE)))</f>
        <v/>
      </c>
      <c r="X82" s="210" t="str">
        <f>IF(ISERROR(VLOOKUP($A82,#REF!,286,FALSE))=TRUE,"",IF(VLOOKUP($A82,#REF!,286,FALSE)=0,"",VLOOKUP($A82,#REF!,286,FALSE)))</f>
        <v/>
      </c>
      <c r="Y82" s="210" t="str">
        <f>IF(ISERROR(VLOOKUP($A82,#REF!,306,FALSE))=TRUE,"",IF(VLOOKUP($A82,#REF!,306,FALSE)=0,"",VLOOKUP($A82,#REF!,306,FALSE)))</f>
        <v/>
      </c>
      <c r="Z82" s="210" t="str">
        <f>IF(ISERROR(VLOOKUP($A82,#REF!,326,FALSE))=TRUE,"",IF(VLOOKUP($A82,#REF!,326,FALSE)=0,"",VLOOKUP($A82,#REF!,326,FALSE)))</f>
        <v/>
      </c>
      <c r="AA82" s="210" t="str">
        <f>IF(ISERROR(VLOOKUP($A82,#REF!,346,FALSE))=TRUE,"",IF(VLOOKUP($A82,#REF!,346,FALSE)=0,"",VLOOKUP($A82,#REF!,346,FALSE)))</f>
        <v/>
      </c>
      <c r="AB82" s="210" t="str">
        <f>IF(ISERROR(VLOOKUP($A82,#REF!,366,FALSE))=TRUE,"",IF(VLOOKUP($A82,#REF!,366,FALSE)=0,"",VLOOKUP($A82,#REF!,366,FALSE)))</f>
        <v/>
      </c>
      <c r="AC82" s="210" t="str">
        <f>IF(ISERROR(VLOOKUP($A82,#REF!,386,FALSE))=TRUE,"",IF(VLOOKUP($A82,#REF!,386,FALSE)=0,"",VLOOKUP($A82,#REF!,386,FALSE)))</f>
        <v/>
      </c>
    </row>
    <row r="83" spans="1:29" ht="13.5" customHeight="1">
      <c r="A83" s="204" t="str">
        <f>IF(info_parties!A83="","",info_parties!A83)</f>
        <v/>
      </c>
      <c r="B83" s="89" t="str">
        <f>IF(A83="","",MID(info_weblinks!$C$3,32,3))</f>
        <v/>
      </c>
      <c r="C83" s="89" t="str">
        <f>IF(info_parties!G83="","",info_parties!G83)</f>
        <v/>
      </c>
      <c r="D83" s="89" t="str">
        <f>IF(info_parties!K83="","",info_parties!K83)</f>
        <v/>
      </c>
      <c r="E83" s="89" t="str">
        <f>IF(info_parties!H83="","",info_parties!H83)</f>
        <v/>
      </c>
      <c r="F83" s="205" t="str">
        <f t="shared" si="4"/>
        <v/>
      </c>
      <c r="G83" s="206" t="str">
        <f t="shared" si="5"/>
        <v/>
      </c>
      <c r="H83" s="207" t="str">
        <f t="shared" si="6"/>
        <v/>
      </c>
      <c r="I83" s="208" t="str">
        <f t="shared" si="7"/>
        <v/>
      </c>
      <c r="J83" s="209" t="str">
        <f>IF(ISERROR(VLOOKUP($A83,#REF!,6,FALSE))=TRUE,"",IF(VLOOKUP($A83,#REF!,6,FALSE)=0,"",VLOOKUP($A83,#REF!,6,FALSE)))</f>
        <v/>
      </c>
      <c r="K83" s="209" t="str">
        <f>IF(ISERROR(VLOOKUP($A83,#REF!,26,FALSE))=TRUE,"",IF(VLOOKUP($A83,#REF!,26,FALSE)=0,"",VLOOKUP($A83,#REF!,26,FALSE)))</f>
        <v/>
      </c>
      <c r="L83" s="209" t="str">
        <f>IF(ISERROR(VLOOKUP($A83,#REF!,46,FALSE))=TRUE,"",IF(VLOOKUP($A83,#REF!,46,FALSE)=0,"",VLOOKUP($A83,#REF!,46,FALSE)))</f>
        <v/>
      </c>
      <c r="M83" s="209" t="str">
        <f>IF(ISERROR(VLOOKUP($A83,#REF!,66,FALSE))=TRUE,"",IF(VLOOKUP($A83,#REF!,66,FALSE)=0,"",VLOOKUP($A83,#REF!,66,FALSE)))</f>
        <v/>
      </c>
      <c r="N83" s="209" t="str">
        <f>IF(ISERROR(VLOOKUP($A83,#REF!,86,FALSE))=TRUE,"",IF(VLOOKUP($A83,#REF!,86,FALSE)=0,"",VLOOKUP($A83,#REF!,86,FALSE)))</f>
        <v/>
      </c>
      <c r="O83" s="209" t="str">
        <f>IF(ISERROR(VLOOKUP($A83,#REF!,106,FALSE))=TRUE,"",IF(VLOOKUP($A83,#REF!,106,FALSE)=0,"",VLOOKUP($A83,#REF!,106,FALSE)))</f>
        <v/>
      </c>
      <c r="P83" s="209" t="str">
        <f>IF(ISERROR(VLOOKUP($A83,#REF!,126,FALSE))=TRUE,"",IF(VLOOKUP($A83,#REF!,126,FALSE)=0,"",VLOOKUP($A83,#REF!,126,FALSE)))</f>
        <v/>
      </c>
      <c r="Q83" s="210" t="str">
        <f>IF(ISERROR(VLOOKUP($A83,#REF!,146,FALSE))=TRUE,"",IF(VLOOKUP($A83,#REF!,146,FALSE)=0,"",VLOOKUP($A83,#REF!,146,FALSE)))</f>
        <v/>
      </c>
      <c r="R83" s="210" t="str">
        <f>IF(ISERROR(VLOOKUP($A83,#REF!,166,FALSE))=TRUE,"",IF(VLOOKUP($A83,#REF!,166,FALSE)=0,"",VLOOKUP($A83,#REF!,166,FALSE)))</f>
        <v/>
      </c>
      <c r="S83" s="210" t="str">
        <f>IF(ISERROR(VLOOKUP($A83,#REF!,186,FALSE))=TRUE,"",IF(VLOOKUP($A83,#REF!,186,FALSE)=0,"",VLOOKUP($A83,#REF!,186,FALSE)))</f>
        <v/>
      </c>
      <c r="T83" s="210" t="str">
        <f>IF(ISERROR(VLOOKUP($A83,#REF!,206,FALSE))=TRUE,"",IF(VLOOKUP($A83,#REF!,206,FALSE)=0,"",VLOOKUP($A83,#REF!,206,FALSE)))</f>
        <v/>
      </c>
      <c r="U83" s="210" t="str">
        <f>IF(ISERROR(VLOOKUP($A83,#REF!,226,FALSE))=TRUE,"",IF(VLOOKUP($A83,#REF!,226,FALSE)=0,"",VLOOKUP($A83,#REF!,226,FALSE)))</f>
        <v/>
      </c>
      <c r="V83" s="210" t="str">
        <f>IF(ISERROR(VLOOKUP($A83,#REF!,246,FALSE))=TRUE,"",IF(VLOOKUP($A83,#REF!,246,FALSE)=0,"",VLOOKUP($A83,#REF!,246,FALSE)))</f>
        <v/>
      </c>
      <c r="W83" s="210" t="str">
        <f>IF(ISERROR(VLOOKUP($A83,#REF!,266,FALSE))=TRUE,"",IF(VLOOKUP($A83,#REF!,266,FALSE)=0,"",VLOOKUP($A83,#REF!,266,FALSE)))</f>
        <v/>
      </c>
      <c r="X83" s="210" t="str">
        <f>IF(ISERROR(VLOOKUP($A83,#REF!,286,FALSE))=TRUE,"",IF(VLOOKUP($A83,#REF!,286,FALSE)=0,"",VLOOKUP($A83,#REF!,286,FALSE)))</f>
        <v/>
      </c>
      <c r="Y83" s="210" t="str">
        <f>IF(ISERROR(VLOOKUP($A83,#REF!,306,FALSE))=TRUE,"",IF(VLOOKUP($A83,#REF!,306,FALSE)=0,"",VLOOKUP($A83,#REF!,306,FALSE)))</f>
        <v/>
      </c>
      <c r="Z83" s="210" t="str">
        <f>IF(ISERROR(VLOOKUP($A83,#REF!,326,FALSE))=TRUE,"",IF(VLOOKUP($A83,#REF!,326,FALSE)=0,"",VLOOKUP($A83,#REF!,326,FALSE)))</f>
        <v/>
      </c>
      <c r="AA83" s="210" t="str">
        <f>IF(ISERROR(VLOOKUP($A83,#REF!,346,FALSE))=TRUE,"",IF(VLOOKUP($A83,#REF!,346,FALSE)=0,"",VLOOKUP($A83,#REF!,346,FALSE)))</f>
        <v/>
      </c>
      <c r="AB83" s="210" t="str">
        <f>IF(ISERROR(VLOOKUP($A83,#REF!,366,FALSE))=TRUE,"",IF(VLOOKUP($A83,#REF!,366,FALSE)=0,"",VLOOKUP($A83,#REF!,366,FALSE)))</f>
        <v/>
      </c>
      <c r="AC83" s="210" t="str">
        <f>IF(ISERROR(VLOOKUP($A83,#REF!,386,FALSE))=TRUE,"",IF(VLOOKUP($A83,#REF!,386,FALSE)=0,"",VLOOKUP($A83,#REF!,386,FALSE)))</f>
        <v/>
      </c>
    </row>
    <row r="84" spans="1:29" ht="13.5" customHeight="1">
      <c r="A84" s="204" t="str">
        <f>IF(info_parties!A84="","",info_parties!A84)</f>
        <v/>
      </c>
      <c r="B84" s="89" t="str">
        <f>IF(A84="","",MID(info_weblinks!$C$3,32,3))</f>
        <v/>
      </c>
      <c r="C84" s="89" t="str">
        <f>IF(info_parties!G84="","",info_parties!G84)</f>
        <v/>
      </c>
      <c r="D84" s="89" t="str">
        <f>IF(info_parties!K84="","",info_parties!K84)</f>
        <v/>
      </c>
      <c r="E84" s="89" t="str">
        <f>IF(info_parties!H84="","",info_parties!H84)</f>
        <v/>
      </c>
      <c r="F84" s="205" t="str">
        <f t="shared" si="4"/>
        <v/>
      </c>
      <c r="G84" s="206" t="str">
        <f t="shared" si="5"/>
        <v/>
      </c>
      <c r="H84" s="207" t="str">
        <f t="shared" si="6"/>
        <v/>
      </c>
      <c r="I84" s="208" t="str">
        <f t="shared" si="7"/>
        <v/>
      </c>
      <c r="J84" s="209" t="str">
        <f>IF(ISERROR(VLOOKUP($A84,#REF!,6,FALSE))=TRUE,"",IF(VLOOKUP($A84,#REF!,6,FALSE)=0,"",VLOOKUP($A84,#REF!,6,FALSE)))</f>
        <v/>
      </c>
      <c r="K84" s="209" t="str">
        <f>IF(ISERROR(VLOOKUP($A84,#REF!,26,FALSE))=TRUE,"",IF(VLOOKUP($A84,#REF!,26,FALSE)=0,"",VLOOKUP($A84,#REF!,26,FALSE)))</f>
        <v/>
      </c>
      <c r="L84" s="209" t="str">
        <f>IF(ISERROR(VLOOKUP($A84,#REF!,46,FALSE))=TRUE,"",IF(VLOOKUP($A84,#REF!,46,FALSE)=0,"",VLOOKUP($A84,#REF!,46,FALSE)))</f>
        <v/>
      </c>
      <c r="M84" s="209" t="str">
        <f>IF(ISERROR(VLOOKUP($A84,#REF!,66,FALSE))=TRUE,"",IF(VLOOKUP($A84,#REF!,66,FALSE)=0,"",VLOOKUP($A84,#REF!,66,FALSE)))</f>
        <v/>
      </c>
      <c r="N84" s="209" t="str">
        <f>IF(ISERROR(VLOOKUP($A84,#REF!,86,FALSE))=TRUE,"",IF(VLOOKUP($A84,#REF!,86,FALSE)=0,"",VLOOKUP($A84,#REF!,86,FALSE)))</f>
        <v/>
      </c>
      <c r="O84" s="209" t="str">
        <f>IF(ISERROR(VLOOKUP($A84,#REF!,106,FALSE))=TRUE,"",IF(VLOOKUP($A84,#REF!,106,FALSE)=0,"",VLOOKUP($A84,#REF!,106,FALSE)))</f>
        <v/>
      </c>
      <c r="P84" s="209" t="str">
        <f>IF(ISERROR(VLOOKUP($A84,#REF!,126,FALSE))=TRUE,"",IF(VLOOKUP($A84,#REF!,126,FALSE)=0,"",VLOOKUP($A84,#REF!,126,FALSE)))</f>
        <v/>
      </c>
      <c r="Q84" s="210" t="str">
        <f>IF(ISERROR(VLOOKUP($A84,#REF!,146,FALSE))=TRUE,"",IF(VLOOKUP($A84,#REF!,146,FALSE)=0,"",VLOOKUP($A84,#REF!,146,FALSE)))</f>
        <v/>
      </c>
      <c r="R84" s="210" t="str">
        <f>IF(ISERROR(VLOOKUP($A84,#REF!,166,FALSE))=TRUE,"",IF(VLOOKUP($A84,#REF!,166,FALSE)=0,"",VLOOKUP($A84,#REF!,166,FALSE)))</f>
        <v/>
      </c>
      <c r="S84" s="210" t="str">
        <f>IF(ISERROR(VLOOKUP($A84,#REF!,186,FALSE))=TRUE,"",IF(VLOOKUP($A84,#REF!,186,FALSE)=0,"",VLOOKUP($A84,#REF!,186,FALSE)))</f>
        <v/>
      </c>
      <c r="T84" s="210" t="str">
        <f>IF(ISERROR(VLOOKUP($A84,#REF!,206,FALSE))=TRUE,"",IF(VLOOKUP($A84,#REF!,206,FALSE)=0,"",VLOOKUP($A84,#REF!,206,FALSE)))</f>
        <v/>
      </c>
      <c r="U84" s="210" t="str">
        <f>IF(ISERROR(VLOOKUP($A84,#REF!,226,FALSE))=TRUE,"",IF(VLOOKUP($A84,#REF!,226,FALSE)=0,"",VLOOKUP($A84,#REF!,226,FALSE)))</f>
        <v/>
      </c>
      <c r="V84" s="210" t="str">
        <f>IF(ISERROR(VLOOKUP($A84,#REF!,246,FALSE))=TRUE,"",IF(VLOOKUP($A84,#REF!,246,FALSE)=0,"",VLOOKUP($A84,#REF!,246,FALSE)))</f>
        <v/>
      </c>
      <c r="W84" s="210" t="str">
        <f>IF(ISERROR(VLOOKUP($A84,#REF!,266,FALSE))=TRUE,"",IF(VLOOKUP($A84,#REF!,266,FALSE)=0,"",VLOOKUP($A84,#REF!,266,FALSE)))</f>
        <v/>
      </c>
      <c r="X84" s="210" t="str">
        <f>IF(ISERROR(VLOOKUP($A84,#REF!,286,FALSE))=TRUE,"",IF(VLOOKUP($A84,#REF!,286,FALSE)=0,"",VLOOKUP($A84,#REF!,286,FALSE)))</f>
        <v/>
      </c>
      <c r="Y84" s="210" t="str">
        <f>IF(ISERROR(VLOOKUP($A84,#REF!,306,FALSE))=TRUE,"",IF(VLOOKUP($A84,#REF!,306,FALSE)=0,"",VLOOKUP($A84,#REF!,306,FALSE)))</f>
        <v/>
      </c>
      <c r="Z84" s="210" t="str">
        <f>IF(ISERROR(VLOOKUP($A84,#REF!,326,FALSE))=TRUE,"",IF(VLOOKUP($A84,#REF!,326,FALSE)=0,"",VLOOKUP($A84,#REF!,326,FALSE)))</f>
        <v/>
      </c>
      <c r="AA84" s="210" t="str">
        <f>IF(ISERROR(VLOOKUP($A84,#REF!,346,FALSE))=TRUE,"",IF(VLOOKUP($A84,#REF!,346,FALSE)=0,"",VLOOKUP($A84,#REF!,346,FALSE)))</f>
        <v/>
      </c>
      <c r="AB84" s="210" t="str">
        <f>IF(ISERROR(VLOOKUP($A84,#REF!,366,FALSE))=TRUE,"",IF(VLOOKUP($A84,#REF!,366,FALSE)=0,"",VLOOKUP($A84,#REF!,366,FALSE)))</f>
        <v/>
      </c>
      <c r="AC84" s="210" t="str">
        <f>IF(ISERROR(VLOOKUP($A84,#REF!,386,FALSE))=TRUE,"",IF(VLOOKUP($A84,#REF!,386,FALSE)=0,"",VLOOKUP($A84,#REF!,386,FALSE)))</f>
        <v/>
      </c>
    </row>
    <row r="85" spans="1:29" ht="13.5" customHeight="1">
      <c r="A85" s="204" t="str">
        <f>IF(info_parties!A85="","",info_parties!A85)</f>
        <v/>
      </c>
      <c r="B85" s="89" t="str">
        <f>IF(A85="","",MID(info_weblinks!$C$3,32,3))</f>
        <v/>
      </c>
      <c r="C85" s="89" t="str">
        <f>IF(info_parties!G85="","",info_parties!G85)</f>
        <v/>
      </c>
      <c r="D85" s="89" t="str">
        <f>IF(info_parties!K85="","",info_parties!K85)</f>
        <v/>
      </c>
      <c r="E85" s="89" t="str">
        <f>IF(info_parties!H85="","",info_parties!H85)</f>
        <v/>
      </c>
      <c r="F85" s="205" t="str">
        <f t="shared" si="4"/>
        <v/>
      </c>
      <c r="G85" s="206" t="str">
        <f t="shared" si="5"/>
        <v/>
      </c>
      <c r="H85" s="207" t="str">
        <f t="shared" si="6"/>
        <v/>
      </c>
      <c r="I85" s="208" t="str">
        <f t="shared" si="7"/>
        <v/>
      </c>
      <c r="J85" s="209" t="str">
        <f>IF(ISERROR(VLOOKUP($A85,#REF!,6,FALSE))=TRUE,"",IF(VLOOKUP($A85,#REF!,6,FALSE)=0,"",VLOOKUP($A85,#REF!,6,FALSE)))</f>
        <v/>
      </c>
      <c r="K85" s="209" t="str">
        <f>IF(ISERROR(VLOOKUP($A85,#REF!,26,FALSE))=TRUE,"",IF(VLOOKUP($A85,#REF!,26,FALSE)=0,"",VLOOKUP($A85,#REF!,26,FALSE)))</f>
        <v/>
      </c>
      <c r="L85" s="209" t="str">
        <f>IF(ISERROR(VLOOKUP($A85,#REF!,46,FALSE))=TRUE,"",IF(VLOOKUP($A85,#REF!,46,FALSE)=0,"",VLOOKUP($A85,#REF!,46,FALSE)))</f>
        <v/>
      </c>
      <c r="M85" s="209" t="str">
        <f>IF(ISERROR(VLOOKUP($A85,#REF!,66,FALSE))=TRUE,"",IF(VLOOKUP($A85,#REF!,66,FALSE)=0,"",VLOOKUP($A85,#REF!,66,FALSE)))</f>
        <v/>
      </c>
      <c r="N85" s="209" t="str">
        <f>IF(ISERROR(VLOOKUP($A85,#REF!,86,FALSE))=TRUE,"",IF(VLOOKUP($A85,#REF!,86,FALSE)=0,"",VLOOKUP($A85,#REF!,86,FALSE)))</f>
        <v/>
      </c>
      <c r="O85" s="209" t="str">
        <f>IF(ISERROR(VLOOKUP($A85,#REF!,106,FALSE))=TRUE,"",IF(VLOOKUP($A85,#REF!,106,FALSE)=0,"",VLOOKUP($A85,#REF!,106,FALSE)))</f>
        <v/>
      </c>
      <c r="P85" s="209" t="str">
        <f>IF(ISERROR(VLOOKUP($A85,#REF!,126,FALSE))=TRUE,"",IF(VLOOKUP($A85,#REF!,126,FALSE)=0,"",VLOOKUP($A85,#REF!,126,FALSE)))</f>
        <v/>
      </c>
      <c r="Q85" s="210" t="str">
        <f>IF(ISERROR(VLOOKUP($A85,#REF!,146,FALSE))=TRUE,"",IF(VLOOKUP($A85,#REF!,146,FALSE)=0,"",VLOOKUP($A85,#REF!,146,FALSE)))</f>
        <v/>
      </c>
      <c r="R85" s="210" t="str">
        <f>IF(ISERROR(VLOOKUP($A85,#REF!,166,FALSE))=TRUE,"",IF(VLOOKUP($A85,#REF!,166,FALSE)=0,"",VLOOKUP($A85,#REF!,166,FALSE)))</f>
        <v/>
      </c>
      <c r="S85" s="210" t="str">
        <f>IF(ISERROR(VLOOKUP($A85,#REF!,186,FALSE))=TRUE,"",IF(VLOOKUP($A85,#REF!,186,FALSE)=0,"",VLOOKUP($A85,#REF!,186,FALSE)))</f>
        <v/>
      </c>
      <c r="T85" s="210" t="str">
        <f>IF(ISERROR(VLOOKUP($A85,#REF!,206,FALSE))=TRUE,"",IF(VLOOKUP($A85,#REF!,206,FALSE)=0,"",VLOOKUP($A85,#REF!,206,FALSE)))</f>
        <v/>
      </c>
      <c r="U85" s="210" t="str">
        <f>IF(ISERROR(VLOOKUP($A85,#REF!,226,FALSE))=TRUE,"",IF(VLOOKUP($A85,#REF!,226,FALSE)=0,"",VLOOKUP($A85,#REF!,226,FALSE)))</f>
        <v/>
      </c>
      <c r="V85" s="210" t="str">
        <f>IF(ISERROR(VLOOKUP($A85,#REF!,246,FALSE))=TRUE,"",IF(VLOOKUP($A85,#REF!,246,FALSE)=0,"",VLOOKUP($A85,#REF!,246,FALSE)))</f>
        <v/>
      </c>
      <c r="W85" s="210" t="str">
        <f>IF(ISERROR(VLOOKUP($A85,#REF!,266,FALSE))=TRUE,"",IF(VLOOKUP($A85,#REF!,266,FALSE)=0,"",VLOOKUP($A85,#REF!,266,FALSE)))</f>
        <v/>
      </c>
      <c r="X85" s="210" t="str">
        <f>IF(ISERROR(VLOOKUP($A85,#REF!,286,FALSE))=TRUE,"",IF(VLOOKUP($A85,#REF!,286,FALSE)=0,"",VLOOKUP($A85,#REF!,286,FALSE)))</f>
        <v/>
      </c>
      <c r="Y85" s="210" t="str">
        <f>IF(ISERROR(VLOOKUP($A85,#REF!,306,FALSE))=TRUE,"",IF(VLOOKUP($A85,#REF!,306,FALSE)=0,"",VLOOKUP($A85,#REF!,306,FALSE)))</f>
        <v/>
      </c>
      <c r="Z85" s="210" t="str">
        <f>IF(ISERROR(VLOOKUP($A85,#REF!,326,FALSE))=TRUE,"",IF(VLOOKUP($A85,#REF!,326,FALSE)=0,"",VLOOKUP($A85,#REF!,326,FALSE)))</f>
        <v/>
      </c>
      <c r="AA85" s="210" t="str">
        <f>IF(ISERROR(VLOOKUP($A85,#REF!,346,FALSE))=TRUE,"",IF(VLOOKUP($A85,#REF!,346,FALSE)=0,"",VLOOKUP($A85,#REF!,346,FALSE)))</f>
        <v/>
      </c>
      <c r="AB85" s="210" t="str">
        <f>IF(ISERROR(VLOOKUP($A85,#REF!,366,FALSE))=TRUE,"",IF(VLOOKUP($A85,#REF!,366,FALSE)=0,"",VLOOKUP($A85,#REF!,366,FALSE)))</f>
        <v/>
      </c>
      <c r="AC85" s="210" t="str">
        <f>IF(ISERROR(VLOOKUP($A85,#REF!,386,FALSE))=TRUE,"",IF(VLOOKUP($A85,#REF!,386,FALSE)=0,"",VLOOKUP($A85,#REF!,386,FALSE)))</f>
        <v/>
      </c>
    </row>
    <row r="86" spans="1:29" ht="13.5" customHeight="1">
      <c r="A86" s="204" t="str">
        <f>IF(info_parties!A86="","",info_parties!A86)</f>
        <v/>
      </c>
      <c r="B86" s="89" t="str">
        <f>IF(A86="","",MID(info_weblinks!$C$3,32,3))</f>
        <v/>
      </c>
      <c r="C86" s="89" t="str">
        <f>IF(info_parties!G86="","",info_parties!G86)</f>
        <v/>
      </c>
      <c r="D86" s="89" t="str">
        <f>IF(info_parties!K86="","",info_parties!K86)</f>
        <v/>
      </c>
      <c r="E86" s="89" t="str">
        <f>IF(info_parties!H86="","",info_parties!H86)</f>
        <v/>
      </c>
      <c r="F86" s="205" t="str">
        <f t="shared" si="4"/>
        <v/>
      </c>
      <c r="G86" s="206" t="str">
        <f t="shared" si="5"/>
        <v/>
      </c>
      <c r="H86" s="207" t="str">
        <f t="shared" si="6"/>
        <v/>
      </c>
      <c r="I86" s="208" t="str">
        <f t="shared" si="7"/>
        <v/>
      </c>
      <c r="J86" s="209" t="str">
        <f>IF(ISERROR(VLOOKUP($A86,#REF!,6,FALSE))=TRUE,"",IF(VLOOKUP($A86,#REF!,6,FALSE)=0,"",VLOOKUP($A86,#REF!,6,FALSE)))</f>
        <v/>
      </c>
      <c r="K86" s="209" t="str">
        <f>IF(ISERROR(VLOOKUP($A86,#REF!,26,FALSE))=TRUE,"",IF(VLOOKUP($A86,#REF!,26,FALSE)=0,"",VLOOKUP($A86,#REF!,26,FALSE)))</f>
        <v/>
      </c>
      <c r="L86" s="209" t="str">
        <f>IF(ISERROR(VLOOKUP($A86,#REF!,46,FALSE))=TRUE,"",IF(VLOOKUP($A86,#REF!,46,FALSE)=0,"",VLOOKUP($A86,#REF!,46,FALSE)))</f>
        <v/>
      </c>
      <c r="M86" s="209" t="str">
        <f>IF(ISERROR(VLOOKUP($A86,#REF!,66,FALSE))=TRUE,"",IF(VLOOKUP($A86,#REF!,66,FALSE)=0,"",VLOOKUP($A86,#REF!,66,FALSE)))</f>
        <v/>
      </c>
      <c r="N86" s="209" t="str">
        <f>IF(ISERROR(VLOOKUP($A86,#REF!,86,FALSE))=TRUE,"",IF(VLOOKUP($A86,#REF!,86,FALSE)=0,"",VLOOKUP($A86,#REF!,86,FALSE)))</f>
        <v/>
      </c>
      <c r="O86" s="209" t="str">
        <f>IF(ISERROR(VLOOKUP($A86,#REF!,106,FALSE))=TRUE,"",IF(VLOOKUP($A86,#REF!,106,FALSE)=0,"",VLOOKUP($A86,#REF!,106,FALSE)))</f>
        <v/>
      </c>
      <c r="P86" s="209" t="str">
        <f>IF(ISERROR(VLOOKUP($A86,#REF!,126,FALSE))=TRUE,"",IF(VLOOKUP($A86,#REF!,126,FALSE)=0,"",VLOOKUP($A86,#REF!,126,FALSE)))</f>
        <v/>
      </c>
      <c r="Q86" s="210" t="str">
        <f>IF(ISERROR(VLOOKUP($A86,#REF!,146,FALSE))=TRUE,"",IF(VLOOKUP($A86,#REF!,146,FALSE)=0,"",VLOOKUP($A86,#REF!,146,FALSE)))</f>
        <v/>
      </c>
      <c r="R86" s="210" t="str">
        <f>IF(ISERROR(VLOOKUP($A86,#REF!,166,FALSE))=TRUE,"",IF(VLOOKUP($A86,#REF!,166,FALSE)=0,"",VLOOKUP($A86,#REF!,166,FALSE)))</f>
        <v/>
      </c>
      <c r="S86" s="210" t="str">
        <f>IF(ISERROR(VLOOKUP($A86,#REF!,186,FALSE))=TRUE,"",IF(VLOOKUP($A86,#REF!,186,FALSE)=0,"",VLOOKUP($A86,#REF!,186,FALSE)))</f>
        <v/>
      </c>
      <c r="T86" s="210" t="str">
        <f>IF(ISERROR(VLOOKUP($A86,#REF!,206,FALSE))=TRUE,"",IF(VLOOKUP($A86,#REF!,206,FALSE)=0,"",VLOOKUP($A86,#REF!,206,FALSE)))</f>
        <v/>
      </c>
      <c r="U86" s="210" t="str">
        <f>IF(ISERROR(VLOOKUP($A86,#REF!,226,FALSE))=TRUE,"",IF(VLOOKUP($A86,#REF!,226,FALSE)=0,"",VLOOKUP($A86,#REF!,226,FALSE)))</f>
        <v/>
      </c>
      <c r="V86" s="210" t="str">
        <f>IF(ISERROR(VLOOKUP($A86,#REF!,246,FALSE))=TRUE,"",IF(VLOOKUP($A86,#REF!,246,FALSE)=0,"",VLOOKUP($A86,#REF!,246,FALSE)))</f>
        <v/>
      </c>
      <c r="W86" s="210" t="str">
        <f>IF(ISERROR(VLOOKUP($A86,#REF!,266,FALSE))=TRUE,"",IF(VLOOKUP($A86,#REF!,266,FALSE)=0,"",VLOOKUP($A86,#REF!,266,FALSE)))</f>
        <v/>
      </c>
      <c r="X86" s="210" t="str">
        <f>IF(ISERROR(VLOOKUP($A86,#REF!,286,FALSE))=TRUE,"",IF(VLOOKUP($A86,#REF!,286,FALSE)=0,"",VLOOKUP($A86,#REF!,286,FALSE)))</f>
        <v/>
      </c>
      <c r="Y86" s="210" t="str">
        <f>IF(ISERROR(VLOOKUP($A86,#REF!,306,FALSE))=TRUE,"",IF(VLOOKUP($A86,#REF!,306,FALSE)=0,"",VLOOKUP($A86,#REF!,306,FALSE)))</f>
        <v/>
      </c>
      <c r="Z86" s="210" t="str">
        <f>IF(ISERROR(VLOOKUP($A86,#REF!,326,FALSE))=TRUE,"",IF(VLOOKUP($A86,#REF!,326,FALSE)=0,"",VLOOKUP($A86,#REF!,326,FALSE)))</f>
        <v/>
      </c>
      <c r="AA86" s="210" t="str">
        <f>IF(ISERROR(VLOOKUP($A86,#REF!,346,FALSE))=TRUE,"",IF(VLOOKUP($A86,#REF!,346,FALSE)=0,"",VLOOKUP($A86,#REF!,346,FALSE)))</f>
        <v/>
      </c>
      <c r="AB86" s="210" t="str">
        <f>IF(ISERROR(VLOOKUP($A86,#REF!,366,FALSE))=TRUE,"",IF(VLOOKUP($A86,#REF!,366,FALSE)=0,"",VLOOKUP($A86,#REF!,366,FALSE)))</f>
        <v/>
      </c>
      <c r="AC86" s="210" t="str">
        <f>IF(ISERROR(VLOOKUP($A86,#REF!,386,FALSE))=TRUE,"",IF(VLOOKUP($A86,#REF!,386,FALSE)=0,"",VLOOKUP($A86,#REF!,386,FALSE)))</f>
        <v/>
      </c>
    </row>
    <row r="87" spans="1:29" ht="13.5" customHeight="1">
      <c r="A87" s="204" t="str">
        <f>IF(info_parties!A87="","",info_parties!A87)</f>
        <v/>
      </c>
      <c r="B87" s="89" t="str">
        <f>IF(A87="","",MID(info_weblinks!$C$3,32,3))</f>
        <v/>
      </c>
      <c r="C87" s="89" t="str">
        <f>IF(info_parties!G87="","",info_parties!G87)</f>
        <v/>
      </c>
      <c r="D87" s="89" t="str">
        <f>IF(info_parties!K87="","",info_parties!K87)</f>
        <v/>
      </c>
      <c r="E87" s="89" t="str">
        <f>IF(info_parties!H87="","",info_parties!H87)</f>
        <v/>
      </c>
      <c r="F87" s="205" t="str">
        <f t="shared" si="4"/>
        <v/>
      </c>
      <c r="G87" s="206" t="str">
        <f t="shared" si="5"/>
        <v/>
      </c>
      <c r="H87" s="207" t="str">
        <f t="shared" si="6"/>
        <v/>
      </c>
      <c r="I87" s="208" t="str">
        <f t="shared" si="7"/>
        <v/>
      </c>
      <c r="J87" s="209" t="str">
        <f>IF(ISERROR(VLOOKUP($A87,#REF!,6,FALSE))=TRUE,"",IF(VLOOKUP($A87,#REF!,6,FALSE)=0,"",VLOOKUP($A87,#REF!,6,FALSE)))</f>
        <v/>
      </c>
      <c r="K87" s="209" t="str">
        <f>IF(ISERROR(VLOOKUP($A87,#REF!,26,FALSE))=TRUE,"",IF(VLOOKUP($A87,#REF!,26,FALSE)=0,"",VLOOKUP($A87,#REF!,26,FALSE)))</f>
        <v/>
      </c>
      <c r="L87" s="209" t="str">
        <f>IF(ISERROR(VLOOKUP($A87,#REF!,46,FALSE))=TRUE,"",IF(VLOOKUP($A87,#REF!,46,FALSE)=0,"",VLOOKUP($A87,#REF!,46,FALSE)))</f>
        <v/>
      </c>
      <c r="M87" s="209" t="str">
        <f>IF(ISERROR(VLOOKUP($A87,#REF!,66,FALSE))=TRUE,"",IF(VLOOKUP($A87,#REF!,66,FALSE)=0,"",VLOOKUP($A87,#REF!,66,FALSE)))</f>
        <v/>
      </c>
      <c r="N87" s="209" t="str">
        <f>IF(ISERROR(VLOOKUP($A87,#REF!,86,FALSE))=TRUE,"",IF(VLOOKUP($A87,#REF!,86,FALSE)=0,"",VLOOKUP($A87,#REF!,86,FALSE)))</f>
        <v/>
      </c>
      <c r="O87" s="209" t="str">
        <f>IF(ISERROR(VLOOKUP($A87,#REF!,106,FALSE))=TRUE,"",IF(VLOOKUP($A87,#REF!,106,FALSE)=0,"",VLOOKUP($A87,#REF!,106,FALSE)))</f>
        <v/>
      </c>
      <c r="P87" s="209" t="str">
        <f>IF(ISERROR(VLOOKUP($A87,#REF!,126,FALSE))=TRUE,"",IF(VLOOKUP($A87,#REF!,126,FALSE)=0,"",VLOOKUP($A87,#REF!,126,FALSE)))</f>
        <v/>
      </c>
      <c r="Q87" s="210" t="str">
        <f>IF(ISERROR(VLOOKUP($A87,#REF!,146,FALSE))=TRUE,"",IF(VLOOKUP($A87,#REF!,146,FALSE)=0,"",VLOOKUP($A87,#REF!,146,FALSE)))</f>
        <v/>
      </c>
      <c r="R87" s="210" t="str">
        <f>IF(ISERROR(VLOOKUP($A87,#REF!,166,FALSE))=TRUE,"",IF(VLOOKUP($A87,#REF!,166,FALSE)=0,"",VLOOKUP($A87,#REF!,166,FALSE)))</f>
        <v/>
      </c>
      <c r="S87" s="210" t="str">
        <f>IF(ISERROR(VLOOKUP($A87,#REF!,186,FALSE))=TRUE,"",IF(VLOOKUP($A87,#REF!,186,FALSE)=0,"",VLOOKUP($A87,#REF!,186,FALSE)))</f>
        <v/>
      </c>
      <c r="T87" s="210" t="str">
        <f>IF(ISERROR(VLOOKUP($A87,#REF!,206,FALSE))=TRUE,"",IF(VLOOKUP($A87,#REF!,206,FALSE)=0,"",VLOOKUP($A87,#REF!,206,FALSE)))</f>
        <v/>
      </c>
      <c r="U87" s="210" t="str">
        <f>IF(ISERROR(VLOOKUP($A87,#REF!,226,FALSE))=TRUE,"",IF(VLOOKUP($A87,#REF!,226,FALSE)=0,"",VLOOKUP($A87,#REF!,226,FALSE)))</f>
        <v/>
      </c>
      <c r="V87" s="210" t="str">
        <f>IF(ISERROR(VLOOKUP($A87,#REF!,246,FALSE))=TRUE,"",IF(VLOOKUP($A87,#REF!,246,FALSE)=0,"",VLOOKUP($A87,#REF!,246,FALSE)))</f>
        <v/>
      </c>
      <c r="W87" s="210" t="str">
        <f>IF(ISERROR(VLOOKUP($A87,#REF!,266,FALSE))=TRUE,"",IF(VLOOKUP($A87,#REF!,266,FALSE)=0,"",VLOOKUP($A87,#REF!,266,FALSE)))</f>
        <v/>
      </c>
      <c r="X87" s="210" t="str">
        <f>IF(ISERROR(VLOOKUP($A87,#REF!,286,FALSE))=TRUE,"",IF(VLOOKUP($A87,#REF!,286,FALSE)=0,"",VLOOKUP($A87,#REF!,286,FALSE)))</f>
        <v/>
      </c>
      <c r="Y87" s="210" t="str">
        <f>IF(ISERROR(VLOOKUP($A87,#REF!,306,FALSE))=TRUE,"",IF(VLOOKUP($A87,#REF!,306,FALSE)=0,"",VLOOKUP($A87,#REF!,306,FALSE)))</f>
        <v/>
      </c>
      <c r="Z87" s="210" t="str">
        <f>IF(ISERROR(VLOOKUP($A87,#REF!,326,FALSE))=TRUE,"",IF(VLOOKUP($A87,#REF!,326,FALSE)=0,"",VLOOKUP($A87,#REF!,326,FALSE)))</f>
        <v/>
      </c>
      <c r="AA87" s="210" t="str">
        <f>IF(ISERROR(VLOOKUP($A87,#REF!,346,FALSE))=TRUE,"",IF(VLOOKUP($A87,#REF!,346,FALSE)=0,"",VLOOKUP($A87,#REF!,346,FALSE)))</f>
        <v/>
      </c>
      <c r="AB87" s="210" t="str">
        <f>IF(ISERROR(VLOOKUP($A87,#REF!,366,FALSE))=TRUE,"",IF(VLOOKUP($A87,#REF!,366,FALSE)=0,"",VLOOKUP($A87,#REF!,366,FALSE)))</f>
        <v/>
      </c>
      <c r="AC87" s="210" t="str">
        <f>IF(ISERROR(VLOOKUP($A87,#REF!,386,FALSE))=TRUE,"",IF(VLOOKUP($A87,#REF!,386,FALSE)=0,"",VLOOKUP($A87,#REF!,386,FALSE)))</f>
        <v/>
      </c>
    </row>
    <row r="88" spans="1:29" ht="13.5" customHeight="1">
      <c r="A88" s="204" t="str">
        <f>IF(info_parties!A88="","",info_parties!A88)</f>
        <v/>
      </c>
      <c r="B88" s="89" t="str">
        <f>IF(A88="","",MID(info_weblinks!$C$3,32,3))</f>
        <v/>
      </c>
      <c r="C88" s="89" t="str">
        <f>IF(info_parties!G88="","",info_parties!G88)</f>
        <v/>
      </c>
      <c r="D88" s="89" t="str">
        <f>IF(info_parties!K88="","",info_parties!K88)</f>
        <v/>
      </c>
      <c r="E88" s="89" t="str">
        <f>IF(info_parties!H88="","",info_parties!H88)</f>
        <v/>
      </c>
      <c r="F88" s="205" t="str">
        <f t="shared" si="4"/>
        <v/>
      </c>
      <c r="G88" s="206" t="str">
        <f t="shared" si="5"/>
        <v/>
      </c>
      <c r="H88" s="207" t="str">
        <f t="shared" si="6"/>
        <v/>
      </c>
      <c r="I88" s="208" t="str">
        <f t="shared" si="7"/>
        <v/>
      </c>
      <c r="J88" s="209" t="str">
        <f>IF(ISERROR(VLOOKUP($A88,#REF!,6,FALSE))=TRUE,"",IF(VLOOKUP($A88,#REF!,6,FALSE)=0,"",VLOOKUP($A88,#REF!,6,FALSE)))</f>
        <v/>
      </c>
      <c r="K88" s="209" t="str">
        <f>IF(ISERROR(VLOOKUP($A88,#REF!,26,FALSE))=TRUE,"",IF(VLOOKUP($A88,#REF!,26,FALSE)=0,"",VLOOKUP($A88,#REF!,26,FALSE)))</f>
        <v/>
      </c>
      <c r="L88" s="209" t="str">
        <f>IF(ISERROR(VLOOKUP($A88,#REF!,46,FALSE))=TRUE,"",IF(VLOOKUP($A88,#REF!,46,FALSE)=0,"",VLOOKUP($A88,#REF!,46,FALSE)))</f>
        <v/>
      </c>
      <c r="M88" s="209" t="str">
        <f>IF(ISERROR(VLOOKUP($A88,#REF!,66,FALSE))=TRUE,"",IF(VLOOKUP($A88,#REF!,66,FALSE)=0,"",VLOOKUP($A88,#REF!,66,FALSE)))</f>
        <v/>
      </c>
      <c r="N88" s="209" t="str">
        <f>IF(ISERROR(VLOOKUP($A88,#REF!,86,FALSE))=TRUE,"",IF(VLOOKUP($A88,#REF!,86,FALSE)=0,"",VLOOKUP($A88,#REF!,86,FALSE)))</f>
        <v/>
      </c>
      <c r="O88" s="209" t="str">
        <f>IF(ISERROR(VLOOKUP($A88,#REF!,106,FALSE))=TRUE,"",IF(VLOOKUP($A88,#REF!,106,FALSE)=0,"",VLOOKUP($A88,#REF!,106,FALSE)))</f>
        <v/>
      </c>
      <c r="P88" s="209" t="str">
        <f>IF(ISERROR(VLOOKUP($A88,#REF!,126,FALSE))=TRUE,"",IF(VLOOKUP($A88,#REF!,126,FALSE)=0,"",VLOOKUP($A88,#REF!,126,FALSE)))</f>
        <v/>
      </c>
      <c r="Q88" s="210" t="str">
        <f>IF(ISERROR(VLOOKUP($A88,#REF!,146,FALSE))=TRUE,"",IF(VLOOKUP($A88,#REF!,146,FALSE)=0,"",VLOOKUP($A88,#REF!,146,FALSE)))</f>
        <v/>
      </c>
      <c r="R88" s="210" t="str">
        <f>IF(ISERROR(VLOOKUP($A88,#REF!,166,FALSE))=TRUE,"",IF(VLOOKUP($A88,#REF!,166,FALSE)=0,"",VLOOKUP($A88,#REF!,166,FALSE)))</f>
        <v/>
      </c>
      <c r="S88" s="210" t="str">
        <f>IF(ISERROR(VLOOKUP($A88,#REF!,186,FALSE))=TRUE,"",IF(VLOOKUP($A88,#REF!,186,FALSE)=0,"",VLOOKUP($A88,#REF!,186,FALSE)))</f>
        <v/>
      </c>
      <c r="T88" s="210" t="str">
        <f>IF(ISERROR(VLOOKUP($A88,#REF!,206,FALSE))=TRUE,"",IF(VLOOKUP($A88,#REF!,206,FALSE)=0,"",VLOOKUP($A88,#REF!,206,FALSE)))</f>
        <v/>
      </c>
      <c r="U88" s="210" t="str">
        <f>IF(ISERROR(VLOOKUP($A88,#REF!,226,FALSE))=TRUE,"",IF(VLOOKUP($A88,#REF!,226,FALSE)=0,"",VLOOKUP($A88,#REF!,226,FALSE)))</f>
        <v/>
      </c>
      <c r="V88" s="210" t="str">
        <f>IF(ISERROR(VLOOKUP($A88,#REF!,246,FALSE))=TRUE,"",IF(VLOOKUP($A88,#REF!,246,FALSE)=0,"",VLOOKUP($A88,#REF!,246,FALSE)))</f>
        <v/>
      </c>
      <c r="W88" s="210" t="str">
        <f>IF(ISERROR(VLOOKUP($A88,#REF!,266,FALSE))=TRUE,"",IF(VLOOKUP($A88,#REF!,266,FALSE)=0,"",VLOOKUP($A88,#REF!,266,FALSE)))</f>
        <v/>
      </c>
      <c r="X88" s="210" t="str">
        <f>IF(ISERROR(VLOOKUP($A88,#REF!,286,FALSE))=TRUE,"",IF(VLOOKUP($A88,#REF!,286,FALSE)=0,"",VLOOKUP($A88,#REF!,286,FALSE)))</f>
        <v/>
      </c>
      <c r="Y88" s="210" t="str">
        <f>IF(ISERROR(VLOOKUP($A88,#REF!,306,FALSE))=TRUE,"",IF(VLOOKUP($A88,#REF!,306,FALSE)=0,"",VLOOKUP($A88,#REF!,306,FALSE)))</f>
        <v/>
      </c>
      <c r="Z88" s="210" t="str">
        <f>IF(ISERROR(VLOOKUP($A88,#REF!,326,FALSE))=TRUE,"",IF(VLOOKUP($A88,#REF!,326,FALSE)=0,"",VLOOKUP($A88,#REF!,326,FALSE)))</f>
        <v/>
      </c>
      <c r="AA88" s="210" t="str">
        <f>IF(ISERROR(VLOOKUP($A88,#REF!,346,FALSE))=TRUE,"",IF(VLOOKUP($A88,#REF!,346,FALSE)=0,"",VLOOKUP($A88,#REF!,346,FALSE)))</f>
        <v/>
      </c>
      <c r="AB88" s="210" t="str">
        <f>IF(ISERROR(VLOOKUP($A88,#REF!,366,FALSE))=TRUE,"",IF(VLOOKUP($A88,#REF!,366,FALSE)=0,"",VLOOKUP($A88,#REF!,366,FALSE)))</f>
        <v/>
      </c>
      <c r="AC88" s="210" t="str">
        <f>IF(ISERROR(VLOOKUP($A88,#REF!,386,FALSE))=TRUE,"",IF(VLOOKUP($A88,#REF!,386,FALSE)=0,"",VLOOKUP($A88,#REF!,386,FALSE)))</f>
        <v/>
      </c>
    </row>
    <row r="89" spans="1:29" ht="13.5" customHeight="1">
      <c r="A89" s="204" t="str">
        <f>IF(info_parties!A89="","",info_parties!A89)</f>
        <v/>
      </c>
      <c r="B89" s="89" t="str">
        <f>IF(A89="","",MID(info_weblinks!$C$3,32,3))</f>
        <v/>
      </c>
      <c r="C89" s="89" t="str">
        <f>IF(info_parties!G89="","",info_parties!G89)</f>
        <v/>
      </c>
      <c r="D89" s="89" t="str">
        <f>IF(info_parties!K89="","",info_parties!K89)</f>
        <v/>
      </c>
      <c r="E89" s="89" t="str">
        <f>IF(info_parties!H89="","",info_parties!H89)</f>
        <v/>
      </c>
      <c r="F89" s="205" t="str">
        <f t="shared" si="4"/>
        <v/>
      </c>
      <c r="G89" s="206" t="str">
        <f t="shared" si="5"/>
        <v/>
      </c>
      <c r="H89" s="207" t="str">
        <f t="shared" si="6"/>
        <v/>
      </c>
      <c r="I89" s="208" t="str">
        <f t="shared" si="7"/>
        <v/>
      </c>
      <c r="J89" s="209" t="str">
        <f>IF(ISERROR(VLOOKUP($A89,#REF!,6,FALSE))=TRUE,"",IF(VLOOKUP($A89,#REF!,6,FALSE)=0,"",VLOOKUP($A89,#REF!,6,FALSE)))</f>
        <v/>
      </c>
      <c r="K89" s="209" t="str">
        <f>IF(ISERROR(VLOOKUP($A89,#REF!,26,FALSE))=TRUE,"",IF(VLOOKUP($A89,#REF!,26,FALSE)=0,"",VLOOKUP($A89,#REF!,26,FALSE)))</f>
        <v/>
      </c>
      <c r="L89" s="209" t="str">
        <f>IF(ISERROR(VLOOKUP($A89,#REF!,46,FALSE))=TRUE,"",IF(VLOOKUP($A89,#REF!,46,FALSE)=0,"",VLOOKUP($A89,#REF!,46,FALSE)))</f>
        <v/>
      </c>
      <c r="M89" s="209" t="str">
        <f>IF(ISERROR(VLOOKUP($A89,#REF!,66,FALSE))=TRUE,"",IF(VLOOKUP($A89,#REF!,66,FALSE)=0,"",VLOOKUP($A89,#REF!,66,FALSE)))</f>
        <v/>
      </c>
      <c r="N89" s="209" t="str">
        <f>IF(ISERROR(VLOOKUP($A89,#REF!,86,FALSE))=TRUE,"",IF(VLOOKUP($A89,#REF!,86,FALSE)=0,"",VLOOKUP($A89,#REF!,86,FALSE)))</f>
        <v/>
      </c>
      <c r="O89" s="209" t="str">
        <f>IF(ISERROR(VLOOKUP($A89,#REF!,106,FALSE))=TRUE,"",IF(VLOOKUP($A89,#REF!,106,FALSE)=0,"",VLOOKUP($A89,#REF!,106,FALSE)))</f>
        <v/>
      </c>
      <c r="P89" s="209" t="str">
        <f>IF(ISERROR(VLOOKUP($A89,#REF!,126,FALSE))=TRUE,"",IF(VLOOKUP($A89,#REF!,126,FALSE)=0,"",VLOOKUP($A89,#REF!,126,FALSE)))</f>
        <v/>
      </c>
      <c r="Q89" s="210" t="str">
        <f>IF(ISERROR(VLOOKUP($A89,#REF!,146,FALSE))=TRUE,"",IF(VLOOKUP($A89,#REF!,146,FALSE)=0,"",VLOOKUP($A89,#REF!,146,FALSE)))</f>
        <v/>
      </c>
      <c r="R89" s="210" t="str">
        <f>IF(ISERROR(VLOOKUP($A89,#REF!,166,FALSE))=TRUE,"",IF(VLOOKUP($A89,#REF!,166,FALSE)=0,"",VLOOKUP($A89,#REF!,166,FALSE)))</f>
        <v/>
      </c>
      <c r="S89" s="210" t="str">
        <f>IF(ISERROR(VLOOKUP($A89,#REF!,186,FALSE))=TRUE,"",IF(VLOOKUP($A89,#REF!,186,FALSE)=0,"",VLOOKUP($A89,#REF!,186,FALSE)))</f>
        <v/>
      </c>
      <c r="T89" s="210" t="str">
        <f>IF(ISERROR(VLOOKUP($A89,#REF!,206,FALSE))=TRUE,"",IF(VLOOKUP($A89,#REF!,206,FALSE)=0,"",VLOOKUP($A89,#REF!,206,FALSE)))</f>
        <v/>
      </c>
      <c r="U89" s="210" t="str">
        <f>IF(ISERROR(VLOOKUP($A89,#REF!,226,FALSE))=TRUE,"",IF(VLOOKUP($A89,#REF!,226,FALSE)=0,"",VLOOKUP($A89,#REF!,226,FALSE)))</f>
        <v/>
      </c>
      <c r="V89" s="210" t="str">
        <f>IF(ISERROR(VLOOKUP($A89,#REF!,246,FALSE))=TRUE,"",IF(VLOOKUP($A89,#REF!,246,FALSE)=0,"",VLOOKUP($A89,#REF!,246,FALSE)))</f>
        <v/>
      </c>
      <c r="W89" s="210" t="str">
        <f>IF(ISERROR(VLOOKUP($A89,#REF!,266,FALSE))=TRUE,"",IF(VLOOKUP($A89,#REF!,266,FALSE)=0,"",VLOOKUP($A89,#REF!,266,FALSE)))</f>
        <v/>
      </c>
      <c r="X89" s="210" t="str">
        <f>IF(ISERROR(VLOOKUP($A89,#REF!,286,FALSE))=TRUE,"",IF(VLOOKUP($A89,#REF!,286,FALSE)=0,"",VLOOKUP($A89,#REF!,286,FALSE)))</f>
        <v/>
      </c>
      <c r="Y89" s="210" t="str">
        <f>IF(ISERROR(VLOOKUP($A89,#REF!,306,FALSE))=TRUE,"",IF(VLOOKUP($A89,#REF!,306,FALSE)=0,"",VLOOKUP($A89,#REF!,306,FALSE)))</f>
        <v/>
      </c>
      <c r="Z89" s="210" t="str">
        <f>IF(ISERROR(VLOOKUP($A89,#REF!,326,FALSE))=TRUE,"",IF(VLOOKUP($A89,#REF!,326,FALSE)=0,"",VLOOKUP($A89,#REF!,326,FALSE)))</f>
        <v/>
      </c>
      <c r="AA89" s="210" t="str">
        <f>IF(ISERROR(VLOOKUP($A89,#REF!,346,FALSE))=TRUE,"",IF(VLOOKUP($A89,#REF!,346,FALSE)=0,"",VLOOKUP($A89,#REF!,346,FALSE)))</f>
        <v/>
      </c>
      <c r="AB89" s="210" t="str">
        <f>IF(ISERROR(VLOOKUP($A89,#REF!,366,FALSE))=TRUE,"",IF(VLOOKUP($A89,#REF!,366,FALSE)=0,"",VLOOKUP($A89,#REF!,366,FALSE)))</f>
        <v/>
      </c>
      <c r="AC89" s="210" t="str">
        <f>IF(ISERROR(VLOOKUP($A89,#REF!,386,FALSE))=TRUE,"",IF(VLOOKUP($A89,#REF!,386,FALSE)=0,"",VLOOKUP($A89,#REF!,386,FALSE)))</f>
        <v/>
      </c>
    </row>
    <row r="90" spans="1:29" ht="13.5" customHeight="1">
      <c r="A90" s="204" t="str">
        <f>IF(info_parties!A90="","",info_parties!A90)</f>
        <v/>
      </c>
      <c r="B90" s="89" t="str">
        <f>IF(A90="","",MID(info_weblinks!$C$3,32,3))</f>
        <v/>
      </c>
      <c r="C90" s="89" t="str">
        <f>IF(info_parties!G90="","",info_parties!G90)</f>
        <v/>
      </c>
      <c r="D90" s="89" t="str">
        <f>IF(info_parties!K90="","",info_parties!K90)</f>
        <v/>
      </c>
      <c r="E90" s="89" t="str">
        <f>IF(info_parties!H90="","",info_parties!H90)</f>
        <v/>
      </c>
      <c r="F90" s="205" t="str">
        <f t="shared" si="4"/>
        <v/>
      </c>
      <c r="G90" s="206" t="str">
        <f t="shared" si="5"/>
        <v/>
      </c>
      <c r="H90" s="207" t="str">
        <f t="shared" si="6"/>
        <v/>
      </c>
      <c r="I90" s="208" t="str">
        <f t="shared" si="7"/>
        <v/>
      </c>
      <c r="J90" s="209" t="str">
        <f>IF(ISERROR(VLOOKUP($A90,#REF!,6,FALSE))=TRUE,"",IF(VLOOKUP($A90,#REF!,6,FALSE)=0,"",VLOOKUP($A90,#REF!,6,FALSE)))</f>
        <v/>
      </c>
      <c r="K90" s="209" t="str">
        <f>IF(ISERROR(VLOOKUP($A90,#REF!,26,FALSE))=TRUE,"",IF(VLOOKUP($A90,#REF!,26,FALSE)=0,"",VLOOKUP($A90,#REF!,26,FALSE)))</f>
        <v/>
      </c>
      <c r="L90" s="209" t="str">
        <f>IF(ISERROR(VLOOKUP($A90,#REF!,46,FALSE))=TRUE,"",IF(VLOOKUP($A90,#REF!,46,FALSE)=0,"",VLOOKUP($A90,#REF!,46,FALSE)))</f>
        <v/>
      </c>
      <c r="M90" s="209" t="str">
        <f>IF(ISERROR(VLOOKUP($A90,#REF!,66,FALSE))=TRUE,"",IF(VLOOKUP($A90,#REF!,66,FALSE)=0,"",VLOOKUP($A90,#REF!,66,FALSE)))</f>
        <v/>
      </c>
      <c r="N90" s="209" t="str">
        <f>IF(ISERROR(VLOOKUP($A90,#REF!,86,FALSE))=TRUE,"",IF(VLOOKUP($A90,#REF!,86,FALSE)=0,"",VLOOKUP($A90,#REF!,86,FALSE)))</f>
        <v/>
      </c>
      <c r="O90" s="209" t="str">
        <f>IF(ISERROR(VLOOKUP($A90,#REF!,106,FALSE))=TRUE,"",IF(VLOOKUP($A90,#REF!,106,FALSE)=0,"",VLOOKUP($A90,#REF!,106,FALSE)))</f>
        <v/>
      </c>
      <c r="P90" s="209" t="str">
        <f>IF(ISERROR(VLOOKUP($A90,#REF!,126,FALSE))=TRUE,"",IF(VLOOKUP($A90,#REF!,126,FALSE)=0,"",VLOOKUP($A90,#REF!,126,FALSE)))</f>
        <v/>
      </c>
      <c r="Q90" s="210" t="str">
        <f>IF(ISERROR(VLOOKUP($A90,#REF!,146,FALSE))=TRUE,"",IF(VLOOKUP($A90,#REF!,146,FALSE)=0,"",VLOOKUP($A90,#REF!,146,FALSE)))</f>
        <v/>
      </c>
      <c r="R90" s="210" t="str">
        <f>IF(ISERROR(VLOOKUP($A90,#REF!,166,FALSE))=TRUE,"",IF(VLOOKUP($A90,#REF!,166,FALSE)=0,"",VLOOKUP($A90,#REF!,166,FALSE)))</f>
        <v/>
      </c>
      <c r="S90" s="210" t="str">
        <f>IF(ISERROR(VLOOKUP($A90,#REF!,186,FALSE))=TRUE,"",IF(VLOOKUP($A90,#REF!,186,FALSE)=0,"",VLOOKUP($A90,#REF!,186,FALSE)))</f>
        <v/>
      </c>
      <c r="T90" s="210" t="str">
        <f>IF(ISERROR(VLOOKUP($A90,#REF!,206,FALSE))=TRUE,"",IF(VLOOKUP($A90,#REF!,206,FALSE)=0,"",VLOOKUP($A90,#REF!,206,FALSE)))</f>
        <v/>
      </c>
      <c r="U90" s="210" t="str">
        <f>IF(ISERROR(VLOOKUP($A90,#REF!,226,FALSE))=TRUE,"",IF(VLOOKUP($A90,#REF!,226,FALSE)=0,"",VLOOKUP($A90,#REF!,226,FALSE)))</f>
        <v/>
      </c>
      <c r="V90" s="210" t="str">
        <f>IF(ISERROR(VLOOKUP($A90,#REF!,246,FALSE))=TRUE,"",IF(VLOOKUP($A90,#REF!,246,FALSE)=0,"",VLOOKUP($A90,#REF!,246,FALSE)))</f>
        <v/>
      </c>
      <c r="W90" s="210" t="str">
        <f>IF(ISERROR(VLOOKUP($A90,#REF!,266,FALSE))=TRUE,"",IF(VLOOKUP($A90,#REF!,266,FALSE)=0,"",VLOOKUP($A90,#REF!,266,FALSE)))</f>
        <v/>
      </c>
      <c r="X90" s="210" t="str">
        <f>IF(ISERROR(VLOOKUP($A90,#REF!,286,FALSE))=TRUE,"",IF(VLOOKUP($A90,#REF!,286,FALSE)=0,"",VLOOKUP($A90,#REF!,286,FALSE)))</f>
        <v/>
      </c>
      <c r="Y90" s="210" t="str">
        <f>IF(ISERROR(VLOOKUP($A90,#REF!,306,FALSE))=TRUE,"",IF(VLOOKUP($A90,#REF!,306,FALSE)=0,"",VLOOKUP($A90,#REF!,306,FALSE)))</f>
        <v/>
      </c>
      <c r="Z90" s="210" t="str">
        <f>IF(ISERROR(VLOOKUP($A90,#REF!,326,FALSE))=TRUE,"",IF(VLOOKUP($A90,#REF!,326,FALSE)=0,"",VLOOKUP($A90,#REF!,326,FALSE)))</f>
        <v/>
      </c>
      <c r="AA90" s="210" t="str">
        <f>IF(ISERROR(VLOOKUP($A90,#REF!,346,FALSE))=TRUE,"",IF(VLOOKUP($A90,#REF!,346,FALSE)=0,"",VLOOKUP($A90,#REF!,346,FALSE)))</f>
        <v/>
      </c>
      <c r="AB90" s="210" t="str">
        <f>IF(ISERROR(VLOOKUP($A90,#REF!,366,FALSE))=TRUE,"",IF(VLOOKUP($A90,#REF!,366,FALSE)=0,"",VLOOKUP($A90,#REF!,366,FALSE)))</f>
        <v/>
      </c>
      <c r="AC90" s="210" t="str">
        <f>IF(ISERROR(VLOOKUP($A90,#REF!,386,FALSE))=TRUE,"",IF(VLOOKUP($A90,#REF!,386,FALSE)=0,"",VLOOKUP($A90,#REF!,386,FALSE)))</f>
        <v/>
      </c>
    </row>
    <row r="91" spans="1:29" ht="13.5" customHeight="1">
      <c r="A91" s="204" t="str">
        <f>IF(info_parties!A91="","",info_parties!A91)</f>
        <v/>
      </c>
      <c r="B91" s="89" t="str">
        <f>IF(A91="","",MID(info_weblinks!$C$3,32,3))</f>
        <v/>
      </c>
      <c r="C91" s="89" t="str">
        <f>IF(info_parties!G91="","",info_parties!G91)</f>
        <v/>
      </c>
      <c r="D91" s="89" t="str">
        <f>IF(info_parties!K91="","",info_parties!K91)</f>
        <v/>
      </c>
      <c r="E91" s="89" t="str">
        <f>IF(info_parties!H91="","",info_parties!H91)</f>
        <v/>
      </c>
      <c r="F91" s="205" t="str">
        <f t="shared" si="4"/>
        <v/>
      </c>
      <c r="G91" s="206" t="str">
        <f t="shared" si="5"/>
        <v/>
      </c>
      <c r="H91" s="207" t="str">
        <f t="shared" si="6"/>
        <v/>
      </c>
      <c r="I91" s="208" t="str">
        <f t="shared" si="7"/>
        <v/>
      </c>
      <c r="J91" s="209" t="str">
        <f>IF(ISERROR(VLOOKUP($A91,#REF!,6,FALSE))=TRUE,"",IF(VLOOKUP($A91,#REF!,6,FALSE)=0,"",VLOOKUP($A91,#REF!,6,FALSE)))</f>
        <v/>
      </c>
      <c r="K91" s="209" t="str">
        <f>IF(ISERROR(VLOOKUP($A91,#REF!,26,FALSE))=TRUE,"",IF(VLOOKUP($A91,#REF!,26,FALSE)=0,"",VLOOKUP($A91,#REF!,26,FALSE)))</f>
        <v/>
      </c>
      <c r="L91" s="209" t="str">
        <f>IF(ISERROR(VLOOKUP($A91,#REF!,46,FALSE))=TRUE,"",IF(VLOOKUP($A91,#REF!,46,FALSE)=0,"",VLOOKUP($A91,#REF!,46,FALSE)))</f>
        <v/>
      </c>
      <c r="M91" s="209" t="str">
        <f>IF(ISERROR(VLOOKUP($A91,#REF!,66,FALSE))=TRUE,"",IF(VLOOKUP($A91,#REF!,66,FALSE)=0,"",VLOOKUP($A91,#REF!,66,FALSE)))</f>
        <v/>
      </c>
      <c r="N91" s="209" t="str">
        <f>IF(ISERROR(VLOOKUP($A91,#REF!,86,FALSE))=TRUE,"",IF(VLOOKUP($A91,#REF!,86,FALSE)=0,"",VLOOKUP($A91,#REF!,86,FALSE)))</f>
        <v/>
      </c>
      <c r="O91" s="209" t="str">
        <f>IF(ISERROR(VLOOKUP($A91,#REF!,106,FALSE))=TRUE,"",IF(VLOOKUP($A91,#REF!,106,FALSE)=0,"",VLOOKUP($A91,#REF!,106,FALSE)))</f>
        <v/>
      </c>
      <c r="P91" s="209" t="str">
        <f>IF(ISERROR(VLOOKUP($A91,#REF!,126,FALSE))=TRUE,"",IF(VLOOKUP($A91,#REF!,126,FALSE)=0,"",VLOOKUP($A91,#REF!,126,FALSE)))</f>
        <v/>
      </c>
      <c r="Q91" s="210" t="str">
        <f>IF(ISERROR(VLOOKUP($A91,#REF!,146,FALSE))=TRUE,"",IF(VLOOKUP($A91,#REF!,146,FALSE)=0,"",VLOOKUP($A91,#REF!,146,FALSE)))</f>
        <v/>
      </c>
      <c r="R91" s="210" t="str">
        <f>IF(ISERROR(VLOOKUP($A91,#REF!,166,FALSE))=TRUE,"",IF(VLOOKUP($A91,#REF!,166,FALSE)=0,"",VLOOKUP($A91,#REF!,166,FALSE)))</f>
        <v/>
      </c>
      <c r="S91" s="210" t="str">
        <f>IF(ISERROR(VLOOKUP($A91,#REF!,186,FALSE))=TRUE,"",IF(VLOOKUP($A91,#REF!,186,FALSE)=0,"",VLOOKUP($A91,#REF!,186,FALSE)))</f>
        <v/>
      </c>
      <c r="T91" s="210" t="str">
        <f>IF(ISERROR(VLOOKUP($A91,#REF!,206,FALSE))=TRUE,"",IF(VLOOKUP($A91,#REF!,206,FALSE)=0,"",VLOOKUP($A91,#REF!,206,FALSE)))</f>
        <v/>
      </c>
      <c r="U91" s="210" t="str">
        <f>IF(ISERROR(VLOOKUP($A91,#REF!,226,FALSE))=TRUE,"",IF(VLOOKUP($A91,#REF!,226,FALSE)=0,"",VLOOKUP($A91,#REF!,226,FALSE)))</f>
        <v/>
      </c>
      <c r="V91" s="210" t="str">
        <f>IF(ISERROR(VLOOKUP($A91,#REF!,246,FALSE))=TRUE,"",IF(VLOOKUP($A91,#REF!,246,FALSE)=0,"",VLOOKUP($A91,#REF!,246,FALSE)))</f>
        <v/>
      </c>
      <c r="W91" s="210" t="str">
        <f>IF(ISERROR(VLOOKUP($A91,#REF!,266,FALSE))=TRUE,"",IF(VLOOKUP($A91,#REF!,266,FALSE)=0,"",VLOOKUP($A91,#REF!,266,FALSE)))</f>
        <v/>
      </c>
      <c r="X91" s="210" t="str">
        <f>IF(ISERROR(VLOOKUP($A91,#REF!,286,FALSE))=TRUE,"",IF(VLOOKUP($A91,#REF!,286,FALSE)=0,"",VLOOKUP($A91,#REF!,286,FALSE)))</f>
        <v/>
      </c>
      <c r="Y91" s="210" t="str">
        <f>IF(ISERROR(VLOOKUP($A91,#REF!,306,FALSE))=TRUE,"",IF(VLOOKUP($A91,#REF!,306,FALSE)=0,"",VLOOKUP($A91,#REF!,306,FALSE)))</f>
        <v/>
      </c>
      <c r="Z91" s="210" t="str">
        <f>IF(ISERROR(VLOOKUP($A91,#REF!,326,FALSE))=TRUE,"",IF(VLOOKUP($A91,#REF!,326,FALSE)=0,"",VLOOKUP($A91,#REF!,326,FALSE)))</f>
        <v/>
      </c>
      <c r="AA91" s="210" t="str">
        <f>IF(ISERROR(VLOOKUP($A91,#REF!,346,FALSE))=TRUE,"",IF(VLOOKUP($A91,#REF!,346,FALSE)=0,"",VLOOKUP($A91,#REF!,346,FALSE)))</f>
        <v/>
      </c>
      <c r="AB91" s="210" t="str">
        <f>IF(ISERROR(VLOOKUP($A91,#REF!,366,FALSE))=TRUE,"",IF(VLOOKUP($A91,#REF!,366,FALSE)=0,"",VLOOKUP($A91,#REF!,366,FALSE)))</f>
        <v/>
      </c>
      <c r="AC91" s="210" t="str">
        <f>IF(ISERROR(VLOOKUP($A91,#REF!,386,FALSE))=TRUE,"",IF(VLOOKUP($A91,#REF!,386,FALSE)=0,"",VLOOKUP($A91,#REF!,386,FALSE)))</f>
        <v/>
      </c>
    </row>
    <row r="92" spans="1:29" ht="13.5" customHeight="1">
      <c r="A92" s="204" t="str">
        <f>IF(info_parties!A92="","",info_parties!A92)</f>
        <v/>
      </c>
      <c r="B92" s="89" t="str">
        <f>IF(A92="","",MID(info_weblinks!$C$3,32,3))</f>
        <v/>
      </c>
      <c r="C92" s="89" t="str">
        <f>IF(info_parties!G92="","",info_parties!G92)</f>
        <v/>
      </c>
      <c r="D92" s="89" t="str">
        <f>IF(info_parties!K92="","",info_parties!K92)</f>
        <v/>
      </c>
      <c r="E92" s="89" t="str">
        <f>IF(info_parties!H92="","",info_parties!H92)</f>
        <v/>
      </c>
      <c r="F92" s="205" t="str">
        <f t="shared" si="4"/>
        <v/>
      </c>
      <c r="G92" s="206" t="str">
        <f t="shared" si="5"/>
        <v/>
      </c>
      <c r="H92" s="207" t="str">
        <f t="shared" si="6"/>
        <v/>
      </c>
      <c r="I92" s="208" t="str">
        <f t="shared" si="7"/>
        <v/>
      </c>
      <c r="J92" s="209" t="str">
        <f>IF(ISERROR(VLOOKUP($A92,#REF!,6,FALSE))=TRUE,"",IF(VLOOKUP($A92,#REF!,6,FALSE)=0,"",VLOOKUP($A92,#REF!,6,FALSE)))</f>
        <v/>
      </c>
      <c r="K92" s="209" t="str">
        <f>IF(ISERROR(VLOOKUP($A92,#REF!,26,FALSE))=TRUE,"",IF(VLOOKUP($A92,#REF!,26,FALSE)=0,"",VLOOKUP($A92,#REF!,26,FALSE)))</f>
        <v/>
      </c>
      <c r="L92" s="209" t="str">
        <f>IF(ISERROR(VLOOKUP($A92,#REF!,46,FALSE))=TRUE,"",IF(VLOOKUP($A92,#REF!,46,FALSE)=0,"",VLOOKUP($A92,#REF!,46,FALSE)))</f>
        <v/>
      </c>
      <c r="M92" s="209" t="str">
        <f>IF(ISERROR(VLOOKUP($A92,#REF!,66,FALSE))=TRUE,"",IF(VLOOKUP($A92,#REF!,66,FALSE)=0,"",VLOOKUP($A92,#REF!,66,FALSE)))</f>
        <v/>
      </c>
      <c r="N92" s="209" t="str">
        <f>IF(ISERROR(VLOOKUP($A92,#REF!,86,FALSE))=TRUE,"",IF(VLOOKUP($A92,#REF!,86,FALSE)=0,"",VLOOKUP($A92,#REF!,86,FALSE)))</f>
        <v/>
      </c>
      <c r="O92" s="209" t="str">
        <f>IF(ISERROR(VLOOKUP($A92,#REF!,106,FALSE))=TRUE,"",IF(VLOOKUP($A92,#REF!,106,FALSE)=0,"",VLOOKUP($A92,#REF!,106,FALSE)))</f>
        <v/>
      </c>
      <c r="P92" s="209" t="str">
        <f>IF(ISERROR(VLOOKUP($A92,#REF!,126,FALSE))=TRUE,"",IF(VLOOKUP($A92,#REF!,126,FALSE)=0,"",VLOOKUP($A92,#REF!,126,FALSE)))</f>
        <v/>
      </c>
      <c r="Q92" s="210" t="str">
        <f>IF(ISERROR(VLOOKUP($A92,#REF!,146,FALSE))=TRUE,"",IF(VLOOKUP($A92,#REF!,146,FALSE)=0,"",VLOOKUP($A92,#REF!,146,FALSE)))</f>
        <v/>
      </c>
      <c r="R92" s="210" t="str">
        <f>IF(ISERROR(VLOOKUP($A92,#REF!,166,FALSE))=TRUE,"",IF(VLOOKUP($A92,#REF!,166,FALSE)=0,"",VLOOKUP($A92,#REF!,166,FALSE)))</f>
        <v/>
      </c>
      <c r="S92" s="210" t="str">
        <f>IF(ISERROR(VLOOKUP($A92,#REF!,186,FALSE))=TRUE,"",IF(VLOOKUP($A92,#REF!,186,FALSE)=0,"",VLOOKUP($A92,#REF!,186,FALSE)))</f>
        <v/>
      </c>
      <c r="T92" s="210" t="str">
        <f>IF(ISERROR(VLOOKUP($A92,#REF!,206,FALSE))=TRUE,"",IF(VLOOKUP($A92,#REF!,206,FALSE)=0,"",VLOOKUP($A92,#REF!,206,FALSE)))</f>
        <v/>
      </c>
      <c r="U92" s="210" t="str">
        <f>IF(ISERROR(VLOOKUP($A92,#REF!,226,FALSE))=TRUE,"",IF(VLOOKUP($A92,#REF!,226,FALSE)=0,"",VLOOKUP($A92,#REF!,226,FALSE)))</f>
        <v/>
      </c>
      <c r="V92" s="210" t="str">
        <f>IF(ISERROR(VLOOKUP($A92,#REF!,246,FALSE))=TRUE,"",IF(VLOOKUP($A92,#REF!,246,FALSE)=0,"",VLOOKUP($A92,#REF!,246,FALSE)))</f>
        <v/>
      </c>
      <c r="W92" s="210" t="str">
        <f>IF(ISERROR(VLOOKUP($A92,#REF!,266,FALSE))=TRUE,"",IF(VLOOKUP($A92,#REF!,266,FALSE)=0,"",VLOOKUP($A92,#REF!,266,FALSE)))</f>
        <v/>
      </c>
      <c r="X92" s="210" t="str">
        <f>IF(ISERROR(VLOOKUP($A92,#REF!,286,FALSE))=TRUE,"",IF(VLOOKUP($A92,#REF!,286,FALSE)=0,"",VLOOKUP($A92,#REF!,286,FALSE)))</f>
        <v/>
      </c>
      <c r="Y92" s="210" t="str">
        <f>IF(ISERROR(VLOOKUP($A92,#REF!,306,FALSE))=TRUE,"",IF(VLOOKUP($A92,#REF!,306,FALSE)=0,"",VLOOKUP($A92,#REF!,306,FALSE)))</f>
        <v/>
      </c>
      <c r="Z92" s="210" t="str">
        <f>IF(ISERROR(VLOOKUP($A92,#REF!,326,FALSE))=TRUE,"",IF(VLOOKUP($A92,#REF!,326,FALSE)=0,"",VLOOKUP($A92,#REF!,326,FALSE)))</f>
        <v/>
      </c>
      <c r="AA92" s="210" t="str">
        <f>IF(ISERROR(VLOOKUP($A92,#REF!,346,FALSE))=TRUE,"",IF(VLOOKUP($A92,#REF!,346,FALSE)=0,"",VLOOKUP($A92,#REF!,346,FALSE)))</f>
        <v/>
      </c>
      <c r="AB92" s="210" t="str">
        <f>IF(ISERROR(VLOOKUP($A92,#REF!,366,FALSE))=TRUE,"",IF(VLOOKUP($A92,#REF!,366,FALSE)=0,"",VLOOKUP($A92,#REF!,366,FALSE)))</f>
        <v/>
      </c>
      <c r="AC92" s="210" t="str">
        <f>IF(ISERROR(VLOOKUP($A92,#REF!,386,FALSE))=TRUE,"",IF(VLOOKUP($A92,#REF!,386,FALSE)=0,"",VLOOKUP($A92,#REF!,386,FALSE)))</f>
        <v/>
      </c>
    </row>
    <row r="93" spans="1:29" ht="13.5" customHeight="1">
      <c r="A93" s="204" t="str">
        <f>IF(info_parties!A93="","",info_parties!A93)</f>
        <v/>
      </c>
      <c r="B93" s="89" t="str">
        <f>IF(A93="","",MID(info_weblinks!$C$3,32,3))</f>
        <v/>
      </c>
      <c r="C93" s="89" t="str">
        <f>IF(info_parties!G93="","",info_parties!G93)</f>
        <v/>
      </c>
      <c r="D93" s="89" t="str">
        <f>IF(info_parties!K93="","",info_parties!K93)</f>
        <v/>
      </c>
      <c r="E93" s="89" t="str">
        <f>IF(info_parties!H93="","",info_parties!H93)</f>
        <v/>
      </c>
      <c r="F93" s="205" t="str">
        <f t="shared" si="4"/>
        <v/>
      </c>
      <c r="G93" s="206" t="str">
        <f t="shared" si="5"/>
        <v/>
      </c>
      <c r="H93" s="207" t="str">
        <f t="shared" si="6"/>
        <v/>
      </c>
      <c r="I93" s="208" t="str">
        <f t="shared" si="7"/>
        <v/>
      </c>
      <c r="J93" s="209" t="str">
        <f>IF(ISERROR(VLOOKUP($A93,#REF!,6,FALSE))=TRUE,"",IF(VLOOKUP($A93,#REF!,6,FALSE)=0,"",VLOOKUP($A93,#REF!,6,FALSE)))</f>
        <v/>
      </c>
      <c r="K93" s="209" t="str">
        <f>IF(ISERROR(VLOOKUP($A93,#REF!,26,FALSE))=TRUE,"",IF(VLOOKUP($A93,#REF!,26,FALSE)=0,"",VLOOKUP($A93,#REF!,26,FALSE)))</f>
        <v/>
      </c>
      <c r="L93" s="209" t="str">
        <f>IF(ISERROR(VLOOKUP($A93,#REF!,46,FALSE))=TRUE,"",IF(VLOOKUP($A93,#REF!,46,FALSE)=0,"",VLOOKUP($A93,#REF!,46,FALSE)))</f>
        <v/>
      </c>
      <c r="M93" s="209" t="str">
        <f>IF(ISERROR(VLOOKUP($A93,#REF!,66,FALSE))=TRUE,"",IF(VLOOKUP($A93,#REF!,66,FALSE)=0,"",VLOOKUP($A93,#REF!,66,FALSE)))</f>
        <v/>
      </c>
      <c r="N93" s="209" t="str">
        <f>IF(ISERROR(VLOOKUP($A93,#REF!,86,FALSE))=TRUE,"",IF(VLOOKUP($A93,#REF!,86,FALSE)=0,"",VLOOKUP($A93,#REF!,86,FALSE)))</f>
        <v/>
      </c>
      <c r="O93" s="209" t="str">
        <f>IF(ISERROR(VLOOKUP($A93,#REF!,106,FALSE))=TRUE,"",IF(VLOOKUP($A93,#REF!,106,FALSE)=0,"",VLOOKUP($A93,#REF!,106,FALSE)))</f>
        <v/>
      </c>
      <c r="P93" s="209" t="str">
        <f>IF(ISERROR(VLOOKUP($A93,#REF!,126,FALSE))=TRUE,"",IF(VLOOKUP($A93,#REF!,126,FALSE)=0,"",VLOOKUP($A93,#REF!,126,FALSE)))</f>
        <v/>
      </c>
      <c r="Q93" s="210" t="str">
        <f>IF(ISERROR(VLOOKUP($A93,#REF!,146,FALSE))=TRUE,"",IF(VLOOKUP($A93,#REF!,146,FALSE)=0,"",VLOOKUP($A93,#REF!,146,FALSE)))</f>
        <v/>
      </c>
      <c r="R93" s="210" t="str">
        <f>IF(ISERROR(VLOOKUP($A93,#REF!,166,FALSE))=TRUE,"",IF(VLOOKUP($A93,#REF!,166,FALSE)=0,"",VLOOKUP($A93,#REF!,166,FALSE)))</f>
        <v/>
      </c>
      <c r="S93" s="210" t="str">
        <f>IF(ISERROR(VLOOKUP($A93,#REF!,186,FALSE))=TRUE,"",IF(VLOOKUP($A93,#REF!,186,FALSE)=0,"",VLOOKUP($A93,#REF!,186,FALSE)))</f>
        <v/>
      </c>
      <c r="T93" s="210" t="str">
        <f>IF(ISERROR(VLOOKUP($A93,#REF!,206,FALSE))=TRUE,"",IF(VLOOKUP($A93,#REF!,206,FALSE)=0,"",VLOOKUP($A93,#REF!,206,FALSE)))</f>
        <v/>
      </c>
      <c r="U93" s="210" t="str">
        <f>IF(ISERROR(VLOOKUP($A93,#REF!,226,FALSE))=TRUE,"",IF(VLOOKUP($A93,#REF!,226,FALSE)=0,"",VLOOKUP($A93,#REF!,226,FALSE)))</f>
        <v/>
      </c>
      <c r="V93" s="210" t="str">
        <f>IF(ISERROR(VLOOKUP($A93,#REF!,246,FALSE))=TRUE,"",IF(VLOOKUP($A93,#REF!,246,FALSE)=0,"",VLOOKUP($A93,#REF!,246,FALSE)))</f>
        <v/>
      </c>
      <c r="W93" s="210" t="str">
        <f>IF(ISERROR(VLOOKUP($A93,#REF!,266,FALSE))=TRUE,"",IF(VLOOKUP($A93,#REF!,266,FALSE)=0,"",VLOOKUP($A93,#REF!,266,FALSE)))</f>
        <v/>
      </c>
      <c r="X93" s="210" t="str">
        <f>IF(ISERROR(VLOOKUP($A93,#REF!,286,FALSE))=TRUE,"",IF(VLOOKUP($A93,#REF!,286,FALSE)=0,"",VLOOKUP($A93,#REF!,286,FALSE)))</f>
        <v/>
      </c>
      <c r="Y93" s="210" t="str">
        <f>IF(ISERROR(VLOOKUP($A93,#REF!,306,FALSE))=TRUE,"",IF(VLOOKUP($A93,#REF!,306,FALSE)=0,"",VLOOKUP($A93,#REF!,306,FALSE)))</f>
        <v/>
      </c>
      <c r="Z93" s="210" t="str">
        <f>IF(ISERROR(VLOOKUP($A93,#REF!,326,FALSE))=TRUE,"",IF(VLOOKUP($A93,#REF!,326,FALSE)=0,"",VLOOKUP($A93,#REF!,326,FALSE)))</f>
        <v/>
      </c>
      <c r="AA93" s="210" t="str">
        <f>IF(ISERROR(VLOOKUP($A93,#REF!,346,FALSE))=TRUE,"",IF(VLOOKUP($A93,#REF!,346,FALSE)=0,"",VLOOKUP($A93,#REF!,346,FALSE)))</f>
        <v/>
      </c>
      <c r="AB93" s="210" t="str">
        <f>IF(ISERROR(VLOOKUP($A93,#REF!,366,FALSE))=TRUE,"",IF(VLOOKUP($A93,#REF!,366,FALSE)=0,"",VLOOKUP($A93,#REF!,366,FALSE)))</f>
        <v/>
      </c>
      <c r="AC93" s="210" t="str">
        <f>IF(ISERROR(VLOOKUP($A93,#REF!,386,FALSE))=TRUE,"",IF(VLOOKUP($A93,#REF!,386,FALSE)=0,"",VLOOKUP($A93,#REF!,386,FALSE)))</f>
        <v/>
      </c>
    </row>
    <row r="94" spans="1:29" ht="13.5" customHeight="1">
      <c r="A94" s="204" t="str">
        <f>IF(info_parties!A94="","",info_parties!A94)</f>
        <v/>
      </c>
      <c r="B94" s="89" t="str">
        <f>IF(A94="","",MID(info_weblinks!$C$3,32,3))</f>
        <v/>
      </c>
      <c r="C94" s="89" t="str">
        <f>IF(info_parties!G94="","",info_parties!G94)</f>
        <v/>
      </c>
      <c r="D94" s="89" t="str">
        <f>IF(info_parties!K94="","",info_parties!K94)</f>
        <v/>
      </c>
      <c r="E94" s="89" t="str">
        <f>IF(info_parties!H94="","",info_parties!H94)</f>
        <v/>
      </c>
      <c r="F94" s="205" t="str">
        <f t="shared" si="4"/>
        <v/>
      </c>
      <c r="G94" s="206" t="str">
        <f t="shared" si="5"/>
        <v/>
      </c>
      <c r="H94" s="207" t="str">
        <f t="shared" si="6"/>
        <v/>
      </c>
      <c r="I94" s="208" t="str">
        <f t="shared" si="7"/>
        <v/>
      </c>
      <c r="J94" s="209" t="str">
        <f>IF(ISERROR(VLOOKUP($A94,#REF!,6,FALSE))=TRUE,"",IF(VLOOKUP($A94,#REF!,6,FALSE)=0,"",VLOOKUP($A94,#REF!,6,FALSE)))</f>
        <v/>
      </c>
      <c r="K94" s="209" t="str">
        <f>IF(ISERROR(VLOOKUP($A94,#REF!,26,FALSE))=TRUE,"",IF(VLOOKUP($A94,#REF!,26,FALSE)=0,"",VLOOKUP($A94,#REF!,26,FALSE)))</f>
        <v/>
      </c>
      <c r="L94" s="209" t="str">
        <f>IF(ISERROR(VLOOKUP($A94,#REF!,46,FALSE))=TRUE,"",IF(VLOOKUP($A94,#REF!,46,FALSE)=0,"",VLOOKUP($A94,#REF!,46,FALSE)))</f>
        <v/>
      </c>
      <c r="M94" s="209" t="str">
        <f>IF(ISERROR(VLOOKUP($A94,#REF!,66,FALSE))=TRUE,"",IF(VLOOKUP($A94,#REF!,66,FALSE)=0,"",VLOOKUP($A94,#REF!,66,FALSE)))</f>
        <v/>
      </c>
      <c r="N94" s="209" t="str">
        <f>IF(ISERROR(VLOOKUP($A94,#REF!,86,FALSE))=TRUE,"",IF(VLOOKUP($A94,#REF!,86,FALSE)=0,"",VLOOKUP($A94,#REF!,86,FALSE)))</f>
        <v/>
      </c>
      <c r="O94" s="209" t="str">
        <f>IF(ISERROR(VLOOKUP($A94,#REF!,106,FALSE))=TRUE,"",IF(VLOOKUP($A94,#REF!,106,FALSE)=0,"",VLOOKUP($A94,#REF!,106,FALSE)))</f>
        <v/>
      </c>
      <c r="P94" s="209" t="str">
        <f>IF(ISERROR(VLOOKUP($A94,#REF!,126,FALSE))=TRUE,"",IF(VLOOKUP($A94,#REF!,126,FALSE)=0,"",VLOOKUP($A94,#REF!,126,FALSE)))</f>
        <v/>
      </c>
      <c r="Q94" s="210" t="str">
        <f>IF(ISERROR(VLOOKUP($A94,#REF!,146,FALSE))=TRUE,"",IF(VLOOKUP($A94,#REF!,146,FALSE)=0,"",VLOOKUP($A94,#REF!,146,FALSE)))</f>
        <v/>
      </c>
      <c r="R94" s="210" t="str">
        <f>IF(ISERROR(VLOOKUP($A94,#REF!,166,FALSE))=TRUE,"",IF(VLOOKUP($A94,#REF!,166,FALSE)=0,"",VLOOKUP($A94,#REF!,166,FALSE)))</f>
        <v/>
      </c>
      <c r="S94" s="210" t="str">
        <f>IF(ISERROR(VLOOKUP($A94,#REF!,186,FALSE))=TRUE,"",IF(VLOOKUP($A94,#REF!,186,FALSE)=0,"",VLOOKUP($A94,#REF!,186,FALSE)))</f>
        <v/>
      </c>
      <c r="T94" s="210" t="str">
        <f>IF(ISERROR(VLOOKUP($A94,#REF!,206,FALSE))=TRUE,"",IF(VLOOKUP($A94,#REF!,206,FALSE)=0,"",VLOOKUP($A94,#REF!,206,FALSE)))</f>
        <v/>
      </c>
      <c r="U94" s="210" t="str">
        <f>IF(ISERROR(VLOOKUP($A94,#REF!,226,FALSE))=TRUE,"",IF(VLOOKUP($A94,#REF!,226,FALSE)=0,"",VLOOKUP($A94,#REF!,226,FALSE)))</f>
        <v/>
      </c>
      <c r="V94" s="210" t="str">
        <f>IF(ISERROR(VLOOKUP($A94,#REF!,246,FALSE))=TRUE,"",IF(VLOOKUP($A94,#REF!,246,FALSE)=0,"",VLOOKUP($A94,#REF!,246,FALSE)))</f>
        <v/>
      </c>
      <c r="W94" s="210" t="str">
        <f>IF(ISERROR(VLOOKUP($A94,#REF!,266,FALSE))=TRUE,"",IF(VLOOKUP($A94,#REF!,266,FALSE)=0,"",VLOOKUP($A94,#REF!,266,FALSE)))</f>
        <v/>
      </c>
      <c r="X94" s="210" t="str">
        <f>IF(ISERROR(VLOOKUP($A94,#REF!,286,FALSE))=TRUE,"",IF(VLOOKUP($A94,#REF!,286,FALSE)=0,"",VLOOKUP($A94,#REF!,286,FALSE)))</f>
        <v/>
      </c>
      <c r="Y94" s="210" t="str">
        <f>IF(ISERROR(VLOOKUP($A94,#REF!,306,FALSE))=TRUE,"",IF(VLOOKUP($A94,#REF!,306,FALSE)=0,"",VLOOKUP($A94,#REF!,306,FALSE)))</f>
        <v/>
      </c>
      <c r="Z94" s="210" t="str">
        <f>IF(ISERROR(VLOOKUP($A94,#REF!,326,FALSE))=TRUE,"",IF(VLOOKUP($A94,#REF!,326,FALSE)=0,"",VLOOKUP($A94,#REF!,326,FALSE)))</f>
        <v/>
      </c>
      <c r="AA94" s="210" t="str">
        <f>IF(ISERROR(VLOOKUP($A94,#REF!,346,FALSE))=TRUE,"",IF(VLOOKUP($A94,#REF!,346,FALSE)=0,"",VLOOKUP($A94,#REF!,346,FALSE)))</f>
        <v/>
      </c>
      <c r="AB94" s="210" t="str">
        <f>IF(ISERROR(VLOOKUP($A94,#REF!,366,FALSE))=TRUE,"",IF(VLOOKUP($A94,#REF!,366,FALSE)=0,"",VLOOKUP($A94,#REF!,366,FALSE)))</f>
        <v/>
      </c>
      <c r="AC94" s="210" t="str">
        <f>IF(ISERROR(VLOOKUP($A94,#REF!,386,FALSE))=TRUE,"",IF(VLOOKUP($A94,#REF!,386,FALSE)=0,"",VLOOKUP($A94,#REF!,386,FALSE)))</f>
        <v/>
      </c>
    </row>
    <row r="95" spans="1:29" ht="13.5" customHeight="1">
      <c r="A95" s="204" t="str">
        <f>IF(info_parties!A95="","",info_parties!A95)</f>
        <v/>
      </c>
      <c r="B95" s="89" t="str">
        <f>IF(A95="","",MID(info_weblinks!$C$3,32,3))</f>
        <v/>
      </c>
      <c r="C95" s="89" t="str">
        <f>IF(info_parties!G95="","",info_parties!G95)</f>
        <v/>
      </c>
      <c r="D95" s="89" t="str">
        <f>IF(info_parties!K95="","",info_parties!K95)</f>
        <v/>
      </c>
      <c r="E95" s="89" t="str">
        <f>IF(info_parties!H95="","",info_parties!H95)</f>
        <v/>
      </c>
      <c r="F95" s="205" t="str">
        <f t="shared" si="4"/>
        <v/>
      </c>
      <c r="G95" s="206" t="str">
        <f t="shared" si="5"/>
        <v/>
      </c>
      <c r="H95" s="207" t="str">
        <f t="shared" si="6"/>
        <v/>
      </c>
      <c r="I95" s="208" t="str">
        <f t="shared" si="7"/>
        <v/>
      </c>
      <c r="J95" s="209" t="str">
        <f>IF(ISERROR(VLOOKUP($A95,#REF!,6,FALSE))=TRUE,"",IF(VLOOKUP($A95,#REF!,6,FALSE)=0,"",VLOOKUP($A95,#REF!,6,FALSE)))</f>
        <v/>
      </c>
      <c r="K95" s="209" t="str">
        <f>IF(ISERROR(VLOOKUP($A95,#REF!,26,FALSE))=TRUE,"",IF(VLOOKUP($A95,#REF!,26,FALSE)=0,"",VLOOKUP($A95,#REF!,26,FALSE)))</f>
        <v/>
      </c>
      <c r="L95" s="209" t="str">
        <f>IF(ISERROR(VLOOKUP($A95,#REF!,46,FALSE))=TRUE,"",IF(VLOOKUP($A95,#REF!,46,FALSE)=0,"",VLOOKUP($A95,#REF!,46,FALSE)))</f>
        <v/>
      </c>
      <c r="M95" s="209" t="str">
        <f>IF(ISERROR(VLOOKUP($A95,#REF!,66,FALSE))=TRUE,"",IF(VLOOKUP($A95,#REF!,66,FALSE)=0,"",VLOOKUP($A95,#REF!,66,FALSE)))</f>
        <v/>
      </c>
      <c r="N95" s="209" t="str">
        <f>IF(ISERROR(VLOOKUP($A95,#REF!,86,FALSE))=TRUE,"",IF(VLOOKUP($A95,#REF!,86,FALSE)=0,"",VLOOKUP($A95,#REF!,86,FALSE)))</f>
        <v/>
      </c>
      <c r="O95" s="209" t="str">
        <f>IF(ISERROR(VLOOKUP($A95,#REF!,106,FALSE))=TRUE,"",IF(VLOOKUP($A95,#REF!,106,FALSE)=0,"",VLOOKUP($A95,#REF!,106,FALSE)))</f>
        <v/>
      </c>
      <c r="P95" s="209" t="str">
        <f>IF(ISERROR(VLOOKUP($A95,#REF!,126,FALSE))=TRUE,"",IF(VLOOKUP($A95,#REF!,126,FALSE)=0,"",VLOOKUP($A95,#REF!,126,FALSE)))</f>
        <v/>
      </c>
      <c r="Q95" s="210" t="str">
        <f>IF(ISERROR(VLOOKUP($A95,#REF!,146,FALSE))=TRUE,"",IF(VLOOKUP($A95,#REF!,146,FALSE)=0,"",VLOOKUP($A95,#REF!,146,FALSE)))</f>
        <v/>
      </c>
      <c r="R95" s="210" t="str">
        <f>IF(ISERROR(VLOOKUP($A95,#REF!,166,FALSE))=TRUE,"",IF(VLOOKUP($A95,#REF!,166,FALSE)=0,"",VLOOKUP($A95,#REF!,166,FALSE)))</f>
        <v/>
      </c>
      <c r="S95" s="210" t="str">
        <f>IF(ISERROR(VLOOKUP($A95,#REF!,186,FALSE))=TRUE,"",IF(VLOOKUP($A95,#REF!,186,FALSE)=0,"",VLOOKUP($A95,#REF!,186,FALSE)))</f>
        <v/>
      </c>
      <c r="T95" s="210" t="str">
        <f>IF(ISERROR(VLOOKUP($A95,#REF!,206,FALSE))=TRUE,"",IF(VLOOKUP($A95,#REF!,206,FALSE)=0,"",VLOOKUP($A95,#REF!,206,FALSE)))</f>
        <v/>
      </c>
      <c r="U95" s="210" t="str">
        <f>IF(ISERROR(VLOOKUP($A95,#REF!,226,FALSE))=TRUE,"",IF(VLOOKUP($A95,#REF!,226,FALSE)=0,"",VLOOKUP($A95,#REF!,226,FALSE)))</f>
        <v/>
      </c>
      <c r="V95" s="210" t="str">
        <f>IF(ISERROR(VLOOKUP($A95,#REF!,246,FALSE))=TRUE,"",IF(VLOOKUP($A95,#REF!,246,FALSE)=0,"",VLOOKUP($A95,#REF!,246,FALSE)))</f>
        <v/>
      </c>
      <c r="W95" s="210" t="str">
        <f>IF(ISERROR(VLOOKUP($A95,#REF!,266,FALSE))=TRUE,"",IF(VLOOKUP($A95,#REF!,266,FALSE)=0,"",VLOOKUP($A95,#REF!,266,FALSE)))</f>
        <v/>
      </c>
      <c r="X95" s="210" t="str">
        <f>IF(ISERROR(VLOOKUP($A95,#REF!,286,FALSE))=TRUE,"",IF(VLOOKUP($A95,#REF!,286,FALSE)=0,"",VLOOKUP($A95,#REF!,286,FALSE)))</f>
        <v/>
      </c>
      <c r="Y95" s="210" t="str">
        <f>IF(ISERROR(VLOOKUP($A95,#REF!,306,FALSE))=TRUE,"",IF(VLOOKUP($A95,#REF!,306,FALSE)=0,"",VLOOKUP($A95,#REF!,306,FALSE)))</f>
        <v/>
      </c>
      <c r="Z95" s="210" t="str">
        <f>IF(ISERROR(VLOOKUP($A95,#REF!,326,FALSE))=TRUE,"",IF(VLOOKUP($A95,#REF!,326,FALSE)=0,"",VLOOKUP($A95,#REF!,326,FALSE)))</f>
        <v/>
      </c>
      <c r="AA95" s="210" t="str">
        <f>IF(ISERROR(VLOOKUP($A95,#REF!,346,FALSE))=TRUE,"",IF(VLOOKUP($A95,#REF!,346,FALSE)=0,"",VLOOKUP($A95,#REF!,346,FALSE)))</f>
        <v/>
      </c>
      <c r="AB95" s="210" t="str">
        <f>IF(ISERROR(VLOOKUP($A95,#REF!,366,FALSE))=TRUE,"",IF(VLOOKUP($A95,#REF!,366,FALSE)=0,"",VLOOKUP($A95,#REF!,366,FALSE)))</f>
        <v/>
      </c>
      <c r="AC95" s="210" t="str">
        <f>IF(ISERROR(VLOOKUP($A95,#REF!,386,FALSE))=TRUE,"",IF(VLOOKUP($A95,#REF!,386,FALSE)=0,"",VLOOKUP($A95,#REF!,386,FALSE)))</f>
        <v/>
      </c>
    </row>
    <row r="96" spans="1:29" ht="13.5" customHeight="1">
      <c r="A96" s="204" t="str">
        <f>IF(info_parties!A96="","",info_parties!A96)</f>
        <v/>
      </c>
      <c r="B96" s="89" t="str">
        <f>IF(A96="","",MID(info_weblinks!$C$3,32,3))</f>
        <v/>
      </c>
      <c r="C96" s="89" t="str">
        <f>IF(info_parties!G96="","",info_parties!G96)</f>
        <v/>
      </c>
      <c r="D96" s="89" t="str">
        <f>IF(info_parties!K96="","",info_parties!K96)</f>
        <v/>
      </c>
      <c r="E96" s="89" t="str">
        <f>IF(info_parties!H96="","",info_parties!H96)</f>
        <v/>
      </c>
      <c r="F96" s="205" t="str">
        <f t="shared" si="4"/>
        <v/>
      </c>
      <c r="G96" s="206" t="str">
        <f t="shared" si="5"/>
        <v/>
      </c>
      <c r="H96" s="207" t="str">
        <f t="shared" si="6"/>
        <v/>
      </c>
      <c r="I96" s="208" t="str">
        <f t="shared" si="7"/>
        <v/>
      </c>
      <c r="J96" s="209" t="str">
        <f>IF(ISERROR(VLOOKUP($A96,#REF!,6,FALSE))=TRUE,"",IF(VLOOKUP($A96,#REF!,6,FALSE)=0,"",VLOOKUP($A96,#REF!,6,FALSE)))</f>
        <v/>
      </c>
      <c r="K96" s="209" t="str">
        <f>IF(ISERROR(VLOOKUP($A96,#REF!,26,FALSE))=TRUE,"",IF(VLOOKUP($A96,#REF!,26,FALSE)=0,"",VLOOKUP($A96,#REF!,26,FALSE)))</f>
        <v/>
      </c>
      <c r="L96" s="209" t="str">
        <f>IF(ISERROR(VLOOKUP($A96,#REF!,46,FALSE))=TRUE,"",IF(VLOOKUP($A96,#REF!,46,FALSE)=0,"",VLOOKUP($A96,#REF!,46,FALSE)))</f>
        <v/>
      </c>
      <c r="M96" s="209" t="str">
        <f>IF(ISERROR(VLOOKUP($A96,#REF!,66,FALSE))=TRUE,"",IF(VLOOKUP($A96,#REF!,66,FALSE)=0,"",VLOOKUP($A96,#REF!,66,FALSE)))</f>
        <v/>
      </c>
      <c r="N96" s="209" t="str">
        <f>IF(ISERROR(VLOOKUP($A96,#REF!,86,FALSE))=TRUE,"",IF(VLOOKUP($A96,#REF!,86,FALSE)=0,"",VLOOKUP($A96,#REF!,86,FALSE)))</f>
        <v/>
      </c>
      <c r="O96" s="209" t="str">
        <f>IF(ISERROR(VLOOKUP($A96,#REF!,106,FALSE))=TRUE,"",IF(VLOOKUP($A96,#REF!,106,FALSE)=0,"",VLOOKUP($A96,#REF!,106,FALSE)))</f>
        <v/>
      </c>
      <c r="P96" s="209" t="str">
        <f>IF(ISERROR(VLOOKUP($A96,#REF!,126,FALSE))=TRUE,"",IF(VLOOKUP($A96,#REF!,126,FALSE)=0,"",VLOOKUP($A96,#REF!,126,FALSE)))</f>
        <v/>
      </c>
      <c r="Q96" s="210" t="str">
        <f>IF(ISERROR(VLOOKUP($A96,#REF!,146,FALSE))=TRUE,"",IF(VLOOKUP($A96,#REF!,146,FALSE)=0,"",VLOOKUP($A96,#REF!,146,FALSE)))</f>
        <v/>
      </c>
      <c r="R96" s="210" t="str">
        <f>IF(ISERROR(VLOOKUP($A96,#REF!,166,FALSE))=TRUE,"",IF(VLOOKUP($A96,#REF!,166,FALSE)=0,"",VLOOKUP($A96,#REF!,166,FALSE)))</f>
        <v/>
      </c>
      <c r="S96" s="210" t="str">
        <f>IF(ISERROR(VLOOKUP($A96,#REF!,186,FALSE))=TRUE,"",IF(VLOOKUP($A96,#REF!,186,FALSE)=0,"",VLOOKUP($A96,#REF!,186,FALSE)))</f>
        <v/>
      </c>
      <c r="T96" s="210" t="str">
        <f>IF(ISERROR(VLOOKUP($A96,#REF!,206,FALSE))=TRUE,"",IF(VLOOKUP($A96,#REF!,206,FALSE)=0,"",VLOOKUP($A96,#REF!,206,FALSE)))</f>
        <v/>
      </c>
      <c r="U96" s="210" t="str">
        <f>IF(ISERROR(VLOOKUP($A96,#REF!,226,FALSE))=TRUE,"",IF(VLOOKUP($A96,#REF!,226,FALSE)=0,"",VLOOKUP($A96,#REF!,226,FALSE)))</f>
        <v/>
      </c>
      <c r="V96" s="210" t="str">
        <f>IF(ISERROR(VLOOKUP($A96,#REF!,246,FALSE))=TRUE,"",IF(VLOOKUP($A96,#REF!,246,FALSE)=0,"",VLOOKUP($A96,#REF!,246,FALSE)))</f>
        <v/>
      </c>
      <c r="W96" s="210" t="str">
        <f>IF(ISERROR(VLOOKUP($A96,#REF!,266,FALSE))=TRUE,"",IF(VLOOKUP($A96,#REF!,266,FALSE)=0,"",VLOOKUP($A96,#REF!,266,FALSE)))</f>
        <v/>
      </c>
      <c r="X96" s="210" t="str">
        <f>IF(ISERROR(VLOOKUP($A96,#REF!,286,FALSE))=TRUE,"",IF(VLOOKUP($A96,#REF!,286,FALSE)=0,"",VLOOKUP($A96,#REF!,286,FALSE)))</f>
        <v/>
      </c>
      <c r="Y96" s="210" t="str">
        <f>IF(ISERROR(VLOOKUP($A96,#REF!,306,FALSE))=TRUE,"",IF(VLOOKUP($A96,#REF!,306,FALSE)=0,"",VLOOKUP($A96,#REF!,306,FALSE)))</f>
        <v/>
      </c>
      <c r="Z96" s="210" t="str">
        <f>IF(ISERROR(VLOOKUP($A96,#REF!,326,FALSE))=TRUE,"",IF(VLOOKUP($A96,#REF!,326,FALSE)=0,"",VLOOKUP($A96,#REF!,326,FALSE)))</f>
        <v/>
      </c>
      <c r="AA96" s="210" t="str">
        <f>IF(ISERROR(VLOOKUP($A96,#REF!,346,FALSE))=TRUE,"",IF(VLOOKUP($A96,#REF!,346,FALSE)=0,"",VLOOKUP($A96,#REF!,346,FALSE)))</f>
        <v/>
      </c>
      <c r="AB96" s="210" t="str">
        <f>IF(ISERROR(VLOOKUP($A96,#REF!,366,FALSE))=TRUE,"",IF(VLOOKUP($A96,#REF!,366,FALSE)=0,"",VLOOKUP($A96,#REF!,366,FALSE)))</f>
        <v/>
      </c>
      <c r="AC96" s="210" t="str">
        <f>IF(ISERROR(VLOOKUP($A96,#REF!,386,FALSE))=TRUE,"",IF(VLOOKUP($A96,#REF!,386,FALSE)=0,"",VLOOKUP($A96,#REF!,386,FALSE)))</f>
        <v/>
      </c>
    </row>
    <row r="97" spans="1:29" ht="13.5" customHeight="1">
      <c r="A97" s="204" t="str">
        <f>IF(info_parties!A97="","",info_parties!A97)</f>
        <v/>
      </c>
      <c r="B97" s="89" t="str">
        <f>IF(A97="","",MID(info_weblinks!$C$3,32,3))</f>
        <v/>
      </c>
      <c r="C97" s="89" t="str">
        <f>IF(info_parties!G97="","",info_parties!G97)</f>
        <v/>
      </c>
      <c r="D97" s="89" t="str">
        <f>IF(info_parties!K97="","",info_parties!K97)</f>
        <v/>
      </c>
      <c r="E97" s="89" t="str">
        <f>IF(info_parties!H97="","",info_parties!H97)</f>
        <v/>
      </c>
      <c r="F97" s="205" t="str">
        <f t="shared" si="4"/>
        <v/>
      </c>
      <c r="G97" s="206" t="str">
        <f t="shared" si="5"/>
        <v/>
      </c>
      <c r="H97" s="207" t="str">
        <f t="shared" si="6"/>
        <v/>
      </c>
      <c r="I97" s="208" t="str">
        <f t="shared" si="7"/>
        <v/>
      </c>
      <c r="J97" s="209" t="str">
        <f>IF(ISERROR(VLOOKUP($A97,#REF!,6,FALSE))=TRUE,"",IF(VLOOKUP($A97,#REF!,6,FALSE)=0,"",VLOOKUP($A97,#REF!,6,FALSE)))</f>
        <v/>
      </c>
      <c r="K97" s="209" t="str">
        <f>IF(ISERROR(VLOOKUP($A97,#REF!,26,FALSE))=TRUE,"",IF(VLOOKUP($A97,#REF!,26,FALSE)=0,"",VLOOKUP($A97,#REF!,26,FALSE)))</f>
        <v/>
      </c>
      <c r="L97" s="209" t="str">
        <f>IF(ISERROR(VLOOKUP($A97,#REF!,46,FALSE))=TRUE,"",IF(VLOOKUP($A97,#REF!,46,FALSE)=0,"",VLOOKUP($A97,#REF!,46,FALSE)))</f>
        <v/>
      </c>
      <c r="M97" s="209" t="str">
        <f>IF(ISERROR(VLOOKUP($A97,#REF!,66,FALSE))=TRUE,"",IF(VLOOKUP($A97,#REF!,66,FALSE)=0,"",VLOOKUP($A97,#REF!,66,FALSE)))</f>
        <v/>
      </c>
      <c r="N97" s="209" t="str">
        <f>IF(ISERROR(VLOOKUP($A97,#REF!,86,FALSE))=TRUE,"",IF(VLOOKUP($A97,#REF!,86,FALSE)=0,"",VLOOKUP($A97,#REF!,86,FALSE)))</f>
        <v/>
      </c>
      <c r="O97" s="209" t="str">
        <f>IF(ISERROR(VLOOKUP($A97,#REF!,106,FALSE))=TRUE,"",IF(VLOOKUP($A97,#REF!,106,FALSE)=0,"",VLOOKUP($A97,#REF!,106,FALSE)))</f>
        <v/>
      </c>
      <c r="P97" s="209" t="str">
        <f>IF(ISERROR(VLOOKUP($A97,#REF!,126,FALSE))=TRUE,"",IF(VLOOKUP($A97,#REF!,126,FALSE)=0,"",VLOOKUP($A97,#REF!,126,FALSE)))</f>
        <v/>
      </c>
      <c r="Q97" s="210" t="str">
        <f>IF(ISERROR(VLOOKUP($A97,#REF!,146,FALSE))=TRUE,"",IF(VLOOKUP($A97,#REF!,146,FALSE)=0,"",VLOOKUP($A97,#REF!,146,FALSE)))</f>
        <v/>
      </c>
      <c r="R97" s="210" t="str">
        <f>IF(ISERROR(VLOOKUP($A97,#REF!,166,FALSE))=TRUE,"",IF(VLOOKUP($A97,#REF!,166,FALSE)=0,"",VLOOKUP($A97,#REF!,166,FALSE)))</f>
        <v/>
      </c>
      <c r="S97" s="210" t="str">
        <f>IF(ISERROR(VLOOKUP($A97,#REF!,186,FALSE))=TRUE,"",IF(VLOOKUP($A97,#REF!,186,FALSE)=0,"",VLOOKUP($A97,#REF!,186,FALSE)))</f>
        <v/>
      </c>
      <c r="T97" s="210" t="str">
        <f>IF(ISERROR(VLOOKUP($A97,#REF!,206,FALSE))=TRUE,"",IF(VLOOKUP($A97,#REF!,206,FALSE)=0,"",VLOOKUP($A97,#REF!,206,FALSE)))</f>
        <v/>
      </c>
      <c r="U97" s="210" t="str">
        <f>IF(ISERROR(VLOOKUP($A97,#REF!,226,FALSE))=TRUE,"",IF(VLOOKUP($A97,#REF!,226,FALSE)=0,"",VLOOKUP($A97,#REF!,226,FALSE)))</f>
        <v/>
      </c>
      <c r="V97" s="210" t="str">
        <f>IF(ISERROR(VLOOKUP($A97,#REF!,246,FALSE))=TRUE,"",IF(VLOOKUP($A97,#REF!,246,FALSE)=0,"",VLOOKUP($A97,#REF!,246,FALSE)))</f>
        <v/>
      </c>
      <c r="W97" s="210" t="str">
        <f>IF(ISERROR(VLOOKUP($A97,#REF!,266,FALSE))=TRUE,"",IF(VLOOKUP($A97,#REF!,266,FALSE)=0,"",VLOOKUP($A97,#REF!,266,FALSE)))</f>
        <v/>
      </c>
      <c r="X97" s="210" t="str">
        <f>IF(ISERROR(VLOOKUP($A97,#REF!,286,FALSE))=TRUE,"",IF(VLOOKUP($A97,#REF!,286,FALSE)=0,"",VLOOKUP($A97,#REF!,286,FALSE)))</f>
        <v/>
      </c>
      <c r="Y97" s="210" t="str">
        <f>IF(ISERROR(VLOOKUP($A97,#REF!,306,FALSE))=TRUE,"",IF(VLOOKUP($A97,#REF!,306,FALSE)=0,"",VLOOKUP($A97,#REF!,306,FALSE)))</f>
        <v/>
      </c>
      <c r="Z97" s="210" t="str">
        <f>IF(ISERROR(VLOOKUP($A97,#REF!,326,FALSE))=TRUE,"",IF(VLOOKUP($A97,#REF!,326,FALSE)=0,"",VLOOKUP($A97,#REF!,326,FALSE)))</f>
        <v/>
      </c>
      <c r="AA97" s="210" t="str">
        <f>IF(ISERROR(VLOOKUP($A97,#REF!,346,FALSE))=TRUE,"",IF(VLOOKUP($A97,#REF!,346,FALSE)=0,"",VLOOKUP($A97,#REF!,346,FALSE)))</f>
        <v/>
      </c>
      <c r="AB97" s="210" t="str">
        <f>IF(ISERROR(VLOOKUP($A97,#REF!,366,FALSE))=TRUE,"",IF(VLOOKUP($A97,#REF!,366,FALSE)=0,"",VLOOKUP($A97,#REF!,366,FALSE)))</f>
        <v/>
      </c>
      <c r="AC97" s="210" t="str">
        <f>IF(ISERROR(VLOOKUP($A97,#REF!,386,FALSE))=TRUE,"",IF(VLOOKUP($A97,#REF!,386,FALSE)=0,"",VLOOKUP($A97,#REF!,386,FALSE)))</f>
        <v/>
      </c>
    </row>
    <row r="98" spans="1:29" ht="13.5" customHeight="1">
      <c r="A98" s="204" t="str">
        <f>IF(info_parties!A98="","",info_parties!A98)</f>
        <v/>
      </c>
      <c r="B98" s="89" t="str">
        <f>IF(A98="","",MID(info_weblinks!$C$3,32,3))</f>
        <v/>
      </c>
      <c r="C98" s="89" t="str">
        <f>IF(info_parties!G98="","",info_parties!G98)</f>
        <v/>
      </c>
      <c r="D98" s="89" t="str">
        <f>IF(info_parties!K98="","",info_parties!K98)</f>
        <v/>
      </c>
      <c r="E98" s="89" t="str">
        <f>IF(info_parties!H98="","",info_parties!H98)</f>
        <v/>
      </c>
      <c r="F98" s="205" t="str">
        <f t="shared" si="4"/>
        <v/>
      </c>
      <c r="G98" s="206" t="str">
        <f t="shared" si="5"/>
        <v/>
      </c>
      <c r="H98" s="207" t="str">
        <f t="shared" si="6"/>
        <v/>
      </c>
      <c r="I98" s="208" t="str">
        <f t="shared" si="7"/>
        <v/>
      </c>
      <c r="J98" s="209" t="str">
        <f>IF(ISERROR(VLOOKUP($A98,#REF!,6,FALSE))=TRUE,"",IF(VLOOKUP($A98,#REF!,6,FALSE)=0,"",VLOOKUP($A98,#REF!,6,FALSE)))</f>
        <v/>
      </c>
      <c r="K98" s="209" t="str">
        <f>IF(ISERROR(VLOOKUP($A98,#REF!,26,FALSE))=TRUE,"",IF(VLOOKUP($A98,#REF!,26,FALSE)=0,"",VLOOKUP($A98,#REF!,26,FALSE)))</f>
        <v/>
      </c>
      <c r="L98" s="209" t="str">
        <f>IF(ISERROR(VLOOKUP($A98,#REF!,46,FALSE))=TRUE,"",IF(VLOOKUP($A98,#REF!,46,FALSE)=0,"",VLOOKUP($A98,#REF!,46,FALSE)))</f>
        <v/>
      </c>
      <c r="M98" s="209" t="str">
        <f>IF(ISERROR(VLOOKUP($A98,#REF!,66,FALSE))=TRUE,"",IF(VLOOKUP($A98,#REF!,66,FALSE)=0,"",VLOOKUP($A98,#REF!,66,FALSE)))</f>
        <v/>
      </c>
      <c r="N98" s="209" t="str">
        <f>IF(ISERROR(VLOOKUP($A98,#REF!,86,FALSE))=TRUE,"",IF(VLOOKUP($A98,#REF!,86,FALSE)=0,"",VLOOKUP($A98,#REF!,86,FALSE)))</f>
        <v/>
      </c>
      <c r="O98" s="209" t="str">
        <f>IF(ISERROR(VLOOKUP($A98,#REF!,106,FALSE))=TRUE,"",IF(VLOOKUP($A98,#REF!,106,FALSE)=0,"",VLOOKUP($A98,#REF!,106,FALSE)))</f>
        <v/>
      </c>
      <c r="P98" s="209" t="str">
        <f>IF(ISERROR(VLOOKUP($A98,#REF!,126,FALSE))=TRUE,"",IF(VLOOKUP($A98,#REF!,126,FALSE)=0,"",VLOOKUP($A98,#REF!,126,FALSE)))</f>
        <v/>
      </c>
      <c r="Q98" s="210" t="str">
        <f>IF(ISERROR(VLOOKUP($A98,#REF!,146,FALSE))=TRUE,"",IF(VLOOKUP($A98,#REF!,146,FALSE)=0,"",VLOOKUP($A98,#REF!,146,FALSE)))</f>
        <v/>
      </c>
      <c r="R98" s="210" t="str">
        <f>IF(ISERROR(VLOOKUP($A98,#REF!,166,FALSE))=TRUE,"",IF(VLOOKUP($A98,#REF!,166,FALSE)=0,"",VLOOKUP($A98,#REF!,166,FALSE)))</f>
        <v/>
      </c>
      <c r="S98" s="210" t="str">
        <f>IF(ISERROR(VLOOKUP($A98,#REF!,186,FALSE))=TRUE,"",IF(VLOOKUP($A98,#REF!,186,FALSE)=0,"",VLOOKUP($A98,#REF!,186,FALSE)))</f>
        <v/>
      </c>
      <c r="T98" s="210" t="str">
        <f>IF(ISERROR(VLOOKUP($A98,#REF!,206,FALSE))=TRUE,"",IF(VLOOKUP($A98,#REF!,206,FALSE)=0,"",VLOOKUP($A98,#REF!,206,FALSE)))</f>
        <v/>
      </c>
      <c r="U98" s="210" t="str">
        <f>IF(ISERROR(VLOOKUP($A98,#REF!,226,FALSE))=TRUE,"",IF(VLOOKUP($A98,#REF!,226,FALSE)=0,"",VLOOKUP($A98,#REF!,226,FALSE)))</f>
        <v/>
      </c>
      <c r="V98" s="210" t="str">
        <f>IF(ISERROR(VLOOKUP($A98,#REF!,246,FALSE))=TRUE,"",IF(VLOOKUP($A98,#REF!,246,FALSE)=0,"",VLOOKUP($A98,#REF!,246,FALSE)))</f>
        <v/>
      </c>
      <c r="W98" s="210" t="str">
        <f>IF(ISERROR(VLOOKUP($A98,#REF!,266,FALSE))=TRUE,"",IF(VLOOKUP($A98,#REF!,266,FALSE)=0,"",VLOOKUP($A98,#REF!,266,FALSE)))</f>
        <v/>
      </c>
      <c r="X98" s="210" t="str">
        <f>IF(ISERROR(VLOOKUP($A98,#REF!,286,FALSE))=TRUE,"",IF(VLOOKUP($A98,#REF!,286,FALSE)=0,"",VLOOKUP($A98,#REF!,286,FALSE)))</f>
        <v/>
      </c>
      <c r="Y98" s="210" t="str">
        <f>IF(ISERROR(VLOOKUP($A98,#REF!,306,FALSE))=TRUE,"",IF(VLOOKUP($A98,#REF!,306,FALSE)=0,"",VLOOKUP($A98,#REF!,306,FALSE)))</f>
        <v/>
      </c>
      <c r="Z98" s="210" t="str">
        <f>IF(ISERROR(VLOOKUP($A98,#REF!,326,FALSE))=TRUE,"",IF(VLOOKUP($A98,#REF!,326,FALSE)=0,"",VLOOKUP($A98,#REF!,326,FALSE)))</f>
        <v/>
      </c>
      <c r="AA98" s="210" t="str">
        <f>IF(ISERROR(VLOOKUP($A98,#REF!,346,FALSE))=TRUE,"",IF(VLOOKUP($A98,#REF!,346,FALSE)=0,"",VLOOKUP($A98,#REF!,346,FALSE)))</f>
        <v/>
      </c>
      <c r="AB98" s="210" t="str">
        <f>IF(ISERROR(VLOOKUP($A98,#REF!,366,FALSE))=TRUE,"",IF(VLOOKUP($A98,#REF!,366,FALSE)=0,"",VLOOKUP($A98,#REF!,366,FALSE)))</f>
        <v/>
      </c>
      <c r="AC98" s="210" t="str">
        <f>IF(ISERROR(VLOOKUP($A98,#REF!,386,FALSE))=TRUE,"",IF(VLOOKUP($A98,#REF!,386,FALSE)=0,"",VLOOKUP($A98,#REF!,386,FALSE)))</f>
        <v/>
      </c>
    </row>
    <row r="99" spans="1:29" ht="13.5" customHeight="1">
      <c r="A99" s="204" t="str">
        <f>IF(info_parties!A99="","",info_parties!A99)</f>
        <v/>
      </c>
      <c r="B99" s="89" t="str">
        <f>IF(A99="","",MID(info_weblinks!$C$3,32,3))</f>
        <v/>
      </c>
      <c r="C99" s="89" t="str">
        <f>IF(info_parties!G99="","",info_parties!G99)</f>
        <v/>
      </c>
      <c r="D99" s="89" t="str">
        <f>IF(info_parties!K99="","",info_parties!K99)</f>
        <v/>
      </c>
      <c r="E99" s="89" t="str">
        <f>IF(info_parties!H99="","",info_parties!H99)</f>
        <v/>
      </c>
      <c r="F99" s="205" t="str">
        <f t="shared" si="4"/>
        <v/>
      </c>
      <c r="G99" s="206" t="str">
        <f t="shared" si="5"/>
        <v/>
      </c>
      <c r="H99" s="207" t="str">
        <f t="shared" si="6"/>
        <v/>
      </c>
      <c r="I99" s="208" t="str">
        <f t="shared" si="7"/>
        <v/>
      </c>
      <c r="J99" s="209" t="str">
        <f>IF(ISERROR(VLOOKUP($A99,#REF!,6,FALSE))=TRUE,"",IF(VLOOKUP($A99,#REF!,6,FALSE)=0,"",VLOOKUP($A99,#REF!,6,FALSE)))</f>
        <v/>
      </c>
      <c r="K99" s="209" t="str">
        <f>IF(ISERROR(VLOOKUP($A99,#REF!,26,FALSE))=TRUE,"",IF(VLOOKUP($A99,#REF!,26,FALSE)=0,"",VLOOKUP($A99,#REF!,26,FALSE)))</f>
        <v/>
      </c>
      <c r="L99" s="209" t="str">
        <f>IF(ISERROR(VLOOKUP($A99,#REF!,46,FALSE))=TRUE,"",IF(VLOOKUP($A99,#REF!,46,FALSE)=0,"",VLOOKUP($A99,#REF!,46,FALSE)))</f>
        <v/>
      </c>
      <c r="M99" s="209" t="str">
        <f>IF(ISERROR(VLOOKUP($A99,#REF!,66,FALSE))=TRUE,"",IF(VLOOKUP($A99,#REF!,66,FALSE)=0,"",VLOOKUP($A99,#REF!,66,FALSE)))</f>
        <v/>
      </c>
      <c r="N99" s="209" t="str">
        <f>IF(ISERROR(VLOOKUP($A99,#REF!,86,FALSE))=TRUE,"",IF(VLOOKUP($A99,#REF!,86,FALSE)=0,"",VLOOKUP($A99,#REF!,86,FALSE)))</f>
        <v/>
      </c>
      <c r="O99" s="209" t="str">
        <f>IF(ISERROR(VLOOKUP($A99,#REF!,106,FALSE))=TRUE,"",IF(VLOOKUP($A99,#REF!,106,FALSE)=0,"",VLOOKUP($A99,#REF!,106,FALSE)))</f>
        <v/>
      </c>
      <c r="P99" s="209" t="str">
        <f>IF(ISERROR(VLOOKUP($A99,#REF!,126,FALSE))=TRUE,"",IF(VLOOKUP($A99,#REF!,126,FALSE)=0,"",VLOOKUP($A99,#REF!,126,FALSE)))</f>
        <v/>
      </c>
      <c r="Q99" s="210" t="str">
        <f>IF(ISERROR(VLOOKUP($A99,#REF!,146,FALSE))=TRUE,"",IF(VLOOKUP($A99,#REF!,146,FALSE)=0,"",VLOOKUP($A99,#REF!,146,FALSE)))</f>
        <v/>
      </c>
      <c r="R99" s="210" t="str">
        <f>IF(ISERROR(VLOOKUP($A99,#REF!,166,FALSE))=TRUE,"",IF(VLOOKUP($A99,#REF!,166,FALSE)=0,"",VLOOKUP($A99,#REF!,166,FALSE)))</f>
        <v/>
      </c>
      <c r="S99" s="210" t="str">
        <f>IF(ISERROR(VLOOKUP($A99,#REF!,186,FALSE))=TRUE,"",IF(VLOOKUP($A99,#REF!,186,FALSE)=0,"",VLOOKUP($A99,#REF!,186,FALSE)))</f>
        <v/>
      </c>
      <c r="T99" s="210" t="str">
        <f>IF(ISERROR(VLOOKUP($A99,#REF!,206,FALSE))=TRUE,"",IF(VLOOKUP($A99,#REF!,206,FALSE)=0,"",VLOOKUP($A99,#REF!,206,FALSE)))</f>
        <v/>
      </c>
      <c r="U99" s="210" t="str">
        <f>IF(ISERROR(VLOOKUP($A99,#REF!,226,FALSE))=TRUE,"",IF(VLOOKUP($A99,#REF!,226,FALSE)=0,"",VLOOKUP($A99,#REF!,226,FALSE)))</f>
        <v/>
      </c>
      <c r="V99" s="210" t="str">
        <f>IF(ISERROR(VLOOKUP($A99,#REF!,246,FALSE))=TRUE,"",IF(VLOOKUP($A99,#REF!,246,FALSE)=0,"",VLOOKUP($A99,#REF!,246,FALSE)))</f>
        <v/>
      </c>
      <c r="W99" s="210" t="str">
        <f>IF(ISERROR(VLOOKUP($A99,#REF!,266,FALSE))=TRUE,"",IF(VLOOKUP($A99,#REF!,266,FALSE)=0,"",VLOOKUP($A99,#REF!,266,FALSE)))</f>
        <v/>
      </c>
      <c r="X99" s="210" t="str">
        <f>IF(ISERROR(VLOOKUP($A99,#REF!,286,FALSE))=TRUE,"",IF(VLOOKUP($A99,#REF!,286,FALSE)=0,"",VLOOKUP($A99,#REF!,286,FALSE)))</f>
        <v/>
      </c>
      <c r="Y99" s="210" t="str">
        <f>IF(ISERROR(VLOOKUP($A99,#REF!,306,FALSE))=TRUE,"",IF(VLOOKUP($A99,#REF!,306,FALSE)=0,"",VLOOKUP($A99,#REF!,306,FALSE)))</f>
        <v/>
      </c>
      <c r="Z99" s="210" t="str">
        <f>IF(ISERROR(VLOOKUP($A99,#REF!,326,FALSE))=TRUE,"",IF(VLOOKUP($A99,#REF!,326,FALSE)=0,"",VLOOKUP($A99,#REF!,326,FALSE)))</f>
        <v/>
      </c>
      <c r="AA99" s="210" t="str">
        <f>IF(ISERROR(VLOOKUP($A99,#REF!,346,FALSE))=TRUE,"",IF(VLOOKUP($A99,#REF!,346,FALSE)=0,"",VLOOKUP($A99,#REF!,346,FALSE)))</f>
        <v/>
      </c>
      <c r="AB99" s="210" t="str">
        <f>IF(ISERROR(VLOOKUP($A99,#REF!,366,FALSE))=TRUE,"",IF(VLOOKUP($A99,#REF!,366,FALSE)=0,"",VLOOKUP($A99,#REF!,366,FALSE)))</f>
        <v/>
      </c>
      <c r="AC99" s="210" t="str">
        <f>IF(ISERROR(VLOOKUP($A99,#REF!,386,FALSE))=TRUE,"",IF(VLOOKUP($A99,#REF!,386,FALSE)=0,"",VLOOKUP($A99,#REF!,386,FALSE)))</f>
        <v/>
      </c>
    </row>
    <row r="100" spans="1:29" ht="13.5" customHeight="1">
      <c r="A100" s="204" t="str">
        <f>IF(info_parties!A100="","",info_parties!A100)</f>
        <v/>
      </c>
      <c r="B100" s="89" t="str">
        <f>IF(A100="","",MID(info_weblinks!$C$3,32,3))</f>
        <v/>
      </c>
      <c r="C100" s="89" t="str">
        <f>IF(info_parties!G100="","",info_parties!G100)</f>
        <v/>
      </c>
      <c r="D100" s="89" t="str">
        <f>IF(info_parties!K100="","",info_parties!K100)</f>
        <v/>
      </c>
      <c r="E100" s="89" t="str">
        <f>IF(info_parties!H100="","",info_parties!H100)</f>
        <v/>
      </c>
      <c r="F100" s="205" t="str">
        <f t="shared" si="4"/>
        <v/>
      </c>
      <c r="G100" s="206" t="str">
        <f t="shared" si="5"/>
        <v/>
      </c>
      <c r="H100" s="207" t="str">
        <f t="shared" si="6"/>
        <v/>
      </c>
      <c r="I100" s="208" t="str">
        <f t="shared" si="7"/>
        <v/>
      </c>
      <c r="J100" s="209" t="str">
        <f>IF(ISERROR(VLOOKUP($A100,#REF!,6,FALSE))=TRUE,"",IF(VLOOKUP($A100,#REF!,6,FALSE)=0,"",VLOOKUP($A100,#REF!,6,FALSE)))</f>
        <v/>
      </c>
      <c r="K100" s="209" t="str">
        <f>IF(ISERROR(VLOOKUP($A100,#REF!,26,FALSE))=TRUE,"",IF(VLOOKUP($A100,#REF!,26,FALSE)=0,"",VLOOKUP($A100,#REF!,26,FALSE)))</f>
        <v/>
      </c>
      <c r="L100" s="209" t="str">
        <f>IF(ISERROR(VLOOKUP($A100,#REF!,46,FALSE))=TRUE,"",IF(VLOOKUP($A100,#REF!,46,FALSE)=0,"",VLOOKUP($A100,#REF!,46,FALSE)))</f>
        <v/>
      </c>
      <c r="M100" s="209" t="str">
        <f>IF(ISERROR(VLOOKUP($A100,#REF!,66,FALSE))=TRUE,"",IF(VLOOKUP($A100,#REF!,66,FALSE)=0,"",VLOOKUP($A100,#REF!,66,FALSE)))</f>
        <v/>
      </c>
      <c r="N100" s="209" t="str">
        <f>IF(ISERROR(VLOOKUP($A100,#REF!,86,FALSE))=TRUE,"",IF(VLOOKUP($A100,#REF!,86,FALSE)=0,"",VLOOKUP($A100,#REF!,86,FALSE)))</f>
        <v/>
      </c>
      <c r="O100" s="209" t="str">
        <f>IF(ISERROR(VLOOKUP($A100,#REF!,106,FALSE))=TRUE,"",IF(VLOOKUP($A100,#REF!,106,FALSE)=0,"",VLOOKUP($A100,#REF!,106,FALSE)))</f>
        <v/>
      </c>
      <c r="P100" s="209" t="str">
        <f>IF(ISERROR(VLOOKUP($A100,#REF!,126,FALSE))=TRUE,"",IF(VLOOKUP($A100,#REF!,126,FALSE)=0,"",VLOOKUP($A100,#REF!,126,FALSE)))</f>
        <v/>
      </c>
      <c r="Q100" s="210" t="str">
        <f>IF(ISERROR(VLOOKUP($A100,#REF!,146,FALSE))=TRUE,"",IF(VLOOKUP($A100,#REF!,146,FALSE)=0,"",VLOOKUP($A100,#REF!,146,FALSE)))</f>
        <v/>
      </c>
      <c r="R100" s="210" t="str">
        <f>IF(ISERROR(VLOOKUP($A100,#REF!,166,FALSE))=TRUE,"",IF(VLOOKUP($A100,#REF!,166,FALSE)=0,"",VLOOKUP($A100,#REF!,166,FALSE)))</f>
        <v/>
      </c>
      <c r="S100" s="210" t="str">
        <f>IF(ISERROR(VLOOKUP($A100,#REF!,186,FALSE))=TRUE,"",IF(VLOOKUP($A100,#REF!,186,FALSE)=0,"",VLOOKUP($A100,#REF!,186,FALSE)))</f>
        <v/>
      </c>
      <c r="T100" s="210" t="str">
        <f>IF(ISERROR(VLOOKUP($A100,#REF!,206,FALSE))=TRUE,"",IF(VLOOKUP($A100,#REF!,206,FALSE)=0,"",VLOOKUP($A100,#REF!,206,FALSE)))</f>
        <v/>
      </c>
      <c r="U100" s="210" t="str">
        <f>IF(ISERROR(VLOOKUP($A100,#REF!,226,FALSE))=TRUE,"",IF(VLOOKUP($A100,#REF!,226,FALSE)=0,"",VLOOKUP($A100,#REF!,226,FALSE)))</f>
        <v/>
      </c>
      <c r="V100" s="210" t="str">
        <f>IF(ISERROR(VLOOKUP($A100,#REF!,246,FALSE))=TRUE,"",IF(VLOOKUP($A100,#REF!,246,FALSE)=0,"",VLOOKUP($A100,#REF!,246,FALSE)))</f>
        <v/>
      </c>
      <c r="W100" s="210" t="str">
        <f>IF(ISERROR(VLOOKUP($A100,#REF!,266,FALSE))=TRUE,"",IF(VLOOKUP($A100,#REF!,266,FALSE)=0,"",VLOOKUP($A100,#REF!,266,FALSE)))</f>
        <v/>
      </c>
      <c r="X100" s="210" t="str">
        <f>IF(ISERROR(VLOOKUP($A100,#REF!,286,FALSE))=TRUE,"",IF(VLOOKUP($A100,#REF!,286,FALSE)=0,"",VLOOKUP($A100,#REF!,286,FALSE)))</f>
        <v/>
      </c>
      <c r="Y100" s="210" t="str">
        <f>IF(ISERROR(VLOOKUP($A100,#REF!,306,FALSE))=TRUE,"",IF(VLOOKUP($A100,#REF!,306,FALSE)=0,"",VLOOKUP($A100,#REF!,306,FALSE)))</f>
        <v/>
      </c>
      <c r="Z100" s="210" t="str">
        <f>IF(ISERROR(VLOOKUP($A100,#REF!,326,FALSE))=TRUE,"",IF(VLOOKUP($A100,#REF!,326,FALSE)=0,"",VLOOKUP($A100,#REF!,326,FALSE)))</f>
        <v/>
      </c>
      <c r="AA100" s="210" t="str">
        <f>IF(ISERROR(VLOOKUP($A100,#REF!,346,FALSE))=TRUE,"",IF(VLOOKUP($A100,#REF!,346,FALSE)=0,"",VLOOKUP($A100,#REF!,346,FALSE)))</f>
        <v/>
      </c>
      <c r="AB100" s="210" t="str">
        <f>IF(ISERROR(VLOOKUP($A100,#REF!,366,FALSE))=TRUE,"",IF(VLOOKUP($A100,#REF!,366,FALSE)=0,"",VLOOKUP($A100,#REF!,366,FALSE)))</f>
        <v/>
      </c>
      <c r="AC100" s="210" t="str">
        <f>IF(ISERROR(VLOOKUP($A100,#REF!,386,FALSE))=TRUE,"",IF(VLOOKUP($A100,#REF!,386,FALSE)=0,"",VLOOKUP($A100,#REF!,386,FALSE)))</f>
        <v/>
      </c>
    </row>
    <row r="101" spans="1:29" ht="13.5" customHeight="1">
      <c r="A101" s="204" t="str">
        <f>IF(info_parties!A101="","",info_parties!A101)</f>
        <v/>
      </c>
      <c r="B101" s="89" t="str">
        <f>IF(A101="","",MID(info_weblinks!$C$3,32,3))</f>
        <v/>
      </c>
      <c r="C101" s="89" t="str">
        <f>IF(info_parties!G101="","",info_parties!G101)</f>
        <v/>
      </c>
      <c r="D101" s="89" t="str">
        <f>IF(info_parties!K101="","",info_parties!K101)</f>
        <v/>
      </c>
      <c r="E101" s="89" t="str">
        <f>IF(info_parties!H101="","",info_parties!H101)</f>
        <v/>
      </c>
      <c r="F101" s="205" t="str">
        <f t="shared" si="4"/>
        <v/>
      </c>
      <c r="G101" s="206" t="str">
        <f t="shared" si="5"/>
        <v/>
      </c>
      <c r="H101" s="207" t="str">
        <f t="shared" si="6"/>
        <v/>
      </c>
      <c r="I101" s="208" t="str">
        <f t="shared" si="7"/>
        <v/>
      </c>
      <c r="J101" s="209" t="str">
        <f>IF(ISERROR(VLOOKUP($A101,#REF!,6,FALSE))=TRUE,"",IF(VLOOKUP($A101,#REF!,6,FALSE)=0,"",VLOOKUP($A101,#REF!,6,FALSE)))</f>
        <v/>
      </c>
      <c r="K101" s="209" t="str">
        <f>IF(ISERROR(VLOOKUP($A101,#REF!,26,FALSE))=TRUE,"",IF(VLOOKUP($A101,#REF!,26,FALSE)=0,"",VLOOKUP($A101,#REF!,26,FALSE)))</f>
        <v/>
      </c>
      <c r="L101" s="209" t="str">
        <f>IF(ISERROR(VLOOKUP($A101,#REF!,46,FALSE))=TRUE,"",IF(VLOOKUP($A101,#REF!,46,FALSE)=0,"",VLOOKUP($A101,#REF!,46,FALSE)))</f>
        <v/>
      </c>
      <c r="M101" s="209" t="str">
        <f>IF(ISERROR(VLOOKUP($A101,#REF!,66,FALSE))=TRUE,"",IF(VLOOKUP($A101,#REF!,66,FALSE)=0,"",VLOOKUP($A101,#REF!,66,FALSE)))</f>
        <v/>
      </c>
      <c r="N101" s="209" t="str">
        <f>IF(ISERROR(VLOOKUP($A101,#REF!,86,FALSE))=TRUE,"",IF(VLOOKUP($A101,#REF!,86,FALSE)=0,"",VLOOKUP($A101,#REF!,86,FALSE)))</f>
        <v/>
      </c>
      <c r="O101" s="209" t="str">
        <f>IF(ISERROR(VLOOKUP($A101,#REF!,106,FALSE))=TRUE,"",IF(VLOOKUP($A101,#REF!,106,FALSE)=0,"",VLOOKUP($A101,#REF!,106,FALSE)))</f>
        <v/>
      </c>
      <c r="P101" s="209" t="str">
        <f>IF(ISERROR(VLOOKUP($A101,#REF!,126,FALSE))=TRUE,"",IF(VLOOKUP($A101,#REF!,126,FALSE)=0,"",VLOOKUP($A101,#REF!,126,FALSE)))</f>
        <v/>
      </c>
      <c r="Q101" s="210" t="str">
        <f>IF(ISERROR(VLOOKUP($A101,#REF!,146,FALSE))=TRUE,"",IF(VLOOKUP($A101,#REF!,146,FALSE)=0,"",VLOOKUP($A101,#REF!,146,FALSE)))</f>
        <v/>
      </c>
      <c r="R101" s="210" t="str">
        <f>IF(ISERROR(VLOOKUP($A101,#REF!,166,FALSE))=TRUE,"",IF(VLOOKUP($A101,#REF!,166,FALSE)=0,"",VLOOKUP($A101,#REF!,166,FALSE)))</f>
        <v/>
      </c>
      <c r="S101" s="210" t="str">
        <f>IF(ISERROR(VLOOKUP($A101,#REF!,186,FALSE))=TRUE,"",IF(VLOOKUP($A101,#REF!,186,FALSE)=0,"",VLOOKUP($A101,#REF!,186,FALSE)))</f>
        <v/>
      </c>
      <c r="T101" s="210" t="str">
        <f>IF(ISERROR(VLOOKUP($A101,#REF!,206,FALSE))=TRUE,"",IF(VLOOKUP($A101,#REF!,206,FALSE)=0,"",VLOOKUP($A101,#REF!,206,FALSE)))</f>
        <v/>
      </c>
      <c r="U101" s="210" t="str">
        <f>IF(ISERROR(VLOOKUP($A101,#REF!,226,FALSE))=TRUE,"",IF(VLOOKUP($A101,#REF!,226,FALSE)=0,"",VLOOKUP($A101,#REF!,226,FALSE)))</f>
        <v/>
      </c>
      <c r="V101" s="210" t="str">
        <f>IF(ISERROR(VLOOKUP($A101,#REF!,246,FALSE))=TRUE,"",IF(VLOOKUP($A101,#REF!,246,FALSE)=0,"",VLOOKUP($A101,#REF!,246,FALSE)))</f>
        <v/>
      </c>
      <c r="W101" s="210" t="str">
        <f>IF(ISERROR(VLOOKUP($A101,#REF!,266,FALSE))=TRUE,"",IF(VLOOKUP($A101,#REF!,266,FALSE)=0,"",VLOOKUP($A101,#REF!,266,FALSE)))</f>
        <v/>
      </c>
      <c r="X101" s="210" t="str">
        <f>IF(ISERROR(VLOOKUP($A101,#REF!,286,FALSE))=TRUE,"",IF(VLOOKUP($A101,#REF!,286,FALSE)=0,"",VLOOKUP($A101,#REF!,286,FALSE)))</f>
        <v/>
      </c>
      <c r="Y101" s="210" t="str">
        <f>IF(ISERROR(VLOOKUP($A101,#REF!,306,FALSE))=TRUE,"",IF(VLOOKUP($A101,#REF!,306,FALSE)=0,"",VLOOKUP($A101,#REF!,306,FALSE)))</f>
        <v/>
      </c>
      <c r="Z101" s="210" t="str">
        <f>IF(ISERROR(VLOOKUP($A101,#REF!,326,FALSE))=TRUE,"",IF(VLOOKUP($A101,#REF!,326,FALSE)=0,"",VLOOKUP($A101,#REF!,326,FALSE)))</f>
        <v/>
      </c>
      <c r="AA101" s="210" t="str">
        <f>IF(ISERROR(VLOOKUP($A101,#REF!,346,FALSE))=TRUE,"",IF(VLOOKUP($A101,#REF!,346,FALSE)=0,"",VLOOKUP($A101,#REF!,346,FALSE)))</f>
        <v/>
      </c>
      <c r="AB101" s="210" t="str">
        <f>IF(ISERROR(VLOOKUP($A101,#REF!,366,FALSE))=TRUE,"",IF(VLOOKUP($A101,#REF!,366,FALSE)=0,"",VLOOKUP($A101,#REF!,366,FALSE)))</f>
        <v/>
      </c>
      <c r="AC101" s="210" t="str">
        <f>IF(ISERROR(VLOOKUP($A101,#REF!,386,FALSE))=TRUE,"",IF(VLOOKUP($A101,#REF!,386,FALSE)=0,"",VLOOKUP($A101,#REF!,386,FALSE)))</f>
        <v/>
      </c>
    </row>
    <row r="102" spans="1:29" ht="13.5" customHeight="1">
      <c r="A102" s="204"/>
      <c r="B102" s="89" t="str">
        <f>IF(A102="","",MID(info_weblinks!$C$3,32,3))</f>
        <v/>
      </c>
      <c r="C102" s="89" t="str">
        <f>IF(info_parties!G102="","",info_parties!G102)</f>
        <v/>
      </c>
      <c r="D102" s="89" t="str">
        <f>IF(info_parties!K102="","",info_parties!K102)</f>
        <v/>
      </c>
      <c r="E102" s="89" t="str">
        <f>IF(info_parties!H102="","",info_parties!H102)</f>
        <v/>
      </c>
      <c r="F102" s="205" t="str">
        <f t="shared" si="4"/>
        <v/>
      </c>
      <c r="G102" s="206" t="str">
        <f t="shared" si="5"/>
        <v/>
      </c>
      <c r="H102" s="207" t="str">
        <f t="shared" si="6"/>
        <v/>
      </c>
      <c r="I102" s="208" t="str">
        <f t="shared" si="7"/>
        <v/>
      </c>
      <c r="J102" s="209" t="str">
        <f>IF(ISERROR(VLOOKUP($A102,#REF!,6,FALSE))=TRUE,"",IF(VLOOKUP($A102,#REF!,6,FALSE)=0,"",VLOOKUP($A102,#REF!,6,FALSE)))</f>
        <v/>
      </c>
      <c r="K102" s="209" t="str">
        <f>IF(ISERROR(VLOOKUP($A102,#REF!,26,FALSE))=TRUE,"",IF(VLOOKUP($A102,#REF!,26,FALSE)=0,"",VLOOKUP($A102,#REF!,26,FALSE)))</f>
        <v/>
      </c>
      <c r="L102" s="209" t="str">
        <f>IF(ISERROR(VLOOKUP($A102,#REF!,46,FALSE))=TRUE,"",IF(VLOOKUP($A102,#REF!,46,FALSE)=0,"",VLOOKUP($A102,#REF!,46,FALSE)))</f>
        <v/>
      </c>
      <c r="M102" s="209" t="str">
        <f>IF(ISERROR(VLOOKUP($A102,#REF!,66,FALSE))=TRUE,"",IF(VLOOKUP($A102,#REF!,66,FALSE)=0,"",VLOOKUP($A102,#REF!,66,FALSE)))</f>
        <v/>
      </c>
      <c r="N102" s="209" t="str">
        <f>IF(ISERROR(VLOOKUP($A102,#REF!,86,FALSE))=TRUE,"",IF(VLOOKUP($A102,#REF!,86,FALSE)=0,"",VLOOKUP($A102,#REF!,86,FALSE)))</f>
        <v/>
      </c>
      <c r="O102" s="209" t="str">
        <f>IF(ISERROR(VLOOKUP($A102,#REF!,106,FALSE))=TRUE,"",IF(VLOOKUP($A102,#REF!,106,FALSE)=0,"",VLOOKUP($A102,#REF!,106,FALSE)))</f>
        <v/>
      </c>
      <c r="P102" s="209" t="str">
        <f>IF(ISERROR(VLOOKUP($A102,#REF!,126,FALSE))=TRUE,"",IF(VLOOKUP($A102,#REF!,126,FALSE)=0,"",VLOOKUP($A102,#REF!,126,FALSE)))</f>
        <v/>
      </c>
      <c r="Q102" s="210" t="str">
        <f>IF(ISERROR(VLOOKUP($A102,#REF!,146,FALSE))=TRUE,"",IF(VLOOKUP($A102,#REF!,146,FALSE)=0,"",VLOOKUP($A102,#REF!,146,FALSE)))</f>
        <v/>
      </c>
      <c r="R102" s="210" t="str">
        <f>IF(ISERROR(VLOOKUP($A102,#REF!,166,FALSE))=TRUE,"",IF(VLOOKUP($A102,#REF!,166,FALSE)=0,"",VLOOKUP($A102,#REF!,166,FALSE)))</f>
        <v/>
      </c>
      <c r="S102" s="210" t="str">
        <f>IF(ISERROR(VLOOKUP($A102,#REF!,186,FALSE))=TRUE,"",IF(VLOOKUP($A102,#REF!,186,FALSE)=0,"",VLOOKUP($A102,#REF!,186,FALSE)))</f>
        <v/>
      </c>
      <c r="T102" s="210" t="str">
        <f>IF(ISERROR(VLOOKUP($A102,#REF!,206,FALSE))=TRUE,"",IF(VLOOKUP($A102,#REF!,206,FALSE)=0,"",VLOOKUP($A102,#REF!,206,FALSE)))</f>
        <v/>
      </c>
      <c r="U102" s="210" t="str">
        <f>IF(ISERROR(VLOOKUP($A102,#REF!,226,FALSE))=TRUE,"",IF(VLOOKUP($A102,#REF!,226,FALSE)=0,"",VLOOKUP($A102,#REF!,226,FALSE)))</f>
        <v/>
      </c>
      <c r="V102" s="210" t="str">
        <f>IF(ISERROR(VLOOKUP($A102,#REF!,246,FALSE))=TRUE,"",IF(VLOOKUP($A102,#REF!,246,FALSE)=0,"",VLOOKUP($A102,#REF!,246,FALSE)))</f>
        <v/>
      </c>
      <c r="W102" s="210" t="str">
        <f>IF(ISERROR(VLOOKUP($A102,#REF!,266,FALSE))=TRUE,"",IF(VLOOKUP($A102,#REF!,266,FALSE)=0,"",VLOOKUP($A102,#REF!,266,FALSE)))</f>
        <v/>
      </c>
      <c r="X102" s="210" t="str">
        <f>IF(ISERROR(VLOOKUP($A102,#REF!,286,FALSE))=TRUE,"",IF(VLOOKUP($A102,#REF!,286,FALSE)=0,"",VLOOKUP($A102,#REF!,286,FALSE)))</f>
        <v/>
      </c>
      <c r="Y102" s="210" t="str">
        <f>IF(ISERROR(VLOOKUP($A102,#REF!,306,FALSE))=TRUE,"",IF(VLOOKUP($A102,#REF!,306,FALSE)=0,"",VLOOKUP($A102,#REF!,306,FALSE)))</f>
        <v/>
      </c>
      <c r="Z102" s="210" t="str">
        <f>IF(ISERROR(VLOOKUP($A102,#REF!,326,FALSE))=TRUE,"",IF(VLOOKUP($A102,#REF!,326,FALSE)=0,"",VLOOKUP($A102,#REF!,326,FALSE)))</f>
        <v/>
      </c>
      <c r="AA102" s="210" t="str">
        <f>IF(ISERROR(VLOOKUP($A102,#REF!,346,FALSE))=TRUE,"",IF(VLOOKUP($A102,#REF!,346,FALSE)=0,"",VLOOKUP($A102,#REF!,346,FALSE)))</f>
        <v/>
      </c>
      <c r="AB102" s="210" t="str">
        <f>IF(ISERROR(VLOOKUP($A102,#REF!,366,FALSE))=TRUE,"",IF(VLOOKUP($A102,#REF!,366,FALSE)=0,"",VLOOKUP($A102,#REF!,366,FALSE)))</f>
        <v/>
      </c>
      <c r="AC102" s="210" t="str">
        <f>IF(ISERROR(VLOOKUP($A102,#REF!,386,FALSE))=TRUE,"",IF(VLOOKUP($A102,#REF!,386,FALSE)=0,"",VLOOKUP($A102,#REF!,386,FALSE)))</f>
        <v/>
      </c>
    </row>
    <row r="103" spans="1:29" ht="13.5" customHeight="1">
      <c r="A103" s="204"/>
      <c r="B103" s="89" t="str">
        <f>IF(A103="","",MID(info_weblinks!$C$3,32,3))</f>
        <v/>
      </c>
      <c r="C103" s="89" t="str">
        <f>IF(info_parties!G103="","",info_parties!G103)</f>
        <v/>
      </c>
      <c r="D103" s="89" t="str">
        <f>IF(info_parties!K103="","",info_parties!K103)</f>
        <v/>
      </c>
      <c r="E103" s="89" t="str">
        <f>IF(info_parties!H103="","",info_parties!H103)</f>
        <v/>
      </c>
      <c r="F103" s="205" t="str">
        <f t="shared" si="4"/>
        <v/>
      </c>
      <c r="G103" s="206" t="str">
        <f t="shared" si="5"/>
        <v/>
      </c>
      <c r="H103" s="207" t="str">
        <f t="shared" si="6"/>
        <v/>
      </c>
      <c r="I103" s="208" t="str">
        <f t="shared" si="7"/>
        <v/>
      </c>
      <c r="J103" s="209" t="str">
        <f>IF(ISERROR(VLOOKUP($A103,#REF!,6,FALSE))=TRUE,"",IF(VLOOKUP($A103,#REF!,6,FALSE)=0,"",VLOOKUP($A103,#REF!,6,FALSE)))</f>
        <v/>
      </c>
      <c r="K103" s="209" t="str">
        <f>IF(ISERROR(VLOOKUP($A103,#REF!,26,FALSE))=TRUE,"",IF(VLOOKUP($A103,#REF!,26,FALSE)=0,"",VLOOKUP($A103,#REF!,26,FALSE)))</f>
        <v/>
      </c>
      <c r="L103" s="209" t="str">
        <f>IF(ISERROR(VLOOKUP($A103,#REF!,46,FALSE))=TRUE,"",IF(VLOOKUP($A103,#REF!,46,FALSE)=0,"",VLOOKUP($A103,#REF!,46,FALSE)))</f>
        <v/>
      </c>
      <c r="M103" s="209" t="str">
        <f>IF(ISERROR(VLOOKUP($A103,#REF!,66,FALSE))=TRUE,"",IF(VLOOKUP($A103,#REF!,66,FALSE)=0,"",VLOOKUP($A103,#REF!,66,FALSE)))</f>
        <v/>
      </c>
      <c r="N103" s="209" t="str">
        <f>IF(ISERROR(VLOOKUP($A103,#REF!,86,FALSE))=TRUE,"",IF(VLOOKUP($A103,#REF!,86,FALSE)=0,"",VLOOKUP($A103,#REF!,86,FALSE)))</f>
        <v/>
      </c>
      <c r="O103" s="209" t="str">
        <f>IF(ISERROR(VLOOKUP($A103,#REF!,106,FALSE))=TRUE,"",IF(VLOOKUP($A103,#REF!,106,FALSE)=0,"",VLOOKUP($A103,#REF!,106,FALSE)))</f>
        <v/>
      </c>
      <c r="P103" s="209" t="str">
        <f>IF(ISERROR(VLOOKUP($A103,#REF!,126,FALSE))=TRUE,"",IF(VLOOKUP($A103,#REF!,126,FALSE)=0,"",VLOOKUP($A103,#REF!,126,FALSE)))</f>
        <v/>
      </c>
      <c r="Q103" s="210" t="str">
        <f>IF(ISERROR(VLOOKUP($A103,#REF!,146,FALSE))=TRUE,"",IF(VLOOKUP($A103,#REF!,146,FALSE)=0,"",VLOOKUP($A103,#REF!,146,FALSE)))</f>
        <v/>
      </c>
      <c r="R103" s="210" t="str">
        <f>IF(ISERROR(VLOOKUP($A103,#REF!,166,FALSE))=TRUE,"",IF(VLOOKUP($A103,#REF!,166,FALSE)=0,"",VLOOKUP($A103,#REF!,166,FALSE)))</f>
        <v/>
      </c>
      <c r="S103" s="210" t="str">
        <f>IF(ISERROR(VLOOKUP($A103,#REF!,186,FALSE))=TRUE,"",IF(VLOOKUP($A103,#REF!,186,FALSE)=0,"",VLOOKUP($A103,#REF!,186,FALSE)))</f>
        <v/>
      </c>
      <c r="T103" s="210" t="str">
        <f>IF(ISERROR(VLOOKUP($A103,#REF!,206,FALSE))=TRUE,"",IF(VLOOKUP($A103,#REF!,206,FALSE)=0,"",VLOOKUP($A103,#REF!,206,FALSE)))</f>
        <v/>
      </c>
      <c r="U103" s="210" t="str">
        <f>IF(ISERROR(VLOOKUP($A103,#REF!,226,FALSE))=TRUE,"",IF(VLOOKUP($A103,#REF!,226,FALSE)=0,"",VLOOKUP($A103,#REF!,226,FALSE)))</f>
        <v/>
      </c>
      <c r="V103" s="210" t="str">
        <f>IF(ISERROR(VLOOKUP($A103,#REF!,246,FALSE))=TRUE,"",IF(VLOOKUP($A103,#REF!,246,FALSE)=0,"",VLOOKUP($A103,#REF!,246,FALSE)))</f>
        <v/>
      </c>
      <c r="W103" s="210" t="str">
        <f>IF(ISERROR(VLOOKUP($A103,#REF!,266,FALSE))=TRUE,"",IF(VLOOKUP($A103,#REF!,266,FALSE)=0,"",VLOOKUP($A103,#REF!,266,FALSE)))</f>
        <v/>
      </c>
      <c r="X103" s="210" t="str">
        <f>IF(ISERROR(VLOOKUP($A103,#REF!,286,FALSE))=TRUE,"",IF(VLOOKUP($A103,#REF!,286,FALSE)=0,"",VLOOKUP($A103,#REF!,286,FALSE)))</f>
        <v/>
      </c>
      <c r="Y103" s="210" t="str">
        <f>IF(ISERROR(VLOOKUP($A103,#REF!,306,FALSE))=TRUE,"",IF(VLOOKUP($A103,#REF!,306,FALSE)=0,"",VLOOKUP($A103,#REF!,306,FALSE)))</f>
        <v/>
      </c>
      <c r="Z103" s="210" t="str">
        <f>IF(ISERROR(VLOOKUP($A103,#REF!,326,FALSE))=TRUE,"",IF(VLOOKUP($A103,#REF!,326,FALSE)=0,"",VLOOKUP($A103,#REF!,326,FALSE)))</f>
        <v/>
      </c>
      <c r="AA103" s="210" t="str">
        <f>IF(ISERROR(VLOOKUP($A103,#REF!,346,FALSE))=TRUE,"",IF(VLOOKUP($A103,#REF!,346,FALSE)=0,"",VLOOKUP($A103,#REF!,346,FALSE)))</f>
        <v/>
      </c>
      <c r="AB103" s="210" t="str">
        <f>IF(ISERROR(VLOOKUP($A103,#REF!,366,FALSE))=TRUE,"",IF(VLOOKUP($A103,#REF!,366,FALSE)=0,"",VLOOKUP($A103,#REF!,366,FALSE)))</f>
        <v/>
      </c>
      <c r="AC103" s="210" t="str">
        <f>IF(ISERROR(VLOOKUP($A103,#REF!,386,FALSE))=TRUE,"",IF(VLOOKUP($A103,#REF!,386,FALSE)=0,"",VLOOKUP($A103,#REF!,386,FALSE)))</f>
        <v/>
      </c>
    </row>
    <row r="104" spans="1:29" ht="13.5" customHeight="1">
      <c r="A104" s="204"/>
      <c r="B104" s="89" t="str">
        <f>IF(A104="","",MID(info_weblinks!$C$3,32,3))</f>
        <v/>
      </c>
      <c r="C104" s="89" t="str">
        <f>IF(info_parties!G104="","",info_parties!G104)</f>
        <v/>
      </c>
      <c r="D104" s="89" t="str">
        <f>IF(info_parties!K104="","",info_parties!K104)</f>
        <v/>
      </c>
      <c r="E104" s="89" t="str">
        <f>IF(info_parties!H104="","",info_parties!H104)</f>
        <v/>
      </c>
      <c r="F104" s="205" t="str">
        <f t="shared" si="4"/>
        <v/>
      </c>
      <c r="G104" s="206" t="str">
        <f t="shared" si="5"/>
        <v/>
      </c>
      <c r="H104" s="207" t="str">
        <f t="shared" si="6"/>
        <v/>
      </c>
      <c r="I104" s="208" t="str">
        <f t="shared" si="7"/>
        <v/>
      </c>
      <c r="J104" s="209" t="str">
        <f>IF(ISERROR(VLOOKUP($A104,#REF!,6,FALSE))=TRUE,"",IF(VLOOKUP($A104,#REF!,6,FALSE)=0,"",VLOOKUP($A104,#REF!,6,FALSE)))</f>
        <v/>
      </c>
      <c r="K104" s="209" t="str">
        <f>IF(ISERROR(VLOOKUP($A104,#REF!,26,FALSE))=TRUE,"",IF(VLOOKUP($A104,#REF!,26,FALSE)=0,"",VLOOKUP($A104,#REF!,26,FALSE)))</f>
        <v/>
      </c>
      <c r="L104" s="209" t="str">
        <f>IF(ISERROR(VLOOKUP($A104,#REF!,46,FALSE))=TRUE,"",IF(VLOOKUP($A104,#REF!,46,FALSE)=0,"",VLOOKUP($A104,#REF!,46,FALSE)))</f>
        <v/>
      </c>
      <c r="M104" s="209" t="str">
        <f>IF(ISERROR(VLOOKUP($A104,#REF!,66,FALSE))=TRUE,"",IF(VLOOKUP($A104,#REF!,66,FALSE)=0,"",VLOOKUP($A104,#REF!,66,FALSE)))</f>
        <v/>
      </c>
      <c r="N104" s="209" t="str">
        <f>IF(ISERROR(VLOOKUP($A104,#REF!,86,FALSE))=TRUE,"",IF(VLOOKUP($A104,#REF!,86,FALSE)=0,"",VLOOKUP($A104,#REF!,86,FALSE)))</f>
        <v/>
      </c>
      <c r="O104" s="209" t="str">
        <f>IF(ISERROR(VLOOKUP($A104,#REF!,106,FALSE))=TRUE,"",IF(VLOOKUP($A104,#REF!,106,FALSE)=0,"",VLOOKUP($A104,#REF!,106,FALSE)))</f>
        <v/>
      </c>
      <c r="P104" s="209" t="str">
        <f>IF(ISERROR(VLOOKUP($A104,#REF!,126,FALSE))=TRUE,"",IF(VLOOKUP($A104,#REF!,126,FALSE)=0,"",VLOOKUP($A104,#REF!,126,FALSE)))</f>
        <v/>
      </c>
      <c r="Q104" s="210" t="str">
        <f>IF(ISERROR(VLOOKUP($A104,#REF!,146,FALSE))=TRUE,"",IF(VLOOKUP($A104,#REF!,146,FALSE)=0,"",VLOOKUP($A104,#REF!,146,FALSE)))</f>
        <v/>
      </c>
      <c r="R104" s="210" t="str">
        <f>IF(ISERROR(VLOOKUP($A104,#REF!,166,FALSE))=TRUE,"",IF(VLOOKUP($A104,#REF!,166,FALSE)=0,"",VLOOKUP($A104,#REF!,166,FALSE)))</f>
        <v/>
      </c>
      <c r="S104" s="210" t="str">
        <f>IF(ISERROR(VLOOKUP($A104,#REF!,186,FALSE))=TRUE,"",IF(VLOOKUP($A104,#REF!,186,FALSE)=0,"",VLOOKUP($A104,#REF!,186,FALSE)))</f>
        <v/>
      </c>
      <c r="T104" s="210" t="str">
        <f>IF(ISERROR(VLOOKUP($A104,#REF!,206,FALSE))=TRUE,"",IF(VLOOKUP($A104,#REF!,206,FALSE)=0,"",VLOOKUP($A104,#REF!,206,FALSE)))</f>
        <v/>
      </c>
      <c r="U104" s="210" t="str">
        <f>IF(ISERROR(VLOOKUP($A104,#REF!,226,FALSE))=TRUE,"",IF(VLOOKUP($A104,#REF!,226,FALSE)=0,"",VLOOKUP($A104,#REF!,226,FALSE)))</f>
        <v/>
      </c>
      <c r="V104" s="210" t="str">
        <f>IF(ISERROR(VLOOKUP($A104,#REF!,246,FALSE))=TRUE,"",IF(VLOOKUP($A104,#REF!,246,FALSE)=0,"",VLOOKUP($A104,#REF!,246,FALSE)))</f>
        <v/>
      </c>
      <c r="W104" s="210" t="str">
        <f>IF(ISERROR(VLOOKUP($A104,#REF!,266,FALSE))=TRUE,"",IF(VLOOKUP($A104,#REF!,266,FALSE)=0,"",VLOOKUP($A104,#REF!,266,FALSE)))</f>
        <v/>
      </c>
      <c r="X104" s="210" t="str">
        <f>IF(ISERROR(VLOOKUP($A104,#REF!,286,FALSE))=TRUE,"",IF(VLOOKUP($A104,#REF!,286,FALSE)=0,"",VLOOKUP($A104,#REF!,286,FALSE)))</f>
        <v/>
      </c>
      <c r="Y104" s="210" t="str">
        <f>IF(ISERROR(VLOOKUP($A104,#REF!,306,FALSE))=TRUE,"",IF(VLOOKUP($A104,#REF!,306,FALSE)=0,"",VLOOKUP($A104,#REF!,306,FALSE)))</f>
        <v/>
      </c>
      <c r="Z104" s="210" t="str">
        <f>IF(ISERROR(VLOOKUP($A104,#REF!,326,FALSE))=TRUE,"",IF(VLOOKUP($A104,#REF!,326,FALSE)=0,"",VLOOKUP($A104,#REF!,326,FALSE)))</f>
        <v/>
      </c>
      <c r="AA104" s="210" t="str">
        <f>IF(ISERROR(VLOOKUP($A104,#REF!,346,FALSE))=TRUE,"",IF(VLOOKUP($A104,#REF!,346,FALSE)=0,"",VLOOKUP($A104,#REF!,346,FALSE)))</f>
        <v/>
      </c>
      <c r="AB104" s="210" t="str">
        <f>IF(ISERROR(VLOOKUP($A104,#REF!,366,FALSE))=TRUE,"",IF(VLOOKUP($A104,#REF!,366,FALSE)=0,"",VLOOKUP($A104,#REF!,366,FALSE)))</f>
        <v/>
      </c>
      <c r="AC104" s="210" t="str">
        <f>IF(ISERROR(VLOOKUP($A104,#REF!,386,FALSE))=TRUE,"",IF(VLOOKUP($A104,#REF!,386,FALSE)=0,"",VLOOKUP($A104,#REF!,386,FALSE)))</f>
        <v/>
      </c>
    </row>
    <row r="105" spans="1:29" ht="13.5" customHeight="1">
      <c r="A105" s="204"/>
      <c r="B105" s="89" t="str">
        <f>IF(A105="","",MID(info_weblinks!$C$3,32,3))</f>
        <v/>
      </c>
      <c r="C105" s="89" t="str">
        <f>IF(info_parties!G105="","",info_parties!G105)</f>
        <v/>
      </c>
      <c r="D105" s="89" t="str">
        <f>IF(info_parties!K105="","",info_parties!K105)</f>
        <v/>
      </c>
      <c r="E105" s="89" t="str">
        <f>IF(info_parties!H105="","",info_parties!H105)</f>
        <v/>
      </c>
      <c r="F105" s="205" t="str">
        <f t="shared" si="4"/>
        <v/>
      </c>
      <c r="G105" s="206" t="str">
        <f t="shared" si="5"/>
        <v/>
      </c>
      <c r="H105" s="207" t="str">
        <f t="shared" si="6"/>
        <v/>
      </c>
      <c r="I105" s="208" t="str">
        <f t="shared" si="7"/>
        <v/>
      </c>
      <c r="J105" s="209" t="str">
        <f>IF(ISERROR(VLOOKUP($A105,#REF!,6,FALSE))=TRUE,"",IF(VLOOKUP($A105,#REF!,6,FALSE)=0,"",VLOOKUP($A105,#REF!,6,FALSE)))</f>
        <v/>
      </c>
      <c r="K105" s="209" t="str">
        <f>IF(ISERROR(VLOOKUP($A105,#REF!,26,FALSE))=TRUE,"",IF(VLOOKUP($A105,#REF!,26,FALSE)=0,"",VLOOKUP($A105,#REF!,26,FALSE)))</f>
        <v/>
      </c>
      <c r="L105" s="209" t="str">
        <f>IF(ISERROR(VLOOKUP($A105,#REF!,46,FALSE))=TRUE,"",IF(VLOOKUP($A105,#REF!,46,FALSE)=0,"",VLOOKUP($A105,#REF!,46,FALSE)))</f>
        <v/>
      </c>
      <c r="M105" s="209" t="str">
        <f>IF(ISERROR(VLOOKUP($A105,#REF!,66,FALSE))=TRUE,"",IF(VLOOKUP($A105,#REF!,66,FALSE)=0,"",VLOOKUP($A105,#REF!,66,FALSE)))</f>
        <v/>
      </c>
      <c r="N105" s="209" t="str">
        <f>IF(ISERROR(VLOOKUP($A105,#REF!,86,FALSE))=TRUE,"",IF(VLOOKUP($A105,#REF!,86,FALSE)=0,"",VLOOKUP($A105,#REF!,86,FALSE)))</f>
        <v/>
      </c>
      <c r="O105" s="209" t="str">
        <f>IF(ISERROR(VLOOKUP($A105,#REF!,106,FALSE))=TRUE,"",IF(VLOOKUP($A105,#REF!,106,FALSE)=0,"",VLOOKUP($A105,#REF!,106,FALSE)))</f>
        <v/>
      </c>
      <c r="P105" s="209" t="str">
        <f>IF(ISERROR(VLOOKUP($A105,#REF!,126,FALSE))=TRUE,"",IF(VLOOKUP($A105,#REF!,126,FALSE)=0,"",VLOOKUP($A105,#REF!,126,FALSE)))</f>
        <v/>
      </c>
      <c r="Q105" s="210" t="str">
        <f>IF(ISERROR(VLOOKUP($A105,#REF!,146,FALSE))=TRUE,"",IF(VLOOKUP($A105,#REF!,146,FALSE)=0,"",VLOOKUP($A105,#REF!,146,FALSE)))</f>
        <v/>
      </c>
      <c r="R105" s="210" t="str">
        <f>IF(ISERROR(VLOOKUP($A105,#REF!,166,FALSE))=TRUE,"",IF(VLOOKUP($A105,#REF!,166,FALSE)=0,"",VLOOKUP($A105,#REF!,166,FALSE)))</f>
        <v/>
      </c>
      <c r="S105" s="210" t="str">
        <f>IF(ISERROR(VLOOKUP($A105,#REF!,186,FALSE))=TRUE,"",IF(VLOOKUP($A105,#REF!,186,FALSE)=0,"",VLOOKUP($A105,#REF!,186,FALSE)))</f>
        <v/>
      </c>
      <c r="T105" s="210" t="str">
        <f>IF(ISERROR(VLOOKUP($A105,#REF!,206,FALSE))=TRUE,"",IF(VLOOKUP($A105,#REF!,206,FALSE)=0,"",VLOOKUP($A105,#REF!,206,FALSE)))</f>
        <v/>
      </c>
      <c r="U105" s="210" t="str">
        <f>IF(ISERROR(VLOOKUP($A105,#REF!,226,FALSE))=TRUE,"",IF(VLOOKUP($A105,#REF!,226,FALSE)=0,"",VLOOKUP($A105,#REF!,226,FALSE)))</f>
        <v/>
      </c>
      <c r="V105" s="210" t="str">
        <f>IF(ISERROR(VLOOKUP($A105,#REF!,246,FALSE))=TRUE,"",IF(VLOOKUP($A105,#REF!,246,FALSE)=0,"",VLOOKUP($A105,#REF!,246,FALSE)))</f>
        <v/>
      </c>
      <c r="W105" s="210" t="str">
        <f>IF(ISERROR(VLOOKUP($A105,#REF!,266,FALSE))=TRUE,"",IF(VLOOKUP($A105,#REF!,266,FALSE)=0,"",VLOOKUP($A105,#REF!,266,FALSE)))</f>
        <v/>
      </c>
      <c r="X105" s="210" t="str">
        <f>IF(ISERROR(VLOOKUP($A105,#REF!,286,FALSE))=TRUE,"",IF(VLOOKUP($A105,#REF!,286,FALSE)=0,"",VLOOKUP($A105,#REF!,286,FALSE)))</f>
        <v/>
      </c>
      <c r="Y105" s="210" t="str">
        <f>IF(ISERROR(VLOOKUP($A105,#REF!,306,FALSE))=TRUE,"",IF(VLOOKUP($A105,#REF!,306,FALSE)=0,"",VLOOKUP($A105,#REF!,306,FALSE)))</f>
        <v/>
      </c>
      <c r="Z105" s="210" t="str">
        <f>IF(ISERROR(VLOOKUP($A105,#REF!,326,FALSE))=TRUE,"",IF(VLOOKUP($A105,#REF!,326,FALSE)=0,"",VLOOKUP($A105,#REF!,326,FALSE)))</f>
        <v/>
      </c>
      <c r="AA105" s="210" t="str">
        <f>IF(ISERROR(VLOOKUP($A105,#REF!,346,FALSE))=TRUE,"",IF(VLOOKUP($A105,#REF!,346,FALSE)=0,"",VLOOKUP($A105,#REF!,346,FALSE)))</f>
        <v/>
      </c>
      <c r="AB105" s="210" t="str">
        <f>IF(ISERROR(VLOOKUP($A105,#REF!,366,FALSE))=TRUE,"",IF(VLOOKUP($A105,#REF!,366,FALSE)=0,"",VLOOKUP($A105,#REF!,366,FALSE)))</f>
        <v/>
      </c>
      <c r="AC105" s="210" t="str">
        <f>IF(ISERROR(VLOOKUP($A105,#REF!,386,FALSE))=TRUE,"",IF(VLOOKUP($A105,#REF!,386,FALSE)=0,"",VLOOKUP($A105,#REF!,386,FALSE)))</f>
        <v/>
      </c>
    </row>
    <row r="106" spans="1:29" ht="13.5" customHeight="1">
      <c r="A106" s="204"/>
      <c r="B106" s="89" t="str">
        <f>IF(A106="","",MID(info_weblinks!$C$3,32,3))</f>
        <v/>
      </c>
      <c r="C106" s="89" t="str">
        <f>IF(info_parties!G106="","",info_parties!G106)</f>
        <v/>
      </c>
      <c r="D106" s="89" t="str">
        <f>IF(info_parties!K106="","",info_parties!K106)</f>
        <v/>
      </c>
      <c r="E106" s="89" t="str">
        <f>IF(info_parties!H106="","",info_parties!H106)</f>
        <v/>
      </c>
      <c r="F106" s="205" t="str">
        <f t="shared" si="4"/>
        <v/>
      </c>
      <c r="G106" s="206" t="str">
        <f t="shared" si="5"/>
        <v/>
      </c>
      <c r="H106" s="207" t="str">
        <f t="shared" si="6"/>
        <v/>
      </c>
      <c r="I106" s="208" t="str">
        <f t="shared" si="7"/>
        <v/>
      </c>
      <c r="J106" s="209" t="str">
        <f>IF(ISERROR(VLOOKUP($A106,#REF!,6,FALSE))=TRUE,"",IF(VLOOKUP($A106,#REF!,6,FALSE)=0,"",VLOOKUP($A106,#REF!,6,FALSE)))</f>
        <v/>
      </c>
      <c r="K106" s="209" t="str">
        <f>IF(ISERROR(VLOOKUP($A106,#REF!,26,FALSE))=TRUE,"",IF(VLOOKUP($A106,#REF!,26,FALSE)=0,"",VLOOKUP($A106,#REF!,26,FALSE)))</f>
        <v/>
      </c>
      <c r="L106" s="209" t="str">
        <f>IF(ISERROR(VLOOKUP($A106,#REF!,46,FALSE))=TRUE,"",IF(VLOOKUP($A106,#REF!,46,FALSE)=0,"",VLOOKUP($A106,#REF!,46,FALSE)))</f>
        <v/>
      </c>
      <c r="M106" s="209" t="str">
        <f>IF(ISERROR(VLOOKUP($A106,#REF!,66,FALSE))=TRUE,"",IF(VLOOKUP($A106,#REF!,66,FALSE)=0,"",VLOOKUP($A106,#REF!,66,FALSE)))</f>
        <v/>
      </c>
      <c r="N106" s="209" t="str">
        <f>IF(ISERROR(VLOOKUP($A106,#REF!,86,FALSE))=TRUE,"",IF(VLOOKUP($A106,#REF!,86,FALSE)=0,"",VLOOKUP($A106,#REF!,86,FALSE)))</f>
        <v/>
      </c>
      <c r="O106" s="209" t="str">
        <f>IF(ISERROR(VLOOKUP($A106,#REF!,106,FALSE))=TRUE,"",IF(VLOOKUP($A106,#REF!,106,FALSE)=0,"",VLOOKUP($A106,#REF!,106,FALSE)))</f>
        <v/>
      </c>
      <c r="P106" s="209" t="str">
        <f>IF(ISERROR(VLOOKUP($A106,#REF!,126,FALSE))=TRUE,"",IF(VLOOKUP($A106,#REF!,126,FALSE)=0,"",VLOOKUP($A106,#REF!,126,FALSE)))</f>
        <v/>
      </c>
      <c r="Q106" s="210" t="str">
        <f>IF(ISERROR(VLOOKUP($A106,#REF!,146,FALSE))=TRUE,"",IF(VLOOKUP($A106,#REF!,146,FALSE)=0,"",VLOOKUP($A106,#REF!,146,FALSE)))</f>
        <v/>
      </c>
      <c r="R106" s="210" t="str">
        <f>IF(ISERROR(VLOOKUP($A106,#REF!,166,FALSE))=TRUE,"",IF(VLOOKUP($A106,#REF!,166,FALSE)=0,"",VLOOKUP($A106,#REF!,166,FALSE)))</f>
        <v/>
      </c>
      <c r="S106" s="210" t="str">
        <f>IF(ISERROR(VLOOKUP($A106,#REF!,186,FALSE))=TRUE,"",IF(VLOOKUP($A106,#REF!,186,FALSE)=0,"",VLOOKUP($A106,#REF!,186,FALSE)))</f>
        <v/>
      </c>
      <c r="T106" s="210" t="str">
        <f>IF(ISERROR(VLOOKUP($A106,#REF!,206,FALSE))=TRUE,"",IF(VLOOKUP($A106,#REF!,206,FALSE)=0,"",VLOOKUP($A106,#REF!,206,FALSE)))</f>
        <v/>
      </c>
      <c r="U106" s="210" t="str">
        <f>IF(ISERROR(VLOOKUP($A106,#REF!,226,FALSE))=TRUE,"",IF(VLOOKUP($A106,#REF!,226,FALSE)=0,"",VLOOKUP($A106,#REF!,226,FALSE)))</f>
        <v/>
      </c>
      <c r="V106" s="210" t="str">
        <f>IF(ISERROR(VLOOKUP($A106,#REF!,246,FALSE))=TRUE,"",IF(VLOOKUP($A106,#REF!,246,FALSE)=0,"",VLOOKUP($A106,#REF!,246,FALSE)))</f>
        <v/>
      </c>
      <c r="W106" s="210" t="str">
        <f>IF(ISERROR(VLOOKUP($A106,#REF!,266,FALSE))=TRUE,"",IF(VLOOKUP($A106,#REF!,266,FALSE)=0,"",VLOOKUP($A106,#REF!,266,FALSE)))</f>
        <v/>
      </c>
      <c r="X106" s="210" t="str">
        <f>IF(ISERROR(VLOOKUP($A106,#REF!,286,FALSE))=TRUE,"",IF(VLOOKUP($A106,#REF!,286,FALSE)=0,"",VLOOKUP($A106,#REF!,286,FALSE)))</f>
        <v/>
      </c>
      <c r="Y106" s="210" t="str">
        <f>IF(ISERROR(VLOOKUP($A106,#REF!,306,FALSE))=TRUE,"",IF(VLOOKUP($A106,#REF!,306,FALSE)=0,"",VLOOKUP($A106,#REF!,306,FALSE)))</f>
        <v/>
      </c>
      <c r="Z106" s="210" t="str">
        <f>IF(ISERROR(VLOOKUP($A106,#REF!,326,FALSE))=TRUE,"",IF(VLOOKUP($A106,#REF!,326,FALSE)=0,"",VLOOKUP($A106,#REF!,326,FALSE)))</f>
        <v/>
      </c>
      <c r="AA106" s="210" t="str">
        <f>IF(ISERROR(VLOOKUP($A106,#REF!,346,FALSE))=TRUE,"",IF(VLOOKUP($A106,#REF!,346,FALSE)=0,"",VLOOKUP($A106,#REF!,346,FALSE)))</f>
        <v/>
      </c>
      <c r="AB106" s="210" t="str">
        <f>IF(ISERROR(VLOOKUP($A106,#REF!,366,FALSE))=TRUE,"",IF(VLOOKUP($A106,#REF!,366,FALSE)=0,"",VLOOKUP($A106,#REF!,366,FALSE)))</f>
        <v/>
      </c>
      <c r="AC106" s="210" t="str">
        <f>IF(ISERROR(VLOOKUP($A106,#REF!,386,FALSE))=TRUE,"",IF(VLOOKUP($A106,#REF!,386,FALSE)=0,"",VLOOKUP($A106,#REF!,386,FALSE)))</f>
        <v/>
      </c>
    </row>
    <row r="107" spans="1:29" ht="13.5" customHeight="1">
      <c r="A107" s="204"/>
      <c r="B107" s="89" t="str">
        <f>IF(A107="","",MID(info_weblinks!$C$3,32,3))</f>
        <v/>
      </c>
      <c r="C107" s="89" t="str">
        <f>IF(info_parties!G107="","",info_parties!G107)</f>
        <v/>
      </c>
      <c r="D107" s="89" t="str">
        <f>IF(info_parties!K107="","",info_parties!K107)</f>
        <v/>
      </c>
      <c r="E107" s="89" t="str">
        <f>IF(info_parties!H107="","",info_parties!H107)</f>
        <v/>
      </c>
      <c r="F107" s="205" t="str">
        <f t="shared" si="4"/>
        <v/>
      </c>
      <c r="G107" s="206" t="str">
        <f t="shared" si="5"/>
        <v/>
      </c>
      <c r="H107" s="207" t="str">
        <f t="shared" si="6"/>
        <v/>
      </c>
      <c r="I107" s="208" t="str">
        <f t="shared" si="7"/>
        <v/>
      </c>
      <c r="J107" s="209" t="str">
        <f>IF(ISERROR(VLOOKUP($A107,#REF!,6,FALSE))=TRUE,"",IF(VLOOKUP($A107,#REF!,6,FALSE)=0,"",VLOOKUP($A107,#REF!,6,FALSE)))</f>
        <v/>
      </c>
      <c r="K107" s="209" t="str">
        <f>IF(ISERROR(VLOOKUP($A107,#REF!,26,FALSE))=TRUE,"",IF(VLOOKUP($A107,#REF!,26,FALSE)=0,"",VLOOKUP($A107,#REF!,26,FALSE)))</f>
        <v/>
      </c>
      <c r="L107" s="209" t="str">
        <f>IF(ISERROR(VLOOKUP($A107,#REF!,46,FALSE))=TRUE,"",IF(VLOOKUP($A107,#REF!,46,FALSE)=0,"",VLOOKUP($A107,#REF!,46,FALSE)))</f>
        <v/>
      </c>
      <c r="M107" s="209" t="str">
        <f>IF(ISERROR(VLOOKUP($A107,#REF!,66,FALSE))=TRUE,"",IF(VLOOKUP($A107,#REF!,66,FALSE)=0,"",VLOOKUP($A107,#REF!,66,FALSE)))</f>
        <v/>
      </c>
      <c r="N107" s="209" t="str">
        <f>IF(ISERROR(VLOOKUP($A107,#REF!,86,FALSE))=TRUE,"",IF(VLOOKUP($A107,#REF!,86,FALSE)=0,"",VLOOKUP($A107,#REF!,86,FALSE)))</f>
        <v/>
      </c>
      <c r="O107" s="209" t="str">
        <f>IF(ISERROR(VLOOKUP($A107,#REF!,106,FALSE))=TRUE,"",IF(VLOOKUP($A107,#REF!,106,FALSE)=0,"",VLOOKUP($A107,#REF!,106,FALSE)))</f>
        <v/>
      </c>
      <c r="P107" s="209" t="str">
        <f>IF(ISERROR(VLOOKUP($A107,#REF!,126,FALSE))=TRUE,"",IF(VLOOKUP($A107,#REF!,126,FALSE)=0,"",VLOOKUP($A107,#REF!,126,FALSE)))</f>
        <v/>
      </c>
      <c r="Q107" s="210" t="str">
        <f>IF(ISERROR(VLOOKUP($A107,#REF!,146,FALSE))=TRUE,"",IF(VLOOKUP($A107,#REF!,146,FALSE)=0,"",VLOOKUP($A107,#REF!,146,FALSE)))</f>
        <v/>
      </c>
      <c r="R107" s="210" t="str">
        <f>IF(ISERROR(VLOOKUP($A107,#REF!,166,FALSE))=TRUE,"",IF(VLOOKUP($A107,#REF!,166,FALSE)=0,"",VLOOKUP($A107,#REF!,166,FALSE)))</f>
        <v/>
      </c>
      <c r="S107" s="210" t="str">
        <f>IF(ISERROR(VLOOKUP($A107,#REF!,186,FALSE))=TRUE,"",IF(VLOOKUP($A107,#REF!,186,FALSE)=0,"",VLOOKUP($A107,#REF!,186,FALSE)))</f>
        <v/>
      </c>
      <c r="T107" s="210" t="str">
        <f>IF(ISERROR(VLOOKUP($A107,#REF!,206,FALSE))=TRUE,"",IF(VLOOKUP($A107,#REF!,206,FALSE)=0,"",VLOOKUP($A107,#REF!,206,FALSE)))</f>
        <v/>
      </c>
      <c r="U107" s="210" t="str">
        <f>IF(ISERROR(VLOOKUP($A107,#REF!,226,FALSE))=TRUE,"",IF(VLOOKUP($A107,#REF!,226,FALSE)=0,"",VLOOKUP($A107,#REF!,226,FALSE)))</f>
        <v/>
      </c>
      <c r="V107" s="210" t="str">
        <f>IF(ISERROR(VLOOKUP($A107,#REF!,246,FALSE))=TRUE,"",IF(VLOOKUP($A107,#REF!,246,FALSE)=0,"",VLOOKUP($A107,#REF!,246,FALSE)))</f>
        <v/>
      </c>
      <c r="W107" s="210" t="str">
        <f>IF(ISERROR(VLOOKUP($A107,#REF!,266,FALSE))=TRUE,"",IF(VLOOKUP($A107,#REF!,266,FALSE)=0,"",VLOOKUP($A107,#REF!,266,FALSE)))</f>
        <v/>
      </c>
      <c r="X107" s="210" t="str">
        <f>IF(ISERROR(VLOOKUP($A107,#REF!,286,FALSE))=TRUE,"",IF(VLOOKUP($A107,#REF!,286,FALSE)=0,"",VLOOKUP($A107,#REF!,286,FALSE)))</f>
        <v/>
      </c>
      <c r="Y107" s="210" t="str">
        <f>IF(ISERROR(VLOOKUP($A107,#REF!,306,FALSE))=TRUE,"",IF(VLOOKUP($A107,#REF!,306,FALSE)=0,"",VLOOKUP($A107,#REF!,306,FALSE)))</f>
        <v/>
      </c>
      <c r="Z107" s="210" t="str">
        <f>IF(ISERROR(VLOOKUP($A107,#REF!,326,FALSE))=TRUE,"",IF(VLOOKUP($A107,#REF!,326,FALSE)=0,"",VLOOKUP($A107,#REF!,326,FALSE)))</f>
        <v/>
      </c>
      <c r="AA107" s="210" t="str">
        <f>IF(ISERROR(VLOOKUP($A107,#REF!,346,FALSE))=TRUE,"",IF(VLOOKUP($A107,#REF!,346,FALSE)=0,"",VLOOKUP($A107,#REF!,346,FALSE)))</f>
        <v/>
      </c>
      <c r="AB107" s="210" t="str">
        <f>IF(ISERROR(VLOOKUP($A107,#REF!,366,FALSE))=TRUE,"",IF(VLOOKUP($A107,#REF!,366,FALSE)=0,"",VLOOKUP($A107,#REF!,366,FALSE)))</f>
        <v/>
      </c>
      <c r="AC107" s="210" t="str">
        <f>IF(ISERROR(VLOOKUP($A107,#REF!,386,FALSE))=TRUE,"",IF(VLOOKUP($A107,#REF!,386,FALSE)=0,"",VLOOKUP($A107,#REF!,386,FALSE)))</f>
        <v/>
      </c>
    </row>
    <row r="108" spans="1:29" ht="13.5" customHeight="1">
      <c r="A108" s="204"/>
      <c r="B108" s="89" t="str">
        <f>IF(A108="","",MID(info_weblinks!$C$3,32,3))</f>
        <v/>
      </c>
      <c r="C108" s="89" t="str">
        <f>IF(info_parties!G108="","",info_parties!G108)</f>
        <v/>
      </c>
      <c r="D108" s="89" t="str">
        <f>IF(info_parties!K108="","",info_parties!K108)</f>
        <v/>
      </c>
      <c r="E108" s="89" t="str">
        <f>IF(info_parties!H108="","",info_parties!H108)</f>
        <v/>
      </c>
      <c r="F108" s="205" t="str">
        <f t="shared" si="4"/>
        <v/>
      </c>
      <c r="G108" s="206" t="str">
        <f t="shared" si="5"/>
        <v/>
      </c>
      <c r="H108" s="207" t="str">
        <f t="shared" si="6"/>
        <v/>
      </c>
      <c r="I108" s="208" t="str">
        <f t="shared" si="7"/>
        <v/>
      </c>
      <c r="J108" s="209" t="str">
        <f>IF(ISERROR(VLOOKUP($A108,#REF!,6,FALSE))=TRUE,"",IF(VLOOKUP($A108,#REF!,6,FALSE)=0,"",VLOOKUP($A108,#REF!,6,FALSE)))</f>
        <v/>
      </c>
      <c r="K108" s="209" t="str">
        <f>IF(ISERROR(VLOOKUP($A108,#REF!,26,FALSE))=TRUE,"",IF(VLOOKUP($A108,#REF!,26,FALSE)=0,"",VLOOKUP($A108,#REF!,26,FALSE)))</f>
        <v/>
      </c>
      <c r="L108" s="209" t="str">
        <f>IF(ISERROR(VLOOKUP($A108,#REF!,46,FALSE))=TRUE,"",IF(VLOOKUP($A108,#REF!,46,FALSE)=0,"",VLOOKUP($A108,#REF!,46,FALSE)))</f>
        <v/>
      </c>
      <c r="M108" s="209" t="str">
        <f>IF(ISERROR(VLOOKUP($A108,#REF!,66,FALSE))=TRUE,"",IF(VLOOKUP($A108,#REF!,66,FALSE)=0,"",VLOOKUP($A108,#REF!,66,FALSE)))</f>
        <v/>
      </c>
      <c r="N108" s="209" t="str">
        <f>IF(ISERROR(VLOOKUP($A108,#REF!,86,FALSE))=TRUE,"",IF(VLOOKUP($A108,#REF!,86,FALSE)=0,"",VLOOKUP($A108,#REF!,86,FALSE)))</f>
        <v/>
      </c>
      <c r="O108" s="209" t="str">
        <f>IF(ISERROR(VLOOKUP($A108,#REF!,106,FALSE))=TRUE,"",IF(VLOOKUP($A108,#REF!,106,FALSE)=0,"",VLOOKUP($A108,#REF!,106,FALSE)))</f>
        <v/>
      </c>
      <c r="P108" s="209" t="str">
        <f>IF(ISERROR(VLOOKUP($A108,#REF!,126,FALSE))=TRUE,"",IF(VLOOKUP($A108,#REF!,126,FALSE)=0,"",VLOOKUP($A108,#REF!,126,FALSE)))</f>
        <v/>
      </c>
      <c r="Q108" s="210" t="str">
        <f>IF(ISERROR(VLOOKUP($A108,#REF!,146,FALSE))=TRUE,"",IF(VLOOKUP($A108,#REF!,146,FALSE)=0,"",VLOOKUP($A108,#REF!,146,FALSE)))</f>
        <v/>
      </c>
      <c r="R108" s="210" t="str">
        <f>IF(ISERROR(VLOOKUP($A108,#REF!,166,FALSE))=TRUE,"",IF(VLOOKUP($A108,#REF!,166,FALSE)=0,"",VLOOKUP($A108,#REF!,166,FALSE)))</f>
        <v/>
      </c>
      <c r="S108" s="210" t="str">
        <f>IF(ISERROR(VLOOKUP($A108,#REF!,186,FALSE))=TRUE,"",IF(VLOOKUP($A108,#REF!,186,FALSE)=0,"",VLOOKUP($A108,#REF!,186,FALSE)))</f>
        <v/>
      </c>
      <c r="T108" s="210" t="str">
        <f>IF(ISERROR(VLOOKUP($A108,#REF!,206,FALSE))=TRUE,"",IF(VLOOKUP($A108,#REF!,206,FALSE)=0,"",VLOOKUP($A108,#REF!,206,FALSE)))</f>
        <v/>
      </c>
      <c r="U108" s="210" t="str">
        <f>IF(ISERROR(VLOOKUP($A108,#REF!,226,FALSE))=TRUE,"",IF(VLOOKUP($A108,#REF!,226,FALSE)=0,"",VLOOKUP($A108,#REF!,226,FALSE)))</f>
        <v/>
      </c>
      <c r="V108" s="210" t="str">
        <f>IF(ISERROR(VLOOKUP($A108,#REF!,246,FALSE))=TRUE,"",IF(VLOOKUP($A108,#REF!,246,FALSE)=0,"",VLOOKUP($A108,#REF!,246,FALSE)))</f>
        <v/>
      </c>
      <c r="W108" s="210" t="str">
        <f>IF(ISERROR(VLOOKUP($A108,#REF!,266,FALSE))=TRUE,"",IF(VLOOKUP($A108,#REF!,266,FALSE)=0,"",VLOOKUP($A108,#REF!,266,FALSE)))</f>
        <v/>
      </c>
      <c r="X108" s="210" t="str">
        <f>IF(ISERROR(VLOOKUP($A108,#REF!,286,FALSE))=TRUE,"",IF(VLOOKUP($A108,#REF!,286,FALSE)=0,"",VLOOKUP($A108,#REF!,286,FALSE)))</f>
        <v/>
      </c>
      <c r="Y108" s="210" t="str">
        <f>IF(ISERROR(VLOOKUP($A108,#REF!,306,FALSE))=TRUE,"",IF(VLOOKUP($A108,#REF!,306,FALSE)=0,"",VLOOKUP($A108,#REF!,306,FALSE)))</f>
        <v/>
      </c>
      <c r="Z108" s="210" t="str">
        <f>IF(ISERROR(VLOOKUP($A108,#REF!,326,FALSE))=TRUE,"",IF(VLOOKUP($A108,#REF!,326,FALSE)=0,"",VLOOKUP($A108,#REF!,326,FALSE)))</f>
        <v/>
      </c>
      <c r="AA108" s="210" t="str">
        <f>IF(ISERROR(VLOOKUP($A108,#REF!,346,FALSE))=TRUE,"",IF(VLOOKUP($A108,#REF!,346,FALSE)=0,"",VLOOKUP($A108,#REF!,346,FALSE)))</f>
        <v/>
      </c>
      <c r="AB108" s="210" t="str">
        <f>IF(ISERROR(VLOOKUP($A108,#REF!,366,FALSE))=TRUE,"",IF(VLOOKUP($A108,#REF!,366,FALSE)=0,"",VLOOKUP($A108,#REF!,366,FALSE)))</f>
        <v/>
      </c>
      <c r="AC108" s="210" t="str">
        <f>IF(ISERROR(VLOOKUP($A108,#REF!,386,FALSE))=TRUE,"",IF(VLOOKUP($A108,#REF!,386,FALSE)=0,"",VLOOKUP($A108,#REF!,386,FALSE)))</f>
        <v/>
      </c>
    </row>
    <row r="109" spans="1:29" ht="13.5" customHeight="1">
      <c r="A109" s="204"/>
      <c r="B109" s="89" t="str">
        <f>IF(A109="","",MID(info_weblinks!$C$3,32,3))</f>
        <v/>
      </c>
      <c r="C109" s="89" t="str">
        <f>IF(info_parties!G109="","",info_parties!G109)</f>
        <v/>
      </c>
      <c r="D109" s="89" t="str">
        <f>IF(info_parties!K109="","",info_parties!K109)</f>
        <v/>
      </c>
      <c r="E109" s="89" t="str">
        <f>IF(info_parties!H109="","",info_parties!H109)</f>
        <v/>
      </c>
      <c r="F109" s="205" t="str">
        <f t="shared" si="4"/>
        <v/>
      </c>
      <c r="G109" s="206" t="str">
        <f t="shared" si="5"/>
        <v/>
      </c>
      <c r="H109" s="207" t="str">
        <f t="shared" si="6"/>
        <v/>
      </c>
      <c r="I109" s="208" t="str">
        <f t="shared" si="7"/>
        <v/>
      </c>
      <c r="J109" s="209" t="str">
        <f>IF(ISERROR(VLOOKUP($A109,#REF!,6,FALSE))=TRUE,"",IF(VLOOKUP($A109,#REF!,6,FALSE)=0,"",VLOOKUP($A109,#REF!,6,FALSE)))</f>
        <v/>
      </c>
      <c r="K109" s="209" t="str">
        <f>IF(ISERROR(VLOOKUP($A109,#REF!,26,FALSE))=TRUE,"",IF(VLOOKUP($A109,#REF!,26,FALSE)=0,"",VLOOKUP($A109,#REF!,26,FALSE)))</f>
        <v/>
      </c>
      <c r="L109" s="209" t="str">
        <f>IF(ISERROR(VLOOKUP($A109,#REF!,46,FALSE))=TRUE,"",IF(VLOOKUP($A109,#REF!,46,FALSE)=0,"",VLOOKUP($A109,#REF!,46,FALSE)))</f>
        <v/>
      </c>
      <c r="M109" s="209" t="str">
        <f>IF(ISERROR(VLOOKUP($A109,#REF!,66,FALSE))=TRUE,"",IF(VLOOKUP($A109,#REF!,66,FALSE)=0,"",VLOOKUP($A109,#REF!,66,FALSE)))</f>
        <v/>
      </c>
      <c r="N109" s="209" t="str">
        <f>IF(ISERROR(VLOOKUP($A109,#REF!,86,FALSE))=TRUE,"",IF(VLOOKUP($A109,#REF!,86,FALSE)=0,"",VLOOKUP($A109,#REF!,86,FALSE)))</f>
        <v/>
      </c>
      <c r="O109" s="209" t="str">
        <f>IF(ISERROR(VLOOKUP($A109,#REF!,106,FALSE))=TRUE,"",IF(VLOOKUP($A109,#REF!,106,FALSE)=0,"",VLOOKUP($A109,#REF!,106,FALSE)))</f>
        <v/>
      </c>
      <c r="P109" s="209" t="str">
        <f>IF(ISERROR(VLOOKUP($A109,#REF!,126,FALSE))=TRUE,"",IF(VLOOKUP($A109,#REF!,126,FALSE)=0,"",VLOOKUP($A109,#REF!,126,FALSE)))</f>
        <v/>
      </c>
      <c r="Q109" s="210" t="str">
        <f>IF(ISERROR(VLOOKUP($A109,#REF!,146,FALSE))=TRUE,"",IF(VLOOKUP($A109,#REF!,146,FALSE)=0,"",VLOOKUP($A109,#REF!,146,FALSE)))</f>
        <v/>
      </c>
      <c r="R109" s="210" t="str">
        <f>IF(ISERROR(VLOOKUP($A109,#REF!,166,FALSE))=TRUE,"",IF(VLOOKUP($A109,#REF!,166,FALSE)=0,"",VLOOKUP($A109,#REF!,166,FALSE)))</f>
        <v/>
      </c>
      <c r="S109" s="210" t="str">
        <f>IF(ISERROR(VLOOKUP($A109,#REF!,186,FALSE))=TRUE,"",IF(VLOOKUP($A109,#REF!,186,FALSE)=0,"",VLOOKUP($A109,#REF!,186,FALSE)))</f>
        <v/>
      </c>
      <c r="T109" s="210" t="str">
        <f>IF(ISERROR(VLOOKUP($A109,#REF!,206,FALSE))=TRUE,"",IF(VLOOKUP($A109,#REF!,206,FALSE)=0,"",VLOOKUP($A109,#REF!,206,FALSE)))</f>
        <v/>
      </c>
      <c r="U109" s="210" t="str">
        <f>IF(ISERROR(VLOOKUP($A109,#REF!,226,FALSE))=TRUE,"",IF(VLOOKUP($A109,#REF!,226,FALSE)=0,"",VLOOKUP($A109,#REF!,226,FALSE)))</f>
        <v/>
      </c>
      <c r="V109" s="210" t="str">
        <f>IF(ISERROR(VLOOKUP($A109,#REF!,246,FALSE))=TRUE,"",IF(VLOOKUP($A109,#REF!,246,FALSE)=0,"",VLOOKUP($A109,#REF!,246,FALSE)))</f>
        <v/>
      </c>
      <c r="W109" s="210" t="str">
        <f>IF(ISERROR(VLOOKUP($A109,#REF!,266,FALSE))=TRUE,"",IF(VLOOKUP($A109,#REF!,266,FALSE)=0,"",VLOOKUP($A109,#REF!,266,FALSE)))</f>
        <v/>
      </c>
      <c r="X109" s="210" t="str">
        <f>IF(ISERROR(VLOOKUP($A109,#REF!,286,FALSE))=TRUE,"",IF(VLOOKUP($A109,#REF!,286,FALSE)=0,"",VLOOKUP($A109,#REF!,286,FALSE)))</f>
        <v/>
      </c>
      <c r="Y109" s="210" t="str">
        <f>IF(ISERROR(VLOOKUP($A109,#REF!,306,FALSE))=TRUE,"",IF(VLOOKUP($A109,#REF!,306,FALSE)=0,"",VLOOKUP($A109,#REF!,306,FALSE)))</f>
        <v/>
      </c>
      <c r="Z109" s="210" t="str">
        <f>IF(ISERROR(VLOOKUP($A109,#REF!,326,FALSE))=TRUE,"",IF(VLOOKUP($A109,#REF!,326,FALSE)=0,"",VLOOKUP($A109,#REF!,326,FALSE)))</f>
        <v/>
      </c>
      <c r="AA109" s="210" t="str">
        <f>IF(ISERROR(VLOOKUP($A109,#REF!,346,FALSE))=TRUE,"",IF(VLOOKUP($A109,#REF!,346,FALSE)=0,"",VLOOKUP($A109,#REF!,346,FALSE)))</f>
        <v/>
      </c>
      <c r="AB109" s="210" t="str">
        <f>IF(ISERROR(VLOOKUP($A109,#REF!,366,FALSE))=TRUE,"",IF(VLOOKUP($A109,#REF!,366,FALSE)=0,"",VLOOKUP($A109,#REF!,366,FALSE)))</f>
        <v/>
      </c>
      <c r="AC109" s="210" t="str">
        <f>IF(ISERROR(VLOOKUP($A109,#REF!,386,FALSE))=TRUE,"",IF(VLOOKUP($A109,#REF!,386,FALSE)=0,"",VLOOKUP($A109,#REF!,386,FALSE)))</f>
        <v/>
      </c>
    </row>
    <row r="110" spans="1:29" ht="13.5" customHeight="1">
      <c r="A110" s="204"/>
      <c r="B110" s="89" t="str">
        <f>IF(A110="","",MID(info_weblinks!$C$3,32,3))</f>
        <v/>
      </c>
      <c r="C110" s="89" t="str">
        <f>IF(info_parties!G110="","",info_parties!G110)</f>
        <v/>
      </c>
      <c r="D110" s="89" t="str">
        <f>IF(info_parties!K110="","",info_parties!K110)</f>
        <v/>
      </c>
      <c r="E110" s="89" t="str">
        <f>IF(info_parties!H110="","",info_parties!H110)</f>
        <v/>
      </c>
      <c r="F110" s="205" t="str">
        <f t="shared" si="4"/>
        <v/>
      </c>
      <c r="G110" s="206" t="str">
        <f t="shared" si="5"/>
        <v/>
      </c>
      <c r="H110" s="207" t="str">
        <f t="shared" si="6"/>
        <v/>
      </c>
      <c r="I110" s="208" t="str">
        <f t="shared" si="7"/>
        <v/>
      </c>
      <c r="J110" s="209" t="str">
        <f>IF(ISERROR(VLOOKUP($A110,#REF!,6,FALSE))=TRUE,"",IF(VLOOKUP($A110,#REF!,6,FALSE)=0,"",VLOOKUP($A110,#REF!,6,FALSE)))</f>
        <v/>
      </c>
      <c r="K110" s="209" t="str">
        <f>IF(ISERROR(VLOOKUP($A110,#REF!,26,FALSE))=TRUE,"",IF(VLOOKUP($A110,#REF!,26,FALSE)=0,"",VLOOKUP($A110,#REF!,26,FALSE)))</f>
        <v/>
      </c>
      <c r="L110" s="209" t="str">
        <f>IF(ISERROR(VLOOKUP($A110,#REF!,46,FALSE))=TRUE,"",IF(VLOOKUP($A110,#REF!,46,FALSE)=0,"",VLOOKUP($A110,#REF!,46,FALSE)))</f>
        <v/>
      </c>
      <c r="M110" s="209" t="str">
        <f>IF(ISERROR(VLOOKUP($A110,#REF!,66,FALSE))=TRUE,"",IF(VLOOKUP($A110,#REF!,66,FALSE)=0,"",VLOOKUP($A110,#REF!,66,FALSE)))</f>
        <v/>
      </c>
      <c r="N110" s="209" t="str">
        <f>IF(ISERROR(VLOOKUP($A110,#REF!,86,FALSE))=TRUE,"",IF(VLOOKUP($A110,#REF!,86,FALSE)=0,"",VLOOKUP($A110,#REF!,86,FALSE)))</f>
        <v/>
      </c>
      <c r="O110" s="209" t="str">
        <f>IF(ISERROR(VLOOKUP($A110,#REF!,106,FALSE))=TRUE,"",IF(VLOOKUP($A110,#REF!,106,FALSE)=0,"",VLOOKUP($A110,#REF!,106,FALSE)))</f>
        <v/>
      </c>
      <c r="P110" s="209" t="str">
        <f>IF(ISERROR(VLOOKUP($A110,#REF!,126,FALSE))=TRUE,"",IF(VLOOKUP($A110,#REF!,126,FALSE)=0,"",VLOOKUP($A110,#REF!,126,FALSE)))</f>
        <v/>
      </c>
      <c r="Q110" s="210" t="str">
        <f>IF(ISERROR(VLOOKUP($A110,#REF!,146,FALSE))=TRUE,"",IF(VLOOKUP($A110,#REF!,146,FALSE)=0,"",VLOOKUP($A110,#REF!,146,FALSE)))</f>
        <v/>
      </c>
      <c r="R110" s="210" t="str">
        <f>IF(ISERROR(VLOOKUP($A110,#REF!,166,FALSE))=TRUE,"",IF(VLOOKUP($A110,#REF!,166,FALSE)=0,"",VLOOKUP($A110,#REF!,166,FALSE)))</f>
        <v/>
      </c>
      <c r="S110" s="210" t="str">
        <f>IF(ISERROR(VLOOKUP($A110,#REF!,186,FALSE))=TRUE,"",IF(VLOOKUP($A110,#REF!,186,FALSE)=0,"",VLOOKUP($A110,#REF!,186,FALSE)))</f>
        <v/>
      </c>
      <c r="T110" s="210" t="str">
        <f>IF(ISERROR(VLOOKUP($A110,#REF!,206,FALSE))=TRUE,"",IF(VLOOKUP($A110,#REF!,206,FALSE)=0,"",VLOOKUP($A110,#REF!,206,FALSE)))</f>
        <v/>
      </c>
      <c r="U110" s="210" t="str">
        <f>IF(ISERROR(VLOOKUP($A110,#REF!,226,FALSE))=TRUE,"",IF(VLOOKUP($A110,#REF!,226,FALSE)=0,"",VLOOKUP($A110,#REF!,226,FALSE)))</f>
        <v/>
      </c>
      <c r="V110" s="210" t="str">
        <f>IF(ISERROR(VLOOKUP($A110,#REF!,246,FALSE))=TRUE,"",IF(VLOOKUP($A110,#REF!,246,FALSE)=0,"",VLOOKUP($A110,#REF!,246,FALSE)))</f>
        <v/>
      </c>
      <c r="W110" s="210" t="str">
        <f>IF(ISERROR(VLOOKUP($A110,#REF!,266,FALSE))=TRUE,"",IF(VLOOKUP($A110,#REF!,266,FALSE)=0,"",VLOOKUP($A110,#REF!,266,FALSE)))</f>
        <v/>
      </c>
      <c r="X110" s="210" t="str">
        <f>IF(ISERROR(VLOOKUP($A110,#REF!,286,FALSE))=TRUE,"",IF(VLOOKUP($A110,#REF!,286,FALSE)=0,"",VLOOKUP($A110,#REF!,286,FALSE)))</f>
        <v/>
      </c>
      <c r="Y110" s="210" t="str">
        <f>IF(ISERROR(VLOOKUP($A110,#REF!,306,FALSE))=TRUE,"",IF(VLOOKUP($A110,#REF!,306,FALSE)=0,"",VLOOKUP($A110,#REF!,306,FALSE)))</f>
        <v/>
      </c>
      <c r="Z110" s="210" t="str">
        <f>IF(ISERROR(VLOOKUP($A110,#REF!,326,FALSE))=TRUE,"",IF(VLOOKUP($A110,#REF!,326,FALSE)=0,"",VLOOKUP($A110,#REF!,326,FALSE)))</f>
        <v/>
      </c>
      <c r="AA110" s="210" t="str">
        <f>IF(ISERROR(VLOOKUP($A110,#REF!,346,FALSE))=TRUE,"",IF(VLOOKUP($A110,#REF!,346,FALSE)=0,"",VLOOKUP($A110,#REF!,346,FALSE)))</f>
        <v/>
      </c>
      <c r="AB110" s="210" t="str">
        <f>IF(ISERROR(VLOOKUP($A110,#REF!,366,FALSE))=TRUE,"",IF(VLOOKUP($A110,#REF!,366,FALSE)=0,"",VLOOKUP($A110,#REF!,366,FALSE)))</f>
        <v/>
      </c>
      <c r="AC110" s="210" t="str">
        <f>IF(ISERROR(VLOOKUP($A110,#REF!,386,FALSE))=TRUE,"",IF(VLOOKUP($A110,#REF!,386,FALSE)=0,"",VLOOKUP($A110,#REF!,386,FALSE)))</f>
        <v/>
      </c>
    </row>
    <row r="111" spans="1:29" ht="13.5" customHeight="1">
      <c r="A111" s="204"/>
      <c r="B111" s="89" t="str">
        <f>IF(A111="","",MID(info_weblinks!$C$3,32,3))</f>
        <v/>
      </c>
      <c r="C111" s="89" t="str">
        <f>IF(info_parties!G111="","",info_parties!G111)</f>
        <v/>
      </c>
      <c r="D111" s="89" t="str">
        <f>IF(info_parties!K111="","",info_parties!K111)</f>
        <v/>
      </c>
      <c r="E111" s="89" t="str">
        <f>IF(info_parties!H111="","",info_parties!H111)</f>
        <v/>
      </c>
      <c r="F111" s="205" t="str">
        <f t="shared" si="4"/>
        <v/>
      </c>
      <c r="G111" s="206" t="str">
        <f t="shared" si="5"/>
        <v/>
      </c>
      <c r="H111" s="207" t="str">
        <f t="shared" si="6"/>
        <v/>
      </c>
      <c r="I111" s="208" t="str">
        <f t="shared" si="7"/>
        <v/>
      </c>
      <c r="J111" s="209" t="str">
        <f>IF(ISERROR(VLOOKUP($A111,#REF!,6,FALSE))=TRUE,"",IF(VLOOKUP($A111,#REF!,6,FALSE)=0,"",VLOOKUP($A111,#REF!,6,FALSE)))</f>
        <v/>
      </c>
      <c r="K111" s="209" t="str">
        <f>IF(ISERROR(VLOOKUP($A111,#REF!,26,FALSE))=TRUE,"",IF(VLOOKUP($A111,#REF!,26,FALSE)=0,"",VLOOKUP($A111,#REF!,26,FALSE)))</f>
        <v/>
      </c>
      <c r="L111" s="209" t="str">
        <f>IF(ISERROR(VLOOKUP($A111,#REF!,46,FALSE))=TRUE,"",IF(VLOOKUP($A111,#REF!,46,FALSE)=0,"",VLOOKUP($A111,#REF!,46,FALSE)))</f>
        <v/>
      </c>
      <c r="M111" s="209" t="str">
        <f>IF(ISERROR(VLOOKUP($A111,#REF!,66,FALSE))=TRUE,"",IF(VLOOKUP($A111,#REF!,66,FALSE)=0,"",VLOOKUP($A111,#REF!,66,FALSE)))</f>
        <v/>
      </c>
      <c r="N111" s="209" t="str">
        <f>IF(ISERROR(VLOOKUP($A111,#REF!,86,FALSE))=TRUE,"",IF(VLOOKUP($A111,#REF!,86,FALSE)=0,"",VLOOKUP($A111,#REF!,86,FALSE)))</f>
        <v/>
      </c>
      <c r="O111" s="209" t="str">
        <f>IF(ISERROR(VLOOKUP($A111,#REF!,106,FALSE))=TRUE,"",IF(VLOOKUP($A111,#REF!,106,FALSE)=0,"",VLOOKUP($A111,#REF!,106,FALSE)))</f>
        <v/>
      </c>
      <c r="P111" s="209" t="str">
        <f>IF(ISERROR(VLOOKUP($A111,#REF!,126,FALSE))=TRUE,"",IF(VLOOKUP($A111,#REF!,126,FALSE)=0,"",VLOOKUP($A111,#REF!,126,FALSE)))</f>
        <v/>
      </c>
      <c r="Q111" s="210" t="str">
        <f>IF(ISERROR(VLOOKUP($A111,#REF!,146,FALSE))=TRUE,"",IF(VLOOKUP($A111,#REF!,146,FALSE)=0,"",VLOOKUP($A111,#REF!,146,FALSE)))</f>
        <v/>
      </c>
      <c r="R111" s="210" t="str">
        <f>IF(ISERROR(VLOOKUP($A111,#REF!,166,FALSE))=TRUE,"",IF(VLOOKUP($A111,#REF!,166,FALSE)=0,"",VLOOKUP($A111,#REF!,166,FALSE)))</f>
        <v/>
      </c>
      <c r="S111" s="210" t="str">
        <f>IF(ISERROR(VLOOKUP($A111,#REF!,186,FALSE))=TRUE,"",IF(VLOOKUP($A111,#REF!,186,FALSE)=0,"",VLOOKUP($A111,#REF!,186,FALSE)))</f>
        <v/>
      </c>
      <c r="T111" s="210" t="str">
        <f>IF(ISERROR(VLOOKUP($A111,#REF!,206,FALSE))=TRUE,"",IF(VLOOKUP($A111,#REF!,206,FALSE)=0,"",VLOOKUP($A111,#REF!,206,FALSE)))</f>
        <v/>
      </c>
      <c r="U111" s="210" t="str">
        <f>IF(ISERROR(VLOOKUP($A111,#REF!,226,FALSE))=TRUE,"",IF(VLOOKUP($A111,#REF!,226,FALSE)=0,"",VLOOKUP($A111,#REF!,226,FALSE)))</f>
        <v/>
      </c>
      <c r="V111" s="210" t="str">
        <f>IF(ISERROR(VLOOKUP($A111,#REF!,246,FALSE))=TRUE,"",IF(VLOOKUP($A111,#REF!,246,FALSE)=0,"",VLOOKUP($A111,#REF!,246,FALSE)))</f>
        <v/>
      </c>
      <c r="W111" s="210" t="str">
        <f>IF(ISERROR(VLOOKUP($A111,#REF!,266,FALSE))=TRUE,"",IF(VLOOKUP($A111,#REF!,266,FALSE)=0,"",VLOOKUP($A111,#REF!,266,FALSE)))</f>
        <v/>
      </c>
      <c r="X111" s="210" t="str">
        <f>IF(ISERROR(VLOOKUP($A111,#REF!,286,FALSE))=TRUE,"",IF(VLOOKUP($A111,#REF!,286,FALSE)=0,"",VLOOKUP($A111,#REF!,286,FALSE)))</f>
        <v/>
      </c>
      <c r="Y111" s="210" t="str">
        <f>IF(ISERROR(VLOOKUP($A111,#REF!,306,FALSE))=TRUE,"",IF(VLOOKUP($A111,#REF!,306,FALSE)=0,"",VLOOKUP($A111,#REF!,306,FALSE)))</f>
        <v/>
      </c>
      <c r="Z111" s="210" t="str">
        <f>IF(ISERROR(VLOOKUP($A111,#REF!,326,FALSE))=TRUE,"",IF(VLOOKUP($A111,#REF!,326,FALSE)=0,"",VLOOKUP($A111,#REF!,326,FALSE)))</f>
        <v/>
      </c>
      <c r="AA111" s="210" t="str">
        <f>IF(ISERROR(VLOOKUP($A111,#REF!,346,FALSE))=TRUE,"",IF(VLOOKUP($A111,#REF!,346,FALSE)=0,"",VLOOKUP($A111,#REF!,346,FALSE)))</f>
        <v/>
      </c>
      <c r="AB111" s="210" t="str">
        <f>IF(ISERROR(VLOOKUP($A111,#REF!,366,FALSE))=TRUE,"",IF(VLOOKUP($A111,#REF!,366,FALSE)=0,"",VLOOKUP($A111,#REF!,366,FALSE)))</f>
        <v/>
      </c>
      <c r="AC111" s="210" t="str">
        <f>IF(ISERROR(VLOOKUP($A111,#REF!,386,FALSE))=TRUE,"",IF(VLOOKUP($A111,#REF!,386,FALSE)=0,"",VLOOKUP($A111,#REF!,386,FALSE)))</f>
        <v/>
      </c>
    </row>
    <row r="112" spans="1:29" ht="13.5" customHeight="1">
      <c r="A112" s="204"/>
      <c r="B112" s="89" t="str">
        <f>IF(A112="","",MID(info_weblinks!$C$3,32,3))</f>
        <v/>
      </c>
      <c r="C112" s="89" t="str">
        <f>IF(info_parties!G112="","",info_parties!G112)</f>
        <v/>
      </c>
      <c r="D112" s="89" t="str">
        <f>IF(info_parties!K112="","",info_parties!K112)</f>
        <v/>
      </c>
      <c r="E112" s="89" t="str">
        <f>IF(info_parties!H112="","",info_parties!H112)</f>
        <v/>
      </c>
      <c r="F112" s="205" t="str">
        <f t="shared" si="4"/>
        <v/>
      </c>
      <c r="G112" s="206" t="str">
        <f t="shared" si="5"/>
        <v/>
      </c>
      <c r="H112" s="207" t="str">
        <f t="shared" si="6"/>
        <v/>
      </c>
      <c r="I112" s="208" t="str">
        <f t="shared" si="7"/>
        <v/>
      </c>
      <c r="J112" s="209" t="str">
        <f>IF(ISERROR(VLOOKUP($A112,#REF!,6,FALSE))=TRUE,"",IF(VLOOKUP($A112,#REF!,6,FALSE)=0,"",VLOOKUP($A112,#REF!,6,FALSE)))</f>
        <v/>
      </c>
      <c r="K112" s="209" t="str">
        <f>IF(ISERROR(VLOOKUP($A112,#REF!,26,FALSE))=TRUE,"",IF(VLOOKUP($A112,#REF!,26,FALSE)=0,"",VLOOKUP($A112,#REF!,26,FALSE)))</f>
        <v/>
      </c>
      <c r="L112" s="209" t="str">
        <f>IF(ISERROR(VLOOKUP($A112,#REF!,46,FALSE))=TRUE,"",IF(VLOOKUP($A112,#REF!,46,FALSE)=0,"",VLOOKUP($A112,#REF!,46,FALSE)))</f>
        <v/>
      </c>
      <c r="M112" s="209" t="str">
        <f>IF(ISERROR(VLOOKUP($A112,#REF!,66,FALSE))=TRUE,"",IF(VLOOKUP($A112,#REF!,66,FALSE)=0,"",VLOOKUP($A112,#REF!,66,FALSE)))</f>
        <v/>
      </c>
      <c r="N112" s="209" t="str">
        <f>IF(ISERROR(VLOOKUP($A112,#REF!,86,FALSE))=TRUE,"",IF(VLOOKUP($A112,#REF!,86,FALSE)=0,"",VLOOKUP($A112,#REF!,86,FALSE)))</f>
        <v/>
      </c>
      <c r="O112" s="209" t="str">
        <f>IF(ISERROR(VLOOKUP($A112,#REF!,106,FALSE))=TRUE,"",IF(VLOOKUP($A112,#REF!,106,FALSE)=0,"",VLOOKUP($A112,#REF!,106,FALSE)))</f>
        <v/>
      </c>
      <c r="P112" s="209" t="str">
        <f>IF(ISERROR(VLOOKUP($A112,#REF!,126,FALSE))=TRUE,"",IF(VLOOKUP($A112,#REF!,126,FALSE)=0,"",VLOOKUP($A112,#REF!,126,FALSE)))</f>
        <v/>
      </c>
      <c r="Q112" s="210" t="str">
        <f>IF(ISERROR(VLOOKUP($A112,#REF!,146,FALSE))=TRUE,"",IF(VLOOKUP($A112,#REF!,146,FALSE)=0,"",VLOOKUP($A112,#REF!,146,FALSE)))</f>
        <v/>
      </c>
      <c r="R112" s="210" t="str">
        <f>IF(ISERROR(VLOOKUP($A112,#REF!,166,FALSE))=TRUE,"",IF(VLOOKUP($A112,#REF!,166,FALSE)=0,"",VLOOKUP($A112,#REF!,166,FALSE)))</f>
        <v/>
      </c>
      <c r="S112" s="210" t="str">
        <f>IF(ISERROR(VLOOKUP($A112,#REF!,186,FALSE))=TRUE,"",IF(VLOOKUP($A112,#REF!,186,FALSE)=0,"",VLOOKUP($A112,#REF!,186,FALSE)))</f>
        <v/>
      </c>
      <c r="T112" s="210" t="str">
        <f>IF(ISERROR(VLOOKUP($A112,#REF!,206,FALSE))=TRUE,"",IF(VLOOKUP($A112,#REF!,206,FALSE)=0,"",VLOOKUP($A112,#REF!,206,FALSE)))</f>
        <v/>
      </c>
      <c r="U112" s="210" t="str">
        <f>IF(ISERROR(VLOOKUP($A112,#REF!,226,FALSE))=TRUE,"",IF(VLOOKUP($A112,#REF!,226,FALSE)=0,"",VLOOKUP($A112,#REF!,226,FALSE)))</f>
        <v/>
      </c>
      <c r="V112" s="210" t="str">
        <f>IF(ISERROR(VLOOKUP($A112,#REF!,246,FALSE))=TRUE,"",IF(VLOOKUP($A112,#REF!,246,FALSE)=0,"",VLOOKUP($A112,#REF!,246,FALSE)))</f>
        <v/>
      </c>
      <c r="W112" s="210" t="str">
        <f>IF(ISERROR(VLOOKUP($A112,#REF!,266,FALSE))=TRUE,"",IF(VLOOKUP($A112,#REF!,266,FALSE)=0,"",VLOOKUP($A112,#REF!,266,FALSE)))</f>
        <v/>
      </c>
      <c r="X112" s="210" t="str">
        <f>IF(ISERROR(VLOOKUP($A112,#REF!,286,FALSE))=TRUE,"",IF(VLOOKUP($A112,#REF!,286,FALSE)=0,"",VLOOKUP($A112,#REF!,286,FALSE)))</f>
        <v/>
      </c>
      <c r="Y112" s="210" t="str">
        <f>IF(ISERROR(VLOOKUP($A112,#REF!,306,FALSE))=TRUE,"",IF(VLOOKUP($A112,#REF!,306,FALSE)=0,"",VLOOKUP($A112,#REF!,306,FALSE)))</f>
        <v/>
      </c>
      <c r="Z112" s="210" t="str">
        <f>IF(ISERROR(VLOOKUP($A112,#REF!,326,FALSE))=TRUE,"",IF(VLOOKUP($A112,#REF!,326,FALSE)=0,"",VLOOKUP($A112,#REF!,326,FALSE)))</f>
        <v/>
      </c>
      <c r="AA112" s="210" t="str">
        <f>IF(ISERROR(VLOOKUP($A112,#REF!,346,FALSE))=TRUE,"",IF(VLOOKUP($A112,#REF!,346,FALSE)=0,"",VLOOKUP($A112,#REF!,346,FALSE)))</f>
        <v/>
      </c>
      <c r="AB112" s="210" t="str">
        <f>IF(ISERROR(VLOOKUP($A112,#REF!,366,FALSE))=TRUE,"",IF(VLOOKUP($A112,#REF!,366,FALSE)=0,"",VLOOKUP($A112,#REF!,366,FALSE)))</f>
        <v/>
      </c>
      <c r="AC112" s="210" t="str">
        <f>IF(ISERROR(VLOOKUP($A112,#REF!,386,FALSE))=TRUE,"",IF(VLOOKUP($A112,#REF!,386,FALSE)=0,"",VLOOKUP($A112,#REF!,386,FALSE)))</f>
        <v/>
      </c>
    </row>
    <row r="113" spans="1:29" ht="13.5" customHeight="1">
      <c r="A113" s="204"/>
      <c r="B113" s="89" t="str">
        <f>IF(A113="","",MID(info_weblinks!$C$3,32,3))</f>
        <v/>
      </c>
      <c r="C113" s="89" t="str">
        <f>IF(info_parties!G113="","",info_parties!G113)</f>
        <v/>
      </c>
      <c r="D113" s="89" t="str">
        <f>IF(info_parties!K113="","",info_parties!K113)</f>
        <v/>
      </c>
      <c r="E113" s="89" t="str">
        <f>IF(info_parties!H113="","",info_parties!H113)</f>
        <v/>
      </c>
      <c r="F113" s="205" t="str">
        <f t="shared" si="4"/>
        <v/>
      </c>
      <c r="G113" s="206" t="str">
        <f t="shared" si="5"/>
        <v/>
      </c>
      <c r="H113" s="207" t="str">
        <f t="shared" si="6"/>
        <v/>
      </c>
      <c r="I113" s="208" t="str">
        <f t="shared" si="7"/>
        <v/>
      </c>
      <c r="J113" s="209" t="str">
        <f>IF(ISERROR(VLOOKUP($A113,#REF!,6,FALSE))=TRUE,"",IF(VLOOKUP($A113,#REF!,6,FALSE)=0,"",VLOOKUP($A113,#REF!,6,FALSE)))</f>
        <v/>
      </c>
      <c r="K113" s="209" t="str">
        <f>IF(ISERROR(VLOOKUP($A113,#REF!,26,FALSE))=TRUE,"",IF(VLOOKUP($A113,#REF!,26,FALSE)=0,"",VLOOKUP($A113,#REF!,26,FALSE)))</f>
        <v/>
      </c>
      <c r="L113" s="209" t="str">
        <f>IF(ISERROR(VLOOKUP($A113,#REF!,46,FALSE))=TRUE,"",IF(VLOOKUP($A113,#REF!,46,FALSE)=0,"",VLOOKUP($A113,#REF!,46,FALSE)))</f>
        <v/>
      </c>
      <c r="M113" s="209" t="str">
        <f>IF(ISERROR(VLOOKUP($A113,#REF!,66,FALSE))=TRUE,"",IF(VLOOKUP($A113,#REF!,66,FALSE)=0,"",VLOOKUP($A113,#REF!,66,FALSE)))</f>
        <v/>
      </c>
      <c r="N113" s="209" t="str">
        <f>IF(ISERROR(VLOOKUP($A113,#REF!,86,FALSE))=TRUE,"",IF(VLOOKUP($A113,#REF!,86,FALSE)=0,"",VLOOKUP($A113,#REF!,86,FALSE)))</f>
        <v/>
      </c>
      <c r="O113" s="209" t="str">
        <f>IF(ISERROR(VLOOKUP($A113,#REF!,106,FALSE))=TRUE,"",IF(VLOOKUP($A113,#REF!,106,FALSE)=0,"",VLOOKUP($A113,#REF!,106,FALSE)))</f>
        <v/>
      </c>
      <c r="P113" s="209" t="str">
        <f>IF(ISERROR(VLOOKUP($A113,#REF!,126,FALSE))=TRUE,"",IF(VLOOKUP($A113,#REF!,126,FALSE)=0,"",VLOOKUP($A113,#REF!,126,FALSE)))</f>
        <v/>
      </c>
      <c r="Q113" s="210" t="str">
        <f>IF(ISERROR(VLOOKUP($A113,#REF!,146,FALSE))=TRUE,"",IF(VLOOKUP($A113,#REF!,146,FALSE)=0,"",VLOOKUP($A113,#REF!,146,FALSE)))</f>
        <v/>
      </c>
      <c r="R113" s="210" t="str">
        <f>IF(ISERROR(VLOOKUP($A113,#REF!,166,FALSE))=TRUE,"",IF(VLOOKUP($A113,#REF!,166,FALSE)=0,"",VLOOKUP($A113,#REF!,166,FALSE)))</f>
        <v/>
      </c>
      <c r="S113" s="210" t="str">
        <f>IF(ISERROR(VLOOKUP($A113,#REF!,186,FALSE))=TRUE,"",IF(VLOOKUP($A113,#REF!,186,FALSE)=0,"",VLOOKUP($A113,#REF!,186,FALSE)))</f>
        <v/>
      </c>
      <c r="T113" s="210" t="str">
        <f>IF(ISERROR(VLOOKUP($A113,#REF!,206,FALSE))=TRUE,"",IF(VLOOKUP($A113,#REF!,206,FALSE)=0,"",VLOOKUP($A113,#REF!,206,FALSE)))</f>
        <v/>
      </c>
      <c r="U113" s="210" t="str">
        <f>IF(ISERROR(VLOOKUP($A113,#REF!,226,FALSE))=TRUE,"",IF(VLOOKUP($A113,#REF!,226,FALSE)=0,"",VLOOKUP($A113,#REF!,226,FALSE)))</f>
        <v/>
      </c>
      <c r="V113" s="210" t="str">
        <f>IF(ISERROR(VLOOKUP($A113,#REF!,246,FALSE))=TRUE,"",IF(VLOOKUP($A113,#REF!,246,FALSE)=0,"",VLOOKUP($A113,#REF!,246,FALSE)))</f>
        <v/>
      </c>
      <c r="W113" s="210" t="str">
        <f>IF(ISERROR(VLOOKUP($A113,#REF!,266,FALSE))=TRUE,"",IF(VLOOKUP($A113,#REF!,266,FALSE)=0,"",VLOOKUP($A113,#REF!,266,FALSE)))</f>
        <v/>
      </c>
      <c r="X113" s="210" t="str">
        <f>IF(ISERROR(VLOOKUP($A113,#REF!,286,FALSE))=TRUE,"",IF(VLOOKUP($A113,#REF!,286,FALSE)=0,"",VLOOKUP($A113,#REF!,286,FALSE)))</f>
        <v/>
      </c>
      <c r="Y113" s="210" t="str">
        <f>IF(ISERROR(VLOOKUP($A113,#REF!,306,FALSE))=TRUE,"",IF(VLOOKUP($A113,#REF!,306,FALSE)=0,"",VLOOKUP($A113,#REF!,306,FALSE)))</f>
        <v/>
      </c>
      <c r="Z113" s="210" t="str">
        <f>IF(ISERROR(VLOOKUP($A113,#REF!,326,FALSE))=TRUE,"",IF(VLOOKUP($A113,#REF!,326,FALSE)=0,"",VLOOKUP($A113,#REF!,326,FALSE)))</f>
        <v/>
      </c>
      <c r="AA113" s="210" t="str">
        <f>IF(ISERROR(VLOOKUP($A113,#REF!,346,FALSE))=TRUE,"",IF(VLOOKUP($A113,#REF!,346,FALSE)=0,"",VLOOKUP($A113,#REF!,346,FALSE)))</f>
        <v/>
      </c>
      <c r="AB113" s="210" t="str">
        <f>IF(ISERROR(VLOOKUP($A113,#REF!,366,FALSE))=TRUE,"",IF(VLOOKUP($A113,#REF!,366,FALSE)=0,"",VLOOKUP($A113,#REF!,366,FALSE)))</f>
        <v/>
      </c>
      <c r="AC113" s="210" t="str">
        <f>IF(ISERROR(VLOOKUP($A113,#REF!,386,FALSE))=TRUE,"",IF(VLOOKUP($A113,#REF!,386,FALSE)=0,"",VLOOKUP($A113,#REF!,386,FALSE)))</f>
        <v/>
      </c>
    </row>
    <row r="114" spans="1:29" ht="13.5" customHeight="1">
      <c r="A114" s="204"/>
      <c r="B114" s="89" t="str">
        <f>IF(A114="","",MID(info_weblinks!$C$3,32,3))</f>
        <v/>
      </c>
      <c r="C114" s="89" t="str">
        <f>IF(info_parties!G114="","",info_parties!G114)</f>
        <v/>
      </c>
      <c r="D114" s="89" t="str">
        <f>IF(info_parties!K114="","",info_parties!K114)</f>
        <v/>
      </c>
      <c r="E114" s="89" t="str">
        <f>IF(info_parties!H114="","",info_parties!H114)</f>
        <v/>
      </c>
      <c r="F114" s="205" t="str">
        <f t="shared" si="4"/>
        <v/>
      </c>
      <c r="G114" s="206" t="str">
        <f t="shared" si="5"/>
        <v/>
      </c>
      <c r="H114" s="207" t="str">
        <f t="shared" si="6"/>
        <v/>
      </c>
      <c r="I114" s="208" t="str">
        <f t="shared" si="7"/>
        <v/>
      </c>
      <c r="J114" s="209" t="str">
        <f>IF(ISERROR(VLOOKUP($A114,#REF!,6,FALSE))=TRUE,"",IF(VLOOKUP($A114,#REF!,6,FALSE)=0,"",VLOOKUP($A114,#REF!,6,FALSE)))</f>
        <v/>
      </c>
      <c r="K114" s="209" t="str">
        <f>IF(ISERROR(VLOOKUP($A114,#REF!,26,FALSE))=TRUE,"",IF(VLOOKUP($A114,#REF!,26,FALSE)=0,"",VLOOKUP($A114,#REF!,26,FALSE)))</f>
        <v/>
      </c>
      <c r="L114" s="209" t="str">
        <f>IF(ISERROR(VLOOKUP($A114,#REF!,46,FALSE))=TRUE,"",IF(VLOOKUP($A114,#REF!,46,FALSE)=0,"",VLOOKUP($A114,#REF!,46,FALSE)))</f>
        <v/>
      </c>
      <c r="M114" s="209" t="str">
        <f>IF(ISERROR(VLOOKUP($A114,#REF!,66,FALSE))=TRUE,"",IF(VLOOKUP($A114,#REF!,66,FALSE)=0,"",VLOOKUP($A114,#REF!,66,FALSE)))</f>
        <v/>
      </c>
      <c r="N114" s="209" t="str">
        <f>IF(ISERROR(VLOOKUP($A114,#REF!,86,FALSE))=TRUE,"",IF(VLOOKUP($A114,#REF!,86,FALSE)=0,"",VLOOKUP($A114,#REF!,86,FALSE)))</f>
        <v/>
      </c>
      <c r="O114" s="209" t="str">
        <f>IF(ISERROR(VLOOKUP($A114,#REF!,106,FALSE))=TRUE,"",IF(VLOOKUP($A114,#REF!,106,FALSE)=0,"",VLOOKUP($A114,#REF!,106,FALSE)))</f>
        <v/>
      </c>
      <c r="P114" s="209" t="str">
        <f>IF(ISERROR(VLOOKUP($A114,#REF!,126,FALSE))=TRUE,"",IF(VLOOKUP($A114,#REF!,126,FALSE)=0,"",VLOOKUP($A114,#REF!,126,FALSE)))</f>
        <v/>
      </c>
      <c r="Q114" s="210" t="str">
        <f>IF(ISERROR(VLOOKUP($A114,#REF!,146,FALSE))=TRUE,"",IF(VLOOKUP($A114,#REF!,146,FALSE)=0,"",VLOOKUP($A114,#REF!,146,FALSE)))</f>
        <v/>
      </c>
      <c r="R114" s="210" t="str">
        <f>IF(ISERROR(VLOOKUP($A114,#REF!,166,FALSE))=TRUE,"",IF(VLOOKUP($A114,#REF!,166,FALSE)=0,"",VLOOKUP($A114,#REF!,166,FALSE)))</f>
        <v/>
      </c>
      <c r="S114" s="210" t="str">
        <f>IF(ISERROR(VLOOKUP($A114,#REF!,186,FALSE))=TRUE,"",IF(VLOOKUP($A114,#REF!,186,FALSE)=0,"",VLOOKUP($A114,#REF!,186,FALSE)))</f>
        <v/>
      </c>
      <c r="T114" s="210" t="str">
        <f>IF(ISERROR(VLOOKUP($A114,#REF!,206,FALSE))=TRUE,"",IF(VLOOKUP($A114,#REF!,206,FALSE)=0,"",VLOOKUP($A114,#REF!,206,FALSE)))</f>
        <v/>
      </c>
      <c r="U114" s="210" t="str">
        <f>IF(ISERROR(VLOOKUP($A114,#REF!,226,FALSE))=TRUE,"",IF(VLOOKUP($A114,#REF!,226,FALSE)=0,"",VLOOKUP($A114,#REF!,226,FALSE)))</f>
        <v/>
      </c>
      <c r="V114" s="210" t="str">
        <f>IF(ISERROR(VLOOKUP($A114,#REF!,246,FALSE))=TRUE,"",IF(VLOOKUP($A114,#REF!,246,FALSE)=0,"",VLOOKUP($A114,#REF!,246,FALSE)))</f>
        <v/>
      </c>
      <c r="W114" s="210" t="str">
        <f>IF(ISERROR(VLOOKUP($A114,#REF!,266,FALSE))=TRUE,"",IF(VLOOKUP($A114,#REF!,266,FALSE)=0,"",VLOOKUP($A114,#REF!,266,FALSE)))</f>
        <v/>
      </c>
      <c r="X114" s="210" t="str">
        <f>IF(ISERROR(VLOOKUP($A114,#REF!,286,FALSE))=TRUE,"",IF(VLOOKUP($A114,#REF!,286,FALSE)=0,"",VLOOKUP($A114,#REF!,286,FALSE)))</f>
        <v/>
      </c>
      <c r="Y114" s="210" t="str">
        <f>IF(ISERROR(VLOOKUP($A114,#REF!,306,FALSE))=TRUE,"",IF(VLOOKUP($A114,#REF!,306,FALSE)=0,"",VLOOKUP($A114,#REF!,306,FALSE)))</f>
        <v/>
      </c>
      <c r="Z114" s="210" t="str">
        <f>IF(ISERROR(VLOOKUP($A114,#REF!,326,FALSE))=TRUE,"",IF(VLOOKUP($A114,#REF!,326,FALSE)=0,"",VLOOKUP($A114,#REF!,326,FALSE)))</f>
        <v/>
      </c>
      <c r="AA114" s="210" t="str">
        <f>IF(ISERROR(VLOOKUP($A114,#REF!,346,FALSE))=TRUE,"",IF(VLOOKUP($A114,#REF!,346,FALSE)=0,"",VLOOKUP($A114,#REF!,346,FALSE)))</f>
        <v/>
      </c>
      <c r="AB114" s="210" t="str">
        <f>IF(ISERROR(VLOOKUP($A114,#REF!,366,FALSE))=TRUE,"",IF(VLOOKUP($A114,#REF!,366,FALSE)=0,"",VLOOKUP($A114,#REF!,366,FALSE)))</f>
        <v/>
      </c>
      <c r="AC114" s="210" t="str">
        <f>IF(ISERROR(VLOOKUP($A114,#REF!,386,FALSE))=TRUE,"",IF(VLOOKUP($A114,#REF!,386,FALSE)=0,"",VLOOKUP($A114,#REF!,386,FALSE)))</f>
        <v/>
      </c>
    </row>
    <row r="115" spans="1:29" ht="13.5" customHeight="1">
      <c r="A115" s="204"/>
      <c r="B115" s="89" t="str">
        <f>IF(A115="","",MID(info_weblinks!$C$3,32,3))</f>
        <v/>
      </c>
      <c r="C115" s="89" t="str">
        <f>IF(info_parties!G115="","",info_parties!G115)</f>
        <v/>
      </c>
      <c r="D115" s="89" t="str">
        <f>IF(info_parties!K115="","",info_parties!K115)</f>
        <v/>
      </c>
      <c r="E115" s="89" t="str">
        <f>IF(info_parties!H115="","",info_parties!H115)</f>
        <v/>
      </c>
      <c r="F115" s="205" t="str">
        <f t="shared" si="4"/>
        <v/>
      </c>
      <c r="G115" s="206" t="str">
        <f t="shared" si="5"/>
        <v/>
      </c>
      <c r="H115" s="207" t="str">
        <f t="shared" si="6"/>
        <v/>
      </c>
      <c r="I115" s="208" t="str">
        <f t="shared" si="7"/>
        <v/>
      </c>
      <c r="J115" s="209" t="str">
        <f>IF(ISERROR(VLOOKUP($A115,#REF!,6,FALSE))=TRUE,"",IF(VLOOKUP($A115,#REF!,6,FALSE)=0,"",VLOOKUP($A115,#REF!,6,FALSE)))</f>
        <v/>
      </c>
      <c r="K115" s="209" t="str">
        <f>IF(ISERROR(VLOOKUP($A115,#REF!,26,FALSE))=TRUE,"",IF(VLOOKUP($A115,#REF!,26,FALSE)=0,"",VLOOKUP($A115,#REF!,26,FALSE)))</f>
        <v/>
      </c>
      <c r="L115" s="209" t="str">
        <f>IF(ISERROR(VLOOKUP($A115,#REF!,46,FALSE))=TRUE,"",IF(VLOOKUP($A115,#REF!,46,FALSE)=0,"",VLOOKUP($A115,#REF!,46,FALSE)))</f>
        <v/>
      </c>
      <c r="M115" s="209" t="str">
        <f>IF(ISERROR(VLOOKUP($A115,#REF!,66,FALSE))=TRUE,"",IF(VLOOKUP($A115,#REF!,66,FALSE)=0,"",VLOOKUP($A115,#REF!,66,FALSE)))</f>
        <v/>
      </c>
      <c r="N115" s="209" t="str">
        <f>IF(ISERROR(VLOOKUP($A115,#REF!,86,FALSE))=TRUE,"",IF(VLOOKUP($A115,#REF!,86,FALSE)=0,"",VLOOKUP($A115,#REF!,86,FALSE)))</f>
        <v/>
      </c>
      <c r="O115" s="209" t="str">
        <f>IF(ISERROR(VLOOKUP($A115,#REF!,106,FALSE))=TRUE,"",IF(VLOOKUP($A115,#REF!,106,FALSE)=0,"",VLOOKUP($A115,#REF!,106,FALSE)))</f>
        <v/>
      </c>
      <c r="P115" s="209" t="str">
        <f>IF(ISERROR(VLOOKUP($A115,#REF!,126,FALSE))=TRUE,"",IF(VLOOKUP($A115,#REF!,126,FALSE)=0,"",VLOOKUP($A115,#REF!,126,FALSE)))</f>
        <v/>
      </c>
      <c r="Q115" s="210" t="str">
        <f>IF(ISERROR(VLOOKUP($A115,#REF!,146,FALSE))=TRUE,"",IF(VLOOKUP($A115,#REF!,146,FALSE)=0,"",VLOOKUP($A115,#REF!,146,FALSE)))</f>
        <v/>
      </c>
      <c r="R115" s="210" t="str">
        <f>IF(ISERROR(VLOOKUP($A115,#REF!,166,FALSE))=TRUE,"",IF(VLOOKUP($A115,#REF!,166,FALSE)=0,"",VLOOKUP($A115,#REF!,166,FALSE)))</f>
        <v/>
      </c>
      <c r="S115" s="210" t="str">
        <f>IF(ISERROR(VLOOKUP($A115,#REF!,186,FALSE))=TRUE,"",IF(VLOOKUP($A115,#REF!,186,FALSE)=0,"",VLOOKUP($A115,#REF!,186,FALSE)))</f>
        <v/>
      </c>
      <c r="T115" s="210" t="str">
        <f>IF(ISERROR(VLOOKUP($A115,#REF!,206,FALSE))=TRUE,"",IF(VLOOKUP($A115,#REF!,206,FALSE)=0,"",VLOOKUP($A115,#REF!,206,FALSE)))</f>
        <v/>
      </c>
      <c r="U115" s="210" t="str">
        <f>IF(ISERROR(VLOOKUP($A115,#REF!,226,FALSE))=TRUE,"",IF(VLOOKUP($A115,#REF!,226,FALSE)=0,"",VLOOKUP($A115,#REF!,226,FALSE)))</f>
        <v/>
      </c>
      <c r="V115" s="210" t="str">
        <f>IF(ISERROR(VLOOKUP($A115,#REF!,246,FALSE))=TRUE,"",IF(VLOOKUP($A115,#REF!,246,FALSE)=0,"",VLOOKUP($A115,#REF!,246,FALSE)))</f>
        <v/>
      </c>
      <c r="W115" s="210" t="str">
        <f>IF(ISERROR(VLOOKUP($A115,#REF!,266,FALSE))=TRUE,"",IF(VLOOKUP($A115,#REF!,266,FALSE)=0,"",VLOOKUP($A115,#REF!,266,FALSE)))</f>
        <v/>
      </c>
      <c r="X115" s="210" t="str">
        <f>IF(ISERROR(VLOOKUP($A115,#REF!,286,FALSE))=TRUE,"",IF(VLOOKUP($A115,#REF!,286,FALSE)=0,"",VLOOKUP($A115,#REF!,286,FALSE)))</f>
        <v/>
      </c>
      <c r="Y115" s="210" t="str">
        <f>IF(ISERROR(VLOOKUP($A115,#REF!,306,FALSE))=TRUE,"",IF(VLOOKUP($A115,#REF!,306,FALSE)=0,"",VLOOKUP($A115,#REF!,306,FALSE)))</f>
        <v/>
      </c>
      <c r="Z115" s="210" t="str">
        <f>IF(ISERROR(VLOOKUP($A115,#REF!,326,FALSE))=TRUE,"",IF(VLOOKUP($A115,#REF!,326,FALSE)=0,"",VLOOKUP($A115,#REF!,326,FALSE)))</f>
        <v/>
      </c>
      <c r="AA115" s="210" t="str">
        <f>IF(ISERROR(VLOOKUP($A115,#REF!,346,FALSE))=TRUE,"",IF(VLOOKUP($A115,#REF!,346,FALSE)=0,"",VLOOKUP($A115,#REF!,346,FALSE)))</f>
        <v/>
      </c>
      <c r="AB115" s="210" t="str">
        <f>IF(ISERROR(VLOOKUP($A115,#REF!,366,FALSE))=TRUE,"",IF(VLOOKUP($A115,#REF!,366,FALSE)=0,"",VLOOKUP($A115,#REF!,366,FALSE)))</f>
        <v/>
      </c>
      <c r="AC115" s="210" t="str">
        <f>IF(ISERROR(VLOOKUP($A115,#REF!,386,FALSE))=TRUE,"",IF(VLOOKUP($A115,#REF!,386,FALSE)=0,"",VLOOKUP($A115,#REF!,386,FALSE)))</f>
        <v/>
      </c>
    </row>
    <row r="116" spans="1:29" ht="13.5" customHeight="1">
      <c r="A116" s="204"/>
      <c r="B116" s="89" t="str">
        <f>IF(A116="","",MID(info_weblinks!$C$3,32,3))</f>
        <v/>
      </c>
      <c r="C116" s="89" t="str">
        <f>IF(info_parties!G116="","",info_parties!G116)</f>
        <v/>
      </c>
      <c r="D116" s="89" t="str">
        <f>IF(info_parties!K116="","",info_parties!K116)</f>
        <v/>
      </c>
      <c r="E116" s="89" t="str">
        <f>IF(info_parties!H116="","",info_parties!H116)</f>
        <v/>
      </c>
      <c r="F116" s="205" t="str">
        <f t="shared" si="4"/>
        <v/>
      </c>
      <c r="G116" s="206" t="str">
        <f t="shared" si="5"/>
        <v/>
      </c>
      <c r="H116" s="207" t="str">
        <f t="shared" si="6"/>
        <v/>
      </c>
      <c r="I116" s="208" t="str">
        <f t="shared" si="7"/>
        <v/>
      </c>
      <c r="J116" s="209" t="str">
        <f>IF(ISERROR(VLOOKUP($A116,#REF!,6,FALSE))=TRUE,"",IF(VLOOKUP($A116,#REF!,6,FALSE)=0,"",VLOOKUP($A116,#REF!,6,FALSE)))</f>
        <v/>
      </c>
      <c r="K116" s="209" t="str">
        <f>IF(ISERROR(VLOOKUP($A116,#REF!,26,FALSE))=TRUE,"",IF(VLOOKUP($A116,#REF!,26,FALSE)=0,"",VLOOKUP($A116,#REF!,26,FALSE)))</f>
        <v/>
      </c>
      <c r="L116" s="209" t="str">
        <f>IF(ISERROR(VLOOKUP($A116,#REF!,46,FALSE))=TRUE,"",IF(VLOOKUP($A116,#REF!,46,FALSE)=0,"",VLOOKUP($A116,#REF!,46,FALSE)))</f>
        <v/>
      </c>
      <c r="M116" s="209" t="str">
        <f>IF(ISERROR(VLOOKUP($A116,#REF!,66,FALSE))=TRUE,"",IF(VLOOKUP($A116,#REF!,66,FALSE)=0,"",VLOOKUP($A116,#REF!,66,FALSE)))</f>
        <v/>
      </c>
      <c r="N116" s="209" t="str">
        <f>IF(ISERROR(VLOOKUP($A116,#REF!,86,FALSE))=TRUE,"",IF(VLOOKUP($A116,#REF!,86,FALSE)=0,"",VLOOKUP($A116,#REF!,86,FALSE)))</f>
        <v/>
      </c>
      <c r="O116" s="209" t="str">
        <f>IF(ISERROR(VLOOKUP($A116,#REF!,106,FALSE))=TRUE,"",IF(VLOOKUP($A116,#REF!,106,FALSE)=0,"",VLOOKUP($A116,#REF!,106,FALSE)))</f>
        <v/>
      </c>
      <c r="P116" s="209" t="str">
        <f>IF(ISERROR(VLOOKUP($A116,#REF!,126,FALSE))=TRUE,"",IF(VLOOKUP($A116,#REF!,126,FALSE)=0,"",VLOOKUP($A116,#REF!,126,FALSE)))</f>
        <v/>
      </c>
      <c r="Q116" s="210" t="str">
        <f>IF(ISERROR(VLOOKUP($A116,#REF!,146,FALSE))=TRUE,"",IF(VLOOKUP($A116,#REF!,146,FALSE)=0,"",VLOOKUP($A116,#REF!,146,FALSE)))</f>
        <v/>
      </c>
      <c r="R116" s="210" t="str">
        <f>IF(ISERROR(VLOOKUP($A116,#REF!,166,FALSE))=TRUE,"",IF(VLOOKUP($A116,#REF!,166,FALSE)=0,"",VLOOKUP($A116,#REF!,166,FALSE)))</f>
        <v/>
      </c>
      <c r="S116" s="210" t="str">
        <f>IF(ISERROR(VLOOKUP($A116,#REF!,186,FALSE))=TRUE,"",IF(VLOOKUP($A116,#REF!,186,FALSE)=0,"",VLOOKUP($A116,#REF!,186,FALSE)))</f>
        <v/>
      </c>
      <c r="T116" s="210" t="str">
        <f>IF(ISERROR(VLOOKUP($A116,#REF!,206,FALSE))=TRUE,"",IF(VLOOKUP($A116,#REF!,206,FALSE)=0,"",VLOOKUP($A116,#REF!,206,FALSE)))</f>
        <v/>
      </c>
      <c r="U116" s="210" t="str">
        <f>IF(ISERROR(VLOOKUP($A116,#REF!,226,FALSE))=TRUE,"",IF(VLOOKUP($A116,#REF!,226,FALSE)=0,"",VLOOKUP($A116,#REF!,226,FALSE)))</f>
        <v/>
      </c>
      <c r="V116" s="210" t="str">
        <f>IF(ISERROR(VLOOKUP($A116,#REF!,246,FALSE))=TRUE,"",IF(VLOOKUP($A116,#REF!,246,FALSE)=0,"",VLOOKUP($A116,#REF!,246,FALSE)))</f>
        <v/>
      </c>
      <c r="W116" s="210" t="str">
        <f>IF(ISERROR(VLOOKUP($A116,#REF!,266,FALSE))=TRUE,"",IF(VLOOKUP($A116,#REF!,266,FALSE)=0,"",VLOOKUP($A116,#REF!,266,FALSE)))</f>
        <v/>
      </c>
      <c r="X116" s="210" t="str">
        <f>IF(ISERROR(VLOOKUP($A116,#REF!,286,FALSE))=TRUE,"",IF(VLOOKUP($A116,#REF!,286,FALSE)=0,"",VLOOKUP($A116,#REF!,286,FALSE)))</f>
        <v/>
      </c>
      <c r="Y116" s="210" t="str">
        <f>IF(ISERROR(VLOOKUP($A116,#REF!,306,FALSE))=TRUE,"",IF(VLOOKUP($A116,#REF!,306,FALSE)=0,"",VLOOKUP($A116,#REF!,306,FALSE)))</f>
        <v/>
      </c>
      <c r="Z116" s="210" t="str">
        <f>IF(ISERROR(VLOOKUP($A116,#REF!,326,FALSE))=TRUE,"",IF(VLOOKUP($A116,#REF!,326,FALSE)=0,"",VLOOKUP($A116,#REF!,326,FALSE)))</f>
        <v/>
      </c>
      <c r="AA116" s="210" t="str">
        <f>IF(ISERROR(VLOOKUP($A116,#REF!,346,FALSE))=TRUE,"",IF(VLOOKUP($A116,#REF!,346,FALSE)=0,"",VLOOKUP($A116,#REF!,346,FALSE)))</f>
        <v/>
      </c>
      <c r="AB116" s="210" t="str">
        <f>IF(ISERROR(VLOOKUP($A116,#REF!,366,FALSE))=TRUE,"",IF(VLOOKUP($A116,#REF!,366,FALSE)=0,"",VLOOKUP($A116,#REF!,366,FALSE)))</f>
        <v/>
      </c>
      <c r="AC116" s="210" t="str">
        <f>IF(ISERROR(VLOOKUP($A116,#REF!,386,FALSE))=TRUE,"",IF(VLOOKUP($A116,#REF!,386,FALSE)=0,"",VLOOKUP($A116,#REF!,386,FALSE)))</f>
        <v/>
      </c>
    </row>
    <row r="117" spans="1:29" ht="13.5" customHeight="1">
      <c r="A117" s="204"/>
      <c r="B117" s="89" t="str">
        <f>IF(A117="","",MID(info_weblinks!$C$3,32,3))</f>
        <v/>
      </c>
      <c r="C117" s="89" t="str">
        <f>IF(info_parties!G117="","",info_parties!G117)</f>
        <v/>
      </c>
      <c r="D117" s="89" t="str">
        <f>IF(info_parties!K117="","",info_parties!K117)</f>
        <v/>
      </c>
      <c r="E117" s="89" t="str">
        <f>IF(info_parties!H117="","",info_parties!H117)</f>
        <v/>
      </c>
      <c r="F117" s="205" t="str">
        <f t="shared" si="4"/>
        <v/>
      </c>
      <c r="G117" s="206" t="str">
        <f t="shared" si="5"/>
        <v/>
      </c>
      <c r="H117" s="207" t="str">
        <f t="shared" si="6"/>
        <v/>
      </c>
      <c r="I117" s="208" t="str">
        <f t="shared" si="7"/>
        <v/>
      </c>
      <c r="J117" s="209" t="str">
        <f>IF(ISERROR(VLOOKUP($A117,#REF!,6,FALSE))=TRUE,"",IF(VLOOKUP($A117,#REF!,6,FALSE)=0,"",VLOOKUP($A117,#REF!,6,FALSE)))</f>
        <v/>
      </c>
      <c r="K117" s="209" t="str">
        <f>IF(ISERROR(VLOOKUP($A117,#REF!,26,FALSE))=TRUE,"",IF(VLOOKUP($A117,#REF!,26,FALSE)=0,"",VLOOKUP($A117,#REF!,26,FALSE)))</f>
        <v/>
      </c>
      <c r="L117" s="209" t="str">
        <f>IF(ISERROR(VLOOKUP($A117,#REF!,46,FALSE))=TRUE,"",IF(VLOOKUP($A117,#REF!,46,FALSE)=0,"",VLOOKUP($A117,#REF!,46,FALSE)))</f>
        <v/>
      </c>
      <c r="M117" s="209" t="str">
        <f>IF(ISERROR(VLOOKUP($A117,#REF!,66,FALSE))=TRUE,"",IF(VLOOKUP($A117,#REF!,66,FALSE)=0,"",VLOOKUP($A117,#REF!,66,FALSE)))</f>
        <v/>
      </c>
      <c r="N117" s="209" t="str">
        <f>IF(ISERROR(VLOOKUP($A117,#REF!,86,FALSE))=TRUE,"",IF(VLOOKUP($A117,#REF!,86,FALSE)=0,"",VLOOKUP($A117,#REF!,86,FALSE)))</f>
        <v/>
      </c>
      <c r="O117" s="209" t="str">
        <f>IF(ISERROR(VLOOKUP($A117,#REF!,106,FALSE))=TRUE,"",IF(VLOOKUP($A117,#REF!,106,FALSE)=0,"",VLOOKUP($A117,#REF!,106,FALSE)))</f>
        <v/>
      </c>
      <c r="P117" s="209" t="str">
        <f>IF(ISERROR(VLOOKUP($A117,#REF!,126,FALSE))=TRUE,"",IF(VLOOKUP($A117,#REF!,126,FALSE)=0,"",VLOOKUP($A117,#REF!,126,FALSE)))</f>
        <v/>
      </c>
      <c r="Q117" s="210" t="str">
        <f>IF(ISERROR(VLOOKUP($A117,#REF!,146,FALSE))=TRUE,"",IF(VLOOKUP($A117,#REF!,146,FALSE)=0,"",VLOOKUP($A117,#REF!,146,FALSE)))</f>
        <v/>
      </c>
      <c r="R117" s="210" t="str">
        <f>IF(ISERROR(VLOOKUP($A117,#REF!,166,FALSE))=TRUE,"",IF(VLOOKUP($A117,#REF!,166,FALSE)=0,"",VLOOKUP($A117,#REF!,166,FALSE)))</f>
        <v/>
      </c>
      <c r="S117" s="210" t="str">
        <f>IF(ISERROR(VLOOKUP($A117,#REF!,186,FALSE))=TRUE,"",IF(VLOOKUP($A117,#REF!,186,FALSE)=0,"",VLOOKUP($A117,#REF!,186,FALSE)))</f>
        <v/>
      </c>
      <c r="T117" s="210" t="str">
        <f>IF(ISERROR(VLOOKUP($A117,#REF!,206,FALSE))=TRUE,"",IF(VLOOKUP($A117,#REF!,206,FALSE)=0,"",VLOOKUP($A117,#REF!,206,FALSE)))</f>
        <v/>
      </c>
      <c r="U117" s="210" t="str">
        <f>IF(ISERROR(VLOOKUP($A117,#REF!,226,FALSE))=TRUE,"",IF(VLOOKUP($A117,#REF!,226,FALSE)=0,"",VLOOKUP($A117,#REF!,226,FALSE)))</f>
        <v/>
      </c>
      <c r="V117" s="210" t="str">
        <f>IF(ISERROR(VLOOKUP($A117,#REF!,246,FALSE))=TRUE,"",IF(VLOOKUP($A117,#REF!,246,FALSE)=0,"",VLOOKUP($A117,#REF!,246,FALSE)))</f>
        <v/>
      </c>
      <c r="W117" s="210" t="str">
        <f>IF(ISERROR(VLOOKUP($A117,#REF!,266,FALSE))=TRUE,"",IF(VLOOKUP($A117,#REF!,266,FALSE)=0,"",VLOOKUP($A117,#REF!,266,FALSE)))</f>
        <v/>
      </c>
      <c r="X117" s="210" t="str">
        <f>IF(ISERROR(VLOOKUP($A117,#REF!,286,FALSE))=TRUE,"",IF(VLOOKUP($A117,#REF!,286,FALSE)=0,"",VLOOKUP($A117,#REF!,286,FALSE)))</f>
        <v/>
      </c>
      <c r="Y117" s="210" t="str">
        <f>IF(ISERROR(VLOOKUP($A117,#REF!,306,FALSE))=TRUE,"",IF(VLOOKUP($A117,#REF!,306,FALSE)=0,"",VLOOKUP($A117,#REF!,306,FALSE)))</f>
        <v/>
      </c>
      <c r="Z117" s="210" t="str">
        <f>IF(ISERROR(VLOOKUP($A117,#REF!,326,FALSE))=TRUE,"",IF(VLOOKUP($A117,#REF!,326,FALSE)=0,"",VLOOKUP($A117,#REF!,326,FALSE)))</f>
        <v/>
      </c>
      <c r="AA117" s="210" t="str">
        <f>IF(ISERROR(VLOOKUP($A117,#REF!,346,FALSE))=TRUE,"",IF(VLOOKUP($A117,#REF!,346,FALSE)=0,"",VLOOKUP($A117,#REF!,346,FALSE)))</f>
        <v/>
      </c>
      <c r="AB117" s="210" t="str">
        <f>IF(ISERROR(VLOOKUP($A117,#REF!,366,FALSE))=TRUE,"",IF(VLOOKUP($A117,#REF!,366,FALSE)=0,"",VLOOKUP($A117,#REF!,366,FALSE)))</f>
        <v/>
      </c>
      <c r="AC117" s="210" t="str">
        <f>IF(ISERROR(VLOOKUP($A117,#REF!,386,FALSE))=TRUE,"",IF(VLOOKUP($A117,#REF!,386,FALSE)=0,"",VLOOKUP($A117,#REF!,386,FALSE)))</f>
        <v/>
      </c>
    </row>
    <row r="118" spans="1:29" ht="13.5" customHeight="1">
      <c r="A118" s="204"/>
      <c r="B118" s="89" t="str">
        <f>IF(A118="","",MID(info_weblinks!$C$3,32,3))</f>
        <v/>
      </c>
      <c r="C118" s="89" t="str">
        <f>IF(info_parties!G118="","",info_parties!G118)</f>
        <v/>
      </c>
      <c r="D118" s="89" t="str">
        <f>IF(info_parties!K118="","",info_parties!K118)</f>
        <v/>
      </c>
      <c r="E118" s="89" t="str">
        <f>IF(info_parties!H118="","",info_parties!H118)</f>
        <v/>
      </c>
      <c r="F118" s="205" t="str">
        <f t="shared" si="4"/>
        <v/>
      </c>
      <c r="G118" s="206" t="str">
        <f t="shared" si="5"/>
        <v/>
      </c>
      <c r="H118" s="207" t="str">
        <f t="shared" si="6"/>
        <v/>
      </c>
      <c r="I118" s="208" t="str">
        <f t="shared" si="7"/>
        <v/>
      </c>
      <c r="J118" s="209" t="str">
        <f>IF(ISERROR(VLOOKUP($A118,#REF!,6,FALSE))=TRUE,"",IF(VLOOKUP($A118,#REF!,6,FALSE)=0,"",VLOOKUP($A118,#REF!,6,FALSE)))</f>
        <v/>
      </c>
      <c r="K118" s="209" t="str">
        <f>IF(ISERROR(VLOOKUP($A118,#REF!,26,FALSE))=TRUE,"",IF(VLOOKUP($A118,#REF!,26,FALSE)=0,"",VLOOKUP($A118,#REF!,26,FALSE)))</f>
        <v/>
      </c>
      <c r="L118" s="209" t="str">
        <f>IF(ISERROR(VLOOKUP($A118,#REF!,46,FALSE))=TRUE,"",IF(VLOOKUP($A118,#REF!,46,FALSE)=0,"",VLOOKUP($A118,#REF!,46,FALSE)))</f>
        <v/>
      </c>
      <c r="M118" s="209" t="str">
        <f>IF(ISERROR(VLOOKUP($A118,#REF!,66,FALSE))=TRUE,"",IF(VLOOKUP($A118,#REF!,66,FALSE)=0,"",VLOOKUP($A118,#REF!,66,FALSE)))</f>
        <v/>
      </c>
      <c r="N118" s="209" t="str">
        <f>IF(ISERROR(VLOOKUP($A118,#REF!,86,FALSE))=TRUE,"",IF(VLOOKUP($A118,#REF!,86,FALSE)=0,"",VLOOKUP($A118,#REF!,86,FALSE)))</f>
        <v/>
      </c>
      <c r="O118" s="209" t="str">
        <f>IF(ISERROR(VLOOKUP($A118,#REF!,106,FALSE))=TRUE,"",IF(VLOOKUP($A118,#REF!,106,FALSE)=0,"",VLOOKUP($A118,#REF!,106,FALSE)))</f>
        <v/>
      </c>
      <c r="P118" s="209" t="str">
        <f>IF(ISERROR(VLOOKUP($A118,#REF!,126,FALSE))=TRUE,"",IF(VLOOKUP($A118,#REF!,126,FALSE)=0,"",VLOOKUP($A118,#REF!,126,FALSE)))</f>
        <v/>
      </c>
      <c r="Q118" s="210" t="str">
        <f>IF(ISERROR(VLOOKUP($A118,#REF!,146,FALSE))=TRUE,"",IF(VLOOKUP($A118,#REF!,146,FALSE)=0,"",VLOOKUP($A118,#REF!,146,FALSE)))</f>
        <v/>
      </c>
      <c r="R118" s="210" t="str">
        <f>IF(ISERROR(VLOOKUP($A118,#REF!,166,FALSE))=TRUE,"",IF(VLOOKUP($A118,#REF!,166,FALSE)=0,"",VLOOKUP($A118,#REF!,166,FALSE)))</f>
        <v/>
      </c>
      <c r="S118" s="210" t="str">
        <f>IF(ISERROR(VLOOKUP($A118,#REF!,186,FALSE))=TRUE,"",IF(VLOOKUP($A118,#REF!,186,FALSE)=0,"",VLOOKUP($A118,#REF!,186,FALSE)))</f>
        <v/>
      </c>
      <c r="T118" s="210" t="str">
        <f>IF(ISERROR(VLOOKUP($A118,#REF!,206,FALSE))=TRUE,"",IF(VLOOKUP($A118,#REF!,206,FALSE)=0,"",VLOOKUP($A118,#REF!,206,FALSE)))</f>
        <v/>
      </c>
      <c r="U118" s="210" t="str">
        <f>IF(ISERROR(VLOOKUP($A118,#REF!,226,FALSE))=TRUE,"",IF(VLOOKUP($A118,#REF!,226,FALSE)=0,"",VLOOKUP($A118,#REF!,226,FALSE)))</f>
        <v/>
      </c>
      <c r="V118" s="210" t="str">
        <f>IF(ISERROR(VLOOKUP($A118,#REF!,246,FALSE))=TRUE,"",IF(VLOOKUP($A118,#REF!,246,FALSE)=0,"",VLOOKUP($A118,#REF!,246,FALSE)))</f>
        <v/>
      </c>
      <c r="W118" s="210" t="str">
        <f>IF(ISERROR(VLOOKUP($A118,#REF!,266,FALSE))=TRUE,"",IF(VLOOKUP($A118,#REF!,266,FALSE)=0,"",VLOOKUP($A118,#REF!,266,FALSE)))</f>
        <v/>
      </c>
      <c r="X118" s="210" t="str">
        <f>IF(ISERROR(VLOOKUP($A118,#REF!,286,FALSE))=TRUE,"",IF(VLOOKUP($A118,#REF!,286,FALSE)=0,"",VLOOKUP($A118,#REF!,286,FALSE)))</f>
        <v/>
      </c>
      <c r="Y118" s="210" t="str">
        <f>IF(ISERROR(VLOOKUP($A118,#REF!,306,FALSE))=TRUE,"",IF(VLOOKUP($A118,#REF!,306,FALSE)=0,"",VLOOKUP($A118,#REF!,306,FALSE)))</f>
        <v/>
      </c>
      <c r="Z118" s="210" t="str">
        <f>IF(ISERROR(VLOOKUP($A118,#REF!,326,FALSE))=TRUE,"",IF(VLOOKUP($A118,#REF!,326,FALSE)=0,"",VLOOKUP($A118,#REF!,326,FALSE)))</f>
        <v/>
      </c>
      <c r="AA118" s="210" t="str">
        <f>IF(ISERROR(VLOOKUP($A118,#REF!,346,FALSE))=TRUE,"",IF(VLOOKUP($A118,#REF!,346,FALSE)=0,"",VLOOKUP($A118,#REF!,346,FALSE)))</f>
        <v/>
      </c>
      <c r="AB118" s="210" t="str">
        <f>IF(ISERROR(VLOOKUP($A118,#REF!,366,FALSE))=TRUE,"",IF(VLOOKUP($A118,#REF!,366,FALSE)=0,"",VLOOKUP($A118,#REF!,366,FALSE)))</f>
        <v/>
      </c>
      <c r="AC118" s="210" t="str">
        <f>IF(ISERROR(VLOOKUP($A118,#REF!,386,FALSE))=TRUE,"",IF(VLOOKUP($A118,#REF!,386,FALSE)=0,"",VLOOKUP($A118,#REF!,386,FALSE)))</f>
        <v/>
      </c>
    </row>
    <row r="119" spans="1:29" ht="13.5" customHeight="1">
      <c r="A119" s="204"/>
      <c r="B119" s="89" t="str">
        <f>IF(A119="","",MID(info_weblinks!$C$3,32,3))</f>
        <v/>
      </c>
      <c r="C119" s="89" t="str">
        <f>IF(info_parties!G119="","",info_parties!G119)</f>
        <v/>
      </c>
      <c r="D119" s="89" t="str">
        <f>IF(info_parties!K119="","",info_parties!K119)</f>
        <v/>
      </c>
      <c r="E119" s="89" t="str">
        <f>IF(info_parties!H119="","",info_parties!H119)</f>
        <v/>
      </c>
      <c r="F119" s="205" t="str">
        <f t="shared" si="4"/>
        <v/>
      </c>
      <c r="G119" s="206" t="str">
        <f t="shared" si="5"/>
        <v/>
      </c>
      <c r="H119" s="207" t="str">
        <f t="shared" si="6"/>
        <v/>
      </c>
      <c r="I119" s="208" t="str">
        <f t="shared" si="7"/>
        <v/>
      </c>
      <c r="J119" s="209" t="str">
        <f>IF(ISERROR(VLOOKUP($A119,#REF!,6,FALSE))=TRUE,"",IF(VLOOKUP($A119,#REF!,6,FALSE)=0,"",VLOOKUP($A119,#REF!,6,FALSE)))</f>
        <v/>
      </c>
      <c r="K119" s="209" t="str">
        <f>IF(ISERROR(VLOOKUP($A119,#REF!,26,FALSE))=TRUE,"",IF(VLOOKUP($A119,#REF!,26,FALSE)=0,"",VLOOKUP($A119,#REF!,26,FALSE)))</f>
        <v/>
      </c>
      <c r="L119" s="209" t="str">
        <f>IF(ISERROR(VLOOKUP($A119,#REF!,46,FALSE))=TRUE,"",IF(VLOOKUP($A119,#REF!,46,FALSE)=0,"",VLOOKUP($A119,#REF!,46,FALSE)))</f>
        <v/>
      </c>
      <c r="M119" s="209" t="str">
        <f>IF(ISERROR(VLOOKUP($A119,#REF!,66,FALSE))=TRUE,"",IF(VLOOKUP($A119,#REF!,66,FALSE)=0,"",VLOOKUP($A119,#REF!,66,FALSE)))</f>
        <v/>
      </c>
      <c r="N119" s="209" t="str">
        <f>IF(ISERROR(VLOOKUP($A119,#REF!,86,FALSE))=TRUE,"",IF(VLOOKUP($A119,#REF!,86,FALSE)=0,"",VLOOKUP($A119,#REF!,86,FALSE)))</f>
        <v/>
      </c>
      <c r="O119" s="209" t="str">
        <f>IF(ISERROR(VLOOKUP($A119,#REF!,106,FALSE))=TRUE,"",IF(VLOOKUP($A119,#REF!,106,FALSE)=0,"",VLOOKUP($A119,#REF!,106,FALSE)))</f>
        <v/>
      </c>
      <c r="P119" s="209" t="str">
        <f>IF(ISERROR(VLOOKUP($A119,#REF!,126,FALSE))=TRUE,"",IF(VLOOKUP($A119,#REF!,126,FALSE)=0,"",VLOOKUP($A119,#REF!,126,FALSE)))</f>
        <v/>
      </c>
      <c r="Q119" s="210" t="str">
        <f>IF(ISERROR(VLOOKUP($A119,#REF!,146,FALSE))=TRUE,"",IF(VLOOKUP($A119,#REF!,146,FALSE)=0,"",VLOOKUP($A119,#REF!,146,FALSE)))</f>
        <v/>
      </c>
      <c r="R119" s="210" t="str">
        <f>IF(ISERROR(VLOOKUP($A119,#REF!,166,FALSE))=TRUE,"",IF(VLOOKUP($A119,#REF!,166,FALSE)=0,"",VLOOKUP($A119,#REF!,166,FALSE)))</f>
        <v/>
      </c>
      <c r="S119" s="210" t="str">
        <f>IF(ISERROR(VLOOKUP($A119,#REF!,186,FALSE))=TRUE,"",IF(VLOOKUP($A119,#REF!,186,FALSE)=0,"",VLOOKUP($A119,#REF!,186,FALSE)))</f>
        <v/>
      </c>
      <c r="T119" s="210" t="str">
        <f>IF(ISERROR(VLOOKUP($A119,#REF!,206,FALSE))=TRUE,"",IF(VLOOKUP($A119,#REF!,206,FALSE)=0,"",VLOOKUP($A119,#REF!,206,FALSE)))</f>
        <v/>
      </c>
      <c r="U119" s="210" t="str">
        <f>IF(ISERROR(VLOOKUP($A119,#REF!,226,FALSE))=TRUE,"",IF(VLOOKUP($A119,#REF!,226,FALSE)=0,"",VLOOKUP($A119,#REF!,226,FALSE)))</f>
        <v/>
      </c>
      <c r="V119" s="210" t="str">
        <f>IF(ISERROR(VLOOKUP($A119,#REF!,246,FALSE))=TRUE,"",IF(VLOOKUP($A119,#REF!,246,FALSE)=0,"",VLOOKUP($A119,#REF!,246,FALSE)))</f>
        <v/>
      </c>
      <c r="W119" s="210" t="str">
        <f>IF(ISERROR(VLOOKUP($A119,#REF!,266,FALSE))=TRUE,"",IF(VLOOKUP($A119,#REF!,266,FALSE)=0,"",VLOOKUP($A119,#REF!,266,FALSE)))</f>
        <v/>
      </c>
      <c r="X119" s="210" t="str">
        <f>IF(ISERROR(VLOOKUP($A119,#REF!,286,FALSE))=TRUE,"",IF(VLOOKUP($A119,#REF!,286,FALSE)=0,"",VLOOKUP($A119,#REF!,286,FALSE)))</f>
        <v/>
      </c>
      <c r="Y119" s="210" t="str">
        <f>IF(ISERROR(VLOOKUP($A119,#REF!,306,FALSE))=TRUE,"",IF(VLOOKUP($A119,#REF!,306,FALSE)=0,"",VLOOKUP($A119,#REF!,306,FALSE)))</f>
        <v/>
      </c>
      <c r="Z119" s="210" t="str">
        <f>IF(ISERROR(VLOOKUP($A119,#REF!,326,FALSE))=TRUE,"",IF(VLOOKUP($A119,#REF!,326,FALSE)=0,"",VLOOKUP($A119,#REF!,326,FALSE)))</f>
        <v/>
      </c>
      <c r="AA119" s="210" t="str">
        <f>IF(ISERROR(VLOOKUP($A119,#REF!,346,FALSE))=TRUE,"",IF(VLOOKUP($A119,#REF!,346,FALSE)=0,"",VLOOKUP($A119,#REF!,346,FALSE)))</f>
        <v/>
      </c>
      <c r="AB119" s="210" t="str">
        <f>IF(ISERROR(VLOOKUP($A119,#REF!,366,FALSE))=TRUE,"",IF(VLOOKUP($A119,#REF!,366,FALSE)=0,"",VLOOKUP($A119,#REF!,366,FALSE)))</f>
        <v/>
      </c>
      <c r="AC119" s="210" t="str">
        <f>IF(ISERROR(VLOOKUP($A119,#REF!,386,FALSE))=TRUE,"",IF(VLOOKUP($A119,#REF!,386,FALSE)=0,"",VLOOKUP($A119,#REF!,386,FALSE)))</f>
        <v/>
      </c>
    </row>
    <row r="120" spans="1:29" ht="13.5" customHeight="1">
      <c r="A120" s="204"/>
      <c r="B120" s="89" t="str">
        <f>IF(A120="","",MID(info_weblinks!$C$3,32,3))</f>
        <v/>
      </c>
      <c r="C120" s="89" t="str">
        <f>IF(info_parties!G120="","",info_parties!G120)</f>
        <v/>
      </c>
      <c r="D120" s="89" t="str">
        <f>IF(info_parties!K120="","",info_parties!K120)</f>
        <v/>
      </c>
      <c r="E120" s="89" t="str">
        <f>IF(info_parties!H120="","",info_parties!H120)</f>
        <v/>
      </c>
      <c r="F120" s="205" t="str">
        <f t="shared" si="4"/>
        <v/>
      </c>
      <c r="G120" s="206" t="str">
        <f t="shared" si="5"/>
        <v/>
      </c>
      <c r="H120" s="207" t="str">
        <f t="shared" si="6"/>
        <v/>
      </c>
      <c r="I120" s="208" t="str">
        <f t="shared" si="7"/>
        <v/>
      </c>
      <c r="J120" s="209" t="str">
        <f>IF(ISERROR(VLOOKUP($A120,#REF!,6,FALSE))=TRUE,"",IF(VLOOKUP($A120,#REF!,6,FALSE)=0,"",VLOOKUP($A120,#REF!,6,FALSE)))</f>
        <v/>
      </c>
      <c r="K120" s="209" t="str">
        <f>IF(ISERROR(VLOOKUP($A120,#REF!,26,FALSE))=TRUE,"",IF(VLOOKUP($A120,#REF!,26,FALSE)=0,"",VLOOKUP($A120,#REF!,26,FALSE)))</f>
        <v/>
      </c>
      <c r="L120" s="209" t="str">
        <f>IF(ISERROR(VLOOKUP($A120,#REF!,46,FALSE))=TRUE,"",IF(VLOOKUP($A120,#REF!,46,FALSE)=0,"",VLOOKUP($A120,#REF!,46,FALSE)))</f>
        <v/>
      </c>
      <c r="M120" s="209" t="str">
        <f>IF(ISERROR(VLOOKUP($A120,#REF!,66,FALSE))=TRUE,"",IF(VLOOKUP($A120,#REF!,66,FALSE)=0,"",VLOOKUP($A120,#REF!,66,FALSE)))</f>
        <v/>
      </c>
      <c r="N120" s="209" t="str">
        <f>IF(ISERROR(VLOOKUP($A120,#REF!,86,FALSE))=TRUE,"",IF(VLOOKUP($A120,#REF!,86,FALSE)=0,"",VLOOKUP($A120,#REF!,86,FALSE)))</f>
        <v/>
      </c>
      <c r="O120" s="209" t="str">
        <f>IF(ISERROR(VLOOKUP($A120,#REF!,106,FALSE))=TRUE,"",IF(VLOOKUP($A120,#REF!,106,FALSE)=0,"",VLOOKUP($A120,#REF!,106,FALSE)))</f>
        <v/>
      </c>
      <c r="P120" s="209" t="str">
        <f>IF(ISERROR(VLOOKUP($A120,#REF!,126,FALSE))=TRUE,"",IF(VLOOKUP($A120,#REF!,126,FALSE)=0,"",VLOOKUP($A120,#REF!,126,FALSE)))</f>
        <v/>
      </c>
      <c r="Q120" s="210" t="str">
        <f>IF(ISERROR(VLOOKUP($A120,#REF!,146,FALSE))=TRUE,"",IF(VLOOKUP($A120,#REF!,146,FALSE)=0,"",VLOOKUP($A120,#REF!,146,FALSE)))</f>
        <v/>
      </c>
      <c r="R120" s="210" t="str">
        <f>IF(ISERROR(VLOOKUP($A120,#REF!,166,FALSE))=TRUE,"",IF(VLOOKUP($A120,#REF!,166,FALSE)=0,"",VLOOKUP($A120,#REF!,166,FALSE)))</f>
        <v/>
      </c>
      <c r="S120" s="210" t="str">
        <f>IF(ISERROR(VLOOKUP($A120,#REF!,186,FALSE))=TRUE,"",IF(VLOOKUP($A120,#REF!,186,FALSE)=0,"",VLOOKUP($A120,#REF!,186,FALSE)))</f>
        <v/>
      </c>
      <c r="T120" s="210" t="str">
        <f>IF(ISERROR(VLOOKUP($A120,#REF!,206,FALSE))=TRUE,"",IF(VLOOKUP($A120,#REF!,206,FALSE)=0,"",VLOOKUP($A120,#REF!,206,FALSE)))</f>
        <v/>
      </c>
      <c r="U120" s="210" t="str">
        <f>IF(ISERROR(VLOOKUP($A120,#REF!,226,FALSE))=TRUE,"",IF(VLOOKUP($A120,#REF!,226,FALSE)=0,"",VLOOKUP($A120,#REF!,226,FALSE)))</f>
        <v/>
      </c>
      <c r="V120" s="210" t="str">
        <f>IF(ISERROR(VLOOKUP($A120,#REF!,246,FALSE))=TRUE,"",IF(VLOOKUP($A120,#REF!,246,FALSE)=0,"",VLOOKUP($A120,#REF!,246,FALSE)))</f>
        <v/>
      </c>
      <c r="W120" s="210" t="str">
        <f>IF(ISERROR(VLOOKUP($A120,#REF!,266,FALSE))=TRUE,"",IF(VLOOKUP($A120,#REF!,266,FALSE)=0,"",VLOOKUP($A120,#REF!,266,FALSE)))</f>
        <v/>
      </c>
      <c r="X120" s="210" t="str">
        <f>IF(ISERROR(VLOOKUP($A120,#REF!,286,FALSE))=TRUE,"",IF(VLOOKUP($A120,#REF!,286,FALSE)=0,"",VLOOKUP($A120,#REF!,286,FALSE)))</f>
        <v/>
      </c>
      <c r="Y120" s="210" t="str">
        <f>IF(ISERROR(VLOOKUP($A120,#REF!,306,FALSE))=TRUE,"",IF(VLOOKUP($A120,#REF!,306,FALSE)=0,"",VLOOKUP($A120,#REF!,306,FALSE)))</f>
        <v/>
      </c>
      <c r="Z120" s="210" t="str">
        <f>IF(ISERROR(VLOOKUP($A120,#REF!,326,FALSE))=TRUE,"",IF(VLOOKUP($A120,#REF!,326,FALSE)=0,"",VLOOKUP($A120,#REF!,326,FALSE)))</f>
        <v/>
      </c>
      <c r="AA120" s="210" t="str">
        <f>IF(ISERROR(VLOOKUP($A120,#REF!,346,FALSE))=TRUE,"",IF(VLOOKUP($A120,#REF!,346,FALSE)=0,"",VLOOKUP($A120,#REF!,346,FALSE)))</f>
        <v/>
      </c>
      <c r="AB120" s="210" t="str">
        <f>IF(ISERROR(VLOOKUP($A120,#REF!,366,FALSE))=TRUE,"",IF(VLOOKUP($A120,#REF!,366,FALSE)=0,"",VLOOKUP($A120,#REF!,366,FALSE)))</f>
        <v/>
      </c>
      <c r="AC120" s="210" t="str">
        <f>IF(ISERROR(VLOOKUP($A120,#REF!,386,FALSE))=TRUE,"",IF(VLOOKUP($A120,#REF!,386,FALSE)=0,"",VLOOKUP($A120,#REF!,386,FALSE)))</f>
        <v/>
      </c>
    </row>
    <row r="121" spans="1:29" ht="13.5" customHeight="1">
      <c r="A121" s="204"/>
      <c r="B121" s="89" t="str">
        <f>IF(A121="","",MID(info_weblinks!$C$3,32,3))</f>
        <v/>
      </c>
      <c r="C121" s="89" t="str">
        <f>IF(info_parties!G121="","",info_parties!G121)</f>
        <v/>
      </c>
      <c r="D121" s="89" t="str">
        <f>IF(info_parties!K121="","",info_parties!K121)</f>
        <v/>
      </c>
      <c r="E121" s="89" t="str">
        <f>IF(info_parties!H121="","",info_parties!H121)</f>
        <v/>
      </c>
      <c r="F121" s="205" t="str">
        <f t="shared" si="4"/>
        <v/>
      </c>
      <c r="G121" s="206" t="str">
        <f t="shared" si="5"/>
        <v/>
      </c>
      <c r="H121" s="207" t="str">
        <f t="shared" si="6"/>
        <v/>
      </c>
      <c r="I121" s="208" t="str">
        <f t="shared" si="7"/>
        <v/>
      </c>
      <c r="J121" s="209" t="str">
        <f>IF(ISERROR(VLOOKUP($A121,#REF!,6,FALSE))=TRUE,"",IF(VLOOKUP($A121,#REF!,6,FALSE)=0,"",VLOOKUP($A121,#REF!,6,FALSE)))</f>
        <v/>
      </c>
      <c r="K121" s="209" t="str">
        <f>IF(ISERROR(VLOOKUP($A121,#REF!,26,FALSE))=TRUE,"",IF(VLOOKUP($A121,#REF!,26,FALSE)=0,"",VLOOKUP($A121,#REF!,26,FALSE)))</f>
        <v/>
      </c>
      <c r="L121" s="209" t="str">
        <f>IF(ISERROR(VLOOKUP($A121,#REF!,46,FALSE))=TRUE,"",IF(VLOOKUP($A121,#REF!,46,FALSE)=0,"",VLOOKUP($A121,#REF!,46,FALSE)))</f>
        <v/>
      </c>
      <c r="M121" s="209" t="str">
        <f>IF(ISERROR(VLOOKUP($A121,#REF!,66,FALSE))=TRUE,"",IF(VLOOKUP($A121,#REF!,66,FALSE)=0,"",VLOOKUP($A121,#REF!,66,FALSE)))</f>
        <v/>
      </c>
      <c r="N121" s="209" t="str">
        <f>IF(ISERROR(VLOOKUP($A121,#REF!,86,FALSE))=TRUE,"",IF(VLOOKUP($A121,#REF!,86,FALSE)=0,"",VLOOKUP($A121,#REF!,86,FALSE)))</f>
        <v/>
      </c>
      <c r="O121" s="209" t="str">
        <f>IF(ISERROR(VLOOKUP($A121,#REF!,106,FALSE))=TRUE,"",IF(VLOOKUP($A121,#REF!,106,FALSE)=0,"",VLOOKUP($A121,#REF!,106,FALSE)))</f>
        <v/>
      </c>
      <c r="P121" s="209" t="str">
        <f>IF(ISERROR(VLOOKUP($A121,#REF!,126,FALSE))=TRUE,"",IF(VLOOKUP($A121,#REF!,126,FALSE)=0,"",VLOOKUP($A121,#REF!,126,FALSE)))</f>
        <v/>
      </c>
      <c r="Q121" s="210" t="str">
        <f>IF(ISERROR(VLOOKUP($A121,#REF!,146,FALSE))=TRUE,"",IF(VLOOKUP($A121,#REF!,146,FALSE)=0,"",VLOOKUP($A121,#REF!,146,FALSE)))</f>
        <v/>
      </c>
      <c r="R121" s="210" t="str">
        <f>IF(ISERROR(VLOOKUP($A121,#REF!,166,FALSE))=TRUE,"",IF(VLOOKUP($A121,#REF!,166,FALSE)=0,"",VLOOKUP($A121,#REF!,166,FALSE)))</f>
        <v/>
      </c>
      <c r="S121" s="210" t="str">
        <f>IF(ISERROR(VLOOKUP($A121,#REF!,186,FALSE))=TRUE,"",IF(VLOOKUP($A121,#REF!,186,FALSE)=0,"",VLOOKUP($A121,#REF!,186,FALSE)))</f>
        <v/>
      </c>
      <c r="T121" s="210" t="str">
        <f>IF(ISERROR(VLOOKUP($A121,#REF!,206,FALSE))=TRUE,"",IF(VLOOKUP($A121,#REF!,206,FALSE)=0,"",VLOOKUP($A121,#REF!,206,FALSE)))</f>
        <v/>
      </c>
      <c r="U121" s="210" t="str">
        <f>IF(ISERROR(VLOOKUP($A121,#REF!,226,FALSE))=TRUE,"",IF(VLOOKUP($A121,#REF!,226,FALSE)=0,"",VLOOKUP($A121,#REF!,226,FALSE)))</f>
        <v/>
      </c>
      <c r="V121" s="210" t="str">
        <f>IF(ISERROR(VLOOKUP($A121,#REF!,246,FALSE))=TRUE,"",IF(VLOOKUP($A121,#REF!,246,FALSE)=0,"",VLOOKUP($A121,#REF!,246,FALSE)))</f>
        <v/>
      </c>
      <c r="W121" s="210" t="str">
        <f>IF(ISERROR(VLOOKUP($A121,#REF!,266,FALSE))=TRUE,"",IF(VLOOKUP($A121,#REF!,266,FALSE)=0,"",VLOOKUP($A121,#REF!,266,FALSE)))</f>
        <v/>
      </c>
      <c r="X121" s="210" t="str">
        <f>IF(ISERROR(VLOOKUP($A121,#REF!,286,FALSE))=TRUE,"",IF(VLOOKUP($A121,#REF!,286,FALSE)=0,"",VLOOKUP($A121,#REF!,286,FALSE)))</f>
        <v/>
      </c>
      <c r="Y121" s="210" t="str">
        <f>IF(ISERROR(VLOOKUP($A121,#REF!,306,FALSE))=TRUE,"",IF(VLOOKUP($A121,#REF!,306,FALSE)=0,"",VLOOKUP($A121,#REF!,306,FALSE)))</f>
        <v/>
      </c>
      <c r="Z121" s="210" t="str">
        <f>IF(ISERROR(VLOOKUP($A121,#REF!,326,FALSE))=TRUE,"",IF(VLOOKUP($A121,#REF!,326,FALSE)=0,"",VLOOKUP($A121,#REF!,326,FALSE)))</f>
        <v/>
      </c>
      <c r="AA121" s="210" t="str">
        <f>IF(ISERROR(VLOOKUP($A121,#REF!,346,FALSE))=TRUE,"",IF(VLOOKUP($A121,#REF!,346,FALSE)=0,"",VLOOKUP($A121,#REF!,346,FALSE)))</f>
        <v/>
      </c>
      <c r="AB121" s="210" t="str">
        <f>IF(ISERROR(VLOOKUP($A121,#REF!,366,FALSE))=TRUE,"",IF(VLOOKUP($A121,#REF!,366,FALSE)=0,"",VLOOKUP($A121,#REF!,366,FALSE)))</f>
        <v/>
      </c>
      <c r="AC121" s="210" t="str">
        <f>IF(ISERROR(VLOOKUP($A121,#REF!,386,FALSE))=TRUE,"",IF(VLOOKUP($A121,#REF!,386,FALSE)=0,"",VLOOKUP($A121,#REF!,386,FALSE)))</f>
        <v/>
      </c>
    </row>
    <row r="122" spans="1:29" ht="13.5" customHeight="1">
      <c r="A122" s="204"/>
      <c r="B122" s="89" t="str">
        <f>IF(A122="","",MID(info_weblinks!$C$3,32,3))</f>
        <v/>
      </c>
      <c r="C122" s="89" t="str">
        <f>IF(info_parties!G122="","",info_parties!G122)</f>
        <v/>
      </c>
      <c r="D122" s="89" t="str">
        <f>IF(info_parties!K122="","",info_parties!K122)</f>
        <v/>
      </c>
      <c r="E122" s="89" t="str">
        <f>IF(info_parties!H122="","",info_parties!H122)</f>
        <v/>
      </c>
      <c r="F122" s="205" t="str">
        <f t="shared" si="4"/>
        <v/>
      </c>
      <c r="G122" s="206" t="str">
        <f t="shared" si="5"/>
        <v/>
      </c>
      <c r="H122" s="207" t="str">
        <f t="shared" si="6"/>
        <v/>
      </c>
      <c r="I122" s="208" t="str">
        <f t="shared" si="7"/>
        <v/>
      </c>
      <c r="J122" s="209" t="str">
        <f>IF(ISERROR(VLOOKUP($A122,#REF!,6,FALSE))=TRUE,"",IF(VLOOKUP($A122,#REF!,6,FALSE)=0,"",VLOOKUP($A122,#REF!,6,FALSE)))</f>
        <v/>
      </c>
      <c r="K122" s="209" t="str">
        <f>IF(ISERROR(VLOOKUP($A122,#REF!,26,FALSE))=TRUE,"",IF(VLOOKUP($A122,#REF!,26,FALSE)=0,"",VLOOKUP($A122,#REF!,26,FALSE)))</f>
        <v/>
      </c>
      <c r="L122" s="209" t="str">
        <f>IF(ISERROR(VLOOKUP($A122,#REF!,46,FALSE))=TRUE,"",IF(VLOOKUP($A122,#REF!,46,FALSE)=0,"",VLOOKUP($A122,#REF!,46,FALSE)))</f>
        <v/>
      </c>
      <c r="M122" s="209" t="str">
        <f>IF(ISERROR(VLOOKUP($A122,#REF!,66,FALSE))=TRUE,"",IF(VLOOKUP($A122,#REF!,66,FALSE)=0,"",VLOOKUP($A122,#REF!,66,FALSE)))</f>
        <v/>
      </c>
      <c r="N122" s="209" t="str">
        <f>IF(ISERROR(VLOOKUP($A122,#REF!,86,FALSE))=TRUE,"",IF(VLOOKUP($A122,#REF!,86,FALSE)=0,"",VLOOKUP($A122,#REF!,86,FALSE)))</f>
        <v/>
      </c>
      <c r="O122" s="209" t="str">
        <f>IF(ISERROR(VLOOKUP($A122,#REF!,106,FALSE))=TRUE,"",IF(VLOOKUP($A122,#REF!,106,FALSE)=0,"",VLOOKUP($A122,#REF!,106,FALSE)))</f>
        <v/>
      </c>
      <c r="P122" s="209" t="str">
        <f>IF(ISERROR(VLOOKUP($A122,#REF!,126,FALSE))=TRUE,"",IF(VLOOKUP($A122,#REF!,126,FALSE)=0,"",VLOOKUP($A122,#REF!,126,FALSE)))</f>
        <v/>
      </c>
      <c r="Q122" s="210" t="str">
        <f>IF(ISERROR(VLOOKUP($A122,#REF!,146,FALSE))=TRUE,"",IF(VLOOKUP($A122,#REF!,146,FALSE)=0,"",VLOOKUP($A122,#REF!,146,FALSE)))</f>
        <v/>
      </c>
      <c r="R122" s="210" t="str">
        <f>IF(ISERROR(VLOOKUP($A122,#REF!,166,FALSE))=TRUE,"",IF(VLOOKUP($A122,#REF!,166,FALSE)=0,"",VLOOKUP($A122,#REF!,166,FALSE)))</f>
        <v/>
      </c>
      <c r="S122" s="210" t="str">
        <f>IF(ISERROR(VLOOKUP($A122,#REF!,186,FALSE))=TRUE,"",IF(VLOOKUP($A122,#REF!,186,FALSE)=0,"",VLOOKUP($A122,#REF!,186,FALSE)))</f>
        <v/>
      </c>
      <c r="T122" s="210" t="str">
        <f>IF(ISERROR(VLOOKUP($A122,#REF!,206,FALSE))=TRUE,"",IF(VLOOKUP($A122,#REF!,206,FALSE)=0,"",VLOOKUP($A122,#REF!,206,FALSE)))</f>
        <v/>
      </c>
      <c r="U122" s="210" t="str">
        <f>IF(ISERROR(VLOOKUP($A122,#REF!,226,FALSE))=TRUE,"",IF(VLOOKUP($A122,#REF!,226,FALSE)=0,"",VLOOKUP($A122,#REF!,226,FALSE)))</f>
        <v/>
      </c>
      <c r="V122" s="210" t="str">
        <f>IF(ISERROR(VLOOKUP($A122,#REF!,246,FALSE))=TRUE,"",IF(VLOOKUP($A122,#REF!,246,FALSE)=0,"",VLOOKUP($A122,#REF!,246,FALSE)))</f>
        <v/>
      </c>
      <c r="W122" s="210" t="str">
        <f>IF(ISERROR(VLOOKUP($A122,#REF!,266,FALSE))=TRUE,"",IF(VLOOKUP($A122,#REF!,266,FALSE)=0,"",VLOOKUP($A122,#REF!,266,FALSE)))</f>
        <v/>
      </c>
      <c r="X122" s="210" t="str">
        <f>IF(ISERROR(VLOOKUP($A122,#REF!,286,FALSE))=TRUE,"",IF(VLOOKUP($A122,#REF!,286,FALSE)=0,"",VLOOKUP($A122,#REF!,286,FALSE)))</f>
        <v/>
      </c>
      <c r="Y122" s="210" t="str">
        <f>IF(ISERROR(VLOOKUP($A122,#REF!,306,FALSE))=TRUE,"",IF(VLOOKUP($A122,#REF!,306,FALSE)=0,"",VLOOKUP($A122,#REF!,306,FALSE)))</f>
        <v/>
      </c>
      <c r="Z122" s="210" t="str">
        <f>IF(ISERROR(VLOOKUP($A122,#REF!,326,FALSE))=TRUE,"",IF(VLOOKUP($A122,#REF!,326,FALSE)=0,"",VLOOKUP($A122,#REF!,326,FALSE)))</f>
        <v/>
      </c>
      <c r="AA122" s="210" t="str">
        <f>IF(ISERROR(VLOOKUP($A122,#REF!,346,FALSE))=TRUE,"",IF(VLOOKUP($A122,#REF!,346,FALSE)=0,"",VLOOKUP($A122,#REF!,346,FALSE)))</f>
        <v/>
      </c>
      <c r="AB122" s="210" t="str">
        <f>IF(ISERROR(VLOOKUP($A122,#REF!,366,FALSE))=TRUE,"",IF(VLOOKUP($A122,#REF!,366,FALSE)=0,"",VLOOKUP($A122,#REF!,366,FALSE)))</f>
        <v/>
      </c>
      <c r="AC122" s="210" t="str">
        <f>IF(ISERROR(VLOOKUP($A122,#REF!,386,FALSE))=TRUE,"",IF(VLOOKUP($A122,#REF!,386,FALSE)=0,"",VLOOKUP($A122,#REF!,386,FALSE)))</f>
        <v/>
      </c>
    </row>
    <row r="123" spans="1:29" ht="13.5" customHeight="1">
      <c r="A123" s="204"/>
      <c r="B123" s="89" t="str">
        <f>IF(A123="","",MID(info_weblinks!$C$3,32,3))</f>
        <v/>
      </c>
      <c r="C123" s="89" t="str">
        <f>IF(info_parties!G123="","",info_parties!G123)</f>
        <v/>
      </c>
      <c r="D123" s="89" t="str">
        <f>IF(info_parties!K123="","",info_parties!K123)</f>
        <v/>
      </c>
      <c r="E123" s="89" t="str">
        <f>IF(info_parties!H123="","",info_parties!H123)</f>
        <v/>
      </c>
      <c r="F123" s="205" t="str">
        <f t="shared" si="4"/>
        <v/>
      </c>
      <c r="G123" s="206" t="str">
        <f t="shared" si="5"/>
        <v/>
      </c>
      <c r="H123" s="207" t="str">
        <f t="shared" si="6"/>
        <v/>
      </c>
      <c r="I123" s="208" t="str">
        <f t="shared" si="7"/>
        <v/>
      </c>
      <c r="J123" s="209" t="str">
        <f>IF(ISERROR(VLOOKUP($A123,#REF!,6,FALSE))=TRUE,"",IF(VLOOKUP($A123,#REF!,6,FALSE)=0,"",VLOOKUP($A123,#REF!,6,FALSE)))</f>
        <v/>
      </c>
      <c r="K123" s="209" t="str">
        <f>IF(ISERROR(VLOOKUP($A123,#REF!,26,FALSE))=TRUE,"",IF(VLOOKUP($A123,#REF!,26,FALSE)=0,"",VLOOKUP($A123,#REF!,26,FALSE)))</f>
        <v/>
      </c>
      <c r="L123" s="209" t="str">
        <f>IF(ISERROR(VLOOKUP($A123,#REF!,46,FALSE))=TRUE,"",IF(VLOOKUP($A123,#REF!,46,FALSE)=0,"",VLOOKUP($A123,#REF!,46,FALSE)))</f>
        <v/>
      </c>
      <c r="M123" s="209" t="str">
        <f>IF(ISERROR(VLOOKUP($A123,#REF!,66,FALSE))=TRUE,"",IF(VLOOKUP($A123,#REF!,66,FALSE)=0,"",VLOOKUP($A123,#REF!,66,FALSE)))</f>
        <v/>
      </c>
      <c r="N123" s="209" t="str">
        <f>IF(ISERROR(VLOOKUP($A123,#REF!,86,FALSE))=TRUE,"",IF(VLOOKUP($A123,#REF!,86,FALSE)=0,"",VLOOKUP($A123,#REF!,86,FALSE)))</f>
        <v/>
      </c>
      <c r="O123" s="209" t="str">
        <f>IF(ISERROR(VLOOKUP($A123,#REF!,106,FALSE))=TRUE,"",IF(VLOOKUP($A123,#REF!,106,FALSE)=0,"",VLOOKUP($A123,#REF!,106,FALSE)))</f>
        <v/>
      </c>
      <c r="P123" s="209" t="str">
        <f>IF(ISERROR(VLOOKUP($A123,#REF!,126,FALSE))=TRUE,"",IF(VLOOKUP($A123,#REF!,126,FALSE)=0,"",VLOOKUP($A123,#REF!,126,FALSE)))</f>
        <v/>
      </c>
      <c r="Q123" s="210" t="str">
        <f>IF(ISERROR(VLOOKUP($A123,#REF!,146,FALSE))=TRUE,"",IF(VLOOKUP($A123,#REF!,146,FALSE)=0,"",VLOOKUP($A123,#REF!,146,FALSE)))</f>
        <v/>
      </c>
      <c r="R123" s="210" t="str">
        <f>IF(ISERROR(VLOOKUP($A123,#REF!,166,FALSE))=TRUE,"",IF(VLOOKUP($A123,#REF!,166,FALSE)=0,"",VLOOKUP($A123,#REF!,166,FALSE)))</f>
        <v/>
      </c>
      <c r="S123" s="210" t="str">
        <f>IF(ISERROR(VLOOKUP($A123,#REF!,186,FALSE))=TRUE,"",IF(VLOOKUP($A123,#REF!,186,FALSE)=0,"",VLOOKUP($A123,#REF!,186,FALSE)))</f>
        <v/>
      </c>
      <c r="T123" s="210" t="str">
        <f>IF(ISERROR(VLOOKUP($A123,#REF!,206,FALSE))=TRUE,"",IF(VLOOKUP($A123,#REF!,206,FALSE)=0,"",VLOOKUP($A123,#REF!,206,FALSE)))</f>
        <v/>
      </c>
      <c r="U123" s="210" t="str">
        <f>IF(ISERROR(VLOOKUP($A123,#REF!,226,FALSE))=TRUE,"",IF(VLOOKUP($A123,#REF!,226,FALSE)=0,"",VLOOKUP($A123,#REF!,226,FALSE)))</f>
        <v/>
      </c>
      <c r="V123" s="210" t="str">
        <f>IF(ISERROR(VLOOKUP($A123,#REF!,246,FALSE))=TRUE,"",IF(VLOOKUP($A123,#REF!,246,FALSE)=0,"",VLOOKUP($A123,#REF!,246,FALSE)))</f>
        <v/>
      </c>
      <c r="W123" s="210" t="str">
        <f>IF(ISERROR(VLOOKUP($A123,#REF!,266,FALSE))=TRUE,"",IF(VLOOKUP($A123,#REF!,266,FALSE)=0,"",VLOOKUP($A123,#REF!,266,FALSE)))</f>
        <v/>
      </c>
      <c r="X123" s="210" t="str">
        <f>IF(ISERROR(VLOOKUP($A123,#REF!,286,FALSE))=TRUE,"",IF(VLOOKUP($A123,#REF!,286,FALSE)=0,"",VLOOKUP($A123,#REF!,286,FALSE)))</f>
        <v/>
      </c>
      <c r="Y123" s="210" t="str">
        <f>IF(ISERROR(VLOOKUP($A123,#REF!,306,FALSE))=TRUE,"",IF(VLOOKUP($A123,#REF!,306,FALSE)=0,"",VLOOKUP($A123,#REF!,306,FALSE)))</f>
        <v/>
      </c>
      <c r="Z123" s="210" t="str">
        <f>IF(ISERROR(VLOOKUP($A123,#REF!,326,FALSE))=TRUE,"",IF(VLOOKUP($A123,#REF!,326,FALSE)=0,"",VLOOKUP($A123,#REF!,326,FALSE)))</f>
        <v/>
      </c>
      <c r="AA123" s="210" t="str">
        <f>IF(ISERROR(VLOOKUP($A123,#REF!,346,FALSE))=TRUE,"",IF(VLOOKUP($A123,#REF!,346,FALSE)=0,"",VLOOKUP($A123,#REF!,346,FALSE)))</f>
        <v/>
      </c>
      <c r="AB123" s="210" t="str">
        <f>IF(ISERROR(VLOOKUP($A123,#REF!,366,FALSE))=TRUE,"",IF(VLOOKUP($A123,#REF!,366,FALSE)=0,"",VLOOKUP($A123,#REF!,366,FALSE)))</f>
        <v/>
      </c>
      <c r="AC123" s="210" t="str">
        <f>IF(ISERROR(VLOOKUP($A123,#REF!,386,FALSE))=TRUE,"",IF(VLOOKUP($A123,#REF!,386,FALSE)=0,"",VLOOKUP($A123,#REF!,386,FALSE)))</f>
        <v/>
      </c>
    </row>
    <row r="124" spans="1:29" ht="13.5" customHeight="1">
      <c r="A124" s="204"/>
      <c r="B124" s="89" t="str">
        <f>IF(A124="","",MID(info_weblinks!$C$3,32,3))</f>
        <v/>
      </c>
      <c r="C124" s="89" t="str">
        <f>IF(info_parties!G124="","",info_parties!G124)</f>
        <v/>
      </c>
      <c r="D124" s="89" t="str">
        <f>IF(info_parties!K124="","",info_parties!K124)</f>
        <v/>
      </c>
      <c r="E124" s="89" t="str">
        <f>IF(info_parties!H124="","",info_parties!H124)</f>
        <v/>
      </c>
      <c r="F124" s="205" t="str">
        <f t="shared" si="4"/>
        <v/>
      </c>
      <c r="G124" s="206" t="str">
        <f t="shared" si="5"/>
        <v/>
      </c>
      <c r="H124" s="207" t="str">
        <f t="shared" si="6"/>
        <v/>
      </c>
      <c r="I124" s="208" t="str">
        <f t="shared" si="7"/>
        <v/>
      </c>
      <c r="J124" s="209" t="str">
        <f>IF(ISERROR(VLOOKUP($A124,#REF!,6,FALSE))=TRUE,"",IF(VLOOKUP($A124,#REF!,6,FALSE)=0,"",VLOOKUP($A124,#REF!,6,FALSE)))</f>
        <v/>
      </c>
      <c r="K124" s="209" t="str">
        <f>IF(ISERROR(VLOOKUP($A124,#REF!,26,FALSE))=TRUE,"",IF(VLOOKUP($A124,#REF!,26,FALSE)=0,"",VLOOKUP($A124,#REF!,26,FALSE)))</f>
        <v/>
      </c>
      <c r="L124" s="209" t="str">
        <f>IF(ISERROR(VLOOKUP($A124,#REF!,46,FALSE))=TRUE,"",IF(VLOOKUP($A124,#REF!,46,FALSE)=0,"",VLOOKUP($A124,#REF!,46,FALSE)))</f>
        <v/>
      </c>
      <c r="M124" s="209" t="str">
        <f>IF(ISERROR(VLOOKUP($A124,#REF!,66,FALSE))=TRUE,"",IF(VLOOKUP($A124,#REF!,66,FALSE)=0,"",VLOOKUP($A124,#REF!,66,FALSE)))</f>
        <v/>
      </c>
      <c r="N124" s="209" t="str">
        <f>IF(ISERROR(VLOOKUP($A124,#REF!,86,FALSE))=TRUE,"",IF(VLOOKUP($A124,#REF!,86,FALSE)=0,"",VLOOKUP($A124,#REF!,86,FALSE)))</f>
        <v/>
      </c>
      <c r="O124" s="209" t="str">
        <f>IF(ISERROR(VLOOKUP($A124,#REF!,106,FALSE))=TRUE,"",IF(VLOOKUP($A124,#REF!,106,FALSE)=0,"",VLOOKUP($A124,#REF!,106,FALSE)))</f>
        <v/>
      </c>
      <c r="P124" s="209" t="str">
        <f>IF(ISERROR(VLOOKUP($A124,#REF!,126,FALSE))=TRUE,"",IF(VLOOKUP($A124,#REF!,126,FALSE)=0,"",VLOOKUP($A124,#REF!,126,FALSE)))</f>
        <v/>
      </c>
      <c r="Q124" s="210" t="str">
        <f>IF(ISERROR(VLOOKUP($A124,#REF!,146,FALSE))=TRUE,"",IF(VLOOKUP($A124,#REF!,146,FALSE)=0,"",VLOOKUP($A124,#REF!,146,FALSE)))</f>
        <v/>
      </c>
      <c r="R124" s="210" t="str">
        <f>IF(ISERROR(VLOOKUP($A124,#REF!,166,FALSE))=TRUE,"",IF(VLOOKUP($A124,#REF!,166,FALSE)=0,"",VLOOKUP($A124,#REF!,166,FALSE)))</f>
        <v/>
      </c>
      <c r="S124" s="210" t="str">
        <f>IF(ISERROR(VLOOKUP($A124,#REF!,186,FALSE))=TRUE,"",IF(VLOOKUP($A124,#REF!,186,FALSE)=0,"",VLOOKUP($A124,#REF!,186,FALSE)))</f>
        <v/>
      </c>
      <c r="T124" s="210" t="str">
        <f>IF(ISERROR(VLOOKUP($A124,#REF!,206,FALSE))=TRUE,"",IF(VLOOKUP($A124,#REF!,206,FALSE)=0,"",VLOOKUP($A124,#REF!,206,FALSE)))</f>
        <v/>
      </c>
      <c r="U124" s="210" t="str">
        <f>IF(ISERROR(VLOOKUP($A124,#REF!,226,FALSE))=TRUE,"",IF(VLOOKUP($A124,#REF!,226,FALSE)=0,"",VLOOKUP($A124,#REF!,226,FALSE)))</f>
        <v/>
      </c>
      <c r="V124" s="210" t="str">
        <f>IF(ISERROR(VLOOKUP($A124,#REF!,246,FALSE))=TRUE,"",IF(VLOOKUP($A124,#REF!,246,FALSE)=0,"",VLOOKUP($A124,#REF!,246,FALSE)))</f>
        <v/>
      </c>
      <c r="W124" s="210" t="str">
        <f>IF(ISERROR(VLOOKUP($A124,#REF!,266,FALSE))=TRUE,"",IF(VLOOKUP($A124,#REF!,266,FALSE)=0,"",VLOOKUP($A124,#REF!,266,FALSE)))</f>
        <v/>
      </c>
      <c r="X124" s="210" t="str">
        <f>IF(ISERROR(VLOOKUP($A124,#REF!,286,FALSE))=TRUE,"",IF(VLOOKUP($A124,#REF!,286,FALSE)=0,"",VLOOKUP($A124,#REF!,286,FALSE)))</f>
        <v/>
      </c>
      <c r="Y124" s="210" t="str">
        <f>IF(ISERROR(VLOOKUP($A124,#REF!,306,FALSE))=TRUE,"",IF(VLOOKUP($A124,#REF!,306,FALSE)=0,"",VLOOKUP($A124,#REF!,306,FALSE)))</f>
        <v/>
      </c>
      <c r="Z124" s="210" t="str">
        <f>IF(ISERROR(VLOOKUP($A124,#REF!,326,FALSE))=TRUE,"",IF(VLOOKUP($A124,#REF!,326,FALSE)=0,"",VLOOKUP($A124,#REF!,326,FALSE)))</f>
        <v/>
      </c>
      <c r="AA124" s="210" t="str">
        <f>IF(ISERROR(VLOOKUP($A124,#REF!,346,FALSE))=TRUE,"",IF(VLOOKUP($A124,#REF!,346,FALSE)=0,"",VLOOKUP($A124,#REF!,346,FALSE)))</f>
        <v/>
      </c>
      <c r="AB124" s="210" t="str">
        <f>IF(ISERROR(VLOOKUP($A124,#REF!,366,FALSE))=TRUE,"",IF(VLOOKUP($A124,#REF!,366,FALSE)=0,"",VLOOKUP($A124,#REF!,366,FALSE)))</f>
        <v/>
      </c>
      <c r="AC124" s="210" t="str">
        <f>IF(ISERROR(VLOOKUP($A124,#REF!,386,FALSE))=TRUE,"",IF(VLOOKUP($A124,#REF!,386,FALSE)=0,"",VLOOKUP($A124,#REF!,386,FALSE)))</f>
        <v/>
      </c>
    </row>
    <row r="125" spans="1:29" ht="13.5" customHeight="1">
      <c r="A125" s="204"/>
      <c r="B125" s="89" t="str">
        <f>IF(A125="","",MID(info_weblinks!$C$3,32,3))</f>
        <v/>
      </c>
      <c r="C125" s="89" t="str">
        <f>IF(info_parties!G125="","",info_parties!G125)</f>
        <v/>
      </c>
      <c r="D125" s="89" t="str">
        <f>IF(info_parties!K125="","",info_parties!K125)</f>
        <v/>
      </c>
      <c r="E125" s="89" t="str">
        <f>IF(info_parties!H125="","",info_parties!H125)</f>
        <v/>
      </c>
      <c r="F125" s="205" t="str">
        <f t="shared" si="4"/>
        <v/>
      </c>
      <c r="G125" s="206" t="str">
        <f t="shared" si="5"/>
        <v/>
      </c>
      <c r="H125" s="207" t="str">
        <f t="shared" si="6"/>
        <v/>
      </c>
      <c r="I125" s="208" t="str">
        <f t="shared" si="7"/>
        <v/>
      </c>
      <c r="J125" s="209" t="str">
        <f>IF(ISERROR(VLOOKUP($A125,#REF!,6,FALSE))=TRUE,"",IF(VLOOKUP($A125,#REF!,6,FALSE)=0,"",VLOOKUP($A125,#REF!,6,FALSE)))</f>
        <v/>
      </c>
      <c r="K125" s="209" t="str">
        <f>IF(ISERROR(VLOOKUP($A125,#REF!,26,FALSE))=TRUE,"",IF(VLOOKUP($A125,#REF!,26,FALSE)=0,"",VLOOKUP($A125,#REF!,26,FALSE)))</f>
        <v/>
      </c>
      <c r="L125" s="209" t="str">
        <f>IF(ISERROR(VLOOKUP($A125,#REF!,46,FALSE))=TRUE,"",IF(VLOOKUP($A125,#REF!,46,FALSE)=0,"",VLOOKUP($A125,#REF!,46,FALSE)))</f>
        <v/>
      </c>
      <c r="M125" s="209" t="str">
        <f>IF(ISERROR(VLOOKUP($A125,#REF!,66,FALSE))=TRUE,"",IF(VLOOKUP($A125,#REF!,66,FALSE)=0,"",VLOOKUP($A125,#REF!,66,FALSE)))</f>
        <v/>
      </c>
      <c r="N125" s="209" t="str">
        <f>IF(ISERROR(VLOOKUP($A125,#REF!,86,FALSE))=TRUE,"",IF(VLOOKUP($A125,#REF!,86,FALSE)=0,"",VLOOKUP($A125,#REF!,86,FALSE)))</f>
        <v/>
      </c>
      <c r="O125" s="209" t="str">
        <f>IF(ISERROR(VLOOKUP($A125,#REF!,106,FALSE))=TRUE,"",IF(VLOOKUP($A125,#REF!,106,FALSE)=0,"",VLOOKUP($A125,#REF!,106,FALSE)))</f>
        <v/>
      </c>
      <c r="P125" s="209" t="str">
        <f>IF(ISERROR(VLOOKUP($A125,#REF!,126,FALSE))=TRUE,"",IF(VLOOKUP($A125,#REF!,126,FALSE)=0,"",VLOOKUP($A125,#REF!,126,FALSE)))</f>
        <v/>
      </c>
      <c r="Q125" s="210" t="str">
        <f>IF(ISERROR(VLOOKUP($A125,#REF!,146,FALSE))=TRUE,"",IF(VLOOKUP($A125,#REF!,146,FALSE)=0,"",VLOOKUP($A125,#REF!,146,FALSE)))</f>
        <v/>
      </c>
      <c r="R125" s="210" t="str">
        <f>IF(ISERROR(VLOOKUP($A125,#REF!,166,FALSE))=TRUE,"",IF(VLOOKUP($A125,#REF!,166,FALSE)=0,"",VLOOKUP($A125,#REF!,166,FALSE)))</f>
        <v/>
      </c>
      <c r="S125" s="210" t="str">
        <f>IF(ISERROR(VLOOKUP($A125,#REF!,186,FALSE))=TRUE,"",IF(VLOOKUP($A125,#REF!,186,FALSE)=0,"",VLOOKUP($A125,#REF!,186,FALSE)))</f>
        <v/>
      </c>
      <c r="T125" s="210" t="str">
        <f>IF(ISERROR(VLOOKUP($A125,#REF!,206,FALSE))=TRUE,"",IF(VLOOKUP($A125,#REF!,206,FALSE)=0,"",VLOOKUP($A125,#REF!,206,FALSE)))</f>
        <v/>
      </c>
      <c r="U125" s="210" t="str">
        <f>IF(ISERROR(VLOOKUP($A125,#REF!,226,FALSE))=TRUE,"",IF(VLOOKUP($A125,#REF!,226,FALSE)=0,"",VLOOKUP($A125,#REF!,226,FALSE)))</f>
        <v/>
      </c>
      <c r="V125" s="210" t="str">
        <f>IF(ISERROR(VLOOKUP($A125,#REF!,246,FALSE))=TRUE,"",IF(VLOOKUP($A125,#REF!,246,FALSE)=0,"",VLOOKUP($A125,#REF!,246,FALSE)))</f>
        <v/>
      </c>
      <c r="W125" s="210" t="str">
        <f>IF(ISERROR(VLOOKUP($A125,#REF!,266,FALSE))=TRUE,"",IF(VLOOKUP($A125,#REF!,266,FALSE)=0,"",VLOOKUP($A125,#REF!,266,FALSE)))</f>
        <v/>
      </c>
      <c r="X125" s="210" t="str">
        <f>IF(ISERROR(VLOOKUP($A125,#REF!,286,FALSE))=TRUE,"",IF(VLOOKUP($A125,#REF!,286,FALSE)=0,"",VLOOKUP($A125,#REF!,286,FALSE)))</f>
        <v/>
      </c>
      <c r="Y125" s="210" t="str">
        <f>IF(ISERROR(VLOOKUP($A125,#REF!,306,FALSE))=TRUE,"",IF(VLOOKUP($A125,#REF!,306,FALSE)=0,"",VLOOKUP($A125,#REF!,306,FALSE)))</f>
        <v/>
      </c>
      <c r="Z125" s="210" t="str">
        <f>IF(ISERROR(VLOOKUP($A125,#REF!,326,FALSE))=TRUE,"",IF(VLOOKUP($A125,#REF!,326,FALSE)=0,"",VLOOKUP($A125,#REF!,326,FALSE)))</f>
        <v/>
      </c>
      <c r="AA125" s="210" t="str">
        <f>IF(ISERROR(VLOOKUP($A125,#REF!,346,FALSE))=TRUE,"",IF(VLOOKUP($A125,#REF!,346,FALSE)=0,"",VLOOKUP($A125,#REF!,346,FALSE)))</f>
        <v/>
      </c>
      <c r="AB125" s="210" t="str">
        <f>IF(ISERROR(VLOOKUP($A125,#REF!,366,FALSE))=TRUE,"",IF(VLOOKUP($A125,#REF!,366,FALSE)=0,"",VLOOKUP($A125,#REF!,366,FALSE)))</f>
        <v/>
      </c>
      <c r="AC125" s="210" t="str">
        <f>IF(ISERROR(VLOOKUP($A125,#REF!,386,FALSE))=TRUE,"",IF(VLOOKUP($A125,#REF!,386,FALSE)=0,"",VLOOKUP($A125,#REF!,386,FALSE)))</f>
        <v/>
      </c>
    </row>
    <row r="126" spans="1:29" ht="13.5" customHeight="1">
      <c r="A126" s="204"/>
      <c r="B126" s="89" t="str">
        <f>IF(A126="","",MID(info_weblinks!$C$3,32,3))</f>
        <v/>
      </c>
      <c r="C126" s="89" t="str">
        <f>IF(info_parties!G126="","",info_parties!G126)</f>
        <v/>
      </c>
      <c r="D126" s="89" t="str">
        <f>IF(info_parties!K126="","",info_parties!K126)</f>
        <v/>
      </c>
      <c r="E126" s="89" t="str">
        <f>IF(info_parties!H126="","",info_parties!H126)</f>
        <v/>
      </c>
      <c r="F126" s="205" t="str">
        <f t="shared" si="4"/>
        <v/>
      </c>
      <c r="G126" s="206" t="str">
        <f t="shared" si="5"/>
        <v/>
      </c>
      <c r="H126" s="207" t="str">
        <f t="shared" si="6"/>
        <v/>
      </c>
      <c r="I126" s="208" t="str">
        <f t="shared" si="7"/>
        <v/>
      </c>
      <c r="J126" s="209" t="str">
        <f>IF(ISERROR(VLOOKUP($A126,#REF!,6,FALSE))=TRUE,"",IF(VLOOKUP($A126,#REF!,6,FALSE)=0,"",VLOOKUP($A126,#REF!,6,FALSE)))</f>
        <v/>
      </c>
      <c r="K126" s="209" t="str">
        <f>IF(ISERROR(VLOOKUP($A126,#REF!,26,FALSE))=TRUE,"",IF(VLOOKUP($A126,#REF!,26,FALSE)=0,"",VLOOKUP($A126,#REF!,26,FALSE)))</f>
        <v/>
      </c>
      <c r="L126" s="209" t="str">
        <f>IF(ISERROR(VLOOKUP($A126,#REF!,46,FALSE))=TRUE,"",IF(VLOOKUP($A126,#REF!,46,FALSE)=0,"",VLOOKUP($A126,#REF!,46,FALSE)))</f>
        <v/>
      </c>
      <c r="M126" s="209" t="str">
        <f>IF(ISERROR(VLOOKUP($A126,#REF!,66,FALSE))=TRUE,"",IF(VLOOKUP($A126,#REF!,66,FALSE)=0,"",VLOOKUP($A126,#REF!,66,FALSE)))</f>
        <v/>
      </c>
      <c r="N126" s="209" t="str">
        <f>IF(ISERROR(VLOOKUP($A126,#REF!,86,FALSE))=TRUE,"",IF(VLOOKUP($A126,#REF!,86,FALSE)=0,"",VLOOKUP($A126,#REF!,86,FALSE)))</f>
        <v/>
      </c>
      <c r="O126" s="209" t="str">
        <f>IF(ISERROR(VLOOKUP($A126,#REF!,106,FALSE))=TRUE,"",IF(VLOOKUP($A126,#REF!,106,FALSE)=0,"",VLOOKUP($A126,#REF!,106,FALSE)))</f>
        <v/>
      </c>
      <c r="P126" s="209" t="str">
        <f>IF(ISERROR(VLOOKUP($A126,#REF!,126,FALSE))=TRUE,"",IF(VLOOKUP($A126,#REF!,126,FALSE)=0,"",VLOOKUP($A126,#REF!,126,FALSE)))</f>
        <v/>
      </c>
      <c r="Q126" s="210" t="str">
        <f>IF(ISERROR(VLOOKUP($A126,#REF!,146,FALSE))=TRUE,"",IF(VLOOKUP($A126,#REF!,146,FALSE)=0,"",VLOOKUP($A126,#REF!,146,FALSE)))</f>
        <v/>
      </c>
      <c r="R126" s="210" t="str">
        <f>IF(ISERROR(VLOOKUP($A126,#REF!,166,FALSE))=TRUE,"",IF(VLOOKUP($A126,#REF!,166,FALSE)=0,"",VLOOKUP($A126,#REF!,166,FALSE)))</f>
        <v/>
      </c>
      <c r="S126" s="210" t="str">
        <f>IF(ISERROR(VLOOKUP($A126,#REF!,186,FALSE))=TRUE,"",IF(VLOOKUP($A126,#REF!,186,FALSE)=0,"",VLOOKUP($A126,#REF!,186,FALSE)))</f>
        <v/>
      </c>
      <c r="T126" s="210" t="str">
        <f>IF(ISERROR(VLOOKUP($A126,#REF!,206,FALSE))=TRUE,"",IF(VLOOKUP($A126,#REF!,206,FALSE)=0,"",VLOOKUP($A126,#REF!,206,FALSE)))</f>
        <v/>
      </c>
      <c r="U126" s="210" t="str">
        <f>IF(ISERROR(VLOOKUP($A126,#REF!,226,FALSE))=TRUE,"",IF(VLOOKUP($A126,#REF!,226,FALSE)=0,"",VLOOKUP($A126,#REF!,226,FALSE)))</f>
        <v/>
      </c>
      <c r="V126" s="210" t="str">
        <f>IF(ISERROR(VLOOKUP($A126,#REF!,246,FALSE))=TRUE,"",IF(VLOOKUP($A126,#REF!,246,FALSE)=0,"",VLOOKUP($A126,#REF!,246,FALSE)))</f>
        <v/>
      </c>
      <c r="W126" s="210" t="str">
        <f>IF(ISERROR(VLOOKUP($A126,#REF!,266,FALSE))=TRUE,"",IF(VLOOKUP($A126,#REF!,266,FALSE)=0,"",VLOOKUP($A126,#REF!,266,FALSE)))</f>
        <v/>
      </c>
      <c r="X126" s="210" t="str">
        <f>IF(ISERROR(VLOOKUP($A126,#REF!,286,FALSE))=TRUE,"",IF(VLOOKUP($A126,#REF!,286,FALSE)=0,"",VLOOKUP($A126,#REF!,286,FALSE)))</f>
        <v/>
      </c>
      <c r="Y126" s="210" t="str">
        <f>IF(ISERROR(VLOOKUP($A126,#REF!,306,FALSE))=TRUE,"",IF(VLOOKUP($A126,#REF!,306,FALSE)=0,"",VLOOKUP($A126,#REF!,306,FALSE)))</f>
        <v/>
      </c>
      <c r="Z126" s="210" t="str">
        <f>IF(ISERROR(VLOOKUP($A126,#REF!,326,FALSE))=TRUE,"",IF(VLOOKUP($A126,#REF!,326,FALSE)=0,"",VLOOKUP($A126,#REF!,326,FALSE)))</f>
        <v/>
      </c>
      <c r="AA126" s="210" t="str">
        <f>IF(ISERROR(VLOOKUP($A126,#REF!,346,FALSE))=TRUE,"",IF(VLOOKUP($A126,#REF!,346,FALSE)=0,"",VLOOKUP($A126,#REF!,346,FALSE)))</f>
        <v/>
      </c>
      <c r="AB126" s="210" t="str">
        <f>IF(ISERROR(VLOOKUP($A126,#REF!,366,FALSE))=TRUE,"",IF(VLOOKUP($A126,#REF!,366,FALSE)=0,"",VLOOKUP($A126,#REF!,366,FALSE)))</f>
        <v/>
      </c>
      <c r="AC126" s="210" t="str">
        <f>IF(ISERROR(VLOOKUP($A126,#REF!,386,FALSE))=TRUE,"",IF(VLOOKUP($A126,#REF!,386,FALSE)=0,"",VLOOKUP($A126,#REF!,386,FALSE)))</f>
        <v/>
      </c>
    </row>
    <row r="127" spans="1:29" ht="13.5" customHeight="1">
      <c r="A127" s="204"/>
      <c r="B127" s="89" t="str">
        <f>IF(A127="","",MID(info_weblinks!$C$3,32,3))</f>
        <v/>
      </c>
      <c r="C127" s="89" t="str">
        <f>IF(info_parties!G127="","",info_parties!G127)</f>
        <v/>
      </c>
      <c r="D127" s="89" t="str">
        <f>IF(info_parties!K127="","",info_parties!K127)</f>
        <v/>
      </c>
      <c r="E127" s="89" t="str">
        <f>IF(info_parties!H127="","",info_parties!H127)</f>
        <v/>
      </c>
      <c r="F127" s="205" t="str">
        <f t="shared" si="4"/>
        <v/>
      </c>
      <c r="G127" s="206" t="str">
        <f t="shared" si="5"/>
        <v/>
      </c>
      <c r="H127" s="207" t="str">
        <f t="shared" si="6"/>
        <v/>
      </c>
      <c r="I127" s="208" t="str">
        <f t="shared" si="7"/>
        <v/>
      </c>
      <c r="J127" s="209" t="str">
        <f>IF(ISERROR(VLOOKUP($A127,#REF!,6,FALSE))=TRUE,"",IF(VLOOKUP($A127,#REF!,6,FALSE)=0,"",VLOOKUP($A127,#REF!,6,FALSE)))</f>
        <v/>
      </c>
      <c r="K127" s="209" t="str">
        <f>IF(ISERROR(VLOOKUP($A127,#REF!,26,FALSE))=TRUE,"",IF(VLOOKUP($A127,#REF!,26,FALSE)=0,"",VLOOKUP($A127,#REF!,26,FALSE)))</f>
        <v/>
      </c>
      <c r="L127" s="209" t="str">
        <f>IF(ISERROR(VLOOKUP($A127,#REF!,46,FALSE))=TRUE,"",IF(VLOOKUP($A127,#REF!,46,FALSE)=0,"",VLOOKUP($A127,#REF!,46,FALSE)))</f>
        <v/>
      </c>
      <c r="M127" s="209" t="str">
        <f>IF(ISERROR(VLOOKUP($A127,#REF!,66,FALSE))=TRUE,"",IF(VLOOKUP($A127,#REF!,66,FALSE)=0,"",VLOOKUP($A127,#REF!,66,FALSE)))</f>
        <v/>
      </c>
      <c r="N127" s="209" t="str">
        <f>IF(ISERROR(VLOOKUP($A127,#REF!,86,FALSE))=TRUE,"",IF(VLOOKUP($A127,#REF!,86,FALSE)=0,"",VLOOKUP($A127,#REF!,86,FALSE)))</f>
        <v/>
      </c>
      <c r="O127" s="209" t="str">
        <f>IF(ISERROR(VLOOKUP($A127,#REF!,106,FALSE))=TRUE,"",IF(VLOOKUP($A127,#REF!,106,FALSE)=0,"",VLOOKUP($A127,#REF!,106,FALSE)))</f>
        <v/>
      </c>
      <c r="P127" s="209" t="str">
        <f>IF(ISERROR(VLOOKUP($A127,#REF!,126,FALSE))=TRUE,"",IF(VLOOKUP($A127,#REF!,126,FALSE)=0,"",VLOOKUP($A127,#REF!,126,FALSE)))</f>
        <v/>
      </c>
      <c r="Q127" s="210" t="str">
        <f>IF(ISERROR(VLOOKUP($A127,#REF!,146,FALSE))=TRUE,"",IF(VLOOKUP($A127,#REF!,146,FALSE)=0,"",VLOOKUP($A127,#REF!,146,FALSE)))</f>
        <v/>
      </c>
      <c r="R127" s="210" t="str">
        <f>IF(ISERROR(VLOOKUP($A127,#REF!,166,FALSE))=TRUE,"",IF(VLOOKUP($A127,#REF!,166,FALSE)=0,"",VLOOKUP($A127,#REF!,166,FALSE)))</f>
        <v/>
      </c>
      <c r="S127" s="210" t="str">
        <f>IF(ISERROR(VLOOKUP($A127,#REF!,186,FALSE))=TRUE,"",IF(VLOOKUP($A127,#REF!,186,FALSE)=0,"",VLOOKUP($A127,#REF!,186,FALSE)))</f>
        <v/>
      </c>
      <c r="T127" s="210" t="str">
        <f>IF(ISERROR(VLOOKUP($A127,#REF!,206,FALSE))=TRUE,"",IF(VLOOKUP($A127,#REF!,206,FALSE)=0,"",VLOOKUP($A127,#REF!,206,FALSE)))</f>
        <v/>
      </c>
      <c r="U127" s="210" t="str">
        <f>IF(ISERROR(VLOOKUP($A127,#REF!,226,FALSE))=TRUE,"",IF(VLOOKUP($A127,#REF!,226,FALSE)=0,"",VLOOKUP($A127,#REF!,226,FALSE)))</f>
        <v/>
      </c>
      <c r="V127" s="210" t="str">
        <f>IF(ISERROR(VLOOKUP($A127,#REF!,246,FALSE))=TRUE,"",IF(VLOOKUP($A127,#REF!,246,FALSE)=0,"",VLOOKUP($A127,#REF!,246,FALSE)))</f>
        <v/>
      </c>
      <c r="W127" s="210" t="str">
        <f>IF(ISERROR(VLOOKUP($A127,#REF!,266,FALSE))=TRUE,"",IF(VLOOKUP($A127,#REF!,266,FALSE)=0,"",VLOOKUP($A127,#REF!,266,FALSE)))</f>
        <v/>
      </c>
      <c r="X127" s="210" t="str">
        <f>IF(ISERROR(VLOOKUP($A127,#REF!,286,FALSE))=TRUE,"",IF(VLOOKUP($A127,#REF!,286,FALSE)=0,"",VLOOKUP($A127,#REF!,286,FALSE)))</f>
        <v/>
      </c>
      <c r="Y127" s="210" t="str">
        <f>IF(ISERROR(VLOOKUP($A127,#REF!,306,FALSE))=TRUE,"",IF(VLOOKUP($A127,#REF!,306,FALSE)=0,"",VLOOKUP($A127,#REF!,306,FALSE)))</f>
        <v/>
      </c>
      <c r="Z127" s="210" t="str">
        <f>IF(ISERROR(VLOOKUP($A127,#REF!,326,FALSE))=TRUE,"",IF(VLOOKUP($A127,#REF!,326,FALSE)=0,"",VLOOKUP($A127,#REF!,326,FALSE)))</f>
        <v/>
      </c>
      <c r="AA127" s="210" t="str">
        <f>IF(ISERROR(VLOOKUP($A127,#REF!,346,FALSE))=TRUE,"",IF(VLOOKUP($A127,#REF!,346,FALSE)=0,"",VLOOKUP($A127,#REF!,346,FALSE)))</f>
        <v/>
      </c>
      <c r="AB127" s="210" t="str">
        <f>IF(ISERROR(VLOOKUP($A127,#REF!,366,FALSE))=TRUE,"",IF(VLOOKUP($A127,#REF!,366,FALSE)=0,"",VLOOKUP($A127,#REF!,366,FALSE)))</f>
        <v/>
      </c>
      <c r="AC127" s="210" t="str">
        <f>IF(ISERROR(VLOOKUP($A127,#REF!,386,FALSE))=TRUE,"",IF(VLOOKUP($A127,#REF!,386,FALSE)=0,"",VLOOKUP($A127,#REF!,386,FALSE)))</f>
        <v/>
      </c>
    </row>
    <row r="128" spans="1:29" ht="13.5" customHeight="1">
      <c r="A128" s="204"/>
      <c r="B128" s="89" t="str">
        <f>IF(A128="","",MID(info_weblinks!$C$3,32,3))</f>
        <v/>
      </c>
      <c r="C128" s="89" t="str">
        <f>IF(info_parties!G128="","",info_parties!G128)</f>
        <v/>
      </c>
      <c r="D128" s="89" t="str">
        <f>IF(info_parties!K128="","",info_parties!K128)</f>
        <v/>
      </c>
      <c r="E128" s="89" t="str">
        <f>IF(info_parties!H128="","",info_parties!H128)</f>
        <v/>
      </c>
      <c r="F128" s="205" t="str">
        <f t="shared" si="4"/>
        <v/>
      </c>
      <c r="G128" s="206" t="str">
        <f t="shared" si="5"/>
        <v/>
      </c>
      <c r="H128" s="207" t="str">
        <f t="shared" si="6"/>
        <v/>
      </c>
      <c r="I128" s="208" t="str">
        <f t="shared" si="7"/>
        <v/>
      </c>
      <c r="J128" s="209" t="str">
        <f>IF(ISERROR(VLOOKUP($A128,#REF!,6,FALSE))=TRUE,"",IF(VLOOKUP($A128,#REF!,6,FALSE)=0,"",VLOOKUP($A128,#REF!,6,FALSE)))</f>
        <v/>
      </c>
      <c r="K128" s="209" t="str">
        <f>IF(ISERROR(VLOOKUP($A128,#REF!,26,FALSE))=TRUE,"",IF(VLOOKUP($A128,#REF!,26,FALSE)=0,"",VLOOKUP($A128,#REF!,26,FALSE)))</f>
        <v/>
      </c>
      <c r="L128" s="209" t="str">
        <f>IF(ISERROR(VLOOKUP($A128,#REF!,46,FALSE))=TRUE,"",IF(VLOOKUP($A128,#REF!,46,FALSE)=0,"",VLOOKUP($A128,#REF!,46,FALSE)))</f>
        <v/>
      </c>
      <c r="M128" s="209" t="str">
        <f>IF(ISERROR(VLOOKUP($A128,#REF!,66,FALSE))=TRUE,"",IF(VLOOKUP($A128,#REF!,66,FALSE)=0,"",VLOOKUP($A128,#REF!,66,FALSE)))</f>
        <v/>
      </c>
      <c r="N128" s="209" t="str">
        <f>IF(ISERROR(VLOOKUP($A128,#REF!,86,FALSE))=TRUE,"",IF(VLOOKUP($A128,#REF!,86,FALSE)=0,"",VLOOKUP($A128,#REF!,86,FALSE)))</f>
        <v/>
      </c>
      <c r="O128" s="209" t="str">
        <f>IF(ISERROR(VLOOKUP($A128,#REF!,106,FALSE))=TRUE,"",IF(VLOOKUP($A128,#REF!,106,FALSE)=0,"",VLOOKUP($A128,#REF!,106,FALSE)))</f>
        <v/>
      </c>
      <c r="P128" s="209" t="str">
        <f>IF(ISERROR(VLOOKUP($A128,#REF!,126,FALSE))=TRUE,"",IF(VLOOKUP($A128,#REF!,126,FALSE)=0,"",VLOOKUP($A128,#REF!,126,FALSE)))</f>
        <v/>
      </c>
      <c r="Q128" s="210" t="str">
        <f>IF(ISERROR(VLOOKUP($A128,#REF!,146,FALSE))=TRUE,"",IF(VLOOKUP($A128,#REF!,146,FALSE)=0,"",VLOOKUP($A128,#REF!,146,FALSE)))</f>
        <v/>
      </c>
      <c r="R128" s="210" t="str">
        <f>IF(ISERROR(VLOOKUP($A128,#REF!,166,FALSE))=TRUE,"",IF(VLOOKUP($A128,#REF!,166,FALSE)=0,"",VLOOKUP($A128,#REF!,166,FALSE)))</f>
        <v/>
      </c>
      <c r="S128" s="210" t="str">
        <f>IF(ISERROR(VLOOKUP($A128,#REF!,186,FALSE))=TRUE,"",IF(VLOOKUP($A128,#REF!,186,FALSE)=0,"",VLOOKUP($A128,#REF!,186,FALSE)))</f>
        <v/>
      </c>
      <c r="T128" s="210" t="str">
        <f>IF(ISERROR(VLOOKUP($A128,#REF!,206,FALSE))=TRUE,"",IF(VLOOKUP($A128,#REF!,206,FALSE)=0,"",VLOOKUP($A128,#REF!,206,FALSE)))</f>
        <v/>
      </c>
      <c r="U128" s="210" t="str">
        <f>IF(ISERROR(VLOOKUP($A128,#REF!,226,FALSE))=TRUE,"",IF(VLOOKUP($A128,#REF!,226,FALSE)=0,"",VLOOKUP($A128,#REF!,226,FALSE)))</f>
        <v/>
      </c>
      <c r="V128" s="210" t="str">
        <f>IF(ISERROR(VLOOKUP($A128,#REF!,246,FALSE))=TRUE,"",IF(VLOOKUP($A128,#REF!,246,FALSE)=0,"",VLOOKUP($A128,#REF!,246,FALSE)))</f>
        <v/>
      </c>
      <c r="W128" s="210" t="str">
        <f>IF(ISERROR(VLOOKUP($A128,#REF!,266,FALSE))=TRUE,"",IF(VLOOKUP($A128,#REF!,266,FALSE)=0,"",VLOOKUP($A128,#REF!,266,FALSE)))</f>
        <v/>
      </c>
      <c r="X128" s="210" t="str">
        <f>IF(ISERROR(VLOOKUP($A128,#REF!,286,FALSE))=TRUE,"",IF(VLOOKUP($A128,#REF!,286,FALSE)=0,"",VLOOKUP($A128,#REF!,286,FALSE)))</f>
        <v/>
      </c>
      <c r="Y128" s="210" t="str">
        <f>IF(ISERROR(VLOOKUP($A128,#REF!,306,FALSE))=TRUE,"",IF(VLOOKUP($A128,#REF!,306,FALSE)=0,"",VLOOKUP($A128,#REF!,306,FALSE)))</f>
        <v/>
      </c>
      <c r="Z128" s="210" t="str">
        <f>IF(ISERROR(VLOOKUP($A128,#REF!,326,FALSE))=TRUE,"",IF(VLOOKUP($A128,#REF!,326,FALSE)=0,"",VLOOKUP($A128,#REF!,326,FALSE)))</f>
        <v/>
      </c>
      <c r="AA128" s="210" t="str">
        <f>IF(ISERROR(VLOOKUP($A128,#REF!,346,FALSE))=TRUE,"",IF(VLOOKUP($A128,#REF!,346,FALSE)=0,"",VLOOKUP($A128,#REF!,346,FALSE)))</f>
        <v/>
      </c>
      <c r="AB128" s="210" t="str">
        <f>IF(ISERROR(VLOOKUP($A128,#REF!,366,FALSE))=TRUE,"",IF(VLOOKUP($A128,#REF!,366,FALSE)=0,"",VLOOKUP($A128,#REF!,366,FALSE)))</f>
        <v/>
      </c>
      <c r="AC128" s="210" t="str">
        <f>IF(ISERROR(VLOOKUP($A128,#REF!,386,FALSE))=TRUE,"",IF(VLOOKUP($A128,#REF!,386,FALSE)=0,"",VLOOKUP($A128,#REF!,386,FALSE)))</f>
        <v/>
      </c>
    </row>
    <row r="129" spans="1:29" ht="13.5" customHeight="1">
      <c r="A129" s="204"/>
      <c r="B129" s="89" t="str">
        <f>IF(A129="","",MID(info_weblinks!$C$3,32,3))</f>
        <v/>
      </c>
      <c r="C129" s="89" t="str">
        <f>IF(info_parties!G129="","",info_parties!G129)</f>
        <v/>
      </c>
      <c r="D129" s="89" t="str">
        <f>IF(info_parties!K129="","",info_parties!K129)</f>
        <v/>
      </c>
      <c r="E129" s="89" t="str">
        <f>IF(info_parties!H129="","",info_parties!H129)</f>
        <v/>
      </c>
      <c r="F129" s="205" t="str">
        <f t="shared" si="4"/>
        <v/>
      </c>
      <c r="G129" s="206" t="str">
        <f t="shared" si="5"/>
        <v/>
      </c>
      <c r="H129" s="207" t="str">
        <f t="shared" si="6"/>
        <v/>
      </c>
      <c r="I129" s="208" t="str">
        <f t="shared" si="7"/>
        <v/>
      </c>
      <c r="J129" s="209" t="str">
        <f>IF(ISERROR(VLOOKUP($A129,#REF!,6,FALSE))=TRUE,"",IF(VLOOKUP($A129,#REF!,6,FALSE)=0,"",VLOOKUP($A129,#REF!,6,FALSE)))</f>
        <v/>
      </c>
      <c r="K129" s="209" t="str">
        <f>IF(ISERROR(VLOOKUP($A129,#REF!,26,FALSE))=TRUE,"",IF(VLOOKUP($A129,#REF!,26,FALSE)=0,"",VLOOKUP($A129,#REF!,26,FALSE)))</f>
        <v/>
      </c>
      <c r="L129" s="209" t="str">
        <f>IF(ISERROR(VLOOKUP($A129,#REF!,46,FALSE))=TRUE,"",IF(VLOOKUP($A129,#REF!,46,FALSE)=0,"",VLOOKUP($A129,#REF!,46,FALSE)))</f>
        <v/>
      </c>
      <c r="M129" s="209" t="str">
        <f>IF(ISERROR(VLOOKUP($A129,#REF!,66,FALSE))=TRUE,"",IF(VLOOKUP($A129,#REF!,66,FALSE)=0,"",VLOOKUP($A129,#REF!,66,FALSE)))</f>
        <v/>
      </c>
      <c r="N129" s="209" t="str">
        <f>IF(ISERROR(VLOOKUP($A129,#REF!,86,FALSE))=TRUE,"",IF(VLOOKUP($A129,#REF!,86,FALSE)=0,"",VLOOKUP($A129,#REF!,86,FALSE)))</f>
        <v/>
      </c>
      <c r="O129" s="209" t="str">
        <f>IF(ISERROR(VLOOKUP($A129,#REF!,106,FALSE))=TRUE,"",IF(VLOOKUP($A129,#REF!,106,FALSE)=0,"",VLOOKUP($A129,#REF!,106,FALSE)))</f>
        <v/>
      </c>
      <c r="P129" s="209" t="str">
        <f>IF(ISERROR(VLOOKUP($A129,#REF!,126,FALSE))=TRUE,"",IF(VLOOKUP($A129,#REF!,126,FALSE)=0,"",VLOOKUP($A129,#REF!,126,FALSE)))</f>
        <v/>
      </c>
      <c r="Q129" s="210" t="str">
        <f>IF(ISERROR(VLOOKUP($A129,#REF!,146,FALSE))=TRUE,"",IF(VLOOKUP($A129,#REF!,146,FALSE)=0,"",VLOOKUP($A129,#REF!,146,FALSE)))</f>
        <v/>
      </c>
      <c r="R129" s="210" t="str">
        <f>IF(ISERROR(VLOOKUP($A129,#REF!,166,FALSE))=TRUE,"",IF(VLOOKUP($A129,#REF!,166,FALSE)=0,"",VLOOKUP($A129,#REF!,166,FALSE)))</f>
        <v/>
      </c>
      <c r="S129" s="210" t="str">
        <f>IF(ISERROR(VLOOKUP($A129,#REF!,186,FALSE))=TRUE,"",IF(VLOOKUP($A129,#REF!,186,FALSE)=0,"",VLOOKUP($A129,#REF!,186,FALSE)))</f>
        <v/>
      </c>
      <c r="T129" s="210" t="str">
        <f>IF(ISERROR(VLOOKUP($A129,#REF!,206,FALSE))=TRUE,"",IF(VLOOKUP($A129,#REF!,206,FALSE)=0,"",VLOOKUP($A129,#REF!,206,FALSE)))</f>
        <v/>
      </c>
      <c r="U129" s="210" t="str">
        <f>IF(ISERROR(VLOOKUP($A129,#REF!,226,FALSE))=TRUE,"",IF(VLOOKUP($A129,#REF!,226,FALSE)=0,"",VLOOKUP($A129,#REF!,226,FALSE)))</f>
        <v/>
      </c>
      <c r="V129" s="210" t="str">
        <f>IF(ISERROR(VLOOKUP($A129,#REF!,246,FALSE))=TRUE,"",IF(VLOOKUP($A129,#REF!,246,FALSE)=0,"",VLOOKUP($A129,#REF!,246,FALSE)))</f>
        <v/>
      </c>
      <c r="W129" s="210" t="str">
        <f>IF(ISERROR(VLOOKUP($A129,#REF!,266,FALSE))=TRUE,"",IF(VLOOKUP($A129,#REF!,266,FALSE)=0,"",VLOOKUP($A129,#REF!,266,FALSE)))</f>
        <v/>
      </c>
      <c r="X129" s="210" t="str">
        <f>IF(ISERROR(VLOOKUP($A129,#REF!,286,FALSE))=TRUE,"",IF(VLOOKUP($A129,#REF!,286,FALSE)=0,"",VLOOKUP($A129,#REF!,286,FALSE)))</f>
        <v/>
      </c>
      <c r="Y129" s="210" t="str">
        <f>IF(ISERROR(VLOOKUP($A129,#REF!,306,FALSE))=TRUE,"",IF(VLOOKUP($A129,#REF!,306,FALSE)=0,"",VLOOKUP($A129,#REF!,306,FALSE)))</f>
        <v/>
      </c>
      <c r="Z129" s="210" t="str">
        <f>IF(ISERROR(VLOOKUP($A129,#REF!,326,FALSE))=TRUE,"",IF(VLOOKUP($A129,#REF!,326,FALSE)=0,"",VLOOKUP($A129,#REF!,326,FALSE)))</f>
        <v/>
      </c>
      <c r="AA129" s="210" t="str">
        <f>IF(ISERROR(VLOOKUP($A129,#REF!,346,FALSE))=TRUE,"",IF(VLOOKUP($A129,#REF!,346,FALSE)=0,"",VLOOKUP($A129,#REF!,346,FALSE)))</f>
        <v/>
      </c>
      <c r="AB129" s="210" t="str">
        <f>IF(ISERROR(VLOOKUP($A129,#REF!,366,FALSE))=TRUE,"",IF(VLOOKUP($A129,#REF!,366,FALSE)=0,"",VLOOKUP($A129,#REF!,366,FALSE)))</f>
        <v/>
      </c>
      <c r="AC129" s="210" t="str">
        <f>IF(ISERROR(VLOOKUP($A129,#REF!,386,FALSE))=TRUE,"",IF(VLOOKUP($A129,#REF!,386,FALSE)=0,"",VLOOKUP($A129,#REF!,386,FALSE)))</f>
        <v/>
      </c>
    </row>
    <row r="130" spans="1:29" ht="13.5" customHeight="1">
      <c r="A130" s="204"/>
      <c r="B130" s="89" t="str">
        <f>IF(A130="","",MID(info_weblinks!$C$3,32,3))</f>
        <v/>
      </c>
      <c r="C130" s="89" t="str">
        <f>IF(info_parties!G130="","",info_parties!G130)</f>
        <v/>
      </c>
      <c r="D130" s="89" t="str">
        <f>IF(info_parties!K130="","",info_parties!K130)</f>
        <v/>
      </c>
      <c r="E130" s="89" t="str">
        <f>IF(info_parties!H130="","",info_parties!H130)</f>
        <v/>
      </c>
      <c r="F130" s="205" t="str">
        <f t="shared" ref="F130:F193" si="8">IF(MAX(J130:AC130)=0,"",INDEX(J$1:AC$1,MATCH(TRUE,INDEX((J130:AC130&lt;&gt;""),0),0)))</f>
        <v/>
      </c>
      <c r="G130" s="206" t="str">
        <f t="shared" ref="G130:G193" si="9">IF(MAX(J130:AC130)=0,"",INDEX(J$1:AC$1,1,MATCH(LOOKUP(9.99+307,J130:AC130),J130:AC130,0)))</f>
        <v/>
      </c>
      <c r="H130" s="207" t="str">
        <f t="shared" ref="H130:H193" si="10">IF(MAX(J130:AC130)=0,"",MAX(J130:AC130))</f>
        <v/>
      </c>
      <c r="I130" s="208" t="str">
        <f t="shared" ref="I130:I193" si="11">IF(H130="","",INDEX(J$1:AC$1,1,MATCH(H130,J130:AC130,0)))</f>
        <v/>
      </c>
      <c r="J130" s="209" t="str">
        <f>IF(ISERROR(VLOOKUP($A130,#REF!,6,FALSE))=TRUE,"",IF(VLOOKUP($A130,#REF!,6,FALSE)=0,"",VLOOKUP($A130,#REF!,6,FALSE)))</f>
        <v/>
      </c>
      <c r="K130" s="209" t="str">
        <f>IF(ISERROR(VLOOKUP($A130,#REF!,26,FALSE))=TRUE,"",IF(VLOOKUP($A130,#REF!,26,FALSE)=0,"",VLOOKUP($A130,#REF!,26,FALSE)))</f>
        <v/>
      </c>
      <c r="L130" s="209" t="str">
        <f>IF(ISERROR(VLOOKUP($A130,#REF!,46,FALSE))=TRUE,"",IF(VLOOKUP($A130,#REF!,46,FALSE)=0,"",VLOOKUP($A130,#REF!,46,FALSE)))</f>
        <v/>
      </c>
      <c r="M130" s="209" t="str">
        <f>IF(ISERROR(VLOOKUP($A130,#REF!,66,FALSE))=TRUE,"",IF(VLOOKUP($A130,#REF!,66,FALSE)=0,"",VLOOKUP($A130,#REF!,66,FALSE)))</f>
        <v/>
      </c>
      <c r="N130" s="209" t="str">
        <f>IF(ISERROR(VLOOKUP($A130,#REF!,86,FALSE))=TRUE,"",IF(VLOOKUP($A130,#REF!,86,FALSE)=0,"",VLOOKUP($A130,#REF!,86,FALSE)))</f>
        <v/>
      </c>
      <c r="O130" s="209" t="str">
        <f>IF(ISERROR(VLOOKUP($A130,#REF!,106,FALSE))=TRUE,"",IF(VLOOKUP($A130,#REF!,106,FALSE)=0,"",VLOOKUP($A130,#REF!,106,FALSE)))</f>
        <v/>
      </c>
      <c r="P130" s="209" t="str">
        <f>IF(ISERROR(VLOOKUP($A130,#REF!,126,FALSE))=TRUE,"",IF(VLOOKUP($A130,#REF!,126,FALSE)=0,"",VLOOKUP($A130,#REF!,126,FALSE)))</f>
        <v/>
      </c>
      <c r="Q130" s="210" t="str">
        <f>IF(ISERROR(VLOOKUP($A130,#REF!,146,FALSE))=TRUE,"",IF(VLOOKUP($A130,#REF!,146,FALSE)=0,"",VLOOKUP($A130,#REF!,146,FALSE)))</f>
        <v/>
      </c>
      <c r="R130" s="210" t="str">
        <f>IF(ISERROR(VLOOKUP($A130,#REF!,166,FALSE))=TRUE,"",IF(VLOOKUP($A130,#REF!,166,FALSE)=0,"",VLOOKUP($A130,#REF!,166,FALSE)))</f>
        <v/>
      </c>
      <c r="S130" s="210" t="str">
        <f>IF(ISERROR(VLOOKUP($A130,#REF!,186,FALSE))=TRUE,"",IF(VLOOKUP($A130,#REF!,186,FALSE)=0,"",VLOOKUP($A130,#REF!,186,FALSE)))</f>
        <v/>
      </c>
      <c r="T130" s="210" t="str">
        <f>IF(ISERROR(VLOOKUP($A130,#REF!,206,FALSE))=TRUE,"",IF(VLOOKUP($A130,#REF!,206,FALSE)=0,"",VLOOKUP($A130,#REF!,206,FALSE)))</f>
        <v/>
      </c>
      <c r="U130" s="210" t="str">
        <f>IF(ISERROR(VLOOKUP($A130,#REF!,226,FALSE))=TRUE,"",IF(VLOOKUP($A130,#REF!,226,FALSE)=0,"",VLOOKUP($A130,#REF!,226,FALSE)))</f>
        <v/>
      </c>
      <c r="V130" s="210" t="str">
        <f>IF(ISERROR(VLOOKUP($A130,#REF!,246,FALSE))=TRUE,"",IF(VLOOKUP($A130,#REF!,246,FALSE)=0,"",VLOOKUP($A130,#REF!,246,FALSE)))</f>
        <v/>
      </c>
      <c r="W130" s="210" t="str">
        <f>IF(ISERROR(VLOOKUP($A130,#REF!,266,FALSE))=TRUE,"",IF(VLOOKUP($A130,#REF!,266,FALSE)=0,"",VLOOKUP($A130,#REF!,266,FALSE)))</f>
        <v/>
      </c>
      <c r="X130" s="210" t="str">
        <f>IF(ISERROR(VLOOKUP($A130,#REF!,286,FALSE))=TRUE,"",IF(VLOOKUP($A130,#REF!,286,FALSE)=0,"",VLOOKUP($A130,#REF!,286,FALSE)))</f>
        <v/>
      </c>
      <c r="Y130" s="210" t="str">
        <f>IF(ISERROR(VLOOKUP($A130,#REF!,306,FALSE))=TRUE,"",IF(VLOOKUP($A130,#REF!,306,FALSE)=0,"",VLOOKUP($A130,#REF!,306,FALSE)))</f>
        <v/>
      </c>
      <c r="Z130" s="210" t="str">
        <f>IF(ISERROR(VLOOKUP($A130,#REF!,326,FALSE))=TRUE,"",IF(VLOOKUP($A130,#REF!,326,FALSE)=0,"",VLOOKUP($A130,#REF!,326,FALSE)))</f>
        <v/>
      </c>
      <c r="AA130" s="210" t="str">
        <f>IF(ISERROR(VLOOKUP($A130,#REF!,346,FALSE))=TRUE,"",IF(VLOOKUP($A130,#REF!,346,FALSE)=0,"",VLOOKUP($A130,#REF!,346,FALSE)))</f>
        <v/>
      </c>
      <c r="AB130" s="210" t="str">
        <f>IF(ISERROR(VLOOKUP($A130,#REF!,366,FALSE))=TRUE,"",IF(VLOOKUP($A130,#REF!,366,FALSE)=0,"",VLOOKUP($A130,#REF!,366,FALSE)))</f>
        <v/>
      </c>
      <c r="AC130" s="210" t="str">
        <f>IF(ISERROR(VLOOKUP($A130,#REF!,386,FALSE))=TRUE,"",IF(VLOOKUP($A130,#REF!,386,FALSE)=0,"",VLOOKUP($A130,#REF!,386,FALSE)))</f>
        <v/>
      </c>
    </row>
    <row r="131" spans="1:29" ht="13.5" customHeight="1">
      <c r="A131" s="204"/>
      <c r="B131" s="89" t="str">
        <f>IF(A131="","",MID(info_weblinks!$C$3,32,3))</f>
        <v/>
      </c>
      <c r="C131" s="89" t="str">
        <f>IF(info_parties!G131="","",info_parties!G131)</f>
        <v/>
      </c>
      <c r="D131" s="89" t="str">
        <f>IF(info_parties!K131="","",info_parties!K131)</f>
        <v/>
      </c>
      <c r="E131" s="89" t="str">
        <f>IF(info_parties!H131="","",info_parties!H131)</f>
        <v/>
      </c>
      <c r="F131" s="205" t="str">
        <f t="shared" si="8"/>
        <v/>
      </c>
      <c r="G131" s="206" t="str">
        <f t="shared" si="9"/>
        <v/>
      </c>
      <c r="H131" s="207" t="str">
        <f t="shared" si="10"/>
        <v/>
      </c>
      <c r="I131" s="208" t="str">
        <f t="shared" si="11"/>
        <v/>
      </c>
      <c r="J131" s="209" t="str">
        <f>IF(ISERROR(VLOOKUP($A131,#REF!,6,FALSE))=TRUE,"",IF(VLOOKUP($A131,#REF!,6,FALSE)=0,"",VLOOKUP($A131,#REF!,6,FALSE)))</f>
        <v/>
      </c>
      <c r="K131" s="209" t="str">
        <f>IF(ISERROR(VLOOKUP($A131,#REF!,26,FALSE))=TRUE,"",IF(VLOOKUP($A131,#REF!,26,FALSE)=0,"",VLOOKUP($A131,#REF!,26,FALSE)))</f>
        <v/>
      </c>
      <c r="L131" s="209" t="str">
        <f>IF(ISERROR(VLOOKUP($A131,#REF!,46,FALSE))=TRUE,"",IF(VLOOKUP($A131,#REF!,46,FALSE)=0,"",VLOOKUP($A131,#REF!,46,FALSE)))</f>
        <v/>
      </c>
      <c r="M131" s="209" t="str">
        <f>IF(ISERROR(VLOOKUP($A131,#REF!,66,FALSE))=TRUE,"",IF(VLOOKUP($A131,#REF!,66,FALSE)=0,"",VLOOKUP($A131,#REF!,66,FALSE)))</f>
        <v/>
      </c>
      <c r="N131" s="209" t="str">
        <f>IF(ISERROR(VLOOKUP($A131,#REF!,86,FALSE))=TRUE,"",IF(VLOOKUP($A131,#REF!,86,FALSE)=0,"",VLOOKUP($A131,#REF!,86,FALSE)))</f>
        <v/>
      </c>
      <c r="O131" s="209" t="str">
        <f>IF(ISERROR(VLOOKUP($A131,#REF!,106,FALSE))=TRUE,"",IF(VLOOKUP($A131,#REF!,106,FALSE)=0,"",VLOOKUP($A131,#REF!,106,FALSE)))</f>
        <v/>
      </c>
      <c r="P131" s="209" t="str">
        <f>IF(ISERROR(VLOOKUP($A131,#REF!,126,FALSE))=TRUE,"",IF(VLOOKUP($A131,#REF!,126,FALSE)=0,"",VLOOKUP($A131,#REF!,126,FALSE)))</f>
        <v/>
      </c>
      <c r="Q131" s="210" t="str">
        <f>IF(ISERROR(VLOOKUP($A131,#REF!,146,FALSE))=TRUE,"",IF(VLOOKUP($A131,#REF!,146,FALSE)=0,"",VLOOKUP($A131,#REF!,146,FALSE)))</f>
        <v/>
      </c>
      <c r="R131" s="210" t="str">
        <f>IF(ISERROR(VLOOKUP($A131,#REF!,166,FALSE))=TRUE,"",IF(VLOOKUP($A131,#REF!,166,FALSE)=0,"",VLOOKUP($A131,#REF!,166,FALSE)))</f>
        <v/>
      </c>
      <c r="S131" s="210" t="str">
        <f>IF(ISERROR(VLOOKUP($A131,#REF!,186,FALSE))=TRUE,"",IF(VLOOKUP($A131,#REF!,186,FALSE)=0,"",VLOOKUP($A131,#REF!,186,FALSE)))</f>
        <v/>
      </c>
      <c r="T131" s="210" t="str">
        <f>IF(ISERROR(VLOOKUP($A131,#REF!,206,FALSE))=TRUE,"",IF(VLOOKUP($A131,#REF!,206,FALSE)=0,"",VLOOKUP($A131,#REF!,206,FALSE)))</f>
        <v/>
      </c>
      <c r="U131" s="210" t="str">
        <f>IF(ISERROR(VLOOKUP($A131,#REF!,226,FALSE))=TRUE,"",IF(VLOOKUP($A131,#REF!,226,FALSE)=0,"",VLOOKUP($A131,#REF!,226,FALSE)))</f>
        <v/>
      </c>
      <c r="V131" s="210" t="str">
        <f>IF(ISERROR(VLOOKUP($A131,#REF!,246,FALSE))=TRUE,"",IF(VLOOKUP($A131,#REF!,246,FALSE)=0,"",VLOOKUP($A131,#REF!,246,FALSE)))</f>
        <v/>
      </c>
      <c r="W131" s="210" t="str">
        <f>IF(ISERROR(VLOOKUP($A131,#REF!,266,FALSE))=TRUE,"",IF(VLOOKUP($A131,#REF!,266,FALSE)=0,"",VLOOKUP($A131,#REF!,266,FALSE)))</f>
        <v/>
      </c>
      <c r="X131" s="210" t="str">
        <f>IF(ISERROR(VLOOKUP($A131,#REF!,286,FALSE))=TRUE,"",IF(VLOOKUP($A131,#REF!,286,FALSE)=0,"",VLOOKUP($A131,#REF!,286,FALSE)))</f>
        <v/>
      </c>
      <c r="Y131" s="210" t="str">
        <f>IF(ISERROR(VLOOKUP($A131,#REF!,306,FALSE))=TRUE,"",IF(VLOOKUP($A131,#REF!,306,FALSE)=0,"",VLOOKUP($A131,#REF!,306,FALSE)))</f>
        <v/>
      </c>
      <c r="Z131" s="210" t="str">
        <f>IF(ISERROR(VLOOKUP($A131,#REF!,326,FALSE))=TRUE,"",IF(VLOOKUP($A131,#REF!,326,FALSE)=0,"",VLOOKUP($A131,#REF!,326,FALSE)))</f>
        <v/>
      </c>
      <c r="AA131" s="210" t="str">
        <f>IF(ISERROR(VLOOKUP($A131,#REF!,346,FALSE))=TRUE,"",IF(VLOOKUP($A131,#REF!,346,FALSE)=0,"",VLOOKUP($A131,#REF!,346,FALSE)))</f>
        <v/>
      </c>
      <c r="AB131" s="210" t="str">
        <f>IF(ISERROR(VLOOKUP($A131,#REF!,366,FALSE))=TRUE,"",IF(VLOOKUP($A131,#REF!,366,FALSE)=0,"",VLOOKUP($A131,#REF!,366,FALSE)))</f>
        <v/>
      </c>
      <c r="AC131" s="210" t="str">
        <f>IF(ISERROR(VLOOKUP($A131,#REF!,386,FALSE))=TRUE,"",IF(VLOOKUP($A131,#REF!,386,FALSE)=0,"",VLOOKUP($A131,#REF!,386,FALSE)))</f>
        <v/>
      </c>
    </row>
    <row r="132" spans="1:29" ht="13.5" customHeight="1">
      <c r="A132" s="204"/>
      <c r="B132" s="89" t="str">
        <f>IF(A132="","",MID(info_weblinks!$C$3,32,3))</f>
        <v/>
      </c>
      <c r="C132" s="89" t="str">
        <f>IF(info_parties!G132="","",info_parties!G132)</f>
        <v/>
      </c>
      <c r="D132" s="89" t="str">
        <f>IF(info_parties!K132="","",info_parties!K132)</f>
        <v/>
      </c>
      <c r="E132" s="89" t="str">
        <f>IF(info_parties!H132="","",info_parties!H132)</f>
        <v/>
      </c>
      <c r="F132" s="205" t="str">
        <f t="shared" si="8"/>
        <v/>
      </c>
      <c r="G132" s="206" t="str">
        <f t="shared" si="9"/>
        <v/>
      </c>
      <c r="H132" s="207" t="str">
        <f t="shared" si="10"/>
        <v/>
      </c>
      <c r="I132" s="208" t="str">
        <f t="shared" si="11"/>
        <v/>
      </c>
      <c r="J132" s="209" t="str">
        <f>IF(ISERROR(VLOOKUP($A132,#REF!,6,FALSE))=TRUE,"",IF(VLOOKUP($A132,#REF!,6,FALSE)=0,"",VLOOKUP($A132,#REF!,6,FALSE)))</f>
        <v/>
      </c>
      <c r="K132" s="209" t="str">
        <f>IF(ISERROR(VLOOKUP($A132,#REF!,26,FALSE))=TRUE,"",IF(VLOOKUP($A132,#REF!,26,FALSE)=0,"",VLOOKUP($A132,#REF!,26,FALSE)))</f>
        <v/>
      </c>
      <c r="L132" s="209" t="str">
        <f>IF(ISERROR(VLOOKUP($A132,#REF!,46,FALSE))=TRUE,"",IF(VLOOKUP($A132,#REF!,46,FALSE)=0,"",VLOOKUP($A132,#REF!,46,FALSE)))</f>
        <v/>
      </c>
      <c r="M132" s="209" t="str">
        <f>IF(ISERROR(VLOOKUP($A132,#REF!,66,FALSE))=TRUE,"",IF(VLOOKUP($A132,#REF!,66,FALSE)=0,"",VLOOKUP($A132,#REF!,66,FALSE)))</f>
        <v/>
      </c>
      <c r="N132" s="209" t="str">
        <f>IF(ISERROR(VLOOKUP($A132,#REF!,86,FALSE))=TRUE,"",IF(VLOOKUP($A132,#REF!,86,FALSE)=0,"",VLOOKUP($A132,#REF!,86,FALSE)))</f>
        <v/>
      </c>
      <c r="O132" s="209" t="str">
        <f>IF(ISERROR(VLOOKUP($A132,#REF!,106,FALSE))=TRUE,"",IF(VLOOKUP($A132,#REF!,106,FALSE)=0,"",VLOOKUP($A132,#REF!,106,FALSE)))</f>
        <v/>
      </c>
      <c r="P132" s="209" t="str">
        <f>IF(ISERROR(VLOOKUP($A132,#REF!,126,FALSE))=TRUE,"",IF(VLOOKUP($A132,#REF!,126,FALSE)=0,"",VLOOKUP($A132,#REF!,126,FALSE)))</f>
        <v/>
      </c>
      <c r="Q132" s="210" t="str">
        <f>IF(ISERROR(VLOOKUP($A132,#REF!,146,FALSE))=TRUE,"",IF(VLOOKUP($A132,#REF!,146,FALSE)=0,"",VLOOKUP($A132,#REF!,146,FALSE)))</f>
        <v/>
      </c>
      <c r="R132" s="210" t="str">
        <f>IF(ISERROR(VLOOKUP($A132,#REF!,166,FALSE))=TRUE,"",IF(VLOOKUP($A132,#REF!,166,FALSE)=0,"",VLOOKUP($A132,#REF!,166,FALSE)))</f>
        <v/>
      </c>
      <c r="S132" s="210" t="str">
        <f>IF(ISERROR(VLOOKUP($A132,#REF!,186,FALSE))=TRUE,"",IF(VLOOKUP($A132,#REF!,186,FALSE)=0,"",VLOOKUP($A132,#REF!,186,FALSE)))</f>
        <v/>
      </c>
      <c r="T132" s="210" t="str">
        <f>IF(ISERROR(VLOOKUP($A132,#REF!,206,FALSE))=TRUE,"",IF(VLOOKUP($A132,#REF!,206,FALSE)=0,"",VLOOKUP($A132,#REF!,206,FALSE)))</f>
        <v/>
      </c>
      <c r="U132" s="210" t="str">
        <f>IF(ISERROR(VLOOKUP($A132,#REF!,226,FALSE))=TRUE,"",IF(VLOOKUP($A132,#REF!,226,FALSE)=0,"",VLOOKUP($A132,#REF!,226,FALSE)))</f>
        <v/>
      </c>
      <c r="V132" s="210" t="str">
        <f>IF(ISERROR(VLOOKUP($A132,#REF!,246,FALSE))=TRUE,"",IF(VLOOKUP($A132,#REF!,246,FALSE)=0,"",VLOOKUP($A132,#REF!,246,FALSE)))</f>
        <v/>
      </c>
      <c r="W132" s="210" t="str">
        <f>IF(ISERROR(VLOOKUP($A132,#REF!,266,FALSE))=TRUE,"",IF(VLOOKUP($A132,#REF!,266,FALSE)=0,"",VLOOKUP($A132,#REF!,266,FALSE)))</f>
        <v/>
      </c>
      <c r="X132" s="210" t="str">
        <f>IF(ISERROR(VLOOKUP($A132,#REF!,286,FALSE))=TRUE,"",IF(VLOOKUP($A132,#REF!,286,FALSE)=0,"",VLOOKUP($A132,#REF!,286,FALSE)))</f>
        <v/>
      </c>
      <c r="Y132" s="210" t="str">
        <f>IF(ISERROR(VLOOKUP($A132,#REF!,306,FALSE))=TRUE,"",IF(VLOOKUP($A132,#REF!,306,FALSE)=0,"",VLOOKUP($A132,#REF!,306,FALSE)))</f>
        <v/>
      </c>
      <c r="Z132" s="210" t="str">
        <f>IF(ISERROR(VLOOKUP($A132,#REF!,326,FALSE))=TRUE,"",IF(VLOOKUP($A132,#REF!,326,FALSE)=0,"",VLOOKUP($A132,#REF!,326,FALSE)))</f>
        <v/>
      </c>
      <c r="AA132" s="210" t="str">
        <f>IF(ISERROR(VLOOKUP($A132,#REF!,346,FALSE))=TRUE,"",IF(VLOOKUP($A132,#REF!,346,FALSE)=0,"",VLOOKUP($A132,#REF!,346,FALSE)))</f>
        <v/>
      </c>
      <c r="AB132" s="210" t="str">
        <f>IF(ISERROR(VLOOKUP($A132,#REF!,366,FALSE))=TRUE,"",IF(VLOOKUP($A132,#REF!,366,FALSE)=0,"",VLOOKUP($A132,#REF!,366,FALSE)))</f>
        <v/>
      </c>
      <c r="AC132" s="210" t="str">
        <f>IF(ISERROR(VLOOKUP($A132,#REF!,386,FALSE))=TRUE,"",IF(VLOOKUP($A132,#REF!,386,FALSE)=0,"",VLOOKUP($A132,#REF!,386,FALSE)))</f>
        <v/>
      </c>
    </row>
    <row r="133" spans="1:29" ht="13.5" customHeight="1">
      <c r="A133" s="204"/>
      <c r="B133" s="89" t="str">
        <f>IF(A133="","",MID(info_weblinks!$C$3,32,3))</f>
        <v/>
      </c>
      <c r="C133" s="89" t="str">
        <f>IF(info_parties!G133="","",info_parties!G133)</f>
        <v/>
      </c>
      <c r="D133" s="89" t="str">
        <f>IF(info_parties!K133="","",info_parties!K133)</f>
        <v/>
      </c>
      <c r="E133" s="89" t="str">
        <f>IF(info_parties!H133="","",info_parties!H133)</f>
        <v/>
      </c>
      <c r="F133" s="205" t="str">
        <f t="shared" si="8"/>
        <v/>
      </c>
      <c r="G133" s="206" t="str">
        <f t="shared" si="9"/>
        <v/>
      </c>
      <c r="H133" s="207" t="str">
        <f t="shared" si="10"/>
        <v/>
      </c>
      <c r="I133" s="208" t="str">
        <f t="shared" si="11"/>
        <v/>
      </c>
      <c r="J133" s="209" t="str">
        <f>IF(ISERROR(VLOOKUP($A133,#REF!,6,FALSE))=TRUE,"",IF(VLOOKUP($A133,#REF!,6,FALSE)=0,"",VLOOKUP($A133,#REF!,6,FALSE)))</f>
        <v/>
      </c>
      <c r="K133" s="209" t="str">
        <f>IF(ISERROR(VLOOKUP($A133,#REF!,26,FALSE))=TRUE,"",IF(VLOOKUP($A133,#REF!,26,FALSE)=0,"",VLOOKUP($A133,#REF!,26,FALSE)))</f>
        <v/>
      </c>
      <c r="L133" s="209" t="str">
        <f>IF(ISERROR(VLOOKUP($A133,#REF!,46,FALSE))=TRUE,"",IF(VLOOKUP($A133,#REF!,46,FALSE)=0,"",VLOOKUP($A133,#REF!,46,FALSE)))</f>
        <v/>
      </c>
      <c r="M133" s="209" t="str">
        <f>IF(ISERROR(VLOOKUP($A133,#REF!,66,FALSE))=TRUE,"",IF(VLOOKUP($A133,#REF!,66,FALSE)=0,"",VLOOKUP($A133,#REF!,66,FALSE)))</f>
        <v/>
      </c>
      <c r="N133" s="209" t="str">
        <f>IF(ISERROR(VLOOKUP($A133,#REF!,86,FALSE))=TRUE,"",IF(VLOOKUP($A133,#REF!,86,FALSE)=0,"",VLOOKUP($A133,#REF!,86,FALSE)))</f>
        <v/>
      </c>
      <c r="O133" s="209" t="str">
        <f>IF(ISERROR(VLOOKUP($A133,#REF!,106,FALSE))=TRUE,"",IF(VLOOKUP($A133,#REF!,106,FALSE)=0,"",VLOOKUP($A133,#REF!,106,FALSE)))</f>
        <v/>
      </c>
      <c r="P133" s="209" t="str">
        <f>IF(ISERROR(VLOOKUP($A133,#REF!,126,FALSE))=TRUE,"",IF(VLOOKUP($A133,#REF!,126,FALSE)=0,"",VLOOKUP($A133,#REF!,126,FALSE)))</f>
        <v/>
      </c>
      <c r="Q133" s="210" t="str">
        <f>IF(ISERROR(VLOOKUP($A133,#REF!,146,FALSE))=TRUE,"",IF(VLOOKUP($A133,#REF!,146,FALSE)=0,"",VLOOKUP($A133,#REF!,146,FALSE)))</f>
        <v/>
      </c>
      <c r="R133" s="210" t="str">
        <f>IF(ISERROR(VLOOKUP($A133,#REF!,166,FALSE))=TRUE,"",IF(VLOOKUP($A133,#REF!,166,FALSE)=0,"",VLOOKUP($A133,#REF!,166,FALSE)))</f>
        <v/>
      </c>
      <c r="S133" s="210" t="str">
        <f>IF(ISERROR(VLOOKUP($A133,#REF!,186,FALSE))=TRUE,"",IF(VLOOKUP($A133,#REF!,186,FALSE)=0,"",VLOOKUP($A133,#REF!,186,FALSE)))</f>
        <v/>
      </c>
      <c r="T133" s="210" t="str">
        <f>IF(ISERROR(VLOOKUP($A133,#REF!,206,FALSE))=TRUE,"",IF(VLOOKUP($A133,#REF!,206,FALSE)=0,"",VLOOKUP($A133,#REF!,206,FALSE)))</f>
        <v/>
      </c>
      <c r="U133" s="210" t="str">
        <f>IF(ISERROR(VLOOKUP($A133,#REF!,226,FALSE))=TRUE,"",IF(VLOOKUP($A133,#REF!,226,FALSE)=0,"",VLOOKUP($A133,#REF!,226,FALSE)))</f>
        <v/>
      </c>
      <c r="V133" s="210" t="str">
        <f>IF(ISERROR(VLOOKUP($A133,#REF!,246,FALSE))=TRUE,"",IF(VLOOKUP($A133,#REF!,246,FALSE)=0,"",VLOOKUP($A133,#REF!,246,FALSE)))</f>
        <v/>
      </c>
      <c r="W133" s="210" t="str">
        <f>IF(ISERROR(VLOOKUP($A133,#REF!,266,FALSE))=TRUE,"",IF(VLOOKUP($A133,#REF!,266,FALSE)=0,"",VLOOKUP($A133,#REF!,266,FALSE)))</f>
        <v/>
      </c>
      <c r="X133" s="210" t="str">
        <f>IF(ISERROR(VLOOKUP($A133,#REF!,286,FALSE))=TRUE,"",IF(VLOOKUP($A133,#REF!,286,FALSE)=0,"",VLOOKUP($A133,#REF!,286,FALSE)))</f>
        <v/>
      </c>
      <c r="Y133" s="210" t="str">
        <f>IF(ISERROR(VLOOKUP($A133,#REF!,306,FALSE))=TRUE,"",IF(VLOOKUP($A133,#REF!,306,FALSE)=0,"",VLOOKUP($A133,#REF!,306,FALSE)))</f>
        <v/>
      </c>
      <c r="Z133" s="210" t="str">
        <f>IF(ISERROR(VLOOKUP($A133,#REF!,326,FALSE))=TRUE,"",IF(VLOOKUP($A133,#REF!,326,FALSE)=0,"",VLOOKUP($A133,#REF!,326,FALSE)))</f>
        <v/>
      </c>
      <c r="AA133" s="210" t="str">
        <f>IF(ISERROR(VLOOKUP($A133,#REF!,346,FALSE))=TRUE,"",IF(VLOOKUP($A133,#REF!,346,FALSE)=0,"",VLOOKUP($A133,#REF!,346,FALSE)))</f>
        <v/>
      </c>
      <c r="AB133" s="210" t="str">
        <f>IF(ISERROR(VLOOKUP($A133,#REF!,366,FALSE))=TRUE,"",IF(VLOOKUP($A133,#REF!,366,FALSE)=0,"",VLOOKUP($A133,#REF!,366,FALSE)))</f>
        <v/>
      </c>
      <c r="AC133" s="210" t="str">
        <f>IF(ISERROR(VLOOKUP($A133,#REF!,386,FALSE))=TRUE,"",IF(VLOOKUP($A133,#REF!,386,FALSE)=0,"",VLOOKUP($A133,#REF!,386,FALSE)))</f>
        <v/>
      </c>
    </row>
    <row r="134" spans="1:29" ht="13.5" customHeight="1">
      <c r="A134" s="204"/>
      <c r="B134" s="89" t="str">
        <f>IF(A134="","",MID(info_weblinks!$C$3,32,3))</f>
        <v/>
      </c>
      <c r="C134" s="89" t="str">
        <f>IF(info_parties!G134="","",info_parties!G134)</f>
        <v/>
      </c>
      <c r="D134" s="89" t="str">
        <f>IF(info_parties!K134="","",info_parties!K134)</f>
        <v/>
      </c>
      <c r="E134" s="89" t="str">
        <f>IF(info_parties!H134="","",info_parties!H134)</f>
        <v/>
      </c>
      <c r="F134" s="205" t="str">
        <f t="shared" si="8"/>
        <v/>
      </c>
      <c r="G134" s="206" t="str">
        <f t="shared" si="9"/>
        <v/>
      </c>
      <c r="H134" s="207" t="str">
        <f t="shared" si="10"/>
        <v/>
      </c>
      <c r="I134" s="208" t="str">
        <f t="shared" si="11"/>
        <v/>
      </c>
      <c r="J134" s="209" t="str">
        <f>IF(ISERROR(VLOOKUP($A134,#REF!,6,FALSE))=TRUE,"",IF(VLOOKUP($A134,#REF!,6,FALSE)=0,"",VLOOKUP($A134,#REF!,6,FALSE)))</f>
        <v/>
      </c>
      <c r="K134" s="209" t="str">
        <f>IF(ISERROR(VLOOKUP($A134,#REF!,26,FALSE))=TRUE,"",IF(VLOOKUP($A134,#REF!,26,FALSE)=0,"",VLOOKUP($A134,#REF!,26,FALSE)))</f>
        <v/>
      </c>
      <c r="L134" s="209" t="str">
        <f>IF(ISERROR(VLOOKUP($A134,#REF!,46,FALSE))=TRUE,"",IF(VLOOKUP($A134,#REF!,46,FALSE)=0,"",VLOOKUP($A134,#REF!,46,FALSE)))</f>
        <v/>
      </c>
      <c r="M134" s="209" t="str">
        <f>IF(ISERROR(VLOOKUP($A134,#REF!,66,FALSE))=TRUE,"",IF(VLOOKUP($A134,#REF!,66,FALSE)=0,"",VLOOKUP($A134,#REF!,66,FALSE)))</f>
        <v/>
      </c>
      <c r="N134" s="209" t="str">
        <f>IF(ISERROR(VLOOKUP($A134,#REF!,86,FALSE))=TRUE,"",IF(VLOOKUP($A134,#REF!,86,FALSE)=0,"",VLOOKUP($A134,#REF!,86,FALSE)))</f>
        <v/>
      </c>
      <c r="O134" s="209" t="str">
        <f>IF(ISERROR(VLOOKUP($A134,#REF!,106,FALSE))=TRUE,"",IF(VLOOKUP($A134,#REF!,106,FALSE)=0,"",VLOOKUP($A134,#REF!,106,FALSE)))</f>
        <v/>
      </c>
      <c r="P134" s="209" t="str">
        <f>IF(ISERROR(VLOOKUP($A134,#REF!,126,FALSE))=TRUE,"",IF(VLOOKUP($A134,#REF!,126,FALSE)=0,"",VLOOKUP($A134,#REF!,126,FALSE)))</f>
        <v/>
      </c>
      <c r="Q134" s="210" t="str">
        <f>IF(ISERROR(VLOOKUP($A134,#REF!,146,FALSE))=TRUE,"",IF(VLOOKUP($A134,#REF!,146,FALSE)=0,"",VLOOKUP($A134,#REF!,146,FALSE)))</f>
        <v/>
      </c>
      <c r="R134" s="210" t="str">
        <f>IF(ISERROR(VLOOKUP($A134,#REF!,166,FALSE))=TRUE,"",IF(VLOOKUP($A134,#REF!,166,FALSE)=0,"",VLOOKUP($A134,#REF!,166,FALSE)))</f>
        <v/>
      </c>
      <c r="S134" s="210" t="str">
        <f>IF(ISERROR(VLOOKUP($A134,#REF!,186,FALSE))=TRUE,"",IF(VLOOKUP($A134,#REF!,186,FALSE)=0,"",VLOOKUP($A134,#REF!,186,FALSE)))</f>
        <v/>
      </c>
      <c r="T134" s="210" t="str">
        <f>IF(ISERROR(VLOOKUP($A134,#REF!,206,FALSE))=TRUE,"",IF(VLOOKUP($A134,#REF!,206,FALSE)=0,"",VLOOKUP($A134,#REF!,206,FALSE)))</f>
        <v/>
      </c>
      <c r="U134" s="210" t="str">
        <f>IF(ISERROR(VLOOKUP($A134,#REF!,226,FALSE))=TRUE,"",IF(VLOOKUP($A134,#REF!,226,FALSE)=0,"",VLOOKUP($A134,#REF!,226,FALSE)))</f>
        <v/>
      </c>
      <c r="V134" s="210" t="str">
        <f>IF(ISERROR(VLOOKUP($A134,#REF!,246,FALSE))=TRUE,"",IF(VLOOKUP($A134,#REF!,246,FALSE)=0,"",VLOOKUP($A134,#REF!,246,FALSE)))</f>
        <v/>
      </c>
      <c r="W134" s="210" t="str">
        <f>IF(ISERROR(VLOOKUP($A134,#REF!,266,FALSE))=TRUE,"",IF(VLOOKUP($A134,#REF!,266,FALSE)=0,"",VLOOKUP($A134,#REF!,266,FALSE)))</f>
        <v/>
      </c>
      <c r="X134" s="210" t="str">
        <f>IF(ISERROR(VLOOKUP($A134,#REF!,286,FALSE))=TRUE,"",IF(VLOOKUP($A134,#REF!,286,FALSE)=0,"",VLOOKUP($A134,#REF!,286,FALSE)))</f>
        <v/>
      </c>
      <c r="Y134" s="210" t="str">
        <f>IF(ISERROR(VLOOKUP($A134,#REF!,306,FALSE))=TRUE,"",IF(VLOOKUP($A134,#REF!,306,FALSE)=0,"",VLOOKUP($A134,#REF!,306,FALSE)))</f>
        <v/>
      </c>
      <c r="Z134" s="210" t="str">
        <f>IF(ISERROR(VLOOKUP($A134,#REF!,326,FALSE))=TRUE,"",IF(VLOOKUP($A134,#REF!,326,FALSE)=0,"",VLOOKUP($A134,#REF!,326,FALSE)))</f>
        <v/>
      </c>
      <c r="AA134" s="210" t="str">
        <f>IF(ISERROR(VLOOKUP($A134,#REF!,346,FALSE))=TRUE,"",IF(VLOOKUP($A134,#REF!,346,FALSE)=0,"",VLOOKUP($A134,#REF!,346,FALSE)))</f>
        <v/>
      </c>
      <c r="AB134" s="210" t="str">
        <f>IF(ISERROR(VLOOKUP($A134,#REF!,366,FALSE))=TRUE,"",IF(VLOOKUP($A134,#REF!,366,FALSE)=0,"",VLOOKUP($A134,#REF!,366,FALSE)))</f>
        <v/>
      </c>
      <c r="AC134" s="210" t="str">
        <f>IF(ISERROR(VLOOKUP($A134,#REF!,386,FALSE))=TRUE,"",IF(VLOOKUP($A134,#REF!,386,FALSE)=0,"",VLOOKUP($A134,#REF!,386,FALSE)))</f>
        <v/>
      </c>
    </row>
    <row r="135" spans="1:29" ht="13.5" customHeight="1">
      <c r="A135" s="204"/>
      <c r="B135" s="89" t="str">
        <f>IF(A135="","",MID(info_weblinks!$C$3,32,3))</f>
        <v/>
      </c>
      <c r="C135" s="89" t="str">
        <f>IF(info_parties!G135="","",info_parties!G135)</f>
        <v/>
      </c>
      <c r="D135" s="89" t="str">
        <f>IF(info_parties!K135="","",info_parties!K135)</f>
        <v/>
      </c>
      <c r="E135" s="89" t="str">
        <f>IF(info_parties!H135="","",info_parties!H135)</f>
        <v/>
      </c>
      <c r="F135" s="205" t="str">
        <f t="shared" si="8"/>
        <v/>
      </c>
      <c r="G135" s="206" t="str">
        <f t="shared" si="9"/>
        <v/>
      </c>
      <c r="H135" s="207" t="str">
        <f t="shared" si="10"/>
        <v/>
      </c>
      <c r="I135" s="208" t="str">
        <f t="shared" si="11"/>
        <v/>
      </c>
      <c r="J135" s="209" t="str">
        <f>IF(ISERROR(VLOOKUP($A135,#REF!,6,FALSE))=TRUE,"",IF(VLOOKUP($A135,#REF!,6,FALSE)=0,"",VLOOKUP($A135,#REF!,6,FALSE)))</f>
        <v/>
      </c>
      <c r="K135" s="209" t="str">
        <f>IF(ISERROR(VLOOKUP($A135,#REF!,26,FALSE))=TRUE,"",IF(VLOOKUP($A135,#REF!,26,FALSE)=0,"",VLOOKUP($A135,#REF!,26,FALSE)))</f>
        <v/>
      </c>
      <c r="L135" s="209" t="str">
        <f>IF(ISERROR(VLOOKUP($A135,#REF!,46,FALSE))=TRUE,"",IF(VLOOKUP($A135,#REF!,46,FALSE)=0,"",VLOOKUP($A135,#REF!,46,FALSE)))</f>
        <v/>
      </c>
      <c r="M135" s="209" t="str">
        <f>IF(ISERROR(VLOOKUP($A135,#REF!,66,FALSE))=TRUE,"",IF(VLOOKUP($A135,#REF!,66,FALSE)=0,"",VLOOKUP($A135,#REF!,66,FALSE)))</f>
        <v/>
      </c>
      <c r="N135" s="209" t="str">
        <f>IF(ISERROR(VLOOKUP($A135,#REF!,86,FALSE))=TRUE,"",IF(VLOOKUP($A135,#REF!,86,FALSE)=0,"",VLOOKUP($A135,#REF!,86,FALSE)))</f>
        <v/>
      </c>
      <c r="O135" s="209" t="str">
        <f>IF(ISERROR(VLOOKUP($A135,#REF!,106,FALSE))=TRUE,"",IF(VLOOKUP($A135,#REF!,106,FALSE)=0,"",VLOOKUP($A135,#REF!,106,FALSE)))</f>
        <v/>
      </c>
      <c r="P135" s="209" t="str">
        <f>IF(ISERROR(VLOOKUP($A135,#REF!,126,FALSE))=TRUE,"",IF(VLOOKUP($A135,#REF!,126,FALSE)=0,"",VLOOKUP($A135,#REF!,126,FALSE)))</f>
        <v/>
      </c>
      <c r="Q135" s="210" t="str">
        <f>IF(ISERROR(VLOOKUP($A135,#REF!,146,FALSE))=TRUE,"",IF(VLOOKUP($A135,#REF!,146,FALSE)=0,"",VLOOKUP($A135,#REF!,146,FALSE)))</f>
        <v/>
      </c>
      <c r="R135" s="210" t="str">
        <f>IF(ISERROR(VLOOKUP($A135,#REF!,166,FALSE))=TRUE,"",IF(VLOOKUP($A135,#REF!,166,FALSE)=0,"",VLOOKUP($A135,#REF!,166,FALSE)))</f>
        <v/>
      </c>
      <c r="S135" s="210" t="str">
        <f>IF(ISERROR(VLOOKUP($A135,#REF!,186,FALSE))=TRUE,"",IF(VLOOKUP($A135,#REF!,186,FALSE)=0,"",VLOOKUP($A135,#REF!,186,FALSE)))</f>
        <v/>
      </c>
      <c r="T135" s="210" t="str">
        <f>IF(ISERROR(VLOOKUP($A135,#REF!,206,FALSE))=TRUE,"",IF(VLOOKUP($A135,#REF!,206,FALSE)=0,"",VLOOKUP($A135,#REF!,206,FALSE)))</f>
        <v/>
      </c>
      <c r="U135" s="210" t="str">
        <f>IF(ISERROR(VLOOKUP($A135,#REF!,226,FALSE))=TRUE,"",IF(VLOOKUP($A135,#REF!,226,FALSE)=0,"",VLOOKUP($A135,#REF!,226,FALSE)))</f>
        <v/>
      </c>
      <c r="V135" s="210" t="str">
        <f>IF(ISERROR(VLOOKUP($A135,#REF!,246,FALSE))=TRUE,"",IF(VLOOKUP($A135,#REF!,246,FALSE)=0,"",VLOOKUP($A135,#REF!,246,FALSE)))</f>
        <v/>
      </c>
      <c r="W135" s="210" t="str">
        <f>IF(ISERROR(VLOOKUP($A135,#REF!,266,FALSE))=TRUE,"",IF(VLOOKUP($A135,#REF!,266,FALSE)=0,"",VLOOKUP($A135,#REF!,266,FALSE)))</f>
        <v/>
      </c>
      <c r="X135" s="210" t="str">
        <f>IF(ISERROR(VLOOKUP($A135,#REF!,286,FALSE))=TRUE,"",IF(VLOOKUP($A135,#REF!,286,FALSE)=0,"",VLOOKUP($A135,#REF!,286,FALSE)))</f>
        <v/>
      </c>
      <c r="Y135" s="210" t="str">
        <f>IF(ISERROR(VLOOKUP($A135,#REF!,306,FALSE))=TRUE,"",IF(VLOOKUP($A135,#REF!,306,FALSE)=0,"",VLOOKUP($A135,#REF!,306,FALSE)))</f>
        <v/>
      </c>
      <c r="Z135" s="210" t="str">
        <f>IF(ISERROR(VLOOKUP($A135,#REF!,326,FALSE))=TRUE,"",IF(VLOOKUP($A135,#REF!,326,FALSE)=0,"",VLOOKUP($A135,#REF!,326,FALSE)))</f>
        <v/>
      </c>
      <c r="AA135" s="210" t="str">
        <f>IF(ISERROR(VLOOKUP($A135,#REF!,346,FALSE))=TRUE,"",IF(VLOOKUP($A135,#REF!,346,FALSE)=0,"",VLOOKUP($A135,#REF!,346,FALSE)))</f>
        <v/>
      </c>
      <c r="AB135" s="210" t="str">
        <f>IF(ISERROR(VLOOKUP($A135,#REF!,366,FALSE))=TRUE,"",IF(VLOOKUP($A135,#REF!,366,FALSE)=0,"",VLOOKUP($A135,#REF!,366,FALSE)))</f>
        <v/>
      </c>
      <c r="AC135" s="210" t="str">
        <f>IF(ISERROR(VLOOKUP($A135,#REF!,386,FALSE))=TRUE,"",IF(VLOOKUP($A135,#REF!,386,FALSE)=0,"",VLOOKUP($A135,#REF!,386,FALSE)))</f>
        <v/>
      </c>
    </row>
    <row r="136" spans="1:29" ht="13.5" customHeight="1">
      <c r="A136" s="204"/>
      <c r="B136" s="89" t="str">
        <f>IF(A136="","",MID(info_weblinks!$C$3,32,3))</f>
        <v/>
      </c>
      <c r="C136" s="89" t="str">
        <f>IF(info_parties!G136="","",info_parties!G136)</f>
        <v/>
      </c>
      <c r="D136" s="89" t="str">
        <f>IF(info_parties!K136="","",info_parties!K136)</f>
        <v/>
      </c>
      <c r="E136" s="89" t="str">
        <f>IF(info_parties!H136="","",info_parties!H136)</f>
        <v/>
      </c>
      <c r="F136" s="205" t="str">
        <f t="shared" si="8"/>
        <v/>
      </c>
      <c r="G136" s="206" t="str">
        <f t="shared" si="9"/>
        <v/>
      </c>
      <c r="H136" s="207" t="str">
        <f t="shared" si="10"/>
        <v/>
      </c>
      <c r="I136" s="208" t="str">
        <f t="shared" si="11"/>
        <v/>
      </c>
      <c r="J136" s="209" t="str">
        <f>IF(ISERROR(VLOOKUP($A136,#REF!,6,FALSE))=TRUE,"",IF(VLOOKUP($A136,#REF!,6,FALSE)=0,"",VLOOKUP($A136,#REF!,6,FALSE)))</f>
        <v/>
      </c>
      <c r="K136" s="209" t="str">
        <f>IF(ISERROR(VLOOKUP($A136,#REF!,26,FALSE))=TRUE,"",IF(VLOOKUP($A136,#REF!,26,FALSE)=0,"",VLOOKUP($A136,#REF!,26,FALSE)))</f>
        <v/>
      </c>
      <c r="L136" s="209" t="str">
        <f>IF(ISERROR(VLOOKUP($A136,#REF!,46,FALSE))=TRUE,"",IF(VLOOKUP($A136,#REF!,46,FALSE)=0,"",VLOOKUP($A136,#REF!,46,FALSE)))</f>
        <v/>
      </c>
      <c r="M136" s="209" t="str">
        <f>IF(ISERROR(VLOOKUP($A136,#REF!,66,FALSE))=TRUE,"",IF(VLOOKUP($A136,#REF!,66,FALSE)=0,"",VLOOKUP($A136,#REF!,66,FALSE)))</f>
        <v/>
      </c>
      <c r="N136" s="209" t="str">
        <f>IF(ISERROR(VLOOKUP($A136,#REF!,86,FALSE))=TRUE,"",IF(VLOOKUP($A136,#REF!,86,FALSE)=0,"",VLOOKUP($A136,#REF!,86,FALSE)))</f>
        <v/>
      </c>
      <c r="O136" s="209" t="str">
        <f>IF(ISERROR(VLOOKUP($A136,#REF!,106,FALSE))=TRUE,"",IF(VLOOKUP($A136,#REF!,106,FALSE)=0,"",VLOOKUP($A136,#REF!,106,FALSE)))</f>
        <v/>
      </c>
      <c r="P136" s="209" t="str">
        <f>IF(ISERROR(VLOOKUP($A136,#REF!,126,FALSE))=TRUE,"",IF(VLOOKUP($A136,#REF!,126,FALSE)=0,"",VLOOKUP($A136,#REF!,126,FALSE)))</f>
        <v/>
      </c>
      <c r="Q136" s="210" t="str">
        <f>IF(ISERROR(VLOOKUP($A136,#REF!,146,FALSE))=TRUE,"",IF(VLOOKUP($A136,#REF!,146,FALSE)=0,"",VLOOKUP($A136,#REF!,146,FALSE)))</f>
        <v/>
      </c>
      <c r="R136" s="210" t="str">
        <f>IF(ISERROR(VLOOKUP($A136,#REF!,166,FALSE))=TRUE,"",IF(VLOOKUP($A136,#REF!,166,FALSE)=0,"",VLOOKUP($A136,#REF!,166,FALSE)))</f>
        <v/>
      </c>
      <c r="S136" s="210" t="str">
        <f>IF(ISERROR(VLOOKUP($A136,#REF!,186,FALSE))=TRUE,"",IF(VLOOKUP($A136,#REF!,186,FALSE)=0,"",VLOOKUP($A136,#REF!,186,FALSE)))</f>
        <v/>
      </c>
      <c r="T136" s="210" t="str">
        <f>IF(ISERROR(VLOOKUP($A136,#REF!,206,FALSE))=TRUE,"",IF(VLOOKUP($A136,#REF!,206,FALSE)=0,"",VLOOKUP($A136,#REF!,206,FALSE)))</f>
        <v/>
      </c>
      <c r="U136" s="210" t="str">
        <f>IF(ISERROR(VLOOKUP($A136,#REF!,226,FALSE))=TRUE,"",IF(VLOOKUP($A136,#REF!,226,FALSE)=0,"",VLOOKUP($A136,#REF!,226,FALSE)))</f>
        <v/>
      </c>
      <c r="V136" s="210" t="str">
        <f>IF(ISERROR(VLOOKUP($A136,#REF!,246,FALSE))=TRUE,"",IF(VLOOKUP($A136,#REF!,246,FALSE)=0,"",VLOOKUP($A136,#REF!,246,FALSE)))</f>
        <v/>
      </c>
      <c r="W136" s="210" t="str">
        <f>IF(ISERROR(VLOOKUP($A136,#REF!,266,FALSE))=TRUE,"",IF(VLOOKUP($A136,#REF!,266,FALSE)=0,"",VLOOKUP($A136,#REF!,266,FALSE)))</f>
        <v/>
      </c>
      <c r="X136" s="210" t="str">
        <f>IF(ISERROR(VLOOKUP($A136,#REF!,286,FALSE))=TRUE,"",IF(VLOOKUP($A136,#REF!,286,FALSE)=0,"",VLOOKUP($A136,#REF!,286,FALSE)))</f>
        <v/>
      </c>
      <c r="Y136" s="210" t="str">
        <f>IF(ISERROR(VLOOKUP($A136,#REF!,306,FALSE))=TRUE,"",IF(VLOOKUP($A136,#REF!,306,FALSE)=0,"",VLOOKUP($A136,#REF!,306,FALSE)))</f>
        <v/>
      </c>
      <c r="Z136" s="210" t="str">
        <f>IF(ISERROR(VLOOKUP($A136,#REF!,326,FALSE))=TRUE,"",IF(VLOOKUP($A136,#REF!,326,FALSE)=0,"",VLOOKUP($A136,#REF!,326,FALSE)))</f>
        <v/>
      </c>
      <c r="AA136" s="210" t="str">
        <f>IF(ISERROR(VLOOKUP($A136,#REF!,346,FALSE))=TRUE,"",IF(VLOOKUP($A136,#REF!,346,FALSE)=0,"",VLOOKUP($A136,#REF!,346,FALSE)))</f>
        <v/>
      </c>
      <c r="AB136" s="210" t="str">
        <f>IF(ISERROR(VLOOKUP($A136,#REF!,366,FALSE))=TRUE,"",IF(VLOOKUP($A136,#REF!,366,FALSE)=0,"",VLOOKUP($A136,#REF!,366,FALSE)))</f>
        <v/>
      </c>
      <c r="AC136" s="210" t="str">
        <f>IF(ISERROR(VLOOKUP($A136,#REF!,386,FALSE))=TRUE,"",IF(VLOOKUP($A136,#REF!,386,FALSE)=0,"",VLOOKUP($A136,#REF!,386,FALSE)))</f>
        <v/>
      </c>
    </row>
    <row r="137" spans="1:29" ht="13.5" customHeight="1">
      <c r="A137" s="204"/>
      <c r="B137" s="89" t="str">
        <f>IF(A137="","",MID(info_weblinks!$C$3,32,3))</f>
        <v/>
      </c>
      <c r="C137" s="89" t="str">
        <f>IF(info_parties!G137="","",info_parties!G137)</f>
        <v/>
      </c>
      <c r="D137" s="89" t="str">
        <f>IF(info_parties!K137="","",info_parties!K137)</f>
        <v/>
      </c>
      <c r="E137" s="89" t="str">
        <f>IF(info_parties!H137="","",info_parties!H137)</f>
        <v/>
      </c>
      <c r="F137" s="205" t="str">
        <f t="shared" si="8"/>
        <v/>
      </c>
      <c r="G137" s="206" t="str">
        <f t="shared" si="9"/>
        <v/>
      </c>
      <c r="H137" s="207" t="str">
        <f t="shared" si="10"/>
        <v/>
      </c>
      <c r="I137" s="208" t="str">
        <f t="shared" si="11"/>
        <v/>
      </c>
      <c r="J137" s="209" t="str">
        <f>IF(ISERROR(VLOOKUP($A137,#REF!,6,FALSE))=TRUE,"",IF(VLOOKUP($A137,#REF!,6,FALSE)=0,"",VLOOKUP($A137,#REF!,6,FALSE)))</f>
        <v/>
      </c>
      <c r="K137" s="209" t="str">
        <f>IF(ISERROR(VLOOKUP($A137,#REF!,26,FALSE))=TRUE,"",IF(VLOOKUP($A137,#REF!,26,FALSE)=0,"",VLOOKUP($A137,#REF!,26,FALSE)))</f>
        <v/>
      </c>
      <c r="L137" s="209" t="str">
        <f>IF(ISERROR(VLOOKUP($A137,#REF!,46,FALSE))=TRUE,"",IF(VLOOKUP($A137,#REF!,46,FALSE)=0,"",VLOOKUP($A137,#REF!,46,FALSE)))</f>
        <v/>
      </c>
      <c r="M137" s="209" t="str">
        <f>IF(ISERROR(VLOOKUP($A137,#REF!,66,FALSE))=TRUE,"",IF(VLOOKUP($A137,#REF!,66,FALSE)=0,"",VLOOKUP($A137,#REF!,66,FALSE)))</f>
        <v/>
      </c>
      <c r="N137" s="209" t="str">
        <f>IF(ISERROR(VLOOKUP($A137,#REF!,86,FALSE))=TRUE,"",IF(VLOOKUP($A137,#REF!,86,FALSE)=0,"",VLOOKUP($A137,#REF!,86,FALSE)))</f>
        <v/>
      </c>
      <c r="O137" s="209" t="str">
        <f>IF(ISERROR(VLOOKUP($A137,#REF!,106,FALSE))=TRUE,"",IF(VLOOKUP($A137,#REF!,106,FALSE)=0,"",VLOOKUP($A137,#REF!,106,FALSE)))</f>
        <v/>
      </c>
      <c r="P137" s="209" t="str">
        <f>IF(ISERROR(VLOOKUP($A137,#REF!,126,FALSE))=TRUE,"",IF(VLOOKUP($A137,#REF!,126,FALSE)=0,"",VLOOKUP($A137,#REF!,126,FALSE)))</f>
        <v/>
      </c>
      <c r="Q137" s="210" t="str">
        <f>IF(ISERROR(VLOOKUP($A137,#REF!,146,FALSE))=TRUE,"",IF(VLOOKUP($A137,#REF!,146,FALSE)=0,"",VLOOKUP($A137,#REF!,146,FALSE)))</f>
        <v/>
      </c>
      <c r="R137" s="210" t="str">
        <f>IF(ISERROR(VLOOKUP($A137,#REF!,166,FALSE))=TRUE,"",IF(VLOOKUP($A137,#REF!,166,FALSE)=0,"",VLOOKUP($A137,#REF!,166,FALSE)))</f>
        <v/>
      </c>
      <c r="S137" s="210" t="str">
        <f>IF(ISERROR(VLOOKUP($A137,#REF!,186,FALSE))=TRUE,"",IF(VLOOKUP($A137,#REF!,186,FALSE)=0,"",VLOOKUP($A137,#REF!,186,FALSE)))</f>
        <v/>
      </c>
      <c r="T137" s="210" t="str">
        <f>IF(ISERROR(VLOOKUP($A137,#REF!,206,FALSE))=TRUE,"",IF(VLOOKUP($A137,#REF!,206,FALSE)=0,"",VLOOKUP($A137,#REF!,206,FALSE)))</f>
        <v/>
      </c>
      <c r="U137" s="210" t="str">
        <f>IF(ISERROR(VLOOKUP($A137,#REF!,226,FALSE))=TRUE,"",IF(VLOOKUP($A137,#REF!,226,FALSE)=0,"",VLOOKUP($A137,#REF!,226,FALSE)))</f>
        <v/>
      </c>
      <c r="V137" s="210" t="str">
        <f>IF(ISERROR(VLOOKUP($A137,#REF!,246,FALSE))=TRUE,"",IF(VLOOKUP($A137,#REF!,246,FALSE)=0,"",VLOOKUP($A137,#REF!,246,FALSE)))</f>
        <v/>
      </c>
      <c r="W137" s="210" t="str">
        <f>IF(ISERROR(VLOOKUP($A137,#REF!,266,FALSE))=TRUE,"",IF(VLOOKUP($A137,#REF!,266,FALSE)=0,"",VLOOKUP($A137,#REF!,266,FALSE)))</f>
        <v/>
      </c>
      <c r="X137" s="210" t="str">
        <f>IF(ISERROR(VLOOKUP($A137,#REF!,286,FALSE))=TRUE,"",IF(VLOOKUP($A137,#REF!,286,FALSE)=0,"",VLOOKUP($A137,#REF!,286,FALSE)))</f>
        <v/>
      </c>
      <c r="Y137" s="210" t="str">
        <f>IF(ISERROR(VLOOKUP($A137,#REF!,306,FALSE))=TRUE,"",IF(VLOOKUP($A137,#REF!,306,FALSE)=0,"",VLOOKUP($A137,#REF!,306,FALSE)))</f>
        <v/>
      </c>
      <c r="Z137" s="210" t="str">
        <f>IF(ISERROR(VLOOKUP($A137,#REF!,326,FALSE))=TRUE,"",IF(VLOOKUP($A137,#REF!,326,FALSE)=0,"",VLOOKUP($A137,#REF!,326,FALSE)))</f>
        <v/>
      </c>
      <c r="AA137" s="210" t="str">
        <f>IF(ISERROR(VLOOKUP($A137,#REF!,346,FALSE))=TRUE,"",IF(VLOOKUP($A137,#REF!,346,FALSE)=0,"",VLOOKUP($A137,#REF!,346,FALSE)))</f>
        <v/>
      </c>
      <c r="AB137" s="210" t="str">
        <f>IF(ISERROR(VLOOKUP($A137,#REF!,366,FALSE))=TRUE,"",IF(VLOOKUP($A137,#REF!,366,FALSE)=0,"",VLOOKUP($A137,#REF!,366,FALSE)))</f>
        <v/>
      </c>
      <c r="AC137" s="210" t="str">
        <f>IF(ISERROR(VLOOKUP($A137,#REF!,386,FALSE))=TRUE,"",IF(VLOOKUP($A137,#REF!,386,FALSE)=0,"",VLOOKUP($A137,#REF!,386,FALSE)))</f>
        <v/>
      </c>
    </row>
    <row r="138" spans="1:29" ht="13.5" customHeight="1">
      <c r="A138" s="204"/>
      <c r="B138" s="89" t="str">
        <f>IF(A138="","",MID(info_weblinks!$C$3,32,3))</f>
        <v/>
      </c>
      <c r="C138" s="89" t="str">
        <f>IF(info_parties!G138="","",info_parties!G138)</f>
        <v/>
      </c>
      <c r="D138" s="89" t="str">
        <f>IF(info_parties!K138="","",info_parties!K138)</f>
        <v/>
      </c>
      <c r="E138" s="89" t="str">
        <f>IF(info_parties!H138="","",info_parties!H138)</f>
        <v/>
      </c>
      <c r="F138" s="205" t="str">
        <f t="shared" si="8"/>
        <v/>
      </c>
      <c r="G138" s="206" t="str">
        <f t="shared" si="9"/>
        <v/>
      </c>
      <c r="H138" s="207" t="str">
        <f t="shared" si="10"/>
        <v/>
      </c>
      <c r="I138" s="208" t="str">
        <f t="shared" si="11"/>
        <v/>
      </c>
      <c r="J138" s="209" t="str">
        <f>IF(ISERROR(VLOOKUP($A138,#REF!,6,FALSE))=TRUE,"",IF(VLOOKUP($A138,#REF!,6,FALSE)=0,"",VLOOKUP($A138,#REF!,6,FALSE)))</f>
        <v/>
      </c>
      <c r="K138" s="209" t="str">
        <f>IF(ISERROR(VLOOKUP($A138,#REF!,26,FALSE))=TRUE,"",IF(VLOOKUP($A138,#REF!,26,FALSE)=0,"",VLOOKUP($A138,#REF!,26,FALSE)))</f>
        <v/>
      </c>
      <c r="L138" s="209" t="str">
        <f>IF(ISERROR(VLOOKUP($A138,#REF!,46,FALSE))=TRUE,"",IF(VLOOKUP($A138,#REF!,46,FALSE)=0,"",VLOOKUP($A138,#REF!,46,FALSE)))</f>
        <v/>
      </c>
      <c r="M138" s="209" t="str">
        <f>IF(ISERROR(VLOOKUP($A138,#REF!,66,FALSE))=TRUE,"",IF(VLOOKUP($A138,#REF!,66,FALSE)=0,"",VLOOKUP($A138,#REF!,66,FALSE)))</f>
        <v/>
      </c>
      <c r="N138" s="209" t="str">
        <f>IF(ISERROR(VLOOKUP($A138,#REF!,86,FALSE))=TRUE,"",IF(VLOOKUP($A138,#REF!,86,FALSE)=0,"",VLOOKUP($A138,#REF!,86,FALSE)))</f>
        <v/>
      </c>
      <c r="O138" s="209" t="str">
        <f>IF(ISERROR(VLOOKUP($A138,#REF!,106,FALSE))=TRUE,"",IF(VLOOKUP($A138,#REF!,106,FALSE)=0,"",VLOOKUP($A138,#REF!,106,FALSE)))</f>
        <v/>
      </c>
      <c r="P138" s="209" t="str">
        <f>IF(ISERROR(VLOOKUP($A138,#REF!,126,FALSE))=TRUE,"",IF(VLOOKUP($A138,#REF!,126,FALSE)=0,"",VLOOKUP($A138,#REF!,126,FALSE)))</f>
        <v/>
      </c>
      <c r="Q138" s="210" t="str">
        <f>IF(ISERROR(VLOOKUP($A138,#REF!,146,FALSE))=TRUE,"",IF(VLOOKUP($A138,#REF!,146,FALSE)=0,"",VLOOKUP($A138,#REF!,146,FALSE)))</f>
        <v/>
      </c>
      <c r="R138" s="210" t="str">
        <f>IF(ISERROR(VLOOKUP($A138,#REF!,166,FALSE))=TRUE,"",IF(VLOOKUP($A138,#REF!,166,FALSE)=0,"",VLOOKUP($A138,#REF!,166,FALSE)))</f>
        <v/>
      </c>
      <c r="S138" s="210" t="str">
        <f>IF(ISERROR(VLOOKUP($A138,#REF!,186,FALSE))=TRUE,"",IF(VLOOKUP($A138,#REF!,186,FALSE)=0,"",VLOOKUP($A138,#REF!,186,FALSE)))</f>
        <v/>
      </c>
      <c r="T138" s="210" t="str">
        <f>IF(ISERROR(VLOOKUP($A138,#REF!,206,FALSE))=TRUE,"",IF(VLOOKUP($A138,#REF!,206,FALSE)=0,"",VLOOKUP($A138,#REF!,206,FALSE)))</f>
        <v/>
      </c>
      <c r="U138" s="210" t="str">
        <f>IF(ISERROR(VLOOKUP($A138,#REF!,226,FALSE))=TRUE,"",IF(VLOOKUP($A138,#REF!,226,FALSE)=0,"",VLOOKUP($A138,#REF!,226,FALSE)))</f>
        <v/>
      </c>
      <c r="V138" s="210" t="str">
        <f>IF(ISERROR(VLOOKUP($A138,#REF!,246,FALSE))=TRUE,"",IF(VLOOKUP($A138,#REF!,246,FALSE)=0,"",VLOOKUP($A138,#REF!,246,FALSE)))</f>
        <v/>
      </c>
      <c r="W138" s="210" t="str">
        <f>IF(ISERROR(VLOOKUP($A138,#REF!,266,FALSE))=TRUE,"",IF(VLOOKUP($A138,#REF!,266,FALSE)=0,"",VLOOKUP($A138,#REF!,266,FALSE)))</f>
        <v/>
      </c>
      <c r="X138" s="210" t="str">
        <f>IF(ISERROR(VLOOKUP($A138,#REF!,286,FALSE))=TRUE,"",IF(VLOOKUP($A138,#REF!,286,FALSE)=0,"",VLOOKUP($A138,#REF!,286,FALSE)))</f>
        <v/>
      </c>
      <c r="Y138" s="210" t="str">
        <f>IF(ISERROR(VLOOKUP($A138,#REF!,306,FALSE))=TRUE,"",IF(VLOOKUP($A138,#REF!,306,FALSE)=0,"",VLOOKUP($A138,#REF!,306,FALSE)))</f>
        <v/>
      </c>
      <c r="Z138" s="210" t="str">
        <f>IF(ISERROR(VLOOKUP($A138,#REF!,326,FALSE))=TRUE,"",IF(VLOOKUP($A138,#REF!,326,FALSE)=0,"",VLOOKUP($A138,#REF!,326,FALSE)))</f>
        <v/>
      </c>
      <c r="AA138" s="210" t="str">
        <f>IF(ISERROR(VLOOKUP($A138,#REF!,346,FALSE))=TRUE,"",IF(VLOOKUP($A138,#REF!,346,FALSE)=0,"",VLOOKUP($A138,#REF!,346,FALSE)))</f>
        <v/>
      </c>
      <c r="AB138" s="210" t="str">
        <f>IF(ISERROR(VLOOKUP($A138,#REF!,366,FALSE))=TRUE,"",IF(VLOOKUP($A138,#REF!,366,FALSE)=0,"",VLOOKUP($A138,#REF!,366,FALSE)))</f>
        <v/>
      </c>
      <c r="AC138" s="210" t="str">
        <f>IF(ISERROR(VLOOKUP($A138,#REF!,386,FALSE))=TRUE,"",IF(VLOOKUP($A138,#REF!,386,FALSE)=0,"",VLOOKUP($A138,#REF!,386,FALSE)))</f>
        <v/>
      </c>
    </row>
    <row r="139" spans="1:29" ht="13.5" customHeight="1">
      <c r="A139" s="204"/>
      <c r="B139" s="89" t="str">
        <f>IF(A139="","",MID(info_weblinks!$C$3,32,3))</f>
        <v/>
      </c>
      <c r="C139" s="89" t="str">
        <f>IF(info_parties!G139="","",info_parties!G139)</f>
        <v/>
      </c>
      <c r="D139" s="89" t="str">
        <f>IF(info_parties!K139="","",info_parties!K139)</f>
        <v/>
      </c>
      <c r="E139" s="89" t="str">
        <f>IF(info_parties!H139="","",info_parties!H139)</f>
        <v/>
      </c>
      <c r="F139" s="205" t="str">
        <f t="shared" si="8"/>
        <v/>
      </c>
      <c r="G139" s="206" t="str">
        <f t="shared" si="9"/>
        <v/>
      </c>
      <c r="H139" s="207" t="str">
        <f t="shared" si="10"/>
        <v/>
      </c>
      <c r="I139" s="208" t="str">
        <f t="shared" si="11"/>
        <v/>
      </c>
      <c r="J139" s="209" t="str">
        <f>IF(ISERROR(VLOOKUP($A139,#REF!,6,FALSE))=TRUE,"",IF(VLOOKUP($A139,#REF!,6,FALSE)=0,"",VLOOKUP($A139,#REF!,6,FALSE)))</f>
        <v/>
      </c>
      <c r="K139" s="209" t="str">
        <f>IF(ISERROR(VLOOKUP($A139,#REF!,26,FALSE))=TRUE,"",IF(VLOOKUP($A139,#REF!,26,FALSE)=0,"",VLOOKUP($A139,#REF!,26,FALSE)))</f>
        <v/>
      </c>
      <c r="L139" s="209" t="str">
        <f>IF(ISERROR(VLOOKUP($A139,#REF!,46,FALSE))=TRUE,"",IF(VLOOKUP($A139,#REF!,46,FALSE)=0,"",VLOOKUP($A139,#REF!,46,FALSE)))</f>
        <v/>
      </c>
      <c r="M139" s="209" t="str">
        <f>IF(ISERROR(VLOOKUP($A139,#REF!,66,FALSE))=TRUE,"",IF(VLOOKUP($A139,#REF!,66,FALSE)=0,"",VLOOKUP($A139,#REF!,66,FALSE)))</f>
        <v/>
      </c>
      <c r="N139" s="209" t="str">
        <f>IF(ISERROR(VLOOKUP($A139,#REF!,86,FALSE))=TRUE,"",IF(VLOOKUP($A139,#REF!,86,FALSE)=0,"",VLOOKUP($A139,#REF!,86,FALSE)))</f>
        <v/>
      </c>
      <c r="O139" s="209" t="str">
        <f>IF(ISERROR(VLOOKUP($A139,#REF!,106,FALSE))=TRUE,"",IF(VLOOKUP($A139,#REF!,106,FALSE)=0,"",VLOOKUP($A139,#REF!,106,FALSE)))</f>
        <v/>
      </c>
      <c r="P139" s="209" t="str">
        <f>IF(ISERROR(VLOOKUP($A139,#REF!,126,FALSE))=TRUE,"",IF(VLOOKUP($A139,#REF!,126,FALSE)=0,"",VLOOKUP($A139,#REF!,126,FALSE)))</f>
        <v/>
      </c>
      <c r="Q139" s="210" t="str">
        <f>IF(ISERROR(VLOOKUP($A139,#REF!,146,FALSE))=TRUE,"",IF(VLOOKUP($A139,#REF!,146,FALSE)=0,"",VLOOKUP($A139,#REF!,146,FALSE)))</f>
        <v/>
      </c>
      <c r="R139" s="210" t="str">
        <f>IF(ISERROR(VLOOKUP($A139,#REF!,166,FALSE))=TRUE,"",IF(VLOOKUP($A139,#REF!,166,FALSE)=0,"",VLOOKUP($A139,#REF!,166,FALSE)))</f>
        <v/>
      </c>
      <c r="S139" s="210" t="str">
        <f>IF(ISERROR(VLOOKUP($A139,#REF!,186,FALSE))=TRUE,"",IF(VLOOKUP($A139,#REF!,186,FALSE)=0,"",VLOOKUP($A139,#REF!,186,FALSE)))</f>
        <v/>
      </c>
      <c r="T139" s="210" t="str">
        <f>IF(ISERROR(VLOOKUP($A139,#REF!,206,FALSE))=TRUE,"",IF(VLOOKUP($A139,#REF!,206,FALSE)=0,"",VLOOKUP($A139,#REF!,206,FALSE)))</f>
        <v/>
      </c>
      <c r="U139" s="210" t="str">
        <f>IF(ISERROR(VLOOKUP($A139,#REF!,226,FALSE))=TRUE,"",IF(VLOOKUP($A139,#REF!,226,FALSE)=0,"",VLOOKUP($A139,#REF!,226,FALSE)))</f>
        <v/>
      </c>
      <c r="V139" s="210" t="str">
        <f>IF(ISERROR(VLOOKUP($A139,#REF!,246,FALSE))=TRUE,"",IF(VLOOKUP($A139,#REF!,246,FALSE)=0,"",VLOOKUP($A139,#REF!,246,FALSE)))</f>
        <v/>
      </c>
      <c r="W139" s="210" t="str">
        <f>IF(ISERROR(VLOOKUP($A139,#REF!,266,FALSE))=TRUE,"",IF(VLOOKUP($A139,#REF!,266,FALSE)=0,"",VLOOKUP($A139,#REF!,266,FALSE)))</f>
        <v/>
      </c>
      <c r="X139" s="210" t="str">
        <f>IF(ISERROR(VLOOKUP($A139,#REF!,286,FALSE))=TRUE,"",IF(VLOOKUP($A139,#REF!,286,FALSE)=0,"",VLOOKUP($A139,#REF!,286,FALSE)))</f>
        <v/>
      </c>
      <c r="Y139" s="210" t="str">
        <f>IF(ISERROR(VLOOKUP($A139,#REF!,306,FALSE))=TRUE,"",IF(VLOOKUP($A139,#REF!,306,FALSE)=0,"",VLOOKUP($A139,#REF!,306,FALSE)))</f>
        <v/>
      </c>
      <c r="Z139" s="210" t="str">
        <f>IF(ISERROR(VLOOKUP($A139,#REF!,326,FALSE))=TRUE,"",IF(VLOOKUP($A139,#REF!,326,FALSE)=0,"",VLOOKUP($A139,#REF!,326,FALSE)))</f>
        <v/>
      </c>
      <c r="AA139" s="210" t="str">
        <f>IF(ISERROR(VLOOKUP($A139,#REF!,346,FALSE))=TRUE,"",IF(VLOOKUP($A139,#REF!,346,FALSE)=0,"",VLOOKUP($A139,#REF!,346,FALSE)))</f>
        <v/>
      </c>
      <c r="AB139" s="210" t="str">
        <f>IF(ISERROR(VLOOKUP($A139,#REF!,366,FALSE))=TRUE,"",IF(VLOOKUP($A139,#REF!,366,FALSE)=0,"",VLOOKUP($A139,#REF!,366,FALSE)))</f>
        <v/>
      </c>
      <c r="AC139" s="210" t="str">
        <f>IF(ISERROR(VLOOKUP($A139,#REF!,386,FALSE))=TRUE,"",IF(VLOOKUP($A139,#REF!,386,FALSE)=0,"",VLOOKUP($A139,#REF!,386,FALSE)))</f>
        <v/>
      </c>
    </row>
    <row r="140" spans="1:29" ht="13.5" customHeight="1">
      <c r="A140" s="204"/>
      <c r="B140" s="89" t="str">
        <f>IF(A140="","",MID(info_weblinks!$C$3,32,3))</f>
        <v/>
      </c>
      <c r="C140" s="89" t="str">
        <f>IF(info_parties!G140="","",info_parties!G140)</f>
        <v/>
      </c>
      <c r="D140" s="89" t="str">
        <f>IF(info_parties!K140="","",info_parties!K140)</f>
        <v/>
      </c>
      <c r="E140" s="89" t="str">
        <f>IF(info_parties!H140="","",info_parties!H140)</f>
        <v/>
      </c>
      <c r="F140" s="205" t="str">
        <f t="shared" si="8"/>
        <v/>
      </c>
      <c r="G140" s="206" t="str">
        <f t="shared" si="9"/>
        <v/>
      </c>
      <c r="H140" s="207" t="str">
        <f t="shared" si="10"/>
        <v/>
      </c>
      <c r="I140" s="208" t="str">
        <f t="shared" si="11"/>
        <v/>
      </c>
      <c r="J140" s="209" t="str">
        <f>IF(ISERROR(VLOOKUP($A140,#REF!,6,FALSE))=TRUE,"",IF(VLOOKUP($A140,#REF!,6,FALSE)=0,"",VLOOKUP($A140,#REF!,6,FALSE)))</f>
        <v/>
      </c>
      <c r="K140" s="209" t="str">
        <f>IF(ISERROR(VLOOKUP($A140,#REF!,26,FALSE))=TRUE,"",IF(VLOOKUP($A140,#REF!,26,FALSE)=0,"",VLOOKUP($A140,#REF!,26,FALSE)))</f>
        <v/>
      </c>
      <c r="L140" s="209" t="str">
        <f>IF(ISERROR(VLOOKUP($A140,#REF!,46,FALSE))=TRUE,"",IF(VLOOKUP($A140,#REF!,46,FALSE)=0,"",VLOOKUP($A140,#REF!,46,FALSE)))</f>
        <v/>
      </c>
      <c r="M140" s="209" t="str">
        <f>IF(ISERROR(VLOOKUP($A140,#REF!,66,FALSE))=TRUE,"",IF(VLOOKUP($A140,#REF!,66,FALSE)=0,"",VLOOKUP($A140,#REF!,66,FALSE)))</f>
        <v/>
      </c>
      <c r="N140" s="209" t="str">
        <f>IF(ISERROR(VLOOKUP($A140,#REF!,86,FALSE))=TRUE,"",IF(VLOOKUP($A140,#REF!,86,FALSE)=0,"",VLOOKUP($A140,#REF!,86,FALSE)))</f>
        <v/>
      </c>
      <c r="O140" s="209" t="str">
        <f>IF(ISERROR(VLOOKUP($A140,#REF!,106,FALSE))=TRUE,"",IF(VLOOKUP($A140,#REF!,106,FALSE)=0,"",VLOOKUP($A140,#REF!,106,FALSE)))</f>
        <v/>
      </c>
      <c r="P140" s="209" t="str">
        <f>IF(ISERROR(VLOOKUP($A140,#REF!,126,FALSE))=TRUE,"",IF(VLOOKUP($A140,#REF!,126,FALSE)=0,"",VLOOKUP($A140,#REF!,126,FALSE)))</f>
        <v/>
      </c>
      <c r="Q140" s="210" t="str">
        <f>IF(ISERROR(VLOOKUP($A140,#REF!,146,FALSE))=TRUE,"",IF(VLOOKUP($A140,#REF!,146,FALSE)=0,"",VLOOKUP($A140,#REF!,146,FALSE)))</f>
        <v/>
      </c>
      <c r="R140" s="210" t="str">
        <f>IF(ISERROR(VLOOKUP($A140,#REF!,166,FALSE))=TRUE,"",IF(VLOOKUP($A140,#REF!,166,FALSE)=0,"",VLOOKUP($A140,#REF!,166,FALSE)))</f>
        <v/>
      </c>
      <c r="S140" s="210" t="str">
        <f>IF(ISERROR(VLOOKUP($A140,#REF!,186,FALSE))=TRUE,"",IF(VLOOKUP($A140,#REF!,186,FALSE)=0,"",VLOOKUP($A140,#REF!,186,FALSE)))</f>
        <v/>
      </c>
      <c r="T140" s="210" t="str">
        <f>IF(ISERROR(VLOOKUP($A140,#REF!,206,FALSE))=TRUE,"",IF(VLOOKUP($A140,#REF!,206,FALSE)=0,"",VLOOKUP($A140,#REF!,206,FALSE)))</f>
        <v/>
      </c>
      <c r="U140" s="210" t="str">
        <f>IF(ISERROR(VLOOKUP($A140,#REF!,226,FALSE))=TRUE,"",IF(VLOOKUP($A140,#REF!,226,FALSE)=0,"",VLOOKUP($A140,#REF!,226,FALSE)))</f>
        <v/>
      </c>
      <c r="V140" s="210" t="str">
        <f>IF(ISERROR(VLOOKUP($A140,#REF!,246,FALSE))=TRUE,"",IF(VLOOKUP($A140,#REF!,246,FALSE)=0,"",VLOOKUP($A140,#REF!,246,FALSE)))</f>
        <v/>
      </c>
      <c r="W140" s="210" t="str">
        <f>IF(ISERROR(VLOOKUP($A140,#REF!,266,FALSE))=TRUE,"",IF(VLOOKUP($A140,#REF!,266,FALSE)=0,"",VLOOKUP($A140,#REF!,266,FALSE)))</f>
        <v/>
      </c>
      <c r="X140" s="210" t="str">
        <f>IF(ISERROR(VLOOKUP($A140,#REF!,286,FALSE))=TRUE,"",IF(VLOOKUP($A140,#REF!,286,FALSE)=0,"",VLOOKUP($A140,#REF!,286,FALSE)))</f>
        <v/>
      </c>
      <c r="Y140" s="210" t="str">
        <f>IF(ISERROR(VLOOKUP($A140,#REF!,306,FALSE))=TRUE,"",IF(VLOOKUP($A140,#REF!,306,FALSE)=0,"",VLOOKUP($A140,#REF!,306,FALSE)))</f>
        <v/>
      </c>
      <c r="Z140" s="210" t="str">
        <f>IF(ISERROR(VLOOKUP($A140,#REF!,326,FALSE))=TRUE,"",IF(VLOOKUP($A140,#REF!,326,FALSE)=0,"",VLOOKUP($A140,#REF!,326,FALSE)))</f>
        <v/>
      </c>
      <c r="AA140" s="210" t="str">
        <f>IF(ISERROR(VLOOKUP($A140,#REF!,346,FALSE))=TRUE,"",IF(VLOOKUP($A140,#REF!,346,FALSE)=0,"",VLOOKUP($A140,#REF!,346,FALSE)))</f>
        <v/>
      </c>
      <c r="AB140" s="210" t="str">
        <f>IF(ISERROR(VLOOKUP($A140,#REF!,366,FALSE))=TRUE,"",IF(VLOOKUP($A140,#REF!,366,FALSE)=0,"",VLOOKUP($A140,#REF!,366,FALSE)))</f>
        <v/>
      </c>
      <c r="AC140" s="210" t="str">
        <f>IF(ISERROR(VLOOKUP($A140,#REF!,386,FALSE))=TRUE,"",IF(VLOOKUP($A140,#REF!,386,FALSE)=0,"",VLOOKUP($A140,#REF!,386,FALSE)))</f>
        <v/>
      </c>
    </row>
    <row r="141" spans="1:29" ht="13.5" customHeight="1">
      <c r="A141" s="204"/>
      <c r="B141" s="89" t="str">
        <f>IF(A141="","",MID(info_weblinks!$C$3,32,3))</f>
        <v/>
      </c>
      <c r="C141" s="89" t="str">
        <f>IF(info_parties!G141="","",info_parties!G141)</f>
        <v/>
      </c>
      <c r="D141" s="89" t="str">
        <f>IF(info_parties!K141="","",info_parties!K141)</f>
        <v/>
      </c>
      <c r="E141" s="89" t="str">
        <f>IF(info_parties!H141="","",info_parties!H141)</f>
        <v/>
      </c>
      <c r="F141" s="205" t="str">
        <f t="shared" si="8"/>
        <v/>
      </c>
      <c r="G141" s="206" t="str">
        <f t="shared" si="9"/>
        <v/>
      </c>
      <c r="H141" s="207" t="str">
        <f t="shared" si="10"/>
        <v/>
      </c>
      <c r="I141" s="208" t="str">
        <f t="shared" si="11"/>
        <v/>
      </c>
      <c r="J141" s="209" t="str">
        <f>IF(ISERROR(VLOOKUP($A141,#REF!,6,FALSE))=TRUE,"",IF(VLOOKUP($A141,#REF!,6,FALSE)=0,"",VLOOKUP($A141,#REF!,6,FALSE)))</f>
        <v/>
      </c>
      <c r="K141" s="209" t="str">
        <f>IF(ISERROR(VLOOKUP($A141,#REF!,26,FALSE))=TRUE,"",IF(VLOOKUP($A141,#REF!,26,FALSE)=0,"",VLOOKUP($A141,#REF!,26,FALSE)))</f>
        <v/>
      </c>
      <c r="L141" s="209" t="str">
        <f>IF(ISERROR(VLOOKUP($A141,#REF!,46,FALSE))=TRUE,"",IF(VLOOKUP($A141,#REF!,46,FALSE)=0,"",VLOOKUP($A141,#REF!,46,FALSE)))</f>
        <v/>
      </c>
      <c r="M141" s="209" t="str">
        <f>IF(ISERROR(VLOOKUP($A141,#REF!,66,FALSE))=TRUE,"",IF(VLOOKUP($A141,#REF!,66,FALSE)=0,"",VLOOKUP($A141,#REF!,66,FALSE)))</f>
        <v/>
      </c>
      <c r="N141" s="209" t="str">
        <f>IF(ISERROR(VLOOKUP($A141,#REF!,86,FALSE))=TRUE,"",IF(VLOOKUP($A141,#REF!,86,FALSE)=0,"",VLOOKUP($A141,#REF!,86,FALSE)))</f>
        <v/>
      </c>
      <c r="O141" s="209" t="str">
        <f>IF(ISERROR(VLOOKUP($A141,#REF!,106,FALSE))=TRUE,"",IF(VLOOKUP($A141,#REF!,106,FALSE)=0,"",VLOOKUP($A141,#REF!,106,FALSE)))</f>
        <v/>
      </c>
      <c r="P141" s="209" t="str">
        <f>IF(ISERROR(VLOOKUP($A141,#REF!,126,FALSE))=TRUE,"",IF(VLOOKUP($A141,#REF!,126,FALSE)=0,"",VLOOKUP($A141,#REF!,126,FALSE)))</f>
        <v/>
      </c>
      <c r="Q141" s="210" t="str">
        <f>IF(ISERROR(VLOOKUP($A141,#REF!,146,FALSE))=TRUE,"",IF(VLOOKUP($A141,#REF!,146,FALSE)=0,"",VLOOKUP($A141,#REF!,146,FALSE)))</f>
        <v/>
      </c>
      <c r="R141" s="210" t="str">
        <f>IF(ISERROR(VLOOKUP($A141,#REF!,166,FALSE))=TRUE,"",IF(VLOOKUP($A141,#REF!,166,FALSE)=0,"",VLOOKUP($A141,#REF!,166,FALSE)))</f>
        <v/>
      </c>
      <c r="S141" s="210" t="str">
        <f>IF(ISERROR(VLOOKUP($A141,#REF!,186,FALSE))=TRUE,"",IF(VLOOKUP($A141,#REF!,186,FALSE)=0,"",VLOOKUP($A141,#REF!,186,FALSE)))</f>
        <v/>
      </c>
      <c r="T141" s="210" t="str">
        <f>IF(ISERROR(VLOOKUP($A141,#REF!,206,FALSE))=TRUE,"",IF(VLOOKUP($A141,#REF!,206,FALSE)=0,"",VLOOKUP($A141,#REF!,206,FALSE)))</f>
        <v/>
      </c>
      <c r="U141" s="210" t="str">
        <f>IF(ISERROR(VLOOKUP($A141,#REF!,226,FALSE))=TRUE,"",IF(VLOOKUP($A141,#REF!,226,FALSE)=0,"",VLOOKUP($A141,#REF!,226,FALSE)))</f>
        <v/>
      </c>
      <c r="V141" s="210" t="str">
        <f>IF(ISERROR(VLOOKUP($A141,#REF!,246,FALSE))=TRUE,"",IF(VLOOKUP($A141,#REF!,246,FALSE)=0,"",VLOOKUP($A141,#REF!,246,FALSE)))</f>
        <v/>
      </c>
      <c r="W141" s="210" t="str">
        <f>IF(ISERROR(VLOOKUP($A141,#REF!,266,FALSE))=TRUE,"",IF(VLOOKUP($A141,#REF!,266,FALSE)=0,"",VLOOKUP($A141,#REF!,266,FALSE)))</f>
        <v/>
      </c>
      <c r="X141" s="210" t="str">
        <f>IF(ISERROR(VLOOKUP($A141,#REF!,286,FALSE))=TRUE,"",IF(VLOOKUP($A141,#REF!,286,FALSE)=0,"",VLOOKUP($A141,#REF!,286,FALSE)))</f>
        <v/>
      </c>
      <c r="Y141" s="210" t="str">
        <f>IF(ISERROR(VLOOKUP($A141,#REF!,306,FALSE))=TRUE,"",IF(VLOOKUP($A141,#REF!,306,FALSE)=0,"",VLOOKUP($A141,#REF!,306,FALSE)))</f>
        <v/>
      </c>
      <c r="Z141" s="210" t="str">
        <f>IF(ISERROR(VLOOKUP($A141,#REF!,326,FALSE))=TRUE,"",IF(VLOOKUP($A141,#REF!,326,FALSE)=0,"",VLOOKUP($A141,#REF!,326,FALSE)))</f>
        <v/>
      </c>
      <c r="AA141" s="210" t="str">
        <f>IF(ISERROR(VLOOKUP($A141,#REF!,346,FALSE))=TRUE,"",IF(VLOOKUP($A141,#REF!,346,FALSE)=0,"",VLOOKUP($A141,#REF!,346,FALSE)))</f>
        <v/>
      </c>
      <c r="AB141" s="210" t="str">
        <f>IF(ISERROR(VLOOKUP($A141,#REF!,366,FALSE))=TRUE,"",IF(VLOOKUP($A141,#REF!,366,FALSE)=0,"",VLOOKUP($A141,#REF!,366,FALSE)))</f>
        <v/>
      </c>
      <c r="AC141" s="210" t="str">
        <f>IF(ISERROR(VLOOKUP($A141,#REF!,386,FALSE))=TRUE,"",IF(VLOOKUP($A141,#REF!,386,FALSE)=0,"",VLOOKUP($A141,#REF!,386,FALSE)))</f>
        <v/>
      </c>
    </row>
    <row r="142" spans="1:29" ht="13.5" customHeight="1">
      <c r="A142" s="204"/>
      <c r="B142" s="89" t="str">
        <f>IF(A142="","",MID(info_weblinks!$C$3,32,3))</f>
        <v/>
      </c>
      <c r="C142" s="89" t="str">
        <f>IF(info_parties!G142="","",info_parties!G142)</f>
        <v/>
      </c>
      <c r="D142" s="89" t="str">
        <f>IF(info_parties!K142="","",info_parties!K142)</f>
        <v/>
      </c>
      <c r="E142" s="89" t="str">
        <f>IF(info_parties!H142="","",info_parties!H142)</f>
        <v/>
      </c>
      <c r="F142" s="205" t="str">
        <f t="shared" si="8"/>
        <v/>
      </c>
      <c r="G142" s="206" t="str">
        <f t="shared" si="9"/>
        <v/>
      </c>
      <c r="H142" s="207" t="str">
        <f t="shared" si="10"/>
        <v/>
      </c>
      <c r="I142" s="208" t="str">
        <f t="shared" si="11"/>
        <v/>
      </c>
      <c r="J142" s="209" t="str">
        <f>IF(ISERROR(VLOOKUP($A142,#REF!,6,FALSE))=TRUE,"",IF(VLOOKUP($A142,#REF!,6,FALSE)=0,"",VLOOKUP($A142,#REF!,6,FALSE)))</f>
        <v/>
      </c>
      <c r="K142" s="209" t="str">
        <f>IF(ISERROR(VLOOKUP($A142,#REF!,26,FALSE))=TRUE,"",IF(VLOOKUP($A142,#REF!,26,FALSE)=0,"",VLOOKUP($A142,#REF!,26,FALSE)))</f>
        <v/>
      </c>
      <c r="L142" s="209" t="str">
        <f>IF(ISERROR(VLOOKUP($A142,#REF!,46,FALSE))=TRUE,"",IF(VLOOKUP($A142,#REF!,46,FALSE)=0,"",VLOOKUP($A142,#REF!,46,FALSE)))</f>
        <v/>
      </c>
      <c r="M142" s="209" t="str">
        <f>IF(ISERROR(VLOOKUP($A142,#REF!,66,FALSE))=TRUE,"",IF(VLOOKUP($A142,#REF!,66,FALSE)=0,"",VLOOKUP($A142,#REF!,66,FALSE)))</f>
        <v/>
      </c>
      <c r="N142" s="209" t="str">
        <f>IF(ISERROR(VLOOKUP($A142,#REF!,86,FALSE))=TRUE,"",IF(VLOOKUP($A142,#REF!,86,FALSE)=0,"",VLOOKUP($A142,#REF!,86,FALSE)))</f>
        <v/>
      </c>
      <c r="O142" s="209" t="str">
        <f>IF(ISERROR(VLOOKUP($A142,#REF!,106,FALSE))=TRUE,"",IF(VLOOKUP($A142,#REF!,106,FALSE)=0,"",VLOOKUP($A142,#REF!,106,FALSE)))</f>
        <v/>
      </c>
      <c r="P142" s="209" t="str">
        <f>IF(ISERROR(VLOOKUP($A142,#REF!,126,FALSE))=TRUE,"",IF(VLOOKUP($A142,#REF!,126,FALSE)=0,"",VLOOKUP($A142,#REF!,126,FALSE)))</f>
        <v/>
      </c>
      <c r="Q142" s="210" t="str">
        <f>IF(ISERROR(VLOOKUP($A142,#REF!,146,FALSE))=TRUE,"",IF(VLOOKUP($A142,#REF!,146,FALSE)=0,"",VLOOKUP($A142,#REF!,146,FALSE)))</f>
        <v/>
      </c>
      <c r="R142" s="210" t="str">
        <f>IF(ISERROR(VLOOKUP($A142,#REF!,166,FALSE))=TRUE,"",IF(VLOOKUP($A142,#REF!,166,FALSE)=0,"",VLOOKUP($A142,#REF!,166,FALSE)))</f>
        <v/>
      </c>
      <c r="S142" s="210" t="str">
        <f>IF(ISERROR(VLOOKUP($A142,#REF!,186,FALSE))=TRUE,"",IF(VLOOKUP($A142,#REF!,186,FALSE)=0,"",VLOOKUP($A142,#REF!,186,FALSE)))</f>
        <v/>
      </c>
      <c r="T142" s="210" t="str">
        <f>IF(ISERROR(VLOOKUP($A142,#REF!,206,FALSE))=TRUE,"",IF(VLOOKUP($A142,#REF!,206,FALSE)=0,"",VLOOKUP($A142,#REF!,206,FALSE)))</f>
        <v/>
      </c>
      <c r="U142" s="210" t="str">
        <f>IF(ISERROR(VLOOKUP($A142,#REF!,226,FALSE))=TRUE,"",IF(VLOOKUP($A142,#REF!,226,FALSE)=0,"",VLOOKUP($A142,#REF!,226,FALSE)))</f>
        <v/>
      </c>
      <c r="V142" s="210" t="str">
        <f>IF(ISERROR(VLOOKUP($A142,#REF!,246,FALSE))=TRUE,"",IF(VLOOKUP($A142,#REF!,246,FALSE)=0,"",VLOOKUP($A142,#REF!,246,FALSE)))</f>
        <v/>
      </c>
      <c r="W142" s="210" t="str">
        <f>IF(ISERROR(VLOOKUP($A142,#REF!,266,FALSE))=TRUE,"",IF(VLOOKUP($A142,#REF!,266,FALSE)=0,"",VLOOKUP($A142,#REF!,266,FALSE)))</f>
        <v/>
      </c>
      <c r="X142" s="210" t="str">
        <f>IF(ISERROR(VLOOKUP($A142,#REF!,286,FALSE))=TRUE,"",IF(VLOOKUP($A142,#REF!,286,FALSE)=0,"",VLOOKUP($A142,#REF!,286,FALSE)))</f>
        <v/>
      </c>
      <c r="Y142" s="210" t="str">
        <f>IF(ISERROR(VLOOKUP($A142,#REF!,306,FALSE))=TRUE,"",IF(VLOOKUP($A142,#REF!,306,FALSE)=0,"",VLOOKUP($A142,#REF!,306,FALSE)))</f>
        <v/>
      </c>
      <c r="Z142" s="210" t="str">
        <f>IF(ISERROR(VLOOKUP($A142,#REF!,326,FALSE))=TRUE,"",IF(VLOOKUP($A142,#REF!,326,FALSE)=0,"",VLOOKUP($A142,#REF!,326,FALSE)))</f>
        <v/>
      </c>
      <c r="AA142" s="210" t="str">
        <f>IF(ISERROR(VLOOKUP($A142,#REF!,346,FALSE))=TRUE,"",IF(VLOOKUP($A142,#REF!,346,FALSE)=0,"",VLOOKUP($A142,#REF!,346,FALSE)))</f>
        <v/>
      </c>
      <c r="AB142" s="210" t="str">
        <f>IF(ISERROR(VLOOKUP($A142,#REF!,366,FALSE))=TRUE,"",IF(VLOOKUP($A142,#REF!,366,FALSE)=0,"",VLOOKUP($A142,#REF!,366,FALSE)))</f>
        <v/>
      </c>
      <c r="AC142" s="210" t="str">
        <f>IF(ISERROR(VLOOKUP($A142,#REF!,386,FALSE))=TRUE,"",IF(VLOOKUP($A142,#REF!,386,FALSE)=0,"",VLOOKUP($A142,#REF!,386,FALSE)))</f>
        <v/>
      </c>
    </row>
    <row r="143" spans="1:29" ht="13.5" customHeight="1">
      <c r="A143" s="204"/>
      <c r="B143" s="89" t="str">
        <f>IF(A143="","",MID(info_weblinks!$C$3,32,3))</f>
        <v/>
      </c>
      <c r="C143" s="89" t="str">
        <f>IF(info_parties!G143="","",info_parties!G143)</f>
        <v/>
      </c>
      <c r="D143" s="89" t="str">
        <f>IF(info_parties!K143="","",info_parties!K143)</f>
        <v/>
      </c>
      <c r="E143" s="89" t="str">
        <f>IF(info_parties!H143="","",info_parties!H143)</f>
        <v/>
      </c>
      <c r="F143" s="205" t="str">
        <f t="shared" si="8"/>
        <v/>
      </c>
      <c r="G143" s="206" t="str">
        <f t="shared" si="9"/>
        <v/>
      </c>
      <c r="H143" s="207" t="str">
        <f t="shared" si="10"/>
        <v/>
      </c>
      <c r="I143" s="208" t="str">
        <f t="shared" si="11"/>
        <v/>
      </c>
      <c r="J143" s="209" t="str">
        <f>IF(ISERROR(VLOOKUP($A143,#REF!,6,FALSE))=TRUE,"",IF(VLOOKUP($A143,#REF!,6,FALSE)=0,"",VLOOKUP($A143,#REF!,6,FALSE)))</f>
        <v/>
      </c>
      <c r="K143" s="209" t="str">
        <f>IF(ISERROR(VLOOKUP($A143,#REF!,26,FALSE))=TRUE,"",IF(VLOOKUP($A143,#REF!,26,FALSE)=0,"",VLOOKUP($A143,#REF!,26,FALSE)))</f>
        <v/>
      </c>
      <c r="L143" s="209" t="str">
        <f>IF(ISERROR(VLOOKUP($A143,#REF!,46,FALSE))=TRUE,"",IF(VLOOKUP($A143,#REF!,46,FALSE)=0,"",VLOOKUP($A143,#REF!,46,FALSE)))</f>
        <v/>
      </c>
      <c r="M143" s="209" t="str">
        <f>IF(ISERROR(VLOOKUP($A143,#REF!,66,FALSE))=TRUE,"",IF(VLOOKUP($A143,#REF!,66,FALSE)=0,"",VLOOKUP($A143,#REF!,66,FALSE)))</f>
        <v/>
      </c>
      <c r="N143" s="209" t="str">
        <f>IF(ISERROR(VLOOKUP($A143,#REF!,86,FALSE))=TRUE,"",IF(VLOOKUP($A143,#REF!,86,FALSE)=0,"",VLOOKUP($A143,#REF!,86,FALSE)))</f>
        <v/>
      </c>
      <c r="O143" s="209" t="str">
        <f>IF(ISERROR(VLOOKUP($A143,#REF!,106,FALSE))=TRUE,"",IF(VLOOKUP($A143,#REF!,106,FALSE)=0,"",VLOOKUP($A143,#REF!,106,FALSE)))</f>
        <v/>
      </c>
      <c r="P143" s="209" t="str">
        <f>IF(ISERROR(VLOOKUP($A143,#REF!,126,FALSE))=TRUE,"",IF(VLOOKUP($A143,#REF!,126,FALSE)=0,"",VLOOKUP($A143,#REF!,126,FALSE)))</f>
        <v/>
      </c>
      <c r="Q143" s="210" t="str">
        <f>IF(ISERROR(VLOOKUP($A143,#REF!,146,FALSE))=TRUE,"",IF(VLOOKUP($A143,#REF!,146,FALSE)=0,"",VLOOKUP($A143,#REF!,146,FALSE)))</f>
        <v/>
      </c>
      <c r="R143" s="210" t="str">
        <f>IF(ISERROR(VLOOKUP($A143,#REF!,166,FALSE))=TRUE,"",IF(VLOOKUP($A143,#REF!,166,FALSE)=0,"",VLOOKUP($A143,#REF!,166,FALSE)))</f>
        <v/>
      </c>
      <c r="S143" s="210" t="str">
        <f>IF(ISERROR(VLOOKUP($A143,#REF!,186,FALSE))=TRUE,"",IF(VLOOKUP($A143,#REF!,186,FALSE)=0,"",VLOOKUP($A143,#REF!,186,FALSE)))</f>
        <v/>
      </c>
      <c r="T143" s="210" t="str">
        <f>IF(ISERROR(VLOOKUP($A143,#REF!,206,FALSE))=TRUE,"",IF(VLOOKUP($A143,#REF!,206,FALSE)=0,"",VLOOKUP($A143,#REF!,206,FALSE)))</f>
        <v/>
      </c>
      <c r="U143" s="210" t="str">
        <f>IF(ISERROR(VLOOKUP($A143,#REF!,226,FALSE))=TRUE,"",IF(VLOOKUP($A143,#REF!,226,FALSE)=0,"",VLOOKUP($A143,#REF!,226,FALSE)))</f>
        <v/>
      </c>
      <c r="V143" s="210" t="str">
        <f>IF(ISERROR(VLOOKUP($A143,#REF!,246,FALSE))=TRUE,"",IF(VLOOKUP($A143,#REF!,246,FALSE)=0,"",VLOOKUP($A143,#REF!,246,FALSE)))</f>
        <v/>
      </c>
      <c r="W143" s="210" t="str">
        <f>IF(ISERROR(VLOOKUP($A143,#REF!,266,FALSE))=TRUE,"",IF(VLOOKUP($A143,#REF!,266,FALSE)=0,"",VLOOKUP($A143,#REF!,266,FALSE)))</f>
        <v/>
      </c>
      <c r="X143" s="210" t="str">
        <f>IF(ISERROR(VLOOKUP($A143,#REF!,286,FALSE))=TRUE,"",IF(VLOOKUP($A143,#REF!,286,FALSE)=0,"",VLOOKUP($A143,#REF!,286,FALSE)))</f>
        <v/>
      </c>
      <c r="Y143" s="210" t="str">
        <f>IF(ISERROR(VLOOKUP($A143,#REF!,306,FALSE))=TRUE,"",IF(VLOOKUP($A143,#REF!,306,FALSE)=0,"",VLOOKUP($A143,#REF!,306,FALSE)))</f>
        <v/>
      </c>
      <c r="Z143" s="210" t="str">
        <f>IF(ISERROR(VLOOKUP($A143,#REF!,326,FALSE))=TRUE,"",IF(VLOOKUP($A143,#REF!,326,FALSE)=0,"",VLOOKUP($A143,#REF!,326,FALSE)))</f>
        <v/>
      </c>
      <c r="AA143" s="210" t="str">
        <f>IF(ISERROR(VLOOKUP($A143,#REF!,346,FALSE))=TRUE,"",IF(VLOOKUP($A143,#REF!,346,FALSE)=0,"",VLOOKUP($A143,#REF!,346,FALSE)))</f>
        <v/>
      </c>
      <c r="AB143" s="210" t="str">
        <f>IF(ISERROR(VLOOKUP($A143,#REF!,366,FALSE))=TRUE,"",IF(VLOOKUP($A143,#REF!,366,FALSE)=0,"",VLOOKUP($A143,#REF!,366,FALSE)))</f>
        <v/>
      </c>
      <c r="AC143" s="210" t="str">
        <f>IF(ISERROR(VLOOKUP($A143,#REF!,386,FALSE))=TRUE,"",IF(VLOOKUP($A143,#REF!,386,FALSE)=0,"",VLOOKUP($A143,#REF!,386,FALSE)))</f>
        <v/>
      </c>
    </row>
    <row r="144" spans="1:29" ht="13.5" customHeight="1">
      <c r="A144" s="204"/>
      <c r="B144" s="89" t="str">
        <f>IF(A144="","",MID(info_weblinks!$C$3,32,3))</f>
        <v/>
      </c>
      <c r="C144" s="89" t="str">
        <f>IF(info_parties!G144="","",info_parties!G144)</f>
        <v/>
      </c>
      <c r="D144" s="89" t="str">
        <f>IF(info_parties!K144="","",info_parties!K144)</f>
        <v/>
      </c>
      <c r="E144" s="89" t="str">
        <f>IF(info_parties!H144="","",info_parties!H144)</f>
        <v/>
      </c>
      <c r="F144" s="205" t="str">
        <f t="shared" si="8"/>
        <v/>
      </c>
      <c r="G144" s="206" t="str">
        <f t="shared" si="9"/>
        <v/>
      </c>
      <c r="H144" s="207" t="str">
        <f t="shared" si="10"/>
        <v/>
      </c>
      <c r="I144" s="208" t="str">
        <f t="shared" si="11"/>
        <v/>
      </c>
      <c r="J144" s="209" t="str">
        <f>IF(ISERROR(VLOOKUP($A144,#REF!,6,FALSE))=TRUE,"",IF(VLOOKUP($A144,#REF!,6,FALSE)=0,"",VLOOKUP($A144,#REF!,6,FALSE)))</f>
        <v/>
      </c>
      <c r="K144" s="209" t="str">
        <f>IF(ISERROR(VLOOKUP($A144,#REF!,26,FALSE))=TRUE,"",IF(VLOOKUP($A144,#REF!,26,FALSE)=0,"",VLOOKUP($A144,#REF!,26,FALSE)))</f>
        <v/>
      </c>
      <c r="L144" s="209" t="str">
        <f>IF(ISERROR(VLOOKUP($A144,#REF!,46,FALSE))=TRUE,"",IF(VLOOKUP($A144,#REF!,46,FALSE)=0,"",VLOOKUP($A144,#REF!,46,FALSE)))</f>
        <v/>
      </c>
      <c r="M144" s="209" t="str">
        <f>IF(ISERROR(VLOOKUP($A144,#REF!,66,FALSE))=TRUE,"",IF(VLOOKUP($A144,#REF!,66,FALSE)=0,"",VLOOKUP($A144,#REF!,66,FALSE)))</f>
        <v/>
      </c>
      <c r="N144" s="209" t="str">
        <f>IF(ISERROR(VLOOKUP($A144,#REF!,86,FALSE))=TRUE,"",IF(VLOOKUP($A144,#REF!,86,FALSE)=0,"",VLOOKUP($A144,#REF!,86,FALSE)))</f>
        <v/>
      </c>
      <c r="O144" s="209" t="str">
        <f>IF(ISERROR(VLOOKUP($A144,#REF!,106,FALSE))=TRUE,"",IF(VLOOKUP($A144,#REF!,106,FALSE)=0,"",VLOOKUP($A144,#REF!,106,FALSE)))</f>
        <v/>
      </c>
      <c r="P144" s="209" t="str">
        <f>IF(ISERROR(VLOOKUP($A144,#REF!,126,FALSE))=TRUE,"",IF(VLOOKUP($A144,#REF!,126,FALSE)=0,"",VLOOKUP($A144,#REF!,126,FALSE)))</f>
        <v/>
      </c>
      <c r="Q144" s="210" t="str">
        <f>IF(ISERROR(VLOOKUP($A144,#REF!,146,FALSE))=TRUE,"",IF(VLOOKUP($A144,#REF!,146,FALSE)=0,"",VLOOKUP($A144,#REF!,146,FALSE)))</f>
        <v/>
      </c>
      <c r="R144" s="210" t="str">
        <f>IF(ISERROR(VLOOKUP($A144,#REF!,166,FALSE))=TRUE,"",IF(VLOOKUP($A144,#REF!,166,FALSE)=0,"",VLOOKUP($A144,#REF!,166,FALSE)))</f>
        <v/>
      </c>
      <c r="S144" s="210" t="str">
        <f>IF(ISERROR(VLOOKUP($A144,#REF!,186,FALSE))=TRUE,"",IF(VLOOKUP($A144,#REF!,186,FALSE)=0,"",VLOOKUP($A144,#REF!,186,FALSE)))</f>
        <v/>
      </c>
      <c r="T144" s="210" t="str">
        <f>IF(ISERROR(VLOOKUP($A144,#REF!,206,FALSE))=TRUE,"",IF(VLOOKUP($A144,#REF!,206,FALSE)=0,"",VLOOKUP($A144,#REF!,206,FALSE)))</f>
        <v/>
      </c>
      <c r="U144" s="210" t="str">
        <f>IF(ISERROR(VLOOKUP($A144,#REF!,226,FALSE))=TRUE,"",IF(VLOOKUP($A144,#REF!,226,FALSE)=0,"",VLOOKUP($A144,#REF!,226,FALSE)))</f>
        <v/>
      </c>
      <c r="V144" s="210" t="str">
        <f>IF(ISERROR(VLOOKUP($A144,#REF!,246,FALSE))=TRUE,"",IF(VLOOKUP($A144,#REF!,246,FALSE)=0,"",VLOOKUP($A144,#REF!,246,FALSE)))</f>
        <v/>
      </c>
      <c r="W144" s="210" t="str">
        <f>IF(ISERROR(VLOOKUP($A144,#REF!,266,FALSE))=TRUE,"",IF(VLOOKUP($A144,#REF!,266,FALSE)=0,"",VLOOKUP($A144,#REF!,266,FALSE)))</f>
        <v/>
      </c>
      <c r="X144" s="210" t="str">
        <f>IF(ISERROR(VLOOKUP($A144,#REF!,286,FALSE))=TRUE,"",IF(VLOOKUP($A144,#REF!,286,FALSE)=0,"",VLOOKUP($A144,#REF!,286,FALSE)))</f>
        <v/>
      </c>
      <c r="Y144" s="210" t="str">
        <f>IF(ISERROR(VLOOKUP($A144,#REF!,306,FALSE))=TRUE,"",IF(VLOOKUP($A144,#REF!,306,FALSE)=0,"",VLOOKUP($A144,#REF!,306,FALSE)))</f>
        <v/>
      </c>
      <c r="Z144" s="210" t="str">
        <f>IF(ISERROR(VLOOKUP($A144,#REF!,326,FALSE))=TRUE,"",IF(VLOOKUP($A144,#REF!,326,FALSE)=0,"",VLOOKUP($A144,#REF!,326,FALSE)))</f>
        <v/>
      </c>
      <c r="AA144" s="210" t="str">
        <f>IF(ISERROR(VLOOKUP($A144,#REF!,346,FALSE))=TRUE,"",IF(VLOOKUP($A144,#REF!,346,FALSE)=0,"",VLOOKUP($A144,#REF!,346,FALSE)))</f>
        <v/>
      </c>
      <c r="AB144" s="210" t="str">
        <f>IF(ISERROR(VLOOKUP($A144,#REF!,366,FALSE))=TRUE,"",IF(VLOOKUP($A144,#REF!,366,FALSE)=0,"",VLOOKUP($A144,#REF!,366,FALSE)))</f>
        <v/>
      </c>
      <c r="AC144" s="210" t="str">
        <f>IF(ISERROR(VLOOKUP($A144,#REF!,386,FALSE))=TRUE,"",IF(VLOOKUP($A144,#REF!,386,FALSE)=0,"",VLOOKUP($A144,#REF!,386,FALSE)))</f>
        <v/>
      </c>
    </row>
    <row r="145" spans="1:29" ht="13.5" customHeight="1">
      <c r="A145" s="204"/>
      <c r="B145" s="89" t="str">
        <f>IF(A145="","",MID(info_weblinks!$C$3,32,3))</f>
        <v/>
      </c>
      <c r="C145" s="89" t="str">
        <f>IF(info_parties!G145="","",info_parties!G145)</f>
        <v/>
      </c>
      <c r="D145" s="89" t="str">
        <f>IF(info_parties!K145="","",info_parties!K145)</f>
        <v/>
      </c>
      <c r="E145" s="89" t="str">
        <f>IF(info_parties!H145="","",info_parties!H145)</f>
        <v/>
      </c>
      <c r="F145" s="205" t="str">
        <f t="shared" si="8"/>
        <v/>
      </c>
      <c r="G145" s="206" t="str">
        <f t="shared" si="9"/>
        <v/>
      </c>
      <c r="H145" s="207" t="str">
        <f t="shared" si="10"/>
        <v/>
      </c>
      <c r="I145" s="208" t="str">
        <f t="shared" si="11"/>
        <v/>
      </c>
      <c r="J145" s="209" t="str">
        <f>IF(ISERROR(VLOOKUP($A145,#REF!,6,FALSE))=TRUE,"",IF(VLOOKUP($A145,#REF!,6,FALSE)=0,"",VLOOKUP($A145,#REF!,6,FALSE)))</f>
        <v/>
      </c>
      <c r="K145" s="209" t="str">
        <f>IF(ISERROR(VLOOKUP($A145,#REF!,26,FALSE))=TRUE,"",IF(VLOOKUP($A145,#REF!,26,FALSE)=0,"",VLOOKUP($A145,#REF!,26,FALSE)))</f>
        <v/>
      </c>
      <c r="L145" s="209" t="str">
        <f>IF(ISERROR(VLOOKUP($A145,#REF!,46,FALSE))=TRUE,"",IF(VLOOKUP($A145,#REF!,46,FALSE)=0,"",VLOOKUP($A145,#REF!,46,FALSE)))</f>
        <v/>
      </c>
      <c r="M145" s="209" t="str">
        <f>IF(ISERROR(VLOOKUP($A145,#REF!,66,FALSE))=TRUE,"",IF(VLOOKUP($A145,#REF!,66,FALSE)=0,"",VLOOKUP($A145,#REF!,66,FALSE)))</f>
        <v/>
      </c>
      <c r="N145" s="209" t="str">
        <f>IF(ISERROR(VLOOKUP($A145,#REF!,86,FALSE))=TRUE,"",IF(VLOOKUP($A145,#REF!,86,FALSE)=0,"",VLOOKUP($A145,#REF!,86,FALSE)))</f>
        <v/>
      </c>
      <c r="O145" s="209" t="str">
        <f>IF(ISERROR(VLOOKUP($A145,#REF!,106,FALSE))=TRUE,"",IF(VLOOKUP($A145,#REF!,106,FALSE)=0,"",VLOOKUP($A145,#REF!,106,FALSE)))</f>
        <v/>
      </c>
      <c r="P145" s="209" t="str">
        <f>IF(ISERROR(VLOOKUP($A145,#REF!,126,FALSE))=TRUE,"",IF(VLOOKUP($A145,#REF!,126,FALSE)=0,"",VLOOKUP($A145,#REF!,126,FALSE)))</f>
        <v/>
      </c>
      <c r="Q145" s="210" t="str">
        <f>IF(ISERROR(VLOOKUP($A145,#REF!,146,FALSE))=TRUE,"",IF(VLOOKUP($A145,#REF!,146,FALSE)=0,"",VLOOKUP($A145,#REF!,146,FALSE)))</f>
        <v/>
      </c>
      <c r="R145" s="210" t="str">
        <f>IF(ISERROR(VLOOKUP($A145,#REF!,166,FALSE))=TRUE,"",IF(VLOOKUP($A145,#REF!,166,FALSE)=0,"",VLOOKUP($A145,#REF!,166,FALSE)))</f>
        <v/>
      </c>
      <c r="S145" s="210" t="str">
        <f>IF(ISERROR(VLOOKUP($A145,#REF!,186,FALSE))=TRUE,"",IF(VLOOKUP($A145,#REF!,186,FALSE)=0,"",VLOOKUP($A145,#REF!,186,FALSE)))</f>
        <v/>
      </c>
      <c r="T145" s="210" t="str">
        <f>IF(ISERROR(VLOOKUP($A145,#REF!,206,FALSE))=TRUE,"",IF(VLOOKUP($A145,#REF!,206,FALSE)=0,"",VLOOKUP($A145,#REF!,206,FALSE)))</f>
        <v/>
      </c>
      <c r="U145" s="210" t="str">
        <f>IF(ISERROR(VLOOKUP($A145,#REF!,226,FALSE))=TRUE,"",IF(VLOOKUP($A145,#REF!,226,FALSE)=0,"",VLOOKUP($A145,#REF!,226,FALSE)))</f>
        <v/>
      </c>
      <c r="V145" s="210" t="str">
        <f>IF(ISERROR(VLOOKUP($A145,#REF!,246,FALSE))=TRUE,"",IF(VLOOKUP($A145,#REF!,246,FALSE)=0,"",VLOOKUP($A145,#REF!,246,FALSE)))</f>
        <v/>
      </c>
      <c r="W145" s="210" t="str">
        <f>IF(ISERROR(VLOOKUP($A145,#REF!,266,FALSE))=TRUE,"",IF(VLOOKUP($A145,#REF!,266,FALSE)=0,"",VLOOKUP($A145,#REF!,266,FALSE)))</f>
        <v/>
      </c>
      <c r="X145" s="210" t="str">
        <f>IF(ISERROR(VLOOKUP($A145,#REF!,286,FALSE))=TRUE,"",IF(VLOOKUP($A145,#REF!,286,FALSE)=0,"",VLOOKUP($A145,#REF!,286,FALSE)))</f>
        <v/>
      </c>
      <c r="Y145" s="210" t="str">
        <f>IF(ISERROR(VLOOKUP($A145,#REF!,306,FALSE))=TRUE,"",IF(VLOOKUP($A145,#REF!,306,FALSE)=0,"",VLOOKUP($A145,#REF!,306,FALSE)))</f>
        <v/>
      </c>
      <c r="Z145" s="210" t="str">
        <f>IF(ISERROR(VLOOKUP($A145,#REF!,326,FALSE))=TRUE,"",IF(VLOOKUP($A145,#REF!,326,FALSE)=0,"",VLOOKUP($A145,#REF!,326,FALSE)))</f>
        <v/>
      </c>
      <c r="AA145" s="210" t="str">
        <f>IF(ISERROR(VLOOKUP($A145,#REF!,346,FALSE))=TRUE,"",IF(VLOOKUP($A145,#REF!,346,FALSE)=0,"",VLOOKUP($A145,#REF!,346,FALSE)))</f>
        <v/>
      </c>
      <c r="AB145" s="210" t="str">
        <f>IF(ISERROR(VLOOKUP($A145,#REF!,366,FALSE))=TRUE,"",IF(VLOOKUP($A145,#REF!,366,FALSE)=0,"",VLOOKUP($A145,#REF!,366,FALSE)))</f>
        <v/>
      </c>
      <c r="AC145" s="210" t="str">
        <f>IF(ISERROR(VLOOKUP($A145,#REF!,386,FALSE))=TRUE,"",IF(VLOOKUP($A145,#REF!,386,FALSE)=0,"",VLOOKUP($A145,#REF!,386,FALSE)))</f>
        <v/>
      </c>
    </row>
    <row r="146" spans="1:29" ht="13.5" customHeight="1">
      <c r="A146" s="204"/>
      <c r="B146" s="89" t="str">
        <f>IF(A146="","",MID(info_weblinks!$C$3,32,3))</f>
        <v/>
      </c>
      <c r="C146" s="89" t="str">
        <f>IF(info_parties!G146="","",info_parties!G146)</f>
        <v/>
      </c>
      <c r="D146" s="89" t="str">
        <f>IF(info_parties!K146="","",info_parties!K146)</f>
        <v/>
      </c>
      <c r="E146" s="89" t="str">
        <f>IF(info_parties!H146="","",info_parties!H146)</f>
        <v/>
      </c>
      <c r="F146" s="205" t="str">
        <f t="shared" si="8"/>
        <v/>
      </c>
      <c r="G146" s="206" t="str">
        <f t="shared" si="9"/>
        <v/>
      </c>
      <c r="H146" s="207" t="str">
        <f t="shared" si="10"/>
        <v/>
      </c>
      <c r="I146" s="208" t="str">
        <f t="shared" si="11"/>
        <v/>
      </c>
      <c r="J146" s="209" t="str">
        <f>IF(ISERROR(VLOOKUP($A146,#REF!,6,FALSE))=TRUE,"",IF(VLOOKUP($A146,#REF!,6,FALSE)=0,"",VLOOKUP($A146,#REF!,6,FALSE)))</f>
        <v/>
      </c>
      <c r="K146" s="209" t="str">
        <f>IF(ISERROR(VLOOKUP($A146,#REF!,26,FALSE))=TRUE,"",IF(VLOOKUP($A146,#REF!,26,FALSE)=0,"",VLOOKUP($A146,#REF!,26,FALSE)))</f>
        <v/>
      </c>
      <c r="L146" s="209" t="str">
        <f>IF(ISERROR(VLOOKUP($A146,#REF!,46,FALSE))=TRUE,"",IF(VLOOKUP($A146,#REF!,46,FALSE)=0,"",VLOOKUP($A146,#REF!,46,FALSE)))</f>
        <v/>
      </c>
      <c r="M146" s="209" t="str">
        <f>IF(ISERROR(VLOOKUP($A146,#REF!,66,FALSE))=TRUE,"",IF(VLOOKUP($A146,#REF!,66,FALSE)=0,"",VLOOKUP($A146,#REF!,66,FALSE)))</f>
        <v/>
      </c>
      <c r="N146" s="209" t="str">
        <f>IF(ISERROR(VLOOKUP($A146,#REF!,86,FALSE))=TRUE,"",IF(VLOOKUP($A146,#REF!,86,FALSE)=0,"",VLOOKUP($A146,#REF!,86,FALSE)))</f>
        <v/>
      </c>
      <c r="O146" s="209" t="str">
        <f>IF(ISERROR(VLOOKUP($A146,#REF!,106,FALSE))=TRUE,"",IF(VLOOKUP($A146,#REF!,106,FALSE)=0,"",VLOOKUP($A146,#REF!,106,FALSE)))</f>
        <v/>
      </c>
      <c r="P146" s="209" t="str">
        <f>IF(ISERROR(VLOOKUP($A146,#REF!,126,FALSE))=TRUE,"",IF(VLOOKUP($A146,#REF!,126,FALSE)=0,"",VLOOKUP($A146,#REF!,126,FALSE)))</f>
        <v/>
      </c>
      <c r="Q146" s="210" t="str">
        <f>IF(ISERROR(VLOOKUP($A146,#REF!,146,FALSE))=TRUE,"",IF(VLOOKUP($A146,#REF!,146,FALSE)=0,"",VLOOKUP($A146,#REF!,146,FALSE)))</f>
        <v/>
      </c>
      <c r="R146" s="210" t="str">
        <f>IF(ISERROR(VLOOKUP($A146,#REF!,166,FALSE))=TRUE,"",IF(VLOOKUP($A146,#REF!,166,FALSE)=0,"",VLOOKUP($A146,#REF!,166,FALSE)))</f>
        <v/>
      </c>
      <c r="S146" s="210" t="str">
        <f>IF(ISERROR(VLOOKUP($A146,#REF!,186,FALSE))=TRUE,"",IF(VLOOKUP($A146,#REF!,186,FALSE)=0,"",VLOOKUP($A146,#REF!,186,FALSE)))</f>
        <v/>
      </c>
      <c r="T146" s="210" t="str">
        <f>IF(ISERROR(VLOOKUP($A146,#REF!,206,FALSE))=TRUE,"",IF(VLOOKUP($A146,#REF!,206,FALSE)=0,"",VLOOKUP($A146,#REF!,206,FALSE)))</f>
        <v/>
      </c>
      <c r="U146" s="210" t="str">
        <f>IF(ISERROR(VLOOKUP($A146,#REF!,226,FALSE))=TRUE,"",IF(VLOOKUP($A146,#REF!,226,FALSE)=0,"",VLOOKUP($A146,#REF!,226,FALSE)))</f>
        <v/>
      </c>
      <c r="V146" s="210" t="str">
        <f>IF(ISERROR(VLOOKUP($A146,#REF!,246,FALSE))=TRUE,"",IF(VLOOKUP($A146,#REF!,246,FALSE)=0,"",VLOOKUP($A146,#REF!,246,FALSE)))</f>
        <v/>
      </c>
      <c r="W146" s="210" t="str">
        <f>IF(ISERROR(VLOOKUP($A146,#REF!,266,FALSE))=TRUE,"",IF(VLOOKUP($A146,#REF!,266,FALSE)=0,"",VLOOKUP($A146,#REF!,266,FALSE)))</f>
        <v/>
      </c>
      <c r="X146" s="210" t="str">
        <f>IF(ISERROR(VLOOKUP($A146,#REF!,286,FALSE))=TRUE,"",IF(VLOOKUP($A146,#REF!,286,FALSE)=0,"",VLOOKUP($A146,#REF!,286,FALSE)))</f>
        <v/>
      </c>
      <c r="Y146" s="210" t="str">
        <f>IF(ISERROR(VLOOKUP($A146,#REF!,306,FALSE))=TRUE,"",IF(VLOOKUP($A146,#REF!,306,FALSE)=0,"",VLOOKUP($A146,#REF!,306,FALSE)))</f>
        <v/>
      </c>
      <c r="Z146" s="210" t="str">
        <f>IF(ISERROR(VLOOKUP($A146,#REF!,326,FALSE))=TRUE,"",IF(VLOOKUP($A146,#REF!,326,FALSE)=0,"",VLOOKUP($A146,#REF!,326,FALSE)))</f>
        <v/>
      </c>
      <c r="AA146" s="210" t="str">
        <f>IF(ISERROR(VLOOKUP($A146,#REF!,346,FALSE))=TRUE,"",IF(VLOOKUP($A146,#REF!,346,FALSE)=0,"",VLOOKUP($A146,#REF!,346,FALSE)))</f>
        <v/>
      </c>
      <c r="AB146" s="210" t="str">
        <f>IF(ISERROR(VLOOKUP($A146,#REF!,366,FALSE))=TRUE,"",IF(VLOOKUP($A146,#REF!,366,FALSE)=0,"",VLOOKUP($A146,#REF!,366,FALSE)))</f>
        <v/>
      </c>
      <c r="AC146" s="210" t="str">
        <f>IF(ISERROR(VLOOKUP($A146,#REF!,386,FALSE))=TRUE,"",IF(VLOOKUP($A146,#REF!,386,FALSE)=0,"",VLOOKUP($A146,#REF!,386,FALSE)))</f>
        <v/>
      </c>
    </row>
    <row r="147" spans="1:29" ht="13.5" customHeight="1">
      <c r="A147" s="204"/>
      <c r="B147" s="89" t="str">
        <f>IF(A147="","",MID(info_weblinks!$C$3,32,3))</f>
        <v/>
      </c>
      <c r="C147" s="89" t="str">
        <f>IF(info_parties!G147="","",info_parties!G147)</f>
        <v/>
      </c>
      <c r="D147" s="89" t="str">
        <f>IF(info_parties!K147="","",info_parties!K147)</f>
        <v/>
      </c>
      <c r="E147" s="89" t="str">
        <f>IF(info_parties!H147="","",info_parties!H147)</f>
        <v/>
      </c>
      <c r="F147" s="205" t="str">
        <f t="shared" si="8"/>
        <v/>
      </c>
      <c r="G147" s="206" t="str">
        <f t="shared" si="9"/>
        <v/>
      </c>
      <c r="H147" s="207" t="str">
        <f t="shared" si="10"/>
        <v/>
      </c>
      <c r="I147" s="208" t="str">
        <f t="shared" si="11"/>
        <v/>
      </c>
      <c r="J147" s="209" t="str">
        <f>IF(ISERROR(VLOOKUP($A147,#REF!,6,FALSE))=TRUE,"",IF(VLOOKUP($A147,#REF!,6,FALSE)=0,"",VLOOKUP($A147,#REF!,6,FALSE)))</f>
        <v/>
      </c>
      <c r="K147" s="209" t="str">
        <f>IF(ISERROR(VLOOKUP($A147,#REF!,26,FALSE))=TRUE,"",IF(VLOOKUP($A147,#REF!,26,FALSE)=0,"",VLOOKUP($A147,#REF!,26,FALSE)))</f>
        <v/>
      </c>
      <c r="L147" s="209" t="str">
        <f>IF(ISERROR(VLOOKUP($A147,#REF!,46,FALSE))=TRUE,"",IF(VLOOKUP($A147,#REF!,46,FALSE)=0,"",VLOOKUP($A147,#REF!,46,FALSE)))</f>
        <v/>
      </c>
      <c r="M147" s="209" t="str">
        <f>IF(ISERROR(VLOOKUP($A147,#REF!,66,FALSE))=TRUE,"",IF(VLOOKUP($A147,#REF!,66,FALSE)=0,"",VLOOKUP($A147,#REF!,66,FALSE)))</f>
        <v/>
      </c>
      <c r="N147" s="209" t="str">
        <f>IF(ISERROR(VLOOKUP($A147,#REF!,86,FALSE))=TRUE,"",IF(VLOOKUP($A147,#REF!,86,FALSE)=0,"",VLOOKUP($A147,#REF!,86,FALSE)))</f>
        <v/>
      </c>
      <c r="O147" s="209" t="str">
        <f>IF(ISERROR(VLOOKUP($A147,#REF!,106,FALSE))=TRUE,"",IF(VLOOKUP($A147,#REF!,106,FALSE)=0,"",VLOOKUP($A147,#REF!,106,FALSE)))</f>
        <v/>
      </c>
      <c r="P147" s="209" t="str">
        <f>IF(ISERROR(VLOOKUP($A147,#REF!,126,FALSE))=TRUE,"",IF(VLOOKUP($A147,#REF!,126,FALSE)=0,"",VLOOKUP($A147,#REF!,126,FALSE)))</f>
        <v/>
      </c>
      <c r="Q147" s="210" t="str">
        <f>IF(ISERROR(VLOOKUP($A147,#REF!,146,FALSE))=TRUE,"",IF(VLOOKUP($A147,#REF!,146,FALSE)=0,"",VLOOKUP($A147,#REF!,146,FALSE)))</f>
        <v/>
      </c>
      <c r="R147" s="210" t="str">
        <f>IF(ISERROR(VLOOKUP($A147,#REF!,166,FALSE))=TRUE,"",IF(VLOOKUP($A147,#REF!,166,FALSE)=0,"",VLOOKUP($A147,#REF!,166,FALSE)))</f>
        <v/>
      </c>
      <c r="S147" s="210" t="str">
        <f>IF(ISERROR(VLOOKUP($A147,#REF!,186,FALSE))=TRUE,"",IF(VLOOKUP($A147,#REF!,186,FALSE)=0,"",VLOOKUP($A147,#REF!,186,FALSE)))</f>
        <v/>
      </c>
      <c r="T147" s="210" t="str">
        <f>IF(ISERROR(VLOOKUP($A147,#REF!,206,FALSE))=TRUE,"",IF(VLOOKUP($A147,#REF!,206,FALSE)=0,"",VLOOKUP($A147,#REF!,206,FALSE)))</f>
        <v/>
      </c>
      <c r="U147" s="210" t="str">
        <f>IF(ISERROR(VLOOKUP($A147,#REF!,226,FALSE))=TRUE,"",IF(VLOOKUP($A147,#REF!,226,FALSE)=0,"",VLOOKUP($A147,#REF!,226,FALSE)))</f>
        <v/>
      </c>
      <c r="V147" s="210" t="str">
        <f>IF(ISERROR(VLOOKUP($A147,#REF!,246,FALSE))=TRUE,"",IF(VLOOKUP($A147,#REF!,246,FALSE)=0,"",VLOOKUP($A147,#REF!,246,FALSE)))</f>
        <v/>
      </c>
      <c r="W147" s="210" t="str">
        <f>IF(ISERROR(VLOOKUP($A147,#REF!,266,FALSE))=TRUE,"",IF(VLOOKUP($A147,#REF!,266,FALSE)=0,"",VLOOKUP($A147,#REF!,266,FALSE)))</f>
        <v/>
      </c>
      <c r="X147" s="210" t="str">
        <f>IF(ISERROR(VLOOKUP($A147,#REF!,286,FALSE))=TRUE,"",IF(VLOOKUP($A147,#REF!,286,FALSE)=0,"",VLOOKUP($A147,#REF!,286,FALSE)))</f>
        <v/>
      </c>
      <c r="Y147" s="210" t="str">
        <f>IF(ISERROR(VLOOKUP($A147,#REF!,306,FALSE))=TRUE,"",IF(VLOOKUP($A147,#REF!,306,FALSE)=0,"",VLOOKUP($A147,#REF!,306,FALSE)))</f>
        <v/>
      </c>
      <c r="Z147" s="210" t="str">
        <f>IF(ISERROR(VLOOKUP($A147,#REF!,326,FALSE))=TRUE,"",IF(VLOOKUP($A147,#REF!,326,FALSE)=0,"",VLOOKUP($A147,#REF!,326,FALSE)))</f>
        <v/>
      </c>
      <c r="AA147" s="210" t="str">
        <f>IF(ISERROR(VLOOKUP($A147,#REF!,346,FALSE))=TRUE,"",IF(VLOOKUP($A147,#REF!,346,FALSE)=0,"",VLOOKUP($A147,#REF!,346,FALSE)))</f>
        <v/>
      </c>
      <c r="AB147" s="210" t="str">
        <f>IF(ISERROR(VLOOKUP($A147,#REF!,366,FALSE))=TRUE,"",IF(VLOOKUP($A147,#REF!,366,FALSE)=0,"",VLOOKUP($A147,#REF!,366,FALSE)))</f>
        <v/>
      </c>
      <c r="AC147" s="210" t="str">
        <f>IF(ISERROR(VLOOKUP($A147,#REF!,386,FALSE))=TRUE,"",IF(VLOOKUP($A147,#REF!,386,FALSE)=0,"",VLOOKUP($A147,#REF!,386,FALSE)))</f>
        <v/>
      </c>
    </row>
    <row r="148" spans="1:29" ht="13.5" customHeight="1">
      <c r="A148" s="204"/>
      <c r="B148" s="89" t="str">
        <f>IF(A148="","",MID(info_weblinks!$C$3,32,3))</f>
        <v/>
      </c>
      <c r="C148" s="89" t="str">
        <f>IF(info_parties!G148="","",info_parties!G148)</f>
        <v/>
      </c>
      <c r="D148" s="89" t="str">
        <f>IF(info_parties!K148="","",info_parties!K148)</f>
        <v/>
      </c>
      <c r="E148" s="89" t="str">
        <f>IF(info_parties!H148="","",info_parties!H148)</f>
        <v/>
      </c>
      <c r="F148" s="205" t="str">
        <f t="shared" si="8"/>
        <v/>
      </c>
      <c r="G148" s="206" t="str">
        <f t="shared" si="9"/>
        <v/>
      </c>
      <c r="H148" s="207" t="str">
        <f t="shared" si="10"/>
        <v/>
      </c>
      <c r="I148" s="208" t="str">
        <f t="shared" si="11"/>
        <v/>
      </c>
      <c r="J148" s="209" t="str">
        <f>IF(ISERROR(VLOOKUP($A148,#REF!,6,FALSE))=TRUE,"",IF(VLOOKUP($A148,#REF!,6,FALSE)=0,"",VLOOKUP($A148,#REF!,6,FALSE)))</f>
        <v/>
      </c>
      <c r="K148" s="209" t="str">
        <f>IF(ISERROR(VLOOKUP($A148,#REF!,26,FALSE))=TRUE,"",IF(VLOOKUP($A148,#REF!,26,FALSE)=0,"",VLOOKUP($A148,#REF!,26,FALSE)))</f>
        <v/>
      </c>
      <c r="L148" s="209" t="str">
        <f>IF(ISERROR(VLOOKUP($A148,#REF!,46,FALSE))=TRUE,"",IF(VLOOKUP($A148,#REF!,46,FALSE)=0,"",VLOOKUP($A148,#REF!,46,FALSE)))</f>
        <v/>
      </c>
      <c r="M148" s="209" t="str">
        <f>IF(ISERROR(VLOOKUP($A148,#REF!,66,FALSE))=TRUE,"",IF(VLOOKUP($A148,#REF!,66,FALSE)=0,"",VLOOKUP($A148,#REF!,66,FALSE)))</f>
        <v/>
      </c>
      <c r="N148" s="209" t="str">
        <f>IF(ISERROR(VLOOKUP($A148,#REF!,86,FALSE))=TRUE,"",IF(VLOOKUP($A148,#REF!,86,FALSE)=0,"",VLOOKUP($A148,#REF!,86,FALSE)))</f>
        <v/>
      </c>
      <c r="O148" s="209" t="str">
        <f>IF(ISERROR(VLOOKUP($A148,#REF!,106,FALSE))=TRUE,"",IF(VLOOKUP($A148,#REF!,106,FALSE)=0,"",VLOOKUP($A148,#REF!,106,FALSE)))</f>
        <v/>
      </c>
      <c r="P148" s="209" t="str">
        <f>IF(ISERROR(VLOOKUP($A148,#REF!,126,FALSE))=TRUE,"",IF(VLOOKUP($A148,#REF!,126,FALSE)=0,"",VLOOKUP($A148,#REF!,126,FALSE)))</f>
        <v/>
      </c>
      <c r="Q148" s="210" t="str">
        <f>IF(ISERROR(VLOOKUP($A148,#REF!,146,FALSE))=TRUE,"",IF(VLOOKUP($A148,#REF!,146,FALSE)=0,"",VLOOKUP($A148,#REF!,146,FALSE)))</f>
        <v/>
      </c>
      <c r="R148" s="210" t="str">
        <f>IF(ISERROR(VLOOKUP($A148,#REF!,166,FALSE))=TRUE,"",IF(VLOOKUP($A148,#REF!,166,FALSE)=0,"",VLOOKUP($A148,#REF!,166,FALSE)))</f>
        <v/>
      </c>
      <c r="S148" s="210" t="str">
        <f>IF(ISERROR(VLOOKUP($A148,#REF!,186,FALSE))=TRUE,"",IF(VLOOKUP($A148,#REF!,186,FALSE)=0,"",VLOOKUP($A148,#REF!,186,FALSE)))</f>
        <v/>
      </c>
      <c r="T148" s="210" t="str">
        <f>IF(ISERROR(VLOOKUP($A148,#REF!,206,FALSE))=TRUE,"",IF(VLOOKUP($A148,#REF!,206,FALSE)=0,"",VLOOKUP($A148,#REF!,206,FALSE)))</f>
        <v/>
      </c>
      <c r="U148" s="210" t="str">
        <f>IF(ISERROR(VLOOKUP($A148,#REF!,226,FALSE))=TRUE,"",IF(VLOOKUP($A148,#REF!,226,FALSE)=0,"",VLOOKUP($A148,#REF!,226,FALSE)))</f>
        <v/>
      </c>
      <c r="V148" s="210" t="str">
        <f>IF(ISERROR(VLOOKUP($A148,#REF!,246,FALSE))=TRUE,"",IF(VLOOKUP($A148,#REF!,246,FALSE)=0,"",VLOOKUP($A148,#REF!,246,FALSE)))</f>
        <v/>
      </c>
      <c r="W148" s="210" t="str">
        <f>IF(ISERROR(VLOOKUP($A148,#REF!,266,FALSE))=TRUE,"",IF(VLOOKUP($A148,#REF!,266,FALSE)=0,"",VLOOKUP($A148,#REF!,266,FALSE)))</f>
        <v/>
      </c>
      <c r="X148" s="210" t="str">
        <f>IF(ISERROR(VLOOKUP($A148,#REF!,286,FALSE))=TRUE,"",IF(VLOOKUP($A148,#REF!,286,FALSE)=0,"",VLOOKUP($A148,#REF!,286,FALSE)))</f>
        <v/>
      </c>
      <c r="Y148" s="210" t="str">
        <f>IF(ISERROR(VLOOKUP($A148,#REF!,306,FALSE))=TRUE,"",IF(VLOOKUP($A148,#REF!,306,FALSE)=0,"",VLOOKUP($A148,#REF!,306,FALSE)))</f>
        <v/>
      </c>
      <c r="Z148" s="210" t="str">
        <f>IF(ISERROR(VLOOKUP($A148,#REF!,326,FALSE))=TRUE,"",IF(VLOOKUP($A148,#REF!,326,FALSE)=0,"",VLOOKUP($A148,#REF!,326,FALSE)))</f>
        <v/>
      </c>
      <c r="AA148" s="210" t="str">
        <f>IF(ISERROR(VLOOKUP($A148,#REF!,346,FALSE))=TRUE,"",IF(VLOOKUP($A148,#REF!,346,FALSE)=0,"",VLOOKUP($A148,#REF!,346,FALSE)))</f>
        <v/>
      </c>
      <c r="AB148" s="210" t="str">
        <f>IF(ISERROR(VLOOKUP($A148,#REF!,366,FALSE))=TRUE,"",IF(VLOOKUP($A148,#REF!,366,FALSE)=0,"",VLOOKUP($A148,#REF!,366,FALSE)))</f>
        <v/>
      </c>
      <c r="AC148" s="210" t="str">
        <f>IF(ISERROR(VLOOKUP($A148,#REF!,386,FALSE))=TRUE,"",IF(VLOOKUP($A148,#REF!,386,FALSE)=0,"",VLOOKUP($A148,#REF!,386,FALSE)))</f>
        <v/>
      </c>
    </row>
    <row r="149" spans="1:29" ht="13.5" customHeight="1">
      <c r="A149" s="204"/>
      <c r="B149" s="89" t="str">
        <f>IF(A149="","",MID(info_weblinks!$C$3,32,3))</f>
        <v/>
      </c>
      <c r="C149" s="89" t="str">
        <f>IF(info_parties!G149="","",info_parties!G149)</f>
        <v/>
      </c>
      <c r="D149" s="89" t="str">
        <f>IF(info_parties!K149="","",info_parties!K149)</f>
        <v/>
      </c>
      <c r="E149" s="89" t="str">
        <f>IF(info_parties!H149="","",info_parties!H149)</f>
        <v/>
      </c>
      <c r="F149" s="205" t="str">
        <f t="shared" si="8"/>
        <v/>
      </c>
      <c r="G149" s="206" t="str">
        <f t="shared" si="9"/>
        <v/>
      </c>
      <c r="H149" s="207" t="str">
        <f t="shared" si="10"/>
        <v/>
      </c>
      <c r="I149" s="208" t="str">
        <f t="shared" si="11"/>
        <v/>
      </c>
      <c r="J149" s="209" t="str">
        <f>IF(ISERROR(VLOOKUP($A149,#REF!,6,FALSE))=TRUE,"",IF(VLOOKUP($A149,#REF!,6,FALSE)=0,"",VLOOKUP($A149,#REF!,6,FALSE)))</f>
        <v/>
      </c>
      <c r="K149" s="209" t="str">
        <f>IF(ISERROR(VLOOKUP($A149,#REF!,26,FALSE))=TRUE,"",IF(VLOOKUP($A149,#REF!,26,FALSE)=0,"",VLOOKUP($A149,#REF!,26,FALSE)))</f>
        <v/>
      </c>
      <c r="L149" s="209" t="str">
        <f>IF(ISERROR(VLOOKUP($A149,#REF!,46,FALSE))=TRUE,"",IF(VLOOKUP($A149,#REF!,46,FALSE)=0,"",VLOOKUP($A149,#REF!,46,FALSE)))</f>
        <v/>
      </c>
      <c r="M149" s="209" t="str">
        <f>IF(ISERROR(VLOOKUP($A149,#REF!,66,FALSE))=TRUE,"",IF(VLOOKUP($A149,#REF!,66,FALSE)=0,"",VLOOKUP($A149,#REF!,66,FALSE)))</f>
        <v/>
      </c>
      <c r="N149" s="209" t="str">
        <f>IF(ISERROR(VLOOKUP($A149,#REF!,86,FALSE))=TRUE,"",IF(VLOOKUP($A149,#REF!,86,FALSE)=0,"",VLOOKUP($A149,#REF!,86,FALSE)))</f>
        <v/>
      </c>
      <c r="O149" s="209" t="str">
        <f>IF(ISERROR(VLOOKUP($A149,#REF!,106,FALSE))=TRUE,"",IF(VLOOKUP($A149,#REF!,106,FALSE)=0,"",VLOOKUP($A149,#REF!,106,FALSE)))</f>
        <v/>
      </c>
      <c r="P149" s="209" t="str">
        <f>IF(ISERROR(VLOOKUP($A149,#REF!,126,FALSE))=TRUE,"",IF(VLOOKUP($A149,#REF!,126,FALSE)=0,"",VLOOKUP($A149,#REF!,126,FALSE)))</f>
        <v/>
      </c>
      <c r="Q149" s="210" t="str">
        <f>IF(ISERROR(VLOOKUP($A149,#REF!,146,FALSE))=TRUE,"",IF(VLOOKUP($A149,#REF!,146,FALSE)=0,"",VLOOKUP($A149,#REF!,146,FALSE)))</f>
        <v/>
      </c>
      <c r="R149" s="210" t="str">
        <f>IF(ISERROR(VLOOKUP($A149,#REF!,166,FALSE))=TRUE,"",IF(VLOOKUP($A149,#REF!,166,FALSE)=0,"",VLOOKUP($A149,#REF!,166,FALSE)))</f>
        <v/>
      </c>
      <c r="S149" s="210" t="str">
        <f>IF(ISERROR(VLOOKUP($A149,#REF!,186,FALSE))=TRUE,"",IF(VLOOKUP($A149,#REF!,186,FALSE)=0,"",VLOOKUP($A149,#REF!,186,FALSE)))</f>
        <v/>
      </c>
      <c r="T149" s="210" t="str">
        <f>IF(ISERROR(VLOOKUP($A149,#REF!,206,FALSE))=TRUE,"",IF(VLOOKUP($A149,#REF!,206,FALSE)=0,"",VLOOKUP($A149,#REF!,206,FALSE)))</f>
        <v/>
      </c>
      <c r="U149" s="210" t="str">
        <f>IF(ISERROR(VLOOKUP($A149,#REF!,226,FALSE))=TRUE,"",IF(VLOOKUP($A149,#REF!,226,FALSE)=0,"",VLOOKUP($A149,#REF!,226,FALSE)))</f>
        <v/>
      </c>
      <c r="V149" s="210" t="str">
        <f>IF(ISERROR(VLOOKUP($A149,#REF!,246,FALSE))=TRUE,"",IF(VLOOKUP($A149,#REF!,246,FALSE)=0,"",VLOOKUP($A149,#REF!,246,FALSE)))</f>
        <v/>
      </c>
      <c r="W149" s="210" t="str">
        <f>IF(ISERROR(VLOOKUP($A149,#REF!,266,FALSE))=TRUE,"",IF(VLOOKUP($A149,#REF!,266,FALSE)=0,"",VLOOKUP($A149,#REF!,266,FALSE)))</f>
        <v/>
      </c>
      <c r="X149" s="210" t="str">
        <f>IF(ISERROR(VLOOKUP($A149,#REF!,286,FALSE))=TRUE,"",IF(VLOOKUP($A149,#REF!,286,FALSE)=0,"",VLOOKUP($A149,#REF!,286,FALSE)))</f>
        <v/>
      </c>
      <c r="Y149" s="210" t="str">
        <f>IF(ISERROR(VLOOKUP($A149,#REF!,306,FALSE))=TRUE,"",IF(VLOOKUP($A149,#REF!,306,FALSE)=0,"",VLOOKUP($A149,#REF!,306,FALSE)))</f>
        <v/>
      </c>
      <c r="Z149" s="210" t="str">
        <f>IF(ISERROR(VLOOKUP($A149,#REF!,326,FALSE))=TRUE,"",IF(VLOOKUP($A149,#REF!,326,FALSE)=0,"",VLOOKUP($A149,#REF!,326,FALSE)))</f>
        <v/>
      </c>
      <c r="AA149" s="210" t="str">
        <f>IF(ISERROR(VLOOKUP($A149,#REF!,346,FALSE))=TRUE,"",IF(VLOOKUP($A149,#REF!,346,FALSE)=0,"",VLOOKUP($A149,#REF!,346,FALSE)))</f>
        <v/>
      </c>
      <c r="AB149" s="210" t="str">
        <f>IF(ISERROR(VLOOKUP($A149,#REF!,366,FALSE))=TRUE,"",IF(VLOOKUP($A149,#REF!,366,FALSE)=0,"",VLOOKUP($A149,#REF!,366,FALSE)))</f>
        <v/>
      </c>
      <c r="AC149" s="210" t="str">
        <f>IF(ISERROR(VLOOKUP($A149,#REF!,386,FALSE))=TRUE,"",IF(VLOOKUP($A149,#REF!,386,FALSE)=0,"",VLOOKUP($A149,#REF!,386,FALSE)))</f>
        <v/>
      </c>
    </row>
    <row r="150" spans="1:29" ht="13.5" customHeight="1">
      <c r="A150" s="204"/>
      <c r="B150" s="89" t="str">
        <f>IF(A150="","",MID(info_weblinks!$C$3,32,3))</f>
        <v/>
      </c>
      <c r="C150" s="89" t="str">
        <f>IF(info_parties!G150="","",info_parties!G150)</f>
        <v/>
      </c>
      <c r="D150" s="89" t="str">
        <f>IF(info_parties!K150="","",info_parties!K150)</f>
        <v/>
      </c>
      <c r="E150" s="89" t="str">
        <f>IF(info_parties!H150="","",info_parties!H150)</f>
        <v/>
      </c>
      <c r="F150" s="205" t="str">
        <f t="shared" si="8"/>
        <v/>
      </c>
      <c r="G150" s="206" t="str">
        <f t="shared" si="9"/>
        <v/>
      </c>
      <c r="H150" s="207" t="str">
        <f t="shared" si="10"/>
        <v/>
      </c>
      <c r="I150" s="208" t="str">
        <f t="shared" si="11"/>
        <v/>
      </c>
      <c r="J150" s="209" t="str">
        <f>IF(ISERROR(VLOOKUP($A150,#REF!,6,FALSE))=TRUE,"",IF(VLOOKUP($A150,#REF!,6,FALSE)=0,"",VLOOKUP($A150,#REF!,6,FALSE)))</f>
        <v/>
      </c>
      <c r="K150" s="209" t="str">
        <f>IF(ISERROR(VLOOKUP($A150,#REF!,26,FALSE))=TRUE,"",IF(VLOOKUP($A150,#REF!,26,FALSE)=0,"",VLOOKUP($A150,#REF!,26,FALSE)))</f>
        <v/>
      </c>
      <c r="L150" s="209" t="str">
        <f>IF(ISERROR(VLOOKUP($A150,#REF!,46,FALSE))=TRUE,"",IF(VLOOKUP($A150,#REF!,46,FALSE)=0,"",VLOOKUP($A150,#REF!,46,FALSE)))</f>
        <v/>
      </c>
      <c r="M150" s="209" t="str">
        <f>IF(ISERROR(VLOOKUP($A150,#REF!,66,FALSE))=TRUE,"",IF(VLOOKUP($A150,#REF!,66,FALSE)=0,"",VLOOKUP($A150,#REF!,66,FALSE)))</f>
        <v/>
      </c>
      <c r="N150" s="209" t="str">
        <f>IF(ISERROR(VLOOKUP($A150,#REF!,86,FALSE))=TRUE,"",IF(VLOOKUP($A150,#REF!,86,FALSE)=0,"",VLOOKUP($A150,#REF!,86,FALSE)))</f>
        <v/>
      </c>
      <c r="O150" s="209" t="str">
        <f>IF(ISERROR(VLOOKUP($A150,#REF!,106,FALSE))=TRUE,"",IF(VLOOKUP($A150,#REF!,106,FALSE)=0,"",VLOOKUP($A150,#REF!,106,FALSE)))</f>
        <v/>
      </c>
      <c r="P150" s="209" t="str">
        <f>IF(ISERROR(VLOOKUP($A150,#REF!,126,FALSE))=TRUE,"",IF(VLOOKUP($A150,#REF!,126,FALSE)=0,"",VLOOKUP($A150,#REF!,126,FALSE)))</f>
        <v/>
      </c>
      <c r="Q150" s="210" t="str">
        <f>IF(ISERROR(VLOOKUP($A150,#REF!,146,FALSE))=TRUE,"",IF(VLOOKUP($A150,#REF!,146,FALSE)=0,"",VLOOKUP($A150,#REF!,146,FALSE)))</f>
        <v/>
      </c>
      <c r="R150" s="210" t="str">
        <f>IF(ISERROR(VLOOKUP($A150,#REF!,166,FALSE))=TRUE,"",IF(VLOOKUP($A150,#REF!,166,FALSE)=0,"",VLOOKUP($A150,#REF!,166,FALSE)))</f>
        <v/>
      </c>
      <c r="S150" s="210" t="str">
        <f>IF(ISERROR(VLOOKUP($A150,#REF!,186,FALSE))=TRUE,"",IF(VLOOKUP($A150,#REF!,186,FALSE)=0,"",VLOOKUP($A150,#REF!,186,FALSE)))</f>
        <v/>
      </c>
      <c r="T150" s="210" t="str">
        <f>IF(ISERROR(VLOOKUP($A150,#REF!,206,FALSE))=TRUE,"",IF(VLOOKUP($A150,#REF!,206,FALSE)=0,"",VLOOKUP($A150,#REF!,206,FALSE)))</f>
        <v/>
      </c>
      <c r="U150" s="210" t="str">
        <f>IF(ISERROR(VLOOKUP($A150,#REF!,226,FALSE))=TRUE,"",IF(VLOOKUP($A150,#REF!,226,FALSE)=0,"",VLOOKUP($A150,#REF!,226,FALSE)))</f>
        <v/>
      </c>
      <c r="V150" s="210" t="str">
        <f>IF(ISERROR(VLOOKUP($A150,#REF!,246,FALSE))=TRUE,"",IF(VLOOKUP($A150,#REF!,246,FALSE)=0,"",VLOOKUP($A150,#REF!,246,FALSE)))</f>
        <v/>
      </c>
      <c r="W150" s="210" t="str">
        <f>IF(ISERROR(VLOOKUP($A150,#REF!,266,FALSE))=TRUE,"",IF(VLOOKUP($A150,#REF!,266,FALSE)=0,"",VLOOKUP($A150,#REF!,266,FALSE)))</f>
        <v/>
      </c>
      <c r="X150" s="210" t="str">
        <f>IF(ISERROR(VLOOKUP($A150,#REF!,286,FALSE))=TRUE,"",IF(VLOOKUP($A150,#REF!,286,FALSE)=0,"",VLOOKUP($A150,#REF!,286,FALSE)))</f>
        <v/>
      </c>
      <c r="Y150" s="210" t="str">
        <f>IF(ISERROR(VLOOKUP($A150,#REF!,306,FALSE))=TRUE,"",IF(VLOOKUP($A150,#REF!,306,FALSE)=0,"",VLOOKUP($A150,#REF!,306,FALSE)))</f>
        <v/>
      </c>
      <c r="Z150" s="210" t="str">
        <f>IF(ISERROR(VLOOKUP($A150,#REF!,326,FALSE))=TRUE,"",IF(VLOOKUP($A150,#REF!,326,FALSE)=0,"",VLOOKUP($A150,#REF!,326,FALSE)))</f>
        <v/>
      </c>
      <c r="AA150" s="210" t="str">
        <f>IF(ISERROR(VLOOKUP($A150,#REF!,346,FALSE))=TRUE,"",IF(VLOOKUP($A150,#REF!,346,FALSE)=0,"",VLOOKUP($A150,#REF!,346,FALSE)))</f>
        <v/>
      </c>
      <c r="AB150" s="210" t="str">
        <f>IF(ISERROR(VLOOKUP($A150,#REF!,366,FALSE))=TRUE,"",IF(VLOOKUP($A150,#REF!,366,FALSE)=0,"",VLOOKUP($A150,#REF!,366,FALSE)))</f>
        <v/>
      </c>
      <c r="AC150" s="210" t="str">
        <f>IF(ISERROR(VLOOKUP($A150,#REF!,386,FALSE))=TRUE,"",IF(VLOOKUP($A150,#REF!,386,FALSE)=0,"",VLOOKUP($A150,#REF!,386,FALSE)))</f>
        <v/>
      </c>
    </row>
    <row r="151" spans="1:29" ht="13.5" customHeight="1">
      <c r="A151" s="204"/>
      <c r="B151" s="89" t="str">
        <f>IF(A151="","",MID(info_weblinks!$C$3,32,3))</f>
        <v/>
      </c>
      <c r="C151" s="89" t="str">
        <f>IF(info_parties!G151="","",info_parties!G151)</f>
        <v/>
      </c>
      <c r="D151" s="89" t="str">
        <f>IF(info_parties!K151="","",info_parties!K151)</f>
        <v/>
      </c>
      <c r="E151" s="89" t="str">
        <f>IF(info_parties!H151="","",info_parties!H151)</f>
        <v/>
      </c>
      <c r="F151" s="205" t="str">
        <f t="shared" si="8"/>
        <v/>
      </c>
      <c r="G151" s="206" t="str">
        <f t="shared" si="9"/>
        <v/>
      </c>
      <c r="H151" s="207" t="str">
        <f t="shared" si="10"/>
        <v/>
      </c>
      <c r="I151" s="208" t="str">
        <f t="shared" si="11"/>
        <v/>
      </c>
      <c r="J151" s="209" t="str">
        <f>IF(ISERROR(VLOOKUP($A151,#REF!,6,FALSE))=TRUE,"",IF(VLOOKUP($A151,#REF!,6,FALSE)=0,"",VLOOKUP($A151,#REF!,6,FALSE)))</f>
        <v/>
      </c>
      <c r="K151" s="209" t="str">
        <f>IF(ISERROR(VLOOKUP($A151,#REF!,26,FALSE))=TRUE,"",IF(VLOOKUP($A151,#REF!,26,FALSE)=0,"",VLOOKUP($A151,#REF!,26,FALSE)))</f>
        <v/>
      </c>
      <c r="L151" s="209" t="str">
        <f>IF(ISERROR(VLOOKUP($A151,#REF!,46,FALSE))=TRUE,"",IF(VLOOKUP($A151,#REF!,46,FALSE)=0,"",VLOOKUP($A151,#REF!,46,FALSE)))</f>
        <v/>
      </c>
      <c r="M151" s="209" t="str">
        <f>IF(ISERROR(VLOOKUP($A151,#REF!,66,FALSE))=TRUE,"",IF(VLOOKUP($A151,#REF!,66,FALSE)=0,"",VLOOKUP($A151,#REF!,66,FALSE)))</f>
        <v/>
      </c>
      <c r="N151" s="209" t="str">
        <f>IF(ISERROR(VLOOKUP($A151,#REF!,86,FALSE))=TRUE,"",IF(VLOOKUP($A151,#REF!,86,FALSE)=0,"",VLOOKUP($A151,#REF!,86,FALSE)))</f>
        <v/>
      </c>
      <c r="O151" s="209" t="str">
        <f>IF(ISERROR(VLOOKUP($A151,#REF!,106,FALSE))=TRUE,"",IF(VLOOKUP($A151,#REF!,106,FALSE)=0,"",VLOOKUP($A151,#REF!,106,FALSE)))</f>
        <v/>
      </c>
      <c r="P151" s="209" t="str">
        <f>IF(ISERROR(VLOOKUP($A151,#REF!,126,FALSE))=TRUE,"",IF(VLOOKUP($A151,#REF!,126,FALSE)=0,"",VLOOKUP($A151,#REF!,126,FALSE)))</f>
        <v/>
      </c>
      <c r="Q151" s="210" t="str">
        <f>IF(ISERROR(VLOOKUP($A151,#REF!,146,FALSE))=TRUE,"",IF(VLOOKUP($A151,#REF!,146,FALSE)=0,"",VLOOKUP($A151,#REF!,146,FALSE)))</f>
        <v/>
      </c>
      <c r="R151" s="210" t="str">
        <f>IF(ISERROR(VLOOKUP($A151,#REF!,166,FALSE))=TRUE,"",IF(VLOOKUP($A151,#REF!,166,FALSE)=0,"",VLOOKUP($A151,#REF!,166,FALSE)))</f>
        <v/>
      </c>
      <c r="S151" s="210" t="str">
        <f>IF(ISERROR(VLOOKUP($A151,#REF!,186,FALSE))=TRUE,"",IF(VLOOKUP($A151,#REF!,186,FALSE)=0,"",VLOOKUP($A151,#REF!,186,FALSE)))</f>
        <v/>
      </c>
      <c r="T151" s="210" t="str">
        <f>IF(ISERROR(VLOOKUP($A151,#REF!,206,FALSE))=TRUE,"",IF(VLOOKUP($A151,#REF!,206,FALSE)=0,"",VLOOKUP($A151,#REF!,206,FALSE)))</f>
        <v/>
      </c>
      <c r="U151" s="210" t="str">
        <f>IF(ISERROR(VLOOKUP($A151,#REF!,226,FALSE))=TRUE,"",IF(VLOOKUP($A151,#REF!,226,FALSE)=0,"",VLOOKUP($A151,#REF!,226,FALSE)))</f>
        <v/>
      </c>
      <c r="V151" s="210" t="str">
        <f>IF(ISERROR(VLOOKUP($A151,#REF!,246,FALSE))=TRUE,"",IF(VLOOKUP($A151,#REF!,246,FALSE)=0,"",VLOOKUP($A151,#REF!,246,FALSE)))</f>
        <v/>
      </c>
      <c r="W151" s="210" t="str">
        <f>IF(ISERROR(VLOOKUP($A151,#REF!,266,FALSE))=TRUE,"",IF(VLOOKUP($A151,#REF!,266,FALSE)=0,"",VLOOKUP($A151,#REF!,266,FALSE)))</f>
        <v/>
      </c>
      <c r="X151" s="210" t="str">
        <f>IF(ISERROR(VLOOKUP($A151,#REF!,286,FALSE))=TRUE,"",IF(VLOOKUP($A151,#REF!,286,FALSE)=0,"",VLOOKUP($A151,#REF!,286,FALSE)))</f>
        <v/>
      </c>
      <c r="Y151" s="210" t="str">
        <f>IF(ISERROR(VLOOKUP($A151,#REF!,306,FALSE))=TRUE,"",IF(VLOOKUP($A151,#REF!,306,FALSE)=0,"",VLOOKUP($A151,#REF!,306,FALSE)))</f>
        <v/>
      </c>
      <c r="Z151" s="210" t="str">
        <f>IF(ISERROR(VLOOKUP($A151,#REF!,326,FALSE))=TRUE,"",IF(VLOOKUP($A151,#REF!,326,FALSE)=0,"",VLOOKUP($A151,#REF!,326,FALSE)))</f>
        <v/>
      </c>
      <c r="AA151" s="210" t="str">
        <f>IF(ISERROR(VLOOKUP($A151,#REF!,346,FALSE))=TRUE,"",IF(VLOOKUP($A151,#REF!,346,FALSE)=0,"",VLOOKUP($A151,#REF!,346,FALSE)))</f>
        <v/>
      </c>
      <c r="AB151" s="210" t="str">
        <f>IF(ISERROR(VLOOKUP($A151,#REF!,366,FALSE))=TRUE,"",IF(VLOOKUP($A151,#REF!,366,FALSE)=0,"",VLOOKUP($A151,#REF!,366,FALSE)))</f>
        <v/>
      </c>
      <c r="AC151" s="210" t="str">
        <f>IF(ISERROR(VLOOKUP($A151,#REF!,386,FALSE))=TRUE,"",IF(VLOOKUP($A151,#REF!,386,FALSE)=0,"",VLOOKUP($A151,#REF!,386,FALSE)))</f>
        <v/>
      </c>
    </row>
    <row r="152" spans="1:29" ht="13.5" customHeight="1">
      <c r="A152" s="204"/>
      <c r="B152" s="89" t="str">
        <f>IF(A152="","",MID(info_weblinks!$C$3,32,3))</f>
        <v/>
      </c>
      <c r="C152" s="89" t="str">
        <f>IF(info_parties!G152="","",info_parties!G152)</f>
        <v/>
      </c>
      <c r="D152" s="89" t="str">
        <f>IF(info_parties!K152="","",info_parties!K152)</f>
        <v/>
      </c>
      <c r="E152" s="89" t="str">
        <f>IF(info_parties!H152="","",info_parties!H152)</f>
        <v/>
      </c>
      <c r="F152" s="205" t="str">
        <f t="shared" si="8"/>
        <v/>
      </c>
      <c r="G152" s="206" t="str">
        <f t="shared" si="9"/>
        <v/>
      </c>
      <c r="H152" s="207" t="str">
        <f t="shared" si="10"/>
        <v/>
      </c>
      <c r="I152" s="208" t="str">
        <f t="shared" si="11"/>
        <v/>
      </c>
      <c r="J152" s="209" t="str">
        <f>IF(ISERROR(VLOOKUP($A152,#REF!,6,FALSE))=TRUE,"",IF(VLOOKUP($A152,#REF!,6,FALSE)=0,"",VLOOKUP($A152,#REF!,6,FALSE)))</f>
        <v/>
      </c>
      <c r="K152" s="209" t="str">
        <f>IF(ISERROR(VLOOKUP($A152,#REF!,26,FALSE))=TRUE,"",IF(VLOOKUP($A152,#REF!,26,FALSE)=0,"",VLOOKUP($A152,#REF!,26,FALSE)))</f>
        <v/>
      </c>
      <c r="L152" s="209" t="str">
        <f>IF(ISERROR(VLOOKUP($A152,#REF!,46,FALSE))=TRUE,"",IF(VLOOKUP($A152,#REF!,46,FALSE)=0,"",VLOOKUP($A152,#REF!,46,FALSE)))</f>
        <v/>
      </c>
      <c r="M152" s="209" t="str">
        <f>IF(ISERROR(VLOOKUP($A152,#REF!,66,FALSE))=TRUE,"",IF(VLOOKUP($A152,#REF!,66,FALSE)=0,"",VLOOKUP($A152,#REF!,66,FALSE)))</f>
        <v/>
      </c>
      <c r="N152" s="209" t="str">
        <f>IF(ISERROR(VLOOKUP($A152,#REF!,86,FALSE))=TRUE,"",IF(VLOOKUP($A152,#REF!,86,FALSE)=0,"",VLOOKUP($A152,#REF!,86,FALSE)))</f>
        <v/>
      </c>
      <c r="O152" s="209" t="str">
        <f>IF(ISERROR(VLOOKUP($A152,#REF!,106,FALSE))=TRUE,"",IF(VLOOKUP($A152,#REF!,106,FALSE)=0,"",VLOOKUP($A152,#REF!,106,FALSE)))</f>
        <v/>
      </c>
      <c r="P152" s="209" t="str">
        <f>IF(ISERROR(VLOOKUP($A152,#REF!,126,FALSE))=TRUE,"",IF(VLOOKUP($A152,#REF!,126,FALSE)=0,"",VLOOKUP($A152,#REF!,126,FALSE)))</f>
        <v/>
      </c>
      <c r="Q152" s="210" t="str">
        <f>IF(ISERROR(VLOOKUP($A152,#REF!,146,FALSE))=TRUE,"",IF(VLOOKUP($A152,#REF!,146,FALSE)=0,"",VLOOKUP($A152,#REF!,146,FALSE)))</f>
        <v/>
      </c>
      <c r="R152" s="210" t="str">
        <f>IF(ISERROR(VLOOKUP($A152,#REF!,166,FALSE))=TRUE,"",IF(VLOOKUP($A152,#REF!,166,FALSE)=0,"",VLOOKUP($A152,#REF!,166,FALSE)))</f>
        <v/>
      </c>
      <c r="S152" s="210" t="str">
        <f>IF(ISERROR(VLOOKUP($A152,#REF!,186,FALSE))=TRUE,"",IF(VLOOKUP($A152,#REF!,186,FALSE)=0,"",VLOOKUP($A152,#REF!,186,FALSE)))</f>
        <v/>
      </c>
      <c r="T152" s="210" t="str">
        <f>IF(ISERROR(VLOOKUP($A152,#REF!,206,FALSE))=TRUE,"",IF(VLOOKUP($A152,#REF!,206,FALSE)=0,"",VLOOKUP($A152,#REF!,206,FALSE)))</f>
        <v/>
      </c>
      <c r="U152" s="210" t="str">
        <f>IF(ISERROR(VLOOKUP($A152,#REF!,226,FALSE))=TRUE,"",IF(VLOOKUP($A152,#REF!,226,FALSE)=0,"",VLOOKUP($A152,#REF!,226,FALSE)))</f>
        <v/>
      </c>
      <c r="V152" s="210" t="str">
        <f>IF(ISERROR(VLOOKUP($A152,#REF!,246,FALSE))=TRUE,"",IF(VLOOKUP($A152,#REF!,246,FALSE)=0,"",VLOOKUP($A152,#REF!,246,FALSE)))</f>
        <v/>
      </c>
      <c r="W152" s="210" t="str">
        <f>IF(ISERROR(VLOOKUP($A152,#REF!,266,FALSE))=TRUE,"",IF(VLOOKUP($A152,#REF!,266,FALSE)=0,"",VLOOKUP($A152,#REF!,266,FALSE)))</f>
        <v/>
      </c>
      <c r="X152" s="210" t="str">
        <f>IF(ISERROR(VLOOKUP($A152,#REF!,286,FALSE))=TRUE,"",IF(VLOOKUP($A152,#REF!,286,FALSE)=0,"",VLOOKUP($A152,#REF!,286,FALSE)))</f>
        <v/>
      </c>
      <c r="Y152" s="210" t="str">
        <f>IF(ISERROR(VLOOKUP($A152,#REF!,306,FALSE))=TRUE,"",IF(VLOOKUP($A152,#REF!,306,FALSE)=0,"",VLOOKUP($A152,#REF!,306,FALSE)))</f>
        <v/>
      </c>
      <c r="Z152" s="210" t="str">
        <f>IF(ISERROR(VLOOKUP($A152,#REF!,326,FALSE))=TRUE,"",IF(VLOOKUP($A152,#REF!,326,FALSE)=0,"",VLOOKUP($A152,#REF!,326,FALSE)))</f>
        <v/>
      </c>
      <c r="AA152" s="210" t="str">
        <f>IF(ISERROR(VLOOKUP($A152,#REF!,346,FALSE))=TRUE,"",IF(VLOOKUP($A152,#REF!,346,FALSE)=0,"",VLOOKUP($A152,#REF!,346,FALSE)))</f>
        <v/>
      </c>
      <c r="AB152" s="210" t="str">
        <f>IF(ISERROR(VLOOKUP($A152,#REF!,366,FALSE))=TRUE,"",IF(VLOOKUP($A152,#REF!,366,FALSE)=0,"",VLOOKUP($A152,#REF!,366,FALSE)))</f>
        <v/>
      </c>
      <c r="AC152" s="210" t="str">
        <f>IF(ISERROR(VLOOKUP($A152,#REF!,386,FALSE))=TRUE,"",IF(VLOOKUP($A152,#REF!,386,FALSE)=0,"",VLOOKUP($A152,#REF!,386,FALSE)))</f>
        <v/>
      </c>
    </row>
    <row r="153" spans="1:29" ht="13.5" customHeight="1">
      <c r="A153" s="204"/>
      <c r="B153" s="89" t="str">
        <f>IF(A153="","",MID(info_weblinks!$C$3,32,3))</f>
        <v/>
      </c>
      <c r="C153" s="89" t="str">
        <f>IF(info_parties!G153="","",info_parties!G153)</f>
        <v/>
      </c>
      <c r="D153" s="89" t="str">
        <f>IF(info_parties!K153="","",info_parties!K153)</f>
        <v/>
      </c>
      <c r="E153" s="89" t="str">
        <f>IF(info_parties!H153="","",info_parties!H153)</f>
        <v/>
      </c>
      <c r="F153" s="205" t="str">
        <f t="shared" si="8"/>
        <v/>
      </c>
      <c r="G153" s="206" t="str">
        <f t="shared" si="9"/>
        <v/>
      </c>
      <c r="H153" s="207" t="str">
        <f t="shared" si="10"/>
        <v/>
      </c>
      <c r="I153" s="208" t="str">
        <f t="shared" si="11"/>
        <v/>
      </c>
      <c r="J153" s="209" t="str">
        <f>IF(ISERROR(VLOOKUP($A153,#REF!,6,FALSE))=TRUE,"",IF(VLOOKUP($A153,#REF!,6,FALSE)=0,"",VLOOKUP($A153,#REF!,6,FALSE)))</f>
        <v/>
      </c>
      <c r="K153" s="209" t="str">
        <f>IF(ISERROR(VLOOKUP($A153,#REF!,26,FALSE))=TRUE,"",IF(VLOOKUP($A153,#REF!,26,FALSE)=0,"",VLOOKUP($A153,#REF!,26,FALSE)))</f>
        <v/>
      </c>
      <c r="L153" s="209" t="str">
        <f>IF(ISERROR(VLOOKUP($A153,#REF!,46,FALSE))=TRUE,"",IF(VLOOKUP($A153,#REF!,46,FALSE)=0,"",VLOOKUP($A153,#REF!,46,FALSE)))</f>
        <v/>
      </c>
      <c r="M153" s="209" t="str">
        <f>IF(ISERROR(VLOOKUP($A153,#REF!,66,FALSE))=TRUE,"",IF(VLOOKUP($A153,#REF!,66,FALSE)=0,"",VLOOKUP($A153,#REF!,66,FALSE)))</f>
        <v/>
      </c>
      <c r="N153" s="209" t="str">
        <f>IF(ISERROR(VLOOKUP($A153,#REF!,86,FALSE))=TRUE,"",IF(VLOOKUP($A153,#REF!,86,FALSE)=0,"",VLOOKUP($A153,#REF!,86,FALSE)))</f>
        <v/>
      </c>
      <c r="O153" s="209" t="str">
        <f>IF(ISERROR(VLOOKUP($A153,#REF!,106,FALSE))=TRUE,"",IF(VLOOKUP($A153,#REF!,106,FALSE)=0,"",VLOOKUP($A153,#REF!,106,FALSE)))</f>
        <v/>
      </c>
      <c r="P153" s="209" t="str">
        <f>IF(ISERROR(VLOOKUP($A153,#REF!,126,FALSE))=TRUE,"",IF(VLOOKUP($A153,#REF!,126,FALSE)=0,"",VLOOKUP($A153,#REF!,126,FALSE)))</f>
        <v/>
      </c>
      <c r="Q153" s="210" t="str">
        <f>IF(ISERROR(VLOOKUP($A153,#REF!,146,FALSE))=TRUE,"",IF(VLOOKUP($A153,#REF!,146,FALSE)=0,"",VLOOKUP($A153,#REF!,146,FALSE)))</f>
        <v/>
      </c>
      <c r="R153" s="210" t="str">
        <f>IF(ISERROR(VLOOKUP($A153,#REF!,166,FALSE))=TRUE,"",IF(VLOOKUP($A153,#REF!,166,FALSE)=0,"",VLOOKUP($A153,#REF!,166,FALSE)))</f>
        <v/>
      </c>
      <c r="S153" s="210" t="str">
        <f>IF(ISERROR(VLOOKUP($A153,#REF!,186,FALSE))=TRUE,"",IF(VLOOKUP($A153,#REF!,186,FALSE)=0,"",VLOOKUP($A153,#REF!,186,FALSE)))</f>
        <v/>
      </c>
      <c r="T153" s="210" t="str">
        <f>IF(ISERROR(VLOOKUP($A153,#REF!,206,FALSE))=TRUE,"",IF(VLOOKUP($A153,#REF!,206,FALSE)=0,"",VLOOKUP($A153,#REF!,206,FALSE)))</f>
        <v/>
      </c>
      <c r="U153" s="210" t="str">
        <f>IF(ISERROR(VLOOKUP($A153,#REF!,226,FALSE))=TRUE,"",IF(VLOOKUP($A153,#REF!,226,FALSE)=0,"",VLOOKUP($A153,#REF!,226,FALSE)))</f>
        <v/>
      </c>
      <c r="V153" s="210" t="str">
        <f>IF(ISERROR(VLOOKUP($A153,#REF!,246,FALSE))=TRUE,"",IF(VLOOKUP($A153,#REF!,246,FALSE)=0,"",VLOOKUP($A153,#REF!,246,FALSE)))</f>
        <v/>
      </c>
      <c r="W153" s="210" t="str">
        <f>IF(ISERROR(VLOOKUP($A153,#REF!,266,FALSE))=TRUE,"",IF(VLOOKUP($A153,#REF!,266,FALSE)=0,"",VLOOKUP($A153,#REF!,266,FALSE)))</f>
        <v/>
      </c>
      <c r="X153" s="210" t="str">
        <f>IF(ISERROR(VLOOKUP($A153,#REF!,286,FALSE))=TRUE,"",IF(VLOOKUP($A153,#REF!,286,FALSE)=0,"",VLOOKUP($A153,#REF!,286,FALSE)))</f>
        <v/>
      </c>
      <c r="Y153" s="210" t="str">
        <f>IF(ISERROR(VLOOKUP($A153,#REF!,306,FALSE))=TRUE,"",IF(VLOOKUP($A153,#REF!,306,FALSE)=0,"",VLOOKUP($A153,#REF!,306,FALSE)))</f>
        <v/>
      </c>
      <c r="Z153" s="210" t="str">
        <f>IF(ISERROR(VLOOKUP($A153,#REF!,326,FALSE))=TRUE,"",IF(VLOOKUP($A153,#REF!,326,FALSE)=0,"",VLOOKUP($A153,#REF!,326,FALSE)))</f>
        <v/>
      </c>
      <c r="AA153" s="210" t="str">
        <f>IF(ISERROR(VLOOKUP($A153,#REF!,346,FALSE))=TRUE,"",IF(VLOOKUP($A153,#REF!,346,FALSE)=0,"",VLOOKUP($A153,#REF!,346,FALSE)))</f>
        <v/>
      </c>
      <c r="AB153" s="210" t="str">
        <f>IF(ISERROR(VLOOKUP($A153,#REF!,366,FALSE))=TRUE,"",IF(VLOOKUP($A153,#REF!,366,FALSE)=0,"",VLOOKUP($A153,#REF!,366,FALSE)))</f>
        <v/>
      </c>
      <c r="AC153" s="210" t="str">
        <f>IF(ISERROR(VLOOKUP($A153,#REF!,386,FALSE))=TRUE,"",IF(VLOOKUP($A153,#REF!,386,FALSE)=0,"",VLOOKUP($A153,#REF!,386,FALSE)))</f>
        <v/>
      </c>
    </row>
    <row r="154" spans="1:29" ht="13.5" customHeight="1">
      <c r="A154" s="204"/>
      <c r="B154" s="89" t="str">
        <f>IF(A154="","",MID(info_weblinks!$C$3,32,3))</f>
        <v/>
      </c>
      <c r="C154" s="89" t="str">
        <f>IF(info_parties!G154="","",info_parties!G154)</f>
        <v/>
      </c>
      <c r="D154" s="89" t="str">
        <f>IF(info_parties!K154="","",info_parties!K154)</f>
        <v/>
      </c>
      <c r="E154" s="89" t="str">
        <f>IF(info_parties!H154="","",info_parties!H154)</f>
        <v/>
      </c>
      <c r="F154" s="205" t="str">
        <f t="shared" si="8"/>
        <v/>
      </c>
      <c r="G154" s="206" t="str">
        <f t="shared" si="9"/>
        <v/>
      </c>
      <c r="H154" s="207" t="str">
        <f t="shared" si="10"/>
        <v/>
      </c>
      <c r="I154" s="208" t="str">
        <f t="shared" si="11"/>
        <v/>
      </c>
      <c r="J154" s="209" t="str">
        <f>IF(ISERROR(VLOOKUP($A154,#REF!,6,FALSE))=TRUE,"",IF(VLOOKUP($A154,#REF!,6,FALSE)=0,"",VLOOKUP($A154,#REF!,6,FALSE)))</f>
        <v/>
      </c>
      <c r="K154" s="209" t="str">
        <f>IF(ISERROR(VLOOKUP($A154,#REF!,26,FALSE))=TRUE,"",IF(VLOOKUP($A154,#REF!,26,FALSE)=0,"",VLOOKUP($A154,#REF!,26,FALSE)))</f>
        <v/>
      </c>
      <c r="L154" s="209" t="str">
        <f>IF(ISERROR(VLOOKUP($A154,#REF!,46,FALSE))=TRUE,"",IF(VLOOKUP($A154,#REF!,46,FALSE)=0,"",VLOOKUP($A154,#REF!,46,FALSE)))</f>
        <v/>
      </c>
      <c r="M154" s="209" t="str">
        <f>IF(ISERROR(VLOOKUP($A154,#REF!,66,FALSE))=TRUE,"",IF(VLOOKUP($A154,#REF!,66,FALSE)=0,"",VLOOKUP($A154,#REF!,66,FALSE)))</f>
        <v/>
      </c>
      <c r="N154" s="209" t="str">
        <f>IF(ISERROR(VLOOKUP($A154,#REF!,86,FALSE))=TRUE,"",IF(VLOOKUP($A154,#REF!,86,FALSE)=0,"",VLOOKUP($A154,#REF!,86,FALSE)))</f>
        <v/>
      </c>
      <c r="O154" s="209" t="str">
        <f>IF(ISERROR(VLOOKUP($A154,#REF!,106,FALSE))=TRUE,"",IF(VLOOKUP($A154,#REF!,106,FALSE)=0,"",VLOOKUP($A154,#REF!,106,FALSE)))</f>
        <v/>
      </c>
      <c r="P154" s="209" t="str">
        <f>IF(ISERROR(VLOOKUP($A154,#REF!,126,FALSE))=TRUE,"",IF(VLOOKUP($A154,#REF!,126,FALSE)=0,"",VLOOKUP($A154,#REF!,126,FALSE)))</f>
        <v/>
      </c>
      <c r="Q154" s="210" t="str">
        <f>IF(ISERROR(VLOOKUP($A154,#REF!,146,FALSE))=TRUE,"",IF(VLOOKUP($A154,#REF!,146,FALSE)=0,"",VLOOKUP($A154,#REF!,146,FALSE)))</f>
        <v/>
      </c>
      <c r="R154" s="210" t="str">
        <f>IF(ISERROR(VLOOKUP($A154,#REF!,166,FALSE))=TRUE,"",IF(VLOOKUP($A154,#REF!,166,FALSE)=0,"",VLOOKUP($A154,#REF!,166,FALSE)))</f>
        <v/>
      </c>
      <c r="S154" s="210" t="str">
        <f>IF(ISERROR(VLOOKUP($A154,#REF!,186,FALSE))=TRUE,"",IF(VLOOKUP($A154,#REF!,186,FALSE)=0,"",VLOOKUP($A154,#REF!,186,FALSE)))</f>
        <v/>
      </c>
      <c r="T154" s="210" t="str">
        <f>IF(ISERROR(VLOOKUP($A154,#REF!,206,FALSE))=TRUE,"",IF(VLOOKUP($A154,#REF!,206,FALSE)=0,"",VLOOKUP($A154,#REF!,206,FALSE)))</f>
        <v/>
      </c>
      <c r="U154" s="210" t="str">
        <f>IF(ISERROR(VLOOKUP($A154,#REF!,226,FALSE))=TRUE,"",IF(VLOOKUP($A154,#REF!,226,FALSE)=0,"",VLOOKUP($A154,#REF!,226,FALSE)))</f>
        <v/>
      </c>
      <c r="V154" s="210" t="str">
        <f>IF(ISERROR(VLOOKUP($A154,#REF!,246,FALSE))=TRUE,"",IF(VLOOKUP($A154,#REF!,246,FALSE)=0,"",VLOOKUP($A154,#REF!,246,FALSE)))</f>
        <v/>
      </c>
      <c r="W154" s="210" t="str">
        <f>IF(ISERROR(VLOOKUP($A154,#REF!,266,FALSE))=TRUE,"",IF(VLOOKUP($A154,#REF!,266,FALSE)=0,"",VLOOKUP($A154,#REF!,266,FALSE)))</f>
        <v/>
      </c>
      <c r="X154" s="210" t="str">
        <f>IF(ISERROR(VLOOKUP($A154,#REF!,286,FALSE))=TRUE,"",IF(VLOOKUP($A154,#REF!,286,FALSE)=0,"",VLOOKUP($A154,#REF!,286,FALSE)))</f>
        <v/>
      </c>
      <c r="Y154" s="210" t="str">
        <f>IF(ISERROR(VLOOKUP($A154,#REF!,306,FALSE))=TRUE,"",IF(VLOOKUP($A154,#REF!,306,FALSE)=0,"",VLOOKUP($A154,#REF!,306,FALSE)))</f>
        <v/>
      </c>
      <c r="Z154" s="210" t="str">
        <f>IF(ISERROR(VLOOKUP($A154,#REF!,326,FALSE))=TRUE,"",IF(VLOOKUP($A154,#REF!,326,FALSE)=0,"",VLOOKUP($A154,#REF!,326,FALSE)))</f>
        <v/>
      </c>
      <c r="AA154" s="210" t="str">
        <f>IF(ISERROR(VLOOKUP($A154,#REF!,346,FALSE))=TRUE,"",IF(VLOOKUP($A154,#REF!,346,FALSE)=0,"",VLOOKUP($A154,#REF!,346,FALSE)))</f>
        <v/>
      </c>
      <c r="AB154" s="210" t="str">
        <f>IF(ISERROR(VLOOKUP($A154,#REF!,366,FALSE))=TRUE,"",IF(VLOOKUP($A154,#REF!,366,FALSE)=0,"",VLOOKUP($A154,#REF!,366,FALSE)))</f>
        <v/>
      </c>
      <c r="AC154" s="210" t="str">
        <f>IF(ISERROR(VLOOKUP($A154,#REF!,386,FALSE))=TRUE,"",IF(VLOOKUP($A154,#REF!,386,FALSE)=0,"",VLOOKUP($A154,#REF!,386,FALSE)))</f>
        <v/>
      </c>
    </row>
    <row r="155" spans="1:29" ht="13.5" customHeight="1">
      <c r="A155" s="204"/>
      <c r="B155" s="89" t="str">
        <f>IF(A155="","",MID(info_weblinks!$C$3,32,3))</f>
        <v/>
      </c>
      <c r="C155" s="89" t="str">
        <f>IF(info_parties!G155="","",info_parties!G155)</f>
        <v/>
      </c>
      <c r="D155" s="89" t="str">
        <f>IF(info_parties!K155="","",info_parties!K155)</f>
        <v/>
      </c>
      <c r="E155" s="89" t="str">
        <f>IF(info_parties!H155="","",info_parties!H155)</f>
        <v/>
      </c>
      <c r="F155" s="205" t="str">
        <f t="shared" si="8"/>
        <v/>
      </c>
      <c r="G155" s="206" t="str">
        <f t="shared" si="9"/>
        <v/>
      </c>
      <c r="H155" s="207" t="str">
        <f t="shared" si="10"/>
        <v/>
      </c>
      <c r="I155" s="208" t="str">
        <f t="shared" si="11"/>
        <v/>
      </c>
      <c r="J155" s="209" t="str">
        <f>IF(ISERROR(VLOOKUP($A155,#REF!,6,FALSE))=TRUE,"",IF(VLOOKUP($A155,#REF!,6,FALSE)=0,"",VLOOKUP($A155,#REF!,6,FALSE)))</f>
        <v/>
      </c>
      <c r="K155" s="209" t="str">
        <f>IF(ISERROR(VLOOKUP($A155,#REF!,26,FALSE))=TRUE,"",IF(VLOOKUP($A155,#REF!,26,FALSE)=0,"",VLOOKUP($A155,#REF!,26,FALSE)))</f>
        <v/>
      </c>
      <c r="L155" s="209" t="str">
        <f>IF(ISERROR(VLOOKUP($A155,#REF!,46,FALSE))=TRUE,"",IF(VLOOKUP($A155,#REF!,46,FALSE)=0,"",VLOOKUP($A155,#REF!,46,FALSE)))</f>
        <v/>
      </c>
      <c r="M155" s="209" t="str">
        <f>IF(ISERROR(VLOOKUP($A155,#REF!,66,FALSE))=TRUE,"",IF(VLOOKUP($A155,#REF!,66,FALSE)=0,"",VLOOKUP($A155,#REF!,66,FALSE)))</f>
        <v/>
      </c>
      <c r="N155" s="209" t="str">
        <f>IF(ISERROR(VLOOKUP($A155,#REF!,86,FALSE))=TRUE,"",IF(VLOOKUP($A155,#REF!,86,FALSE)=0,"",VLOOKUP($A155,#REF!,86,FALSE)))</f>
        <v/>
      </c>
      <c r="O155" s="209" t="str">
        <f>IF(ISERROR(VLOOKUP($A155,#REF!,106,FALSE))=TRUE,"",IF(VLOOKUP($A155,#REF!,106,FALSE)=0,"",VLOOKUP($A155,#REF!,106,FALSE)))</f>
        <v/>
      </c>
      <c r="P155" s="209" t="str">
        <f>IF(ISERROR(VLOOKUP($A155,#REF!,126,FALSE))=TRUE,"",IF(VLOOKUP($A155,#REF!,126,FALSE)=0,"",VLOOKUP($A155,#REF!,126,FALSE)))</f>
        <v/>
      </c>
      <c r="Q155" s="210" t="str">
        <f>IF(ISERROR(VLOOKUP($A155,#REF!,146,FALSE))=TRUE,"",IF(VLOOKUP($A155,#REF!,146,FALSE)=0,"",VLOOKUP($A155,#REF!,146,FALSE)))</f>
        <v/>
      </c>
      <c r="R155" s="210" t="str">
        <f>IF(ISERROR(VLOOKUP($A155,#REF!,166,FALSE))=TRUE,"",IF(VLOOKUP($A155,#REF!,166,FALSE)=0,"",VLOOKUP($A155,#REF!,166,FALSE)))</f>
        <v/>
      </c>
      <c r="S155" s="210" t="str">
        <f>IF(ISERROR(VLOOKUP($A155,#REF!,186,FALSE))=TRUE,"",IF(VLOOKUP($A155,#REF!,186,FALSE)=0,"",VLOOKUP($A155,#REF!,186,FALSE)))</f>
        <v/>
      </c>
      <c r="T155" s="210" t="str">
        <f>IF(ISERROR(VLOOKUP($A155,#REF!,206,FALSE))=TRUE,"",IF(VLOOKUP($A155,#REF!,206,FALSE)=0,"",VLOOKUP($A155,#REF!,206,FALSE)))</f>
        <v/>
      </c>
      <c r="U155" s="210" t="str">
        <f>IF(ISERROR(VLOOKUP($A155,#REF!,226,FALSE))=TRUE,"",IF(VLOOKUP($A155,#REF!,226,FALSE)=0,"",VLOOKUP($A155,#REF!,226,FALSE)))</f>
        <v/>
      </c>
      <c r="V155" s="210" t="str">
        <f>IF(ISERROR(VLOOKUP($A155,#REF!,246,FALSE))=TRUE,"",IF(VLOOKUP($A155,#REF!,246,FALSE)=0,"",VLOOKUP($A155,#REF!,246,FALSE)))</f>
        <v/>
      </c>
      <c r="W155" s="210" t="str">
        <f>IF(ISERROR(VLOOKUP($A155,#REF!,266,FALSE))=TRUE,"",IF(VLOOKUP($A155,#REF!,266,FALSE)=0,"",VLOOKUP($A155,#REF!,266,FALSE)))</f>
        <v/>
      </c>
      <c r="X155" s="210" t="str">
        <f>IF(ISERROR(VLOOKUP($A155,#REF!,286,FALSE))=TRUE,"",IF(VLOOKUP($A155,#REF!,286,FALSE)=0,"",VLOOKUP($A155,#REF!,286,FALSE)))</f>
        <v/>
      </c>
      <c r="Y155" s="210" t="str">
        <f>IF(ISERROR(VLOOKUP($A155,#REF!,306,FALSE))=TRUE,"",IF(VLOOKUP($A155,#REF!,306,FALSE)=0,"",VLOOKUP($A155,#REF!,306,FALSE)))</f>
        <v/>
      </c>
      <c r="Z155" s="210" t="str">
        <f>IF(ISERROR(VLOOKUP($A155,#REF!,326,FALSE))=TRUE,"",IF(VLOOKUP($A155,#REF!,326,FALSE)=0,"",VLOOKUP($A155,#REF!,326,FALSE)))</f>
        <v/>
      </c>
      <c r="AA155" s="210" t="str">
        <f>IF(ISERROR(VLOOKUP($A155,#REF!,346,FALSE))=TRUE,"",IF(VLOOKUP($A155,#REF!,346,FALSE)=0,"",VLOOKUP($A155,#REF!,346,FALSE)))</f>
        <v/>
      </c>
      <c r="AB155" s="210" t="str">
        <f>IF(ISERROR(VLOOKUP($A155,#REF!,366,FALSE))=TRUE,"",IF(VLOOKUP($A155,#REF!,366,FALSE)=0,"",VLOOKUP($A155,#REF!,366,FALSE)))</f>
        <v/>
      </c>
      <c r="AC155" s="210" t="str">
        <f>IF(ISERROR(VLOOKUP($A155,#REF!,386,FALSE))=TRUE,"",IF(VLOOKUP($A155,#REF!,386,FALSE)=0,"",VLOOKUP($A155,#REF!,386,FALSE)))</f>
        <v/>
      </c>
    </row>
    <row r="156" spans="1:29" ht="13.5" customHeight="1">
      <c r="A156" s="204"/>
      <c r="B156" s="89" t="str">
        <f>IF(A156="","",MID(info_weblinks!$C$3,32,3))</f>
        <v/>
      </c>
      <c r="C156" s="89" t="str">
        <f>IF(info_parties!G156="","",info_parties!G156)</f>
        <v/>
      </c>
      <c r="D156" s="89" t="str">
        <f>IF(info_parties!K156="","",info_parties!K156)</f>
        <v/>
      </c>
      <c r="E156" s="89" t="str">
        <f>IF(info_parties!H156="","",info_parties!H156)</f>
        <v/>
      </c>
      <c r="F156" s="205" t="str">
        <f t="shared" si="8"/>
        <v/>
      </c>
      <c r="G156" s="206" t="str">
        <f t="shared" si="9"/>
        <v/>
      </c>
      <c r="H156" s="207" t="str">
        <f t="shared" si="10"/>
        <v/>
      </c>
      <c r="I156" s="208" t="str">
        <f t="shared" si="11"/>
        <v/>
      </c>
      <c r="J156" s="209" t="str">
        <f>IF(ISERROR(VLOOKUP($A156,#REF!,6,FALSE))=TRUE,"",IF(VLOOKUP($A156,#REF!,6,FALSE)=0,"",VLOOKUP($A156,#REF!,6,FALSE)))</f>
        <v/>
      </c>
      <c r="K156" s="209" t="str">
        <f>IF(ISERROR(VLOOKUP($A156,#REF!,26,FALSE))=TRUE,"",IF(VLOOKUP($A156,#REF!,26,FALSE)=0,"",VLOOKUP($A156,#REF!,26,FALSE)))</f>
        <v/>
      </c>
      <c r="L156" s="209" t="str">
        <f>IF(ISERROR(VLOOKUP($A156,#REF!,46,FALSE))=TRUE,"",IF(VLOOKUP($A156,#REF!,46,FALSE)=0,"",VLOOKUP($A156,#REF!,46,FALSE)))</f>
        <v/>
      </c>
      <c r="M156" s="209" t="str">
        <f>IF(ISERROR(VLOOKUP($A156,#REF!,66,FALSE))=TRUE,"",IF(VLOOKUP($A156,#REF!,66,FALSE)=0,"",VLOOKUP($A156,#REF!,66,FALSE)))</f>
        <v/>
      </c>
      <c r="N156" s="209" t="str">
        <f>IF(ISERROR(VLOOKUP($A156,#REF!,86,FALSE))=TRUE,"",IF(VLOOKUP($A156,#REF!,86,FALSE)=0,"",VLOOKUP($A156,#REF!,86,FALSE)))</f>
        <v/>
      </c>
      <c r="O156" s="209" t="str">
        <f>IF(ISERROR(VLOOKUP($A156,#REF!,106,FALSE))=TRUE,"",IF(VLOOKUP($A156,#REF!,106,FALSE)=0,"",VLOOKUP($A156,#REF!,106,FALSE)))</f>
        <v/>
      </c>
      <c r="P156" s="209" t="str">
        <f>IF(ISERROR(VLOOKUP($A156,#REF!,126,FALSE))=TRUE,"",IF(VLOOKUP($A156,#REF!,126,FALSE)=0,"",VLOOKUP($A156,#REF!,126,FALSE)))</f>
        <v/>
      </c>
      <c r="Q156" s="210" t="str">
        <f>IF(ISERROR(VLOOKUP($A156,#REF!,146,FALSE))=TRUE,"",IF(VLOOKUP($A156,#REF!,146,FALSE)=0,"",VLOOKUP($A156,#REF!,146,FALSE)))</f>
        <v/>
      </c>
      <c r="R156" s="210" t="str">
        <f>IF(ISERROR(VLOOKUP($A156,#REF!,166,FALSE))=TRUE,"",IF(VLOOKUP($A156,#REF!,166,FALSE)=0,"",VLOOKUP($A156,#REF!,166,FALSE)))</f>
        <v/>
      </c>
      <c r="S156" s="210" t="str">
        <f>IF(ISERROR(VLOOKUP($A156,#REF!,186,FALSE))=TRUE,"",IF(VLOOKUP($A156,#REF!,186,FALSE)=0,"",VLOOKUP($A156,#REF!,186,FALSE)))</f>
        <v/>
      </c>
      <c r="T156" s="210" t="str">
        <f>IF(ISERROR(VLOOKUP($A156,#REF!,206,FALSE))=TRUE,"",IF(VLOOKUP($A156,#REF!,206,FALSE)=0,"",VLOOKUP($A156,#REF!,206,FALSE)))</f>
        <v/>
      </c>
      <c r="U156" s="210" t="str">
        <f>IF(ISERROR(VLOOKUP($A156,#REF!,226,FALSE))=TRUE,"",IF(VLOOKUP($A156,#REF!,226,FALSE)=0,"",VLOOKUP($A156,#REF!,226,FALSE)))</f>
        <v/>
      </c>
      <c r="V156" s="210" t="str">
        <f>IF(ISERROR(VLOOKUP($A156,#REF!,246,FALSE))=TRUE,"",IF(VLOOKUP($A156,#REF!,246,FALSE)=0,"",VLOOKUP($A156,#REF!,246,FALSE)))</f>
        <v/>
      </c>
      <c r="W156" s="210" t="str">
        <f>IF(ISERROR(VLOOKUP($A156,#REF!,266,FALSE))=TRUE,"",IF(VLOOKUP($A156,#REF!,266,FALSE)=0,"",VLOOKUP($A156,#REF!,266,FALSE)))</f>
        <v/>
      </c>
      <c r="X156" s="210" t="str">
        <f>IF(ISERROR(VLOOKUP($A156,#REF!,286,FALSE))=TRUE,"",IF(VLOOKUP($A156,#REF!,286,FALSE)=0,"",VLOOKUP($A156,#REF!,286,FALSE)))</f>
        <v/>
      </c>
      <c r="Y156" s="210" t="str">
        <f>IF(ISERROR(VLOOKUP($A156,#REF!,306,FALSE))=TRUE,"",IF(VLOOKUP($A156,#REF!,306,FALSE)=0,"",VLOOKUP($A156,#REF!,306,FALSE)))</f>
        <v/>
      </c>
      <c r="Z156" s="210" t="str">
        <f>IF(ISERROR(VLOOKUP($A156,#REF!,326,FALSE))=TRUE,"",IF(VLOOKUP($A156,#REF!,326,FALSE)=0,"",VLOOKUP($A156,#REF!,326,FALSE)))</f>
        <v/>
      </c>
      <c r="AA156" s="210" t="str">
        <f>IF(ISERROR(VLOOKUP($A156,#REF!,346,FALSE))=TRUE,"",IF(VLOOKUP($A156,#REF!,346,FALSE)=0,"",VLOOKUP($A156,#REF!,346,FALSE)))</f>
        <v/>
      </c>
      <c r="AB156" s="210" t="str">
        <f>IF(ISERROR(VLOOKUP($A156,#REF!,366,FALSE))=TRUE,"",IF(VLOOKUP($A156,#REF!,366,FALSE)=0,"",VLOOKUP($A156,#REF!,366,FALSE)))</f>
        <v/>
      </c>
      <c r="AC156" s="210" t="str">
        <f>IF(ISERROR(VLOOKUP($A156,#REF!,386,FALSE))=TRUE,"",IF(VLOOKUP($A156,#REF!,386,FALSE)=0,"",VLOOKUP($A156,#REF!,386,FALSE)))</f>
        <v/>
      </c>
    </row>
    <row r="157" spans="1:29" ht="13.5" customHeight="1">
      <c r="A157" s="204"/>
      <c r="B157" s="89" t="str">
        <f>IF(A157="","",MID(info_weblinks!$C$3,32,3))</f>
        <v/>
      </c>
      <c r="C157" s="89" t="str">
        <f>IF(info_parties!G157="","",info_parties!G157)</f>
        <v/>
      </c>
      <c r="D157" s="89" t="str">
        <f>IF(info_parties!K157="","",info_parties!K157)</f>
        <v/>
      </c>
      <c r="E157" s="89" t="str">
        <f>IF(info_parties!H157="","",info_parties!H157)</f>
        <v/>
      </c>
      <c r="F157" s="205" t="str">
        <f t="shared" si="8"/>
        <v/>
      </c>
      <c r="G157" s="206" t="str">
        <f t="shared" si="9"/>
        <v/>
      </c>
      <c r="H157" s="207" t="str">
        <f t="shared" si="10"/>
        <v/>
      </c>
      <c r="I157" s="208" t="str">
        <f t="shared" si="11"/>
        <v/>
      </c>
      <c r="J157" s="209" t="str">
        <f>IF(ISERROR(VLOOKUP($A157,#REF!,6,FALSE))=TRUE,"",IF(VLOOKUP($A157,#REF!,6,FALSE)=0,"",VLOOKUP($A157,#REF!,6,FALSE)))</f>
        <v/>
      </c>
      <c r="K157" s="209" t="str">
        <f>IF(ISERROR(VLOOKUP($A157,#REF!,26,FALSE))=TRUE,"",IF(VLOOKUP($A157,#REF!,26,FALSE)=0,"",VLOOKUP($A157,#REF!,26,FALSE)))</f>
        <v/>
      </c>
      <c r="L157" s="209" t="str">
        <f>IF(ISERROR(VLOOKUP($A157,#REF!,46,FALSE))=TRUE,"",IF(VLOOKUP($A157,#REF!,46,FALSE)=0,"",VLOOKUP($A157,#REF!,46,FALSE)))</f>
        <v/>
      </c>
      <c r="M157" s="209" t="str">
        <f>IF(ISERROR(VLOOKUP($A157,#REF!,66,FALSE))=TRUE,"",IF(VLOOKUP($A157,#REF!,66,FALSE)=0,"",VLOOKUP($A157,#REF!,66,FALSE)))</f>
        <v/>
      </c>
      <c r="N157" s="209" t="str">
        <f>IF(ISERROR(VLOOKUP($A157,#REF!,86,FALSE))=TRUE,"",IF(VLOOKUP($A157,#REF!,86,FALSE)=0,"",VLOOKUP($A157,#REF!,86,FALSE)))</f>
        <v/>
      </c>
      <c r="O157" s="209" t="str">
        <f>IF(ISERROR(VLOOKUP($A157,#REF!,106,FALSE))=TRUE,"",IF(VLOOKUP($A157,#REF!,106,FALSE)=0,"",VLOOKUP($A157,#REF!,106,FALSE)))</f>
        <v/>
      </c>
      <c r="P157" s="209" t="str">
        <f>IF(ISERROR(VLOOKUP($A157,#REF!,126,FALSE))=TRUE,"",IF(VLOOKUP($A157,#REF!,126,FALSE)=0,"",VLOOKUP($A157,#REF!,126,FALSE)))</f>
        <v/>
      </c>
      <c r="Q157" s="210" t="str">
        <f>IF(ISERROR(VLOOKUP($A157,#REF!,146,FALSE))=TRUE,"",IF(VLOOKUP($A157,#REF!,146,FALSE)=0,"",VLOOKUP($A157,#REF!,146,FALSE)))</f>
        <v/>
      </c>
      <c r="R157" s="210" t="str">
        <f>IF(ISERROR(VLOOKUP($A157,#REF!,166,FALSE))=TRUE,"",IF(VLOOKUP($A157,#REF!,166,FALSE)=0,"",VLOOKUP($A157,#REF!,166,FALSE)))</f>
        <v/>
      </c>
      <c r="S157" s="210" t="str">
        <f>IF(ISERROR(VLOOKUP($A157,#REF!,186,FALSE))=TRUE,"",IF(VLOOKUP($A157,#REF!,186,FALSE)=0,"",VLOOKUP($A157,#REF!,186,FALSE)))</f>
        <v/>
      </c>
      <c r="T157" s="210" t="str">
        <f>IF(ISERROR(VLOOKUP($A157,#REF!,206,FALSE))=TRUE,"",IF(VLOOKUP($A157,#REF!,206,FALSE)=0,"",VLOOKUP($A157,#REF!,206,FALSE)))</f>
        <v/>
      </c>
      <c r="U157" s="210" t="str">
        <f>IF(ISERROR(VLOOKUP($A157,#REF!,226,FALSE))=TRUE,"",IF(VLOOKUP($A157,#REF!,226,FALSE)=0,"",VLOOKUP($A157,#REF!,226,FALSE)))</f>
        <v/>
      </c>
      <c r="V157" s="210" t="str">
        <f>IF(ISERROR(VLOOKUP($A157,#REF!,246,FALSE))=TRUE,"",IF(VLOOKUP($A157,#REF!,246,FALSE)=0,"",VLOOKUP($A157,#REF!,246,FALSE)))</f>
        <v/>
      </c>
      <c r="W157" s="210" t="str">
        <f>IF(ISERROR(VLOOKUP($A157,#REF!,266,FALSE))=TRUE,"",IF(VLOOKUP($A157,#REF!,266,FALSE)=0,"",VLOOKUP($A157,#REF!,266,FALSE)))</f>
        <v/>
      </c>
      <c r="X157" s="210" t="str">
        <f>IF(ISERROR(VLOOKUP($A157,#REF!,286,FALSE))=TRUE,"",IF(VLOOKUP($A157,#REF!,286,FALSE)=0,"",VLOOKUP($A157,#REF!,286,FALSE)))</f>
        <v/>
      </c>
      <c r="Y157" s="210" t="str">
        <f>IF(ISERROR(VLOOKUP($A157,#REF!,306,FALSE))=TRUE,"",IF(VLOOKUP($A157,#REF!,306,FALSE)=0,"",VLOOKUP($A157,#REF!,306,FALSE)))</f>
        <v/>
      </c>
      <c r="Z157" s="210" t="str">
        <f>IF(ISERROR(VLOOKUP($A157,#REF!,326,FALSE))=TRUE,"",IF(VLOOKUP($A157,#REF!,326,FALSE)=0,"",VLOOKUP($A157,#REF!,326,FALSE)))</f>
        <v/>
      </c>
      <c r="AA157" s="210" t="str">
        <f>IF(ISERROR(VLOOKUP($A157,#REF!,346,FALSE))=TRUE,"",IF(VLOOKUP($A157,#REF!,346,FALSE)=0,"",VLOOKUP($A157,#REF!,346,FALSE)))</f>
        <v/>
      </c>
      <c r="AB157" s="210" t="str">
        <f>IF(ISERROR(VLOOKUP($A157,#REF!,366,FALSE))=TRUE,"",IF(VLOOKUP($A157,#REF!,366,FALSE)=0,"",VLOOKUP($A157,#REF!,366,FALSE)))</f>
        <v/>
      </c>
      <c r="AC157" s="210" t="str">
        <f>IF(ISERROR(VLOOKUP($A157,#REF!,386,FALSE))=TRUE,"",IF(VLOOKUP($A157,#REF!,386,FALSE)=0,"",VLOOKUP($A157,#REF!,386,FALSE)))</f>
        <v/>
      </c>
    </row>
    <row r="158" spans="1:29" ht="13.5" customHeight="1">
      <c r="A158" s="204"/>
      <c r="B158" s="89" t="str">
        <f>IF(A158="","",MID(info_weblinks!$C$3,32,3))</f>
        <v/>
      </c>
      <c r="C158" s="89" t="str">
        <f>IF(info_parties!G158="","",info_parties!G158)</f>
        <v/>
      </c>
      <c r="D158" s="89" t="str">
        <f>IF(info_parties!K158="","",info_parties!K158)</f>
        <v/>
      </c>
      <c r="E158" s="89" t="str">
        <f>IF(info_parties!H158="","",info_parties!H158)</f>
        <v/>
      </c>
      <c r="F158" s="205" t="str">
        <f t="shared" si="8"/>
        <v/>
      </c>
      <c r="G158" s="206" t="str">
        <f t="shared" si="9"/>
        <v/>
      </c>
      <c r="H158" s="207" t="str">
        <f t="shared" si="10"/>
        <v/>
      </c>
      <c r="I158" s="208" t="str">
        <f t="shared" si="11"/>
        <v/>
      </c>
      <c r="J158" s="209" t="str">
        <f>IF(ISERROR(VLOOKUP($A158,#REF!,6,FALSE))=TRUE,"",IF(VLOOKUP($A158,#REF!,6,FALSE)=0,"",VLOOKUP($A158,#REF!,6,FALSE)))</f>
        <v/>
      </c>
      <c r="K158" s="209" t="str">
        <f>IF(ISERROR(VLOOKUP($A158,#REF!,26,FALSE))=TRUE,"",IF(VLOOKUP($A158,#REF!,26,FALSE)=0,"",VLOOKUP($A158,#REF!,26,FALSE)))</f>
        <v/>
      </c>
      <c r="L158" s="209" t="str">
        <f>IF(ISERROR(VLOOKUP($A158,#REF!,46,FALSE))=TRUE,"",IF(VLOOKUP($A158,#REF!,46,FALSE)=0,"",VLOOKUP($A158,#REF!,46,FALSE)))</f>
        <v/>
      </c>
      <c r="M158" s="209" t="str">
        <f>IF(ISERROR(VLOOKUP($A158,#REF!,66,FALSE))=TRUE,"",IF(VLOOKUP($A158,#REF!,66,FALSE)=0,"",VLOOKUP($A158,#REF!,66,FALSE)))</f>
        <v/>
      </c>
      <c r="N158" s="209" t="str">
        <f>IF(ISERROR(VLOOKUP($A158,#REF!,86,FALSE))=TRUE,"",IF(VLOOKUP($A158,#REF!,86,FALSE)=0,"",VLOOKUP($A158,#REF!,86,FALSE)))</f>
        <v/>
      </c>
      <c r="O158" s="209" t="str">
        <f>IF(ISERROR(VLOOKUP($A158,#REF!,106,FALSE))=TRUE,"",IF(VLOOKUP($A158,#REF!,106,FALSE)=0,"",VLOOKUP($A158,#REF!,106,FALSE)))</f>
        <v/>
      </c>
      <c r="P158" s="209" t="str">
        <f>IF(ISERROR(VLOOKUP($A158,#REF!,126,FALSE))=TRUE,"",IF(VLOOKUP($A158,#REF!,126,FALSE)=0,"",VLOOKUP($A158,#REF!,126,FALSE)))</f>
        <v/>
      </c>
      <c r="Q158" s="210" t="str">
        <f>IF(ISERROR(VLOOKUP($A158,#REF!,146,FALSE))=TRUE,"",IF(VLOOKUP($A158,#REF!,146,FALSE)=0,"",VLOOKUP($A158,#REF!,146,FALSE)))</f>
        <v/>
      </c>
      <c r="R158" s="210" t="str">
        <f>IF(ISERROR(VLOOKUP($A158,#REF!,166,FALSE))=TRUE,"",IF(VLOOKUP($A158,#REF!,166,FALSE)=0,"",VLOOKUP($A158,#REF!,166,FALSE)))</f>
        <v/>
      </c>
      <c r="S158" s="210" t="str">
        <f>IF(ISERROR(VLOOKUP($A158,#REF!,186,FALSE))=TRUE,"",IF(VLOOKUP($A158,#REF!,186,FALSE)=0,"",VLOOKUP($A158,#REF!,186,FALSE)))</f>
        <v/>
      </c>
      <c r="T158" s="210" t="str">
        <f>IF(ISERROR(VLOOKUP($A158,#REF!,206,FALSE))=TRUE,"",IF(VLOOKUP($A158,#REF!,206,FALSE)=0,"",VLOOKUP($A158,#REF!,206,FALSE)))</f>
        <v/>
      </c>
      <c r="U158" s="210" t="str">
        <f>IF(ISERROR(VLOOKUP($A158,#REF!,226,FALSE))=TRUE,"",IF(VLOOKUP($A158,#REF!,226,FALSE)=0,"",VLOOKUP($A158,#REF!,226,FALSE)))</f>
        <v/>
      </c>
      <c r="V158" s="210" t="str">
        <f>IF(ISERROR(VLOOKUP($A158,#REF!,246,FALSE))=TRUE,"",IF(VLOOKUP($A158,#REF!,246,FALSE)=0,"",VLOOKUP($A158,#REF!,246,FALSE)))</f>
        <v/>
      </c>
      <c r="W158" s="210" t="str">
        <f>IF(ISERROR(VLOOKUP($A158,#REF!,266,FALSE))=TRUE,"",IF(VLOOKUP($A158,#REF!,266,FALSE)=0,"",VLOOKUP($A158,#REF!,266,FALSE)))</f>
        <v/>
      </c>
      <c r="X158" s="210" t="str">
        <f>IF(ISERROR(VLOOKUP($A158,#REF!,286,FALSE))=TRUE,"",IF(VLOOKUP($A158,#REF!,286,FALSE)=0,"",VLOOKUP($A158,#REF!,286,FALSE)))</f>
        <v/>
      </c>
      <c r="Y158" s="210" t="str">
        <f>IF(ISERROR(VLOOKUP($A158,#REF!,306,FALSE))=TRUE,"",IF(VLOOKUP($A158,#REF!,306,FALSE)=0,"",VLOOKUP($A158,#REF!,306,FALSE)))</f>
        <v/>
      </c>
      <c r="Z158" s="210" t="str">
        <f>IF(ISERROR(VLOOKUP($A158,#REF!,326,FALSE))=TRUE,"",IF(VLOOKUP($A158,#REF!,326,FALSE)=0,"",VLOOKUP($A158,#REF!,326,FALSE)))</f>
        <v/>
      </c>
      <c r="AA158" s="210" t="str">
        <f>IF(ISERROR(VLOOKUP($A158,#REF!,346,FALSE))=TRUE,"",IF(VLOOKUP($A158,#REF!,346,FALSE)=0,"",VLOOKUP($A158,#REF!,346,FALSE)))</f>
        <v/>
      </c>
      <c r="AB158" s="210" t="str">
        <f>IF(ISERROR(VLOOKUP($A158,#REF!,366,FALSE))=TRUE,"",IF(VLOOKUP($A158,#REF!,366,FALSE)=0,"",VLOOKUP($A158,#REF!,366,FALSE)))</f>
        <v/>
      </c>
      <c r="AC158" s="210" t="str">
        <f>IF(ISERROR(VLOOKUP($A158,#REF!,386,FALSE))=TRUE,"",IF(VLOOKUP($A158,#REF!,386,FALSE)=0,"",VLOOKUP($A158,#REF!,386,FALSE)))</f>
        <v/>
      </c>
    </row>
    <row r="159" spans="1:29" ht="13.5" customHeight="1">
      <c r="A159" s="204"/>
      <c r="B159" s="89" t="str">
        <f>IF(A159="","",MID(info_weblinks!$C$3,32,3))</f>
        <v/>
      </c>
      <c r="C159" s="89" t="str">
        <f>IF(info_parties!G159="","",info_parties!G159)</f>
        <v/>
      </c>
      <c r="D159" s="89" t="str">
        <f>IF(info_parties!K159="","",info_parties!K159)</f>
        <v/>
      </c>
      <c r="E159" s="89" t="str">
        <f>IF(info_parties!H159="","",info_parties!H159)</f>
        <v/>
      </c>
      <c r="F159" s="205" t="str">
        <f t="shared" si="8"/>
        <v/>
      </c>
      <c r="G159" s="206" t="str">
        <f t="shared" si="9"/>
        <v/>
      </c>
      <c r="H159" s="207" t="str">
        <f t="shared" si="10"/>
        <v/>
      </c>
      <c r="I159" s="208" t="str">
        <f t="shared" si="11"/>
        <v/>
      </c>
      <c r="J159" s="209" t="str">
        <f>IF(ISERROR(VLOOKUP($A159,#REF!,6,FALSE))=TRUE,"",IF(VLOOKUP($A159,#REF!,6,FALSE)=0,"",VLOOKUP($A159,#REF!,6,FALSE)))</f>
        <v/>
      </c>
      <c r="K159" s="209" t="str">
        <f>IF(ISERROR(VLOOKUP($A159,#REF!,26,FALSE))=TRUE,"",IF(VLOOKUP($A159,#REF!,26,FALSE)=0,"",VLOOKUP($A159,#REF!,26,FALSE)))</f>
        <v/>
      </c>
      <c r="L159" s="209" t="str">
        <f>IF(ISERROR(VLOOKUP($A159,#REF!,46,FALSE))=TRUE,"",IF(VLOOKUP($A159,#REF!,46,FALSE)=0,"",VLOOKUP($A159,#REF!,46,FALSE)))</f>
        <v/>
      </c>
      <c r="M159" s="209" t="str">
        <f>IF(ISERROR(VLOOKUP($A159,#REF!,66,FALSE))=TRUE,"",IF(VLOOKUP($A159,#REF!,66,FALSE)=0,"",VLOOKUP($A159,#REF!,66,FALSE)))</f>
        <v/>
      </c>
      <c r="N159" s="209" t="str">
        <f>IF(ISERROR(VLOOKUP($A159,#REF!,86,FALSE))=TRUE,"",IF(VLOOKUP($A159,#REF!,86,FALSE)=0,"",VLOOKUP($A159,#REF!,86,FALSE)))</f>
        <v/>
      </c>
      <c r="O159" s="209" t="str">
        <f>IF(ISERROR(VLOOKUP($A159,#REF!,106,FALSE))=TRUE,"",IF(VLOOKUP($A159,#REF!,106,FALSE)=0,"",VLOOKUP($A159,#REF!,106,FALSE)))</f>
        <v/>
      </c>
      <c r="P159" s="209" t="str">
        <f>IF(ISERROR(VLOOKUP($A159,#REF!,126,FALSE))=TRUE,"",IF(VLOOKUP($A159,#REF!,126,FALSE)=0,"",VLOOKUP($A159,#REF!,126,FALSE)))</f>
        <v/>
      </c>
      <c r="Q159" s="210" t="str">
        <f>IF(ISERROR(VLOOKUP($A159,#REF!,146,FALSE))=TRUE,"",IF(VLOOKUP($A159,#REF!,146,FALSE)=0,"",VLOOKUP($A159,#REF!,146,FALSE)))</f>
        <v/>
      </c>
      <c r="R159" s="210" t="str">
        <f>IF(ISERROR(VLOOKUP($A159,#REF!,166,FALSE))=TRUE,"",IF(VLOOKUP($A159,#REF!,166,FALSE)=0,"",VLOOKUP($A159,#REF!,166,FALSE)))</f>
        <v/>
      </c>
      <c r="S159" s="210" t="str">
        <f>IF(ISERROR(VLOOKUP($A159,#REF!,186,FALSE))=TRUE,"",IF(VLOOKUP($A159,#REF!,186,FALSE)=0,"",VLOOKUP($A159,#REF!,186,FALSE)))</f>
        <v/>
      </c>
      <c r="T159" s="210" t="str">
        <f>IF(ISERROR(VLOOKUP($A159,#REF!,206,FALSE))=TRUE,"",IF(VLOOKUP($A159,#REF!,206,FALSE)=0,"",VLOOKUP($A159,#REF!,206,FALSE)))</f>
        <v/>
      </c>
      <c r="U159" s="210" t="str">
        <f>IF(ISERROR(VLOOKUP($A159,#REF!,226,FALSE))=TRUE,"",IF(VLOOKUP($A159,#REF!,226,FALSE)=0,"",VLOOKUP($A159,#REF!,226,FALSE)))</f>
        <v/>
      </c>
      <c r="V159" s="210" t="str">
        <f>IF(ISERROR(VLOOKUP($A159,#REF!,246,FALSE))=TRUE,"",IF(VLOOKUP($A159,#REF!,246,FALSE)=0,"",VLOOKUP($A159,#REF!,246,FALSE)))</f>
        <v/>
      </c>
      <c r="W159" s="210" t="str">
        <f>IF(ISERROR(VLOOKUP($A159,#REF!,266,FALSE))=TRUE,"",IF(VLOOKUP($A159,#REF!,266,FALSE)=0,"",VLOOKUP($A159,#REF!,266,FALSE)))</f>
        <v/>
      </c>
      <c r="X159" s="210" t="str">
        <f>IF(ISERROR(VLOOKUP($A159,#REF!,286,FALSE))=TRUE,"",IF(VLOOKUP($A159,#REF!,286,FALSE)=0,"",VLOOKUP($A159,#REF!,286,FALSE)))</f>
        <v/>
      </c>
      <c r="Y159" s="210" t="str">
        <f>IF(ISERROR(VLOOKUP($A159,#REF!,306,FALSE))=TRUE,"",IF(VLOOKUP($A159,#REF!,306,FALSE)=0,"",VLOOKUP($A159,#REF!,306,FALSE)))</f>
        <v/>
      </c>
      <c r="Z159" s="210" t="str">
        <f>IF(ISERROR(VLOOKUP($A159,#REF!,326,FALSE))=TRUE,"",IF(VLOOKUP($A159,#REF!,326,FALSE)=0,"",VLOOKUP($A159,#REF!,326,FALSE)))</f>
        <v/>
      </c>
      <c r="AA159" s="210" t="str">
        <f>IF(ISERROR(VLOOKUP($A159,#REF!,346,FALSE))=TRUE,"",IF(VLOOKUP($A159,#REF!,346,FALSE)=0,"",VLOOKUP($A159,#REF!,346,FALSE)))</f>
        <v/>
      </c>
      <c r="AB159" s="210" t="str">
        <f>IF(ISERROR(VLOOKUP($A159,#REF!,366,FALSE))=TRUE,"",IF(VLOOKUP($A159,#REF!,366,FALSE)=0,"",VLOOKUP($A159,#REF!,366,FALSE)))</f>
        <v/>
      </c>
      <c r="AC159" s="210" t="str">
        <f>IF(ISERROR(VLOOKUP($A159,#REF!,386,FALSE))=TRUE,"",IF(VLOOKUP($A159,#REF!,386,FALSE)=0,"",VLOOKUP($A159,#REF!,386,FALSE)))</f>
        <v/>
      </c>
    </row>
    <row r="160" spans="1:29" ht="13.5" customHeight="1">
      <c r="A160" s="204"/>
      <c r="B160" s="89" t="str">
        <f>IF(A160="","",MID(info_weblinks!$C$3,32,3))</f>
        <v/>
      </c>
      <c r="C160" s="89" t="str">
        <f>IF(info_parties!G160="","",info_parties!G160)</f>
        <v/>
      </c>
      <c r="D160" s="89" t="str">
        <f>IF(info_parties!K160="","",info_parties!K160)</f>
        <v/>
      </c>
      <c r="E160" s="89" t="str">
        <f>IF(info_parties!H160="","",info_parties!H160)</f>
        <v/>
      </c>
      <c r="F160" s="205" t="str">
        <f t="shared" si="8"/>
        <v/>
      </c>
      <c r="G160" s="206" t="str">
        <f t="shared" si="9"/>
        <v/>
      </c>
      <c r="H160" s="207" t="str">
        <f t="shared" si="10"/>
        <v/>
      </c>
      <c r="I160" s="208" t="str">
        <f t="shared" si="11"/>
        <v/>
      </c>
      <c r="J160" s="209" t="str">
        <f>IF(ISERROR(VLOOKUP($A160,#REF!,6,FALSE))=TRUE,"",IF(VLOOKUP($A160,#REF!,6,FALSE)=0,"",VLOOKUP($A160,#REF!,6,FALSE)))</f>
        <v/>
      </c>
      <c r="K160" s="209" t="str">
        <f>IF(ISERROR(VLOOKUP($A160,#REF!,26,FALSE))=TRUE,"",IF(VLOOKUP($A160,#REF!,26,FALSE)=0,"",VLOOKUP($A160,#REF!,26,FALSE)))</f>
        <v/>
      </c>
      <c r="L160" s="209" t="str">
        <f>IF(ISERROR(VLOOKUP($A160,#REF!,46,FALSE))=TRUE,"",IF(VLOOKUP($A160,#REF!,46,FALSE)=0,"",VLOOKUP($A160,#REF!,46,FALSE)))</f>
        <v/>
      </c>
      <c r="M160" s="209" t="str">
        <f>IF(ISERROR(VLOOKUP($A160,#REF!,66,FALSE))=TRUE,"",IF(VLOOKUP($A160,#REF!,66,FALSE)=0,"",VLOOKUP($A160,#REF!,66,FALSE)))</f>
        <v/>
      </c>
      <c r="N160" s="209" t="str">
        <f>IF(ISERROR(VLOOKUP($A160,#REF!,86,FALSE))=TRUE,"",IF(VLOOKUP($A160,#REF!,86,FALSE)=0,"",VLOOKUP($A160,#REF!,86,FALSE)))</f>
        <v/>
      </c>
      <c r="O160" s="209" t="str">
        <f>IF(ISERROR(VLOOKUP($A160,#REF!,106,FALSE))=TRUE,"",IF(VLOOKUP($A160,#REF!,106,FALSE)=0,"",VLOOKUP($A160,#REF!,106,FALSE)))</f>
        <v/>
      </c>
      <c r="P160" s="209" t="str">
        <f>IF(ISERROR(VLOOKUP($A160,#REF!,126,FALSE))=TRUE,"",IF(VLOOKUP($A160,#REF!,126,FALSE)=0,"",VLOOKUP($A160,#REF!,126,FALSE)))</f>
        <v/>
      </c>
      <c r="Q160" s="210" t="str">
        <f>IF(ISERROR(VLOOKUP($A160,#REF!,146,FALSE))=TRUE,"",IF(VLOOKUP($A160,#REF!,146,FALSE)=0,"",VLOOKUP($A160,#REF!,146,FALSE)))</f>
        <v/>
      </c>
      <c r="R160" s="210" t="str">
        <f>IF(ISERROR(VLOOKUP($A160,#REF!,166,FALSE))=TRUE,"",IF(VLOOKUP($A160,#REF!,166,FALSE)=0,"",VLOOKUP($A160,#REF!,166,FALSE)))</f>
        <v/>
      </c>
      <c r="S160" s="210" t="str">
        <f>IF(ISERROR(VLOOKUP($A160,#REF!,186,FALSE))=TRUE,"",IF(VLOOKUP($A160,#REF!,186,FALSE)=0,"",VLOOKUP($A160,#REF!,186,FALSE)))</f>
        <v/>
      </c>
      <c r="T160" s="210" t="str">
        <f>IF(ISERROR(VLOOKUP($A160,#REF!,206,FALSE))=TRUE,"",IF(VLOOKUP($A160,#REF!,206,FALSE)=0,"",VLOOKUP($A160,#REF!,206,FALSE)))</f>
        <v/>
      </c>
      <c r="U160" s="210" t="str">
        <f>IF(ISERROR(VLOOKUP($A160,#REF!,226,FALSE))=TRUE,"",IF(VLOOKUP($A160,#REF!,226,FALSE)=0,"",VLOOKUP($A160,#REF!,226,FALSE)))</f>
        <v/>
      </c>
      <c r="V160" s="210" t="str">
        <f>IF(ISERROR(VLOOKUP($A160,#REF!,246,FALSE))=TRUE,"",IF(VLOOKUP($A160,#REF!,246,FALSE)=0,"",VLOOKUP($A160,#REF!,246,FALSE)))</f>
        <v/>
      </c>
      <c r="W160" s="210" t="str">
        <f>IF(ISERROR(VLOOKUP($A160,#REF!,266,FALSE))=TRUE,"",IF(VLOOKUP($A160,#REF!,266,FALSE)=0,"",VLOOKUP($A160,#REF!,266,FALSE)))</f>
        <v/>
      </c>
      <c r="X160" s="210" t="str">
        <f>IF(ISERROR(VLOOKUP($A160,#REF!,286,FALSE))=TRUE,"",IF(VLOOKUP($A160,#REF!,286,FALSE)=0,"",VLOOKUP($A160,#REF!,286,FALSE)))</f>
        <v/>
      </c>
      <c r="Y160" s="210" t="str">
        <f>IF(ISERROR(VLOOKUP($A160,#REF!,306,FALSE))=TRUE,"",IF(VLOOKUP($A160,#REF!,306,FALSE)=0,"",VLOOKUP($A160,#REF!,306,FALSE)))</f>
        <v/>
      </c>
      <c r="Z160" s="210" t="str">
        <f>IF(ISERROR(VLOOKUP($A160,#REF!,326,FALSE))=TRUE,"",IF(VLOOKUP($A160,#REF!,326,FALSE)=0,"",VLOOKUP($A160,#REF!,326,FALSE)))</f>
        <v/>
      </c>
      <c r="AA160" s="210" t="str">
        <f>IF(ISERROR(VLOOKUP($A160,#REF!,346,FALSE))=TRUE,"",IF(VLOOKUP($A160,#REF!,346,FALSE)=0,"",VLOOKUP($A160,#REF!,346,FALSE)))</f>
        <v/>
      </c>
      <c r="AB160" s="210" t="str">
        <f>IF(ISERROR(VLOOKUP($A160,#REF!,366,FALSE))=TRUE,"",IF(VLOOKUP($A160,#REF!,366,FALSE)=0,"",VLOOKUP($A160,#REF!,366,FALSE)))</f>
        <v/>
      </c>
      <c r="AC160" s="210" t="str">
        <f>IF(ISERROR(VLOOKUP($A160,#REF!,386,FALSE))=TRUE,"",IF(VLOOKUP($A160,#REF!,386,FALSE)=0,"",VLOOKUP($A160,#REF!,386,FALSE)))</f>
        <v/>
      </c>
    </row>
    <row r="161" spans="1:29" ht="13.5" customHeight="1">
      <c r="A161" s="204"/>
      <c r="B161" s="89" t="str">
        <f>IF(A161="","",MID(info_weblinks!$C$3,32,3))</f>
        <v/>
      </c>
      <c r="C161" s="89" t="str">
        <f>IF(info_parties!G161="","",info_parties!G161)</f>
        <v/>
      </c>
      <c r="D161" s="89" t="str">
        <f>IF(info_parties!K161="","",info_parties!K161)</f>
        <v/>
      </c>
      <c r="E161" s="89" t="str">
        <f>IF(info_parties!H161="","",info_parties!H161)</f>
        <v/>
      </c>
      <c r="F161" s="205" t="str">
        <f t="shared" si="8"/>
        <v/>
      </c>
      <c r="G161" s="206" t="str">
        <f t="shared" si="9"/>
        <v/>
      </c>
      <c r="H161" s="207" t="str">
        <f t="shared" si="10"/>
        <v/>
      </c>
      <c r="I161" s="208" t="str">
        <f t="shared" si="11"/>
        <v/>
      </c>
      <c r="J161" s="209" t="str">
        <f>IF(ISERROR(VLOOKUP($A161,#REF!,6,FALSE))=TRUE,"",IF(VLOOKUP($A161,#REF!,6,FALSE)=0,"",VLOOKUP($A161,#REF!,6,FALSE)))</f>
        <v/>
      </c>
      <c r="K161" s="209" t="str">
        <f>IF(ISERROR(VLOOKUP($A161,#REF!,26,FALSE))=TRUE,"",IF(VLOOKUP($A161,#REF!,26,FALSE)=0,"",VLOOKUP($A161,#REF!,26,FALSE)))</f>
        <v/>
      </c>
      <c r="L161" s="209" t="str">
        <f>IF(ISERROR(VLOOKUP($A161,#REF!,46,FALSE))=TRUE,"",IF(VLOOKUP($A161,#REF!,46,FALSE)=0,"",VLOOKUP($A161,#REF!,46,FALSE)))</f>
        <v/>
      </c>
      <c r="M161" s="209" t="str">
        <f>IF(ISERROR(VLOOKUP($A161,#REF!,66,FALSE))=TRUE,"",IF(VLOOKUP($A161,#REF!,66,FALSE)=0,"",VLOOKUP($A161,#REF!,66,FALSE)))</f>
        <v/>
      </c>
      <c r="N161" s="209" t="str">
        <f>IF(ISERROR(VLOOKUP($A161,#REF!,86,FALSE))=TRUE,"",IF(VLOOKUP($A161,#REF!,86,FALSE)=0,"",VLOOKUP($A161,#REF!,86,FALSE)))</f>
        <v/>
      </c>
      <c r="O161" s="209" t="str">
        <f>IF(ISERROR(VLOOKUP($A161,#REF!,106,FALSE))=TRUE,"",IF(VLOOKUP($A161,#REF!,106,FALSE)=0,"",VLOOKUP($A161,#REF!,106,FALSE)))</f>
        <v/>
      </c>
      <c r="P161" s="209" t="str">
        <f>IF(ISERROR(VLOOKUP($A161,#REF!,126,FALSE))=TRUE,"",IF(VLOOKUP($A161,#REF!,126,FALSE)=0,"",VLOOKUP($A161,#REF!,126,FALSE)))</f>
        <v/>
      </c>
      <c r="Q161" s="210" t="str">
        <f>IF(ISERROR(VLOOKUP($A161,#REF!,146,FALSE))=TRUE,"",IF(VLOOKUP($A161,#REF!,146,FALSE)=0,"",VLOOKUP($A161,#REF!,146,FALSE)))</f>
        <v/>
      </c>
      <c r="R161" s="210" t="str">
        <f>IF(ISERROR(VLOOKUP($A161,#REF!,166,FALSE))=TRUE,"",IF(VLOOKUP($A161,#REF!,166,FALSE)=0,"",VLOOKUP($A161,#REF!,166,FALSE)))</f>
        <v/>
      </c>
      <c r="S161" s="210" t="str">
        <f>IF(ISERROR(VLOOKUP($A161,#REF!,186,FALSE))=TRUE,"",IF(VLOOKUP($A161,#REF!,186,FALSE)=0,"",VLOOKUP($A161,#REF!,186,FALSE)))</f>
        <v/>
      </c>
      <c r="T161" s="210" t="str">
        <f>IF(ISERROR(VLOOKUP($A161,#REF!,206,FALSE))=TRUE,"",IF(VLOOKUP($A161,#REF!,206,FALSE)=0,"",VLOOKUP($A161,#REF!,206,FALSE)))</f>
        <v/>
      </c>
      <c r="U161" s="210" t="str">
        <f>IF(ISERROR(VLOOKUP($A161,#REF!,226,FALSE))=TRUE,"",IF(VLOOKUP($A161,#REF!,226,FALSE)=0,"",VLOOKUP($A161,#REF!,226,FALSE)))</f>
        <v/>
      </c>
      <c r="V161" s="210" t="str">
        <f>IF(ISERROR(VLOOKUP($A161,#REF!,246,FALSE))=TRUE,"",IF(VLOOKUP($A161,#REF!,246,FALSE)=0,"",VLOOKUP($A161,#REF!,246,FALSE)))</f>
        <v/>
      </c>
      <c r="W161" s="210" t="str">
        <f>IF(ISERROR(VLOOKUP($A161,#REF!,266,FALSE))=TRUE,"",IF(VLOOKUP($A161,#REF!,266,FALSE)=0,"",VLOOKUP($A161,#REF!,266,FALSE)))</f>
        <v/>
      </c>
      <c r="X161" s="210" t="str">
        <f>IF(ISERROR(VLOOKUP($A161,#REF!,286,FALSE))=TRUE,"",IF(VLOOKUP($A161,#REF!,286,FALSE)=0,"",VLOOKUP($A161,#REF!,286,FALSE)))</f>
        <v/>
      </c>
      <c r="Y161" s="210" t="str">
        <f>IF(ISERROR(VLOOKUP($A161,#REF!,306,FALSE))=TRUE,"",IF(VLOOKUP($A161,#REF!,306,FALSE)=0,"",VLOOKUP($A161,#REF!,306,FALSE)))</f>
        <v/>
      </c>
      <c r="Z161" s="210" t="str">
        <f>IF(ISERROR(VLOOKUP($A161,#REF!,326,FALSE))=TRUE,"",IF(VLOOKUP($A161,#REF!,326,FALSE)=0,"",VLOOKUP($A161,#REF!,326,FALSE)))</f>
        <v/>
      </c>
      <c r="AA161" s="210" t="str">
        <f>IF(ISERROR(VLOOKUP($A161,#REF!,346,FALSE))=TRUE,"",IF(VLOOKUP($A161,#REF!,346,FALSE)=0,"",VLOOKUP($A161,#REF!,346,FALSE)))</f>
        <v/>
      </c>
      <c r="AB161" s="210" t="str">
        <f>IF(ISERROR(VLOOKUP($A161,#REF!,366,FALSE))=TRUE,"",IF(VLOOKUP($A161,#REF!,366,FALSE)=0,"",VLOOKUP($A161,#REF!,366,FALSE)))</f>
        <v/>
      </c>
      <c r="AC161" s="210" t="str">
        <f>IF(ISERROR(VLOOKUP($A161,#REF!,386,FALSE))=TRUE,"",IF(VLOOKUP($A161,#REF!,386,FALSE)=0,"",VLOOKUP($A161,#REF!,386,FALSE)))</f>
        <v/>
      </c>
    </row>
    <row r="162" spans="1:29" ht="13.5" customHeight="1">
      <c r="A162" s="204"/>
      <c r="B162" s="89" t="str">
        <f>IF(A162="","",MID(info_weblinks!$C$3,32,3))</f>
        <v/>
      </c>
      <c r="C162" s="89" t="str">
        <f>IF(info_parties!G162="","",info_parties!G162)</f>
        <v/>
      </c>
      <c r="D162" s="89" t="str">
        <f>IF(info_parties!K162="","",info_parties!K162)</f>
        <v/>
      </c>
      <c r="E162" s="89" t="str">
        <f>IF(info_parties!H162="","",info_parties!H162)</f>
        <v/>
      </c>
      <c r="F162" s="205" t="str">
        <f t="shared" si="8"/>
        <v/>
      </c>
      <c r="G162" s="206" t="str">
        <f t="shared" si="9"/>
        <v/>
      </c>
      <c r="H162" s="207" t="str">
        <f t="shared" si="10"/>
        <v/>
      </c>
      <c r="I162" s="208" t="str">
        <f t="shared" si="11"/>
        <v/>
      </c>
      <c r="J162" s="209" t="str">
        <f>IF(ISERROR(VLOOKUP($A162,#REF!,6,FALSE))=TRUE,"",IF(VLOOKUP($A162,#REF!,6,FALSE)=0,"",VLOOKUP($A162,#REF!,6,FALSE)))</f>
        <v/>
      </c>
      <c r="K162" s="209" t="str">
        <f>IF(ISERROR(VLOOKUP($A162,#REF!,26,FALSE))=TRUE,"",IF(VLOOKUP($A162,#REF!,26,FALSE)=0,"",VLOOKUP($A162,#REF!,26,FALSE)))</f>
        <v/>
      </c>
      <c r="L162" s="209" t="str">
        <f>IF(ISERROR(VLOOKUP($A162,#REF!,46,FALSE))=TRUE,"",IF(VLOOKUP($A162,#REF!,46,FALSE)=0,"",VLOOKUP($A162,#REF!,46,FALSE)))</f>
        <v/>
      </c>
      <c r="M162" s="209" t="str">
        <f>IF(ISERROR(VLOOKUP($A162,#REF!,66,FALSE))=TRUE,"",IF(VLOOKUP($A162,#REF!,66,FALSE)=0,"",VLOOKUP($A162,#REF!,66,FALSE)))</f>
        <v/>
      </c>
      <c r="N162" s="209" t="str">
        <f>IF(ISERROR(VLOOKUP($A162,#REF!,86,FALSE))=TRUE,"",IF(VLOOKUP($A162,#REF!,86,FALSE)=0,"",VLOOKUP($A162,#REF!,86,FALSE)))</f>
        <v/>
      </c>
      <c r="O162" s="209" t="str">
        <f>IF(ISERROR(VLOOKUP($A162,#REF!,106,FALSE))=TRUE,"",IF(VLOOKUP($A162,#REF!,106,FALSE)=0,"",VLOOKUP($A162,#REF!,106,FALSE)))</f>
        <v/>
      </c>
      <c r="P162" s="209" t="str">
        <f>IF(ISERROR(VLOOKUP($A162,#REF!,126,FALSE))=TRUE,"",IF(VLOOKUP($A162,#REF!,126,FALSE)=0,"",VLOOKUP($A162,#REF!,126,FALSE)))</f>
        <v/>
      </c>
      <c r="Q162" s="210" t="str">
        <f>IF(ISERROR(VLOOKUP($A162,#REF!,146,FALSE))=TRUE,"",IF(VLOOKUP($A162,#REF!,146,FALSE)=0,"",VLOOKUP($A162,#REF!,146,FALSE)))</f>
        <v/>
      </c>
      <c r="R162" s="210" t="str">
        <f>IF(ISERROR(VLOOKUP($A162,#REF!,166,FALSE))=TRUE,"",IF(VLOOKUP($A162,#REF!,166,FALSE)=0,"",VLOOKUP($A162,#REF!,166,FALSE)))</f>
        <v/>
      </c>
      <c r="S162" s="210" t="str">
        <f>IF(ISERROR(VLOOKUP($A162,#REF!,186,FALSE))=TRUE,"",IF(VLOOKUP($A162,#REF!,186,FALSE)=0,"",VLOOKUP($A162,#REF!,186,FALSE)))</f>
        <v/>
      </c>
      <c r="T162" s="210" t="str">
        <f>IF(ISERROR(VLOOKUP($A162,#REF!,206,FALSE))=TRUE,"",IF(VLOOKUP($A162,#REF!,206,FALSE)=0,"",VLOOKUP($A162,#REF!,206,FALSE)))</f>
        <v/>
      </c>
      <c r="U162" s="210" t="str">
        <f>IF(ISERROR(VLOOKUP($A162,#REF!,226,FALSE))=TRUE,"",IF(VLOOKUP($A162,#REF!,226,FALSE)=0,"",VLOOKUP($A162,#REF!,226,FALSE)))</f>
        <v/>
      </c>
      <c r="V162" s="210" t="str">
        <f>IF(ISERROR(VLOOKUP($A162,#REF!,246,FALSE))=TRUE,"",IF(VLOOKUP($A162,#REF!,246,FALSE)=0,"",VLOOKUP($A162,#REF!,246,FALSE)))</f>
        <v/>
      </c>
      <c r="W162" s="210" t="str">
        <f>IF(ISERROR(VLOOKUP($A162,#REF!,266,FALSE))=TRUE,"",IF(VLOOKUP($A162,#REF!,266,FALSE)=0,"",VLOOKUP($A162,#REF!,266,FALSE)))</f>
        <v/>
      </c>
      <c r="X162" s="210" t="str">
        <f>IF(ISERROR(VLOOKUP($A162,#REF!,286,FALSE))=TRUE,"",IF(VLOOKUP($A162,#REF!,286,FALSE)=0,"",VLOOKUP($A162,#REF!,286,FALSE)))</f>
        <v/>
      </c>
      <c r="Y162" s="210" t="str">
        <f>IF(ISERROR(VLOOKUP($A162,#REF!,306,FALSE))=TRUE,"",IF(VLOOKUP($A162,#REF!,306,FALSE)=0,"",VLOOKUP($A162,#REF!,306,FALSE)))</f>
        <v/>
      </c>
      <c r="Z162" s="210" t="str">
        <f>IF(ISERROR(VLOOKUP($A162,#REF!,326,FALSE))=TRUE,"",IF(VLOOKUP($A162,#REF!,326,FALSE)=0,"",VLOOKUP($A162,#REF!,326,FALSE)))</f>
        <v/>
      </c>
      <c r="AA162" s="210" t="str">
        <f>IF(ISERROR(VLOOKUP($A162,#REF!,346,FALSE))=TRUE,"",IF(VLOOKUP($A162,#REF!,346,FALSE)=0,"",VLOOKUP($A162,#REF!,346,FALSE)))</f>
        <v/>
      </c>
      <c r="AB162" s="210" t="str">
        <f>IF(ISERROR(VLOOKUP($A162,#REF!,366,FALSE))=TRUE,"",IF(VLOOKUP($A162,#REF!,366,FALSE)=0,"",VLOOKUP($A162,#REF!,366,FALSE)))</f>
        <v/>
      </c>
      <c r="AC162" s="210" t="str">
        <f>IF(ISERROR(VLOOKUP($A162,#REF!,386,FALSE))=TRUE,"",IF(VLOOKUP($A162,#REF!,386,FALSE)=0,"",VLOOKUP($A162,#REF!,386,FALSE)))</f>
        <v/>
      </c>
    </row>
    <row r="163" spans="1:29" ht="13.5" customHeight="1">
      <c r="A163" s="204"/>
      <c r="B163" s="89" t="str">
        <f>IF(A163="","",MID(info_weblinks!$C$3,32,3))</f>
        <v/>
      </c>
      <c r="C163" s="89" t="str">
        <f>IF(info_parties!G163="","",info_parties!G163)</f>
        <v/>
      </c>
      <c r="D163" s="89" t="str">
        <f>IF(info_parties!K163="","",info_parties!K163)</f>
        <v/>
      </c>
      <c r="E163" s="89" t="str">
        <f>IF(info_parties!H163="","",info_parties!H163)</f>
        <v/>
      </c>
      <c r="F163" s="205" t="str">
        <f t="shared" si="8"/>
        <v/>
      </c>
      <c r="G163" s="206" t="str">
        <f t="shared" si="9"/>
        <v/>
      </c>
      <c r="H163" s="207" t="str">
        <f t="shared" si="10"/>
        <v/>
      </c>
      <c r="I163" s="208" t="str">
        <f t="shared" si="11"/>
        <v/>
      </c>
      <c r="J163" s="209" t="str">
        <f>IF(ISERROR(VLOOKUP($A163,#REF!,6,FALSE))=TRUE,"",IF(VLOOKUP($A163,#REF!,6,FALSE)=0,"",VLOOKUP($A163,#REF!,6,FALSE)))</f>
        <v/>
      </c>
      <c r="K163" s="209" t="str">
        <f>IF(ISERROR(VLOOKUP($A163,#REF!,26,FALSE))=TRUE,"",IF(VLOOKUP($A163,#REF!,26,FALSE)=0,"",VLOOKUP($A163,#REF!,26,FALSE)))</f>
        <v/>
      </c>
      <c r="L163" s="209" t="str">
        <f>IF(ISERROR(VLOOKUP($A163,#REF!,46,FALSE))=TRUE,"",IF(VLOOKUP($A163,#REF!,46,FALSE)=0,"",VLOOKUP($A163,#REF!,46,FALSE)))</f>
        <v/>
      </c>
      <c r="M163" s="209" t="str">
        <f>IF(ISERROR(VLOOKUP($A163,#REF!,66,FALSE))=TRUE,"",IF(VLOOKUP($A163,#REF!,66,FALSE)=0,"",VLOOKUP($A163,#REF!,66,FALSE)))</f>
        <v/>
      </c>
      <c r="N163" s="209" t="str">
        <f>IF(ISERROR(VLOOKUP($A163,#REF!,86,FALSE))=TRUE,"",IF(VLOOKUP($A163,#REF!,86,FALSE)=0,"",VLOOKUP($A163,#REF!,86,FALSE)))</f>
        <v/>
      </c>
      <c r="O163" s="209" t="str">
        <f>IF(ISERROR(VLOOKUP($A163,#REF!,106,FALSE))=TRUE,"",IF(VLOOKUP($A163,#REF!,106,FALSE)=0,"",VLOOKUP($A163,#REF!,106,FALSE)))</f>
        <v/>
      </c>
      <c r="P163" s="209" t="str">
        <f>IF(ISERROR(VLOOKUP($A163,#REF!,126,FALSE))=TRUE,"",IF(VLOOKUP($A163,#REF!,126,FALSE)=0,"",VLOOKUP($A163,#REF!,126,FALSE)))</f>
        <v/>
      </c>
      <c r="Q163" s="210" t="str">
        <f>IF(ISERROR(VLOOKUP($A163,#REF!,146,FALSE))=TRUE,"",IF(VLOOKUP($A163,#REF!,146,FALSE)=0,"",VLOOKUP($A163,#REF!,146,FALSE)))</f>
        <v/>
      </c>
      <c r="R163" s="210" t="str">
        <f>IF(ISERROR(VLOOKUP($A163,#REF!,166,FALSE))=TRUE,"",IF(VLOOKUP($A163,#REF!,166,FALSE)=0,"",VLOOKUP($A163,#REF!,166,FALSE)))</f>
        <v/>
      </c>
      <c r="S163" s="210" t="str">
        <f>IF(ISERROR(VLOOKUP($A163,#REF!,186,FALSE))=TRUE,"",IF(VLOOKUP($A163,#REF!,186,FALSE)=0,"",VLOOKUP($A163,#REF!,186,FALSE)))</f>
        <v/>
      </c>
      <c r="T163" s="210" t="str">
        <f>IF(ISERROR(VLOOKUP($A163,#REF!,206,FALSE))=TRUE,"",IF(VLOOKUP($A163,#REF!,206,FALSE)=0,"",VLOOKUP($A163,#REF!,206,FALSE)))</f>
        <v/>
      </c>
      <c r="U163" s="210" t="str">
        <f>IF(ISERROR(VLOOKUP($A163,#REF!,226,FALSE))=TRUE,"",IF(VLOOKUP($A163,#REF!,226,FALSE)=0,"",VLOOKUP($A163,#REF!,226,FALSE)))</f>
        <v/>
      </c>
      <c r="V163" s="210" t="str">
        <f>IF(ISERROR(VLOOKUP($A163,#REF!,246,FALSE))=TRUE,"",IF(VLOOKUP($A163,#REF!,246,FALSE)=0,"",VLOOKUP($A163,#REF!,246,FALSE)))</f>
        <v/>
      </c>
      <c r="W163" s="210" t="str">
        <f>IF(ISERROR(VLOOKUP($A163,#REF!,266,FALSE))=TRUE,"",IF(VLOOKUP($A163,#REF!,266,FALSE)=0,"",VLOOKUP($A163,#REF!,266,FALSE)))</f>
        <v/>
      </c>
      <c r="X163" s="210" t="str">
        <f>IF(ISERROR(VLOOKUP($A163,#REF!,286,FALSE))=TRUE,"",IF(VLOOKUP($A163,#REF!,286,FALSE)=0,"",VLOOKUP($A163,#REF!,286,FALSE)))</f>
        <v/>
      </c>
      <c r="Y163" s="210" t="str">
        <f>IF(ISERROR(VLOOKUP($A163,#REF!,306,FALSE))=TRUE,"",IF(VLOOKUP($A163,#REF!,306,FALSE)=0,"",VLOOKUP($A163,#REF!,306,FALSE)))</f>
        <v/>
      </c>
      <c r="Z163" s="210" t="str">
        <f>IF(ISERROR(VLOOKUP($A163,#REF!,326,FALSE))=TRUE,"",IF(VLOOKUP($A163,#REF!,326,FALSE)=0,"",VLOOKUP($A163,#REF!,326,FALSE)))</f>
        <v/>
      </c>
      <c r="AA163" s="210" t="str">
        <f>IF(ISERROR(VLOOKUP($A163,#REF!,346,FALSE))=TRUE,"",IF(VLOOKUP($A163,#REF!,346,FALSE)=0,"",VLOOKUP($A163,#REF!,346,FALSE)))</f>
        <v/>
      </c>
      <c r="AB163" s="210" t="str">
        <f>IF(ISERROR(VLOOKUP($A163,#REF!,366,FALSE))=TRUE,"",IF(VLOOKUP($A163,#REF!,366,FALSE)=0,"",VLOOKUP($A163,#REF!,366,FALSE)))</f>
        <v/>
      </c>
      <c r="AC163" s="210" t="str">
        <f>IF(ISERROR(VLOOKUP($A163,#REF!,386,FALSE))=TRUE,"",IF(VLOOKUP($A163,#REF!,386,FALSE)=0,"",VLOOKUP($A163,#REF!,386,FALSE)))</f>
        <v/>
      </c>
    </row>
    <row r="164" spans="1:29" ht="13.5" customHeight="1">
      <c r="A164" s="204"/>
      <c r="B164" s="89" t="str">
        <f>IF(A164="","",MID(info_weblinks!$C$3,32,3))</f>
        <v/>
      </c>
      <c r="C164" s="89" t="str">
        <f>IF(info_parties!G164="","",info_parties!G164)</f>
        <v/>
      </c>
      <c r="D164" s="89" t="str">
        <f>IF(info_parties!K164="","",info_parties!K164)</f>
        <v/>
      </c>
      <c r="E164" s="89" t="str">
        <f>IF(info_parties!H164="","",info_parties!H164)</f>
        <v/>
      </c>
      <c r="F164" s="205" t="str">
        <f t="shared" si="8"/>
        <v/>
      </c>
      <c r="G164" s="206" t="str">
        <f t="shared" si="9"/>
        <v/>
      </c>
      <c r="H164" s="207" t="str">
        <f t="shared" si="10"/>
        <v/>
      </c>
      <c r="I164" s="208" t="str">
        <f t="shared" si="11"/>
        <v/>
      </c>
      <c r="J164" s="209" t="str">
        <f>IF(ISERROR(VLOOKUP($A164,#REF!,6,FALSE))=TRUE,"",IF(VLOOKUP($A164,#REF!,6,FALSE)=0,"",VLOOKUP($A164,#REF!,6,FALSE)))</f>
        <v/>
      </c>
      <c r="K164" s="209" t="str">
        <f>IF(ISERROR(VLOOKUP($A164,#REF!,26,FALSE))=TRUE,"",IF(VLOOKUP($A164,#REF!,26,FALSE)=0,"",VLOOKUP($A164,#REF!,26,FALSE)))</f>
        <v/>
      </c>
      <c r="L164" s="209" t="str">
        <f>IF(ISERROR(VLOOKUP($A164,#REF!,46,FALSE))=TRUE,"",IF(VLOOKUP($A164,#REF!,46,FALSE)=0,"",VLOOKUP($A164,#REF!,46,FALSE)))</f>
        <v/>
      </c>
      <c r="M164" s="209" t="str">
        <f>IF(ISERROR(VLOOKUP($A164,#REF!,66,FALSE))=TRUE,"",IF(VLOOKUP($A164,#REF!,66,FALSE)=0,"",VLOOKUP($A164,#REF!,66,FALSE)))</f>
        <v/>
      </c>
      <c r="N164" s="209" t="str">
        <f>IF(ISERROR(VLOOKUP($A164,#REF!,86,FALSE))=TRUE,"",IF(VLOOKUP($A164,#REF!,86,FALSE)=0,"",VLOOKUP($A164,#REF!,86,FALSE)))</f>
        <v/>
      </c>
      <c r="O164" s="209" t="str">
        <f>IF(ISERROR(VLOOKUP($A164,#REF!,106,FALSE))=TRUE,"",IF(VLOOKUP($A164,#REF!,106,FALSE)=0,"",VLOOKUP($A164,#REF!,106,FALSE)))</f>
        <v/>
      </c>
      <c r="P164" s="209" t="str">
        <f>IF(ISERROR(VLOOKUP($A164,#REF!,126,FALSE))=TRUE,"",IF(VLOOKUP($A164,#REF!,126,FALSE)=0,"",VLOOKUP($A164,#REF!,126,FALSE)))</f>
        <v/>
      </c>
      <c r="Q164" s="210" t="str">
        <f>IF(ISERROR(VLOOKUP($A164,#REF!,146,FALSE))=TRUE,"",IF(VLOOKUP($A164,#REF!,146,FALSE)=0,"",VLOOKUP($A164,#REF!,146,FALSE)))</f>
        <v/>
      </c>
      <c r="R164" s="210" t="str">
        <f>IF(ISERROR(VLOOKUP($A164,#REF!,166,FALSE))=TRUE,"",IF(VLOOKUP($A164,#REF!,166,FALSE)=0,"",VLOOKUP($A164,#REF!,166,FALSE)))</f>
        <v/>
      </c>
      <c r="S164" s="210" t="str">
        <f>IF(ISERROR(VLOOKUP($A164,#REF!,186,FALSE))=TRUE,"",IF(VLOOKUP($A164,#REF!,186,FALSE)=0,"",VLOOKUP($A164,#REF!,186,FALSE)))</f>
        <v/>
      </c>
      <c r="T164" s="210" t="str">
        <f>IF(ISERROR(VLOOKUP($A164,#REF!,206,FALSE))=TRUE,"",IF(VLOOKUP($A164,#REF!,206,FALSE)=0,"",VLOOKUP($A164,#REF!,206,FALSE)))</f>
        <v/>
      </c>
      <c r="U164" s="210" t="str">
        <f>IF(ISERROR(VLOOKUP($A164,#REF!,226,FALSE))=TRUE,"",IF(VLOOKUP($A164,#REF!,226,FALSE)=0,"",VLOOKUP($A164,#REF!,226,FALSE)))</f>
        <v/>
      </c>
      <c r="V164" s="210" t="str">
        <f>IF(ISERROR(VLOOKUP($A164,#REF!,246,FALSE))=TRUE,"",IF(VLOOKUP($A164,#REF!,246,FALSE)=0,"",VLOOKUP($A164,#REF!,246,FALSE)))</f>
        <v/>
      </c>
      <c r="W164" s="210" t="str">
        <f>IF(ISERROR(VLOOKUP($A164,#REF!,266,FALSE))=TRUE,"",IF(VLOOKUP($A164,#REF!,266,FALSE)=0,"",VLOOKUP($A164,#REF!,266,FALSE)))</f>
        <v/>
      </c>
      <c r="X164" s="210" t="str">
        <f>IF(ISERROR(VLOOKUP($A164,#REF!,286,FALSE))=TRUE,"",IF(VLOOKUP($A164,#REF!,286,FALSE)=0,"",VLOOKUP($A164,#REF!,286,FALSE)))</f>
        <v/>
      </c>
      <c r="Y164" s="210" t="str">
        <f>IF(ISERROR(VLOOKUP($A164,#REF!,306,FALSE))=TRUE,"",IF(VLOOKUP($A164,#REF!,306,FALSE)=0,"",VLOOKUP($A164,#REF!,306,FALSE)))</f>
        <v/>
      </c>
      <c r="Z164" s="210" t="str">
        <f>IF(ISERROR(VLOOKUP($A164,#REF!,326,FALSE))=TRUE,"",IF(VLOOKUP($A164,#REF!,326,FALSE)=0,"",VLOOKUP($A164,#REF!,326,FALSE)))</f>
        <v/>
      </c>
      <c r="AA164" s="210" t="str">
        <f>IF(ISERROR(VLOOKUP($A164,#REF!,346,FALSE))=TRUE,"",IF(VLOOKUP($A164,#REF!,346,FALSE)=0,"",VLOOKUP($A164,#REF!,346,FALSE)))</f>
        <v/>
      </c>
      <c r="AB164" s="210" t="str">
        <f>IF(ISERROR(VLOOKUP($A164,#REF!,366,FALSE))=TRUE,"",IF(VLOOKUP($A164,#REF!,366,FALSE)=0,"",VLOOKUP($A164,#REF!,366,FALSE)))</f>
        <v/>
      </c>
      <c r="AC164" s="210" t="str">
        <f>IF(ISERROR(VLOOKUP($A164,#REF!,386,FALSE))=TRUE,"",IF(VLOOKUP($A164,#REF!,386,FALSE)=0,"",VLOOKUP($A164,#REF!,386,FALSE)))</f>
        <v/>
      </c>
    </row>
    <row r="165" spans="1:29" ht="13.5" customHeight="1">
      <c r="A165" s="204"/>
      <c r="B165" s="89" t="str">
        <f>IF(A165="","",MID(info_weblinks!$C$3,32,3))</f>
        <v/>
      </c>
      <c r="C165" s="89" t="str">
        <f>IF(info_parties!G165="","",info_parties!G165)</f>
        <v/>
      </c>
      <c r="D165" s="89" t="str">
        <f>IF(info_parties!K165="","",info_parties!K165)</f>
        <v/>
      </c>
      <c r="E165" s="89" t="str">
        <f>IF(info_parties!H165="","",info_parties!H165)</f>
        <v/>
      </c>
      <c r="F165" s="205" t="str">
        <f t="shared" si="8"/>
        <v/>
      </c>
      <c r="G165" s="206" t="str">
        <f t="shared" si="9"/>
        <v/>
      </c>
      <c r="H165" s="207" t="str">
        <f t="shared" si="10"/>
        <v/>
      </c>
      <c r="I165" s="208" t="str">
        <f t="shared" si="11"/>
        <v/>
      </c>
      <c r="J165" s="209" t="str">
        <f>IF(ISERROR(VLOOKUP($A165,#REF!,6,FALSE))=TRUE,"",IF(VLOOKUP($A165,#REF!,6,FALSE)=0,"",VLOOKUP($A165,#REF!,6,FALSE)))</f>
        <v/>
      </c>
      <c r="K165" s="209" t="str">
        <f>IF(ISERROR(VLOOKUP($A165,#REF!,26,FALSE))=TRUE,"",IF(VLOOKUP($A165,#REF!,26,FALSE)=0,"",VLOOKUP($A165,#REF!,26,FALSE)))</f>
        <v/>
      </c>
      <c r="L165" s="209" t="str">
        <f>IF(ISERROR(VLOOKUP($A165,#REF!,46,FALSE))=TRUE,"",IF(VLOOKUP($A165,#REF!,46,FALSE)=0,"",VLOOKUP($A165,#REF!,46,FALSE)))</f>
        <v/>
      </c>
      <c r="M165" s="209" t="str">
        <f>IF(ISERROR(VLOOKUP($A165,#REF!,66,FALSE))=TRUE,"",IF(VLOOKUP($A165,#REF!,66,FALSE)=0,"",VLOOKUP($A165,#REF!,66,FALSE)))</f>
        <v/>
      </c>
      <c r="N165" s="209" t="str">
        <f>IF(ISERROR(VLOOKUP($A165,#REF!,86,FALSE))=TRUE,"",IF(VLOOKUP($A165,#REF!,86,FALSE)=0,"",VLOOKUP($A165,#REF!,86,FALSE)))</f>
        <v/>
      </c>
      <c r="O165" s="209" t="str">
        <f>IF(ISERROR(VLOOKUP($A165,#REF!,106,FALSE))=TRUE,"",IF(VLOOKUP($A165,#REF!,106,FALSE)=0,"",VLOOKUP($A165,#REF!,106,FALSE)))</f>
        <v/>
      </c>
      <c r="P165" s="209" t="str">
        <f>IF(ISERROR(VLOOKUP($A165,#REF!,126,FALSE))=TRUE,"",IF(VLOOKUP($A165,#REF!,126,FALSE)=0,"",VLOOKUP($A165,#REF!,126,FALSE)))</f>
        <v/>
      </c>
      <c r="Q165" s="210" t="str">
        <f>IF(ISERROR(VLOOKUP($A165,#REF!,146,FALSE))=TRUE,"",IF(VLOOKUP($A165,#REF!,146,FALSE)=0,"",VLOOKUP($A165,#REF!,146,FALSE)))</f>
        <v/>
      </c>
      <c r="R165" s="210" t="str">
        <f>IF(ISERROR(VLOOKUP($A165,#REF!,166,FALSE))=TRUE,"",IF(VLOOKUP($A165,#REF!,166,FALSE)=0,"",VLOOKUP($A165,#REF!,166,FALSE)))</f>
        <v/>
      </c>
      <c r="S165" s="210" t="str">
        <f>IF(ISERROR(VLOOKUP($A165,#REF!,186,FALSE))=TRUE,"",IF(VLOOKUP($A165,#REF!,186,FALSE)=0,"",VLOOKUP($A165,#REF!,186,FALSE)))</f>
        <v/>
      </c>
      <c r="T165" s="210" t="str">
        <f>IF(ISERROR(VLOOKUP($A165,#REF!,206,FALSE))=TRUE,"",IF(VLOOKUP($A165,#REF!,206,FALSE)=0,"",VLOOKUP($A165,#REF!,206,FALSE)))</f>
        <v/>
      </c>
      <c r="U165" s="210" t="str">
        <f>IF(ISERROR(VLOOKUP($A165,#REF!,226,FALSE))=TRUE,"",IF(VLOOKUP($A165,#REF!,226,FALSE)=0,"",VLOOKUP($A165,#REF!,226,FALSE)))</f>
        <v/>
      </c>
      <c r="V165" s="210" t="str">
        <f>IF(ISERROR(VLOOKUP($A165,#REF!,246,FALSE))=TRUE,"",IF(VLOOKUP($A165,#REF!,246,FALSE)=0,"",VLOOKUP($A165,#REF!,246,FALSE)))</f>
        <v/>
      </c>
      <c r="W165" s="210" t="str">
        <f>IF(ISERROR(VLOOKUP($A165,#REF!,266,FALSE))=TRUE,"",IF(VLOOKUP($A165,#REF!,266,FALSE)=0,"",VLOOKUP($A165,#REF!,266,FALSE)))</f>
        <v/>
      </c>
      <c r="X165" s="210" t="str">
        <f>IF(ISERROR(VLOOKUP($A165,#REF!,286,FALSE))=TRUE,"",IF(VLOOKUP($A165,#REF!,286,FALSE)=0,"",VLOOKUP($A165,#REF!,286,FALSE)))</f>
        <v/>
      </c>
      <c r="Y165" s="210" t="str">
        <f>IF(ISERROR(VLOOKUP($A165,#REF!,306,FALSE))=TRUE,"",IF(VLOOKUP($A165,#REF!,306,FALSE)=0,"",VLOOKUP($A165,#REF!,306,FALSE)))</f>
        <v/>
      </c>
      <c r="Z165" s="210" t="str">
        <f>IF(ISERROR(VLOOKUP($A165,#REF!,326,FALSE))=TRUE,"",IF(VLOOKUP($A165,#REF!,326,FALSE)=0,"",VLOOKUP($A165,#REF!,326,FALSE)))</f>
        <v/>
      </c>
      <c r="AA165" s="210" t="str">
        <f>IF(ISERROR(VLOOKUP($A165,#REF!,346,FALSE))=TRUE,"",IF(VLOOKUP($A165,#REF!,346,FALSE)=0,"",VLOOKUP($A165,#REF!,346,FALSE)))</f>
        <v/>
      </c>
      <c r="AB165" s="210" t="str">
        <f>IF(ISERROR(VLOOKUP($A165,#REF!,366,FALSE))=TRUE,"",IF(VLOOKUP($A165,#REF!,366,FALSE)=0,"",VLOOKUP($A165,#REF!,366,FALSE)))</f>
        <v/>
      </c>
      <c r="AC165" s="210" t="str">
        <f>IF(ISERROR(VLOOKUP($A165,#REF!,386,FALSE))=TRUE,"",IF(VLOOKUP($A165,#REF!,386,FALSE)=0,"",VLOOKUP($A165,#REF!,386,FALSE)))</f>
        <v/>
      </c>
    </row>
    <row r="166" spans="1:29" ht="13.5" customHeight="1">
      <c r="A166" s="204"/>
      <c r="B166" s="89" t="str">
        <f>IF(A166="","",MID(info_weblinks!$C$3,32,3))</f>
        <v/>
      </c>
      <c r="C166" s="89" t="str">
        <f>IF(info_parties!G166="","",info_parties!G166)</f>
        <v/>
      </c>
      <c r="D166" s="89" t="str">
        <f>IF(info_parties!K166="","",info_parties!K166)</f>
        <v/>
      </c>
      <c r="E166" s="89" t="str">
        <f>IF(info_parties!H166="","",info_parties!H166)</f>
        <v/>
      </c>
      <c r="F166" s="205" t="str">
        <f t="shared" si="8"/>
        <v/>
      </c>
      <c r="G166" s="206" t="str">
        <f t="shared" si="9"/>
        <v/>
      </c>
      <c r="H166" s="207" t="str">
        <f t="shared" si="10"/>
        <v/>
      </c>
      <c r="I166" s="208" t="str">
        <f t="shared" si="11"/>
        <v/>
      </c>
      <c r="J166" s="209" t="str">
        <f>IF(ISERROR(VLOOKUP($A166,#REF!,6,FALSE))=TRUE,"",IF(VLOOKUP($A166,#REF!,6,FALSE)=0,"",VLOOKUP($A166,#REF!,6,FALSE)))</f>
        <v/>
      </c>
      <c r="K166" s="209" t="str">
        <f>IF(ISERROR(VLOOKUP($A166,#REF!,26,FALSE))=TRUE,"",IF(VLOOKUP($A166,#REF!,26,FALSE)=0,"",VLOOKUP($A166,#REF!,26,FALSE)))</f>
        <v/>
      </c>
      <c r="L166" s="209" t="str">
        <f>IF(ISERROR(VLOOKUP($A166,#REF!,46,FALSE))=TRUE,"",IF(VLOOKUP($A166,#REF!,46,FALSE)=0,"",VLOOKUP($A166,#REF!,46,FALSE)))</f>
        <v/>
      </c>
      <c r="M166" s="209" t="str">
        <f>IF(ISERROR(VLOOKUP($A166,#REF!,66,FALSE))=TRUE,"",IF(VLOOKUP($A166,#REF!,66,FALSE)=0,"",VLOOKUP($A166,#REF!,66,FALSE)))</f>
        <v/>
      </c>
      <c r="N166" s="209" t="str">
        <f>IF(ISERROR(VLOOKUP($A166,#REF!,86,FALSE))=TRUE,"",IF(VLOOKUP($A166,#REF!,86,FALSE)=0,"",VLOOKUP($A166,#REF!,86,FALSE)))</f>
        <v/>
      </c>
      <c r="O166" s="209" t="str">
        <f>IF(ISERROR(VLOOKUP($A166,#REF!,106,FALSE))=TRUE,"",IF(VLOOKUP($A166,#REF!,106,FALSE)=0,"",VLOOKUP($A166,#REF!,106,FALSE)))</f>
        <v/>
      </c>
      <c r="P166" s="209" t="str">
        <f>IF(ISERROR(VLOOKUP($A166,#REF!,126,FALSE))=TRUE,"",IF(VLOOKUP($A166,#REF!,126,FALSE)=0,"",VLOOKUP($A166,#REF!,126,FALSE)))</f>
        <v/>
      </c>
      <c r="Q166" s="210" t="str">
        <f>IF(ISERROR(VLOOKUP($A166,#REF!,146,FALSE))=TRUE,"",IF(VLOOKUP($A166,#REF!,146,FALSE)=0,"",VLOOKUP($A166,#REF!,146,FALSE)))</f>
        <v/>
      </c>
      <c r="R166" s="210" t="str">
        <f>IF(ISERROR(VLOOKUP($A166,#REF!,166,FALSE))=TRUE,"",IF(VLOOKUP($A166,#REF!,166,FALSE)=0,"",VLOOKUP($A166,#REF!,166,FALSE)))</f>
        <v/>
      </c>
      <c r="S166" s="210" t="str">
        <f>IF(ISERROR(VLOOKUP($A166,#REF!,186,FALSE))=TRUE,"",IF(VLOOKUP($A166,#REF!,186,FALSE)=0,"",VLOOKUP($A166,#REF!,186,FALSE)))</f>
        <v/>
      </c>
      <c r="T166" s="210" t="str">
        <f>IF(ISERROR(VLOOKUP($A166,#REF!,206,FALSE))=TRUE,"",IF(VLOOKUP($A166,#REF!,206,FALSE)=0,"",VLOOKUP($A166,#REF!,206,FALSE)))</f>
        <v/>
      </c>
      <c r="U166" s="210" t="str">
        <f>IF(ISERROR(VLOOKUP($A166,#REF!,226,FALSE))=TRUE,"",IF(VLOOKUP($A166,#REF!,226,FALSE)=0,"",VLOOKUP($A166,#REF!,226,FALSE)))</f>
        <v/>
      </c>
      <c r="V166" s="210" t="str">
        <f>IF(ISERROR(VLOOKUP($A166,#REF!,246,FALSE))=TRUE,"",IF(VLOOKUP($A166,#REF!,246,FALSE)=0,"",VLOOKUP($A166,#REF!,246,FALSE)))</f>
        <v/>
      </c>
      <c r="W166" s="210" t="str">
        <f>IF(ISERROR(VLOOKUP($A166,#REF!,266,FALSE))=TRUE,"",IF(VLOOKUP($A166,#REF!,266,FALSE)=0,"",VLOOKUP($A166,#REF!,266,FALSE)))</f>
        <v/>
      </c>
      <c r="X166" s="210" t="str">
        <f>IF(ISERROR(VLOOKUP($A166,#REF!,286,FALSE))=TRUE,"",IF(VLOOKUP($A166,#REF!,286,FALSE)=0,"",VLOOKUP($A166,#REF!,286,FALSE)))</f>
        <v/>
      </c>
      <c r="Y166" s="210" t="str">
        <f>IF(ISERROR(VLOOKUP($A166,#REF!,306,FALSE))=TRUE,"",IF(VLOOKUP($A166,#REF!,306,FALSE)=0,"",VLOOKUP($A166,#REF!,306,FALSE)))</f>
        <v/>
      </c>
      <c r="Z166" s="210" t="str">
        <f>IF(ISERROR(VLOOKUP($A166,#REF!,326,FALSE))=TRUE,"",IF(VLOOKUP($A166,#REF!,326,FALSE)=0,"",VLOOKUP($A166,#REF!,326,FALSE)))</f>
        <v/>
      </c>
      <c r="AA166" s="210" t="str">
        <f>IF(ISERROR(VLOOKUP($A166,#REF!,346,FALSE))=TRUE,"",IF(VLOOKUP($A166,#REF!,346,FALSE)=0,"",VLOOKUP($A166,#REF!,346,FALSE)))</f>
        <v/>
      </c>
      <c r="AB166" s="210" t="str">
        <f>IF(ISERROR(VLOOKUP($A166,#REF!,366,FALSE))=TRUE,"",IF(VLOOKUP($A166,#REF!,366,FALSE)=0,"",VLOOKUP($A166,#REF!,366,FALSE)))</f>
        <v/>
      </c>
      <c r="AC166" s="210" t="str">
        <f>IF(ISERROR(VLOOKUP($A166,#REF!,386,FALSE))=TRUE,"",IF(VLOOKUP($A166,#REF!,386,FALSE)=0,"",VLOOKUP($A166,#REF!,386,FALSE)))</f>
        <v/>
      </c>
    </row>
    <row r="167" spans="1:29" ht="13.5" customHeight="1">
      <c r="A167" s="204"/>
      <c r="B167" s="89" t="str">
        <f>IF(A167="","",MID(info_weblinks!$C$3,32,3))</f>
        <v/>
      </c>
      <c r="C167" s="89" t="str">
        <f>IF(info_parties!G167="","",info_parties!G167)</f>
        <v/>
      </c>
      <c r="D167" s="89" t="str">
        <f>IF(info_parties!K167="","",info_parties!K167)</f>
        <v/>
      </c>
      <c r="E167" s="89" t="str">
        <f>IF(info_parties!H167="","",info_parties!H167)</f>
        <v/>
      </c>
      <c r="F167" s="205" t="str">
        <f t="shared" si="8"/>
        <v/>
      </c>
      <c r="G167" s="206" t="str">
        <f t="shared" si="9"/>
        <v/>
      </c>
      <c r="H167" s="207" t="str">
        <f t="shared" si="10"/>
        <v/>
      </c>
      <c r="I167" s="208" t="str">
        <f t="shared" si="11"/>
        <v/>
      </c>
      <c r="J167" s="209" t="str">
        <f>IF(ISERROR(VLOOKUP($A167,#REF!,6,FALSE))=TRUE,"",IF(VLOOKUP($A167,#REF!,6,FALSE)=0,"",VLOOKUP($A167,#REF!,6,FALSE)))</f>
        <v/>
      </c>
      <c r="K167" s="209" t="str">
        <f>IF(ISERROR(VLOOKUP($A167,#REF!,26,FALSE))=TRUE,"",IF(VLOOKUP($A167,#REF!,26,FALSE)=0,"",VLOOKUP($A167,#REF!,26,FALSE)))</f>
        <v/>
      </c>
      <c r="L167" s="209" t="str">
        <f>IF(ISERROR(VLOOKUP($A167,#REF!,46,FALSE))=TRUE,"",IF(VLOOKUP($A167,#REF!,46,FALSE)=0,"",VLOOKUP($A167,#REF!,46,FALSE)))</f>
        <v/>
      </c>
      <c r="M167" s="209" t="str">
        <f>IF(ISERROR(VLOOKUP($A167,#REF!,66,FALSE))=TRUE,"",IF(VLOOKUP($A167,#REF!,66,FALSE)=0,"",VLOOKUP($A167,#REF!,66,FALSE)))</f>
        <v/>
      </c>
      <c r="N167" s="209" t="str">
        <f>IF(ISERROR(VLOOKUP($A167,#REF!,86,FALSE))=TRUE,"",IF(VLOOKUP($A167,#REF!,86,FALSE)=0,"",VLOOKUP($A167,#REF!,86,FALSE)))</f>
        <v/>
      </c>
      <c r="O167" s="209" t="str">
        <f>IF(ISERROR(VLOOKUP($A167,#REF!,106,FALSE))=TRUE,"",IF(VLOOKUP($A167,#REF!,106,FALSE)=0,"",VLOOKUP($A167,#REF!,106,FALSE)))</f>
        <v/>
      </c>
      <c r="P167" s="209" t="str">
        <f>IF(ISERROR(VLOOKUP($A167,#REF!,126,FALSE))=TRUE,"",IF(VLOOKUP($A167,#REF!,126,FALSE)=0,"",VLOOKUP($A167,#REF!,126,FALSE)))</f>
        <v/>
      </c>
      <c r="Q167" s="210" t="str">
        <f>IF(ISERROR(VLOOKUP($A167,#REF!,146,FALSE))=TRUE,"",IF(VLOOKUP($A167,#REF!,146,FALSE)=0,"",VLOOKUP($A167,#REF!,146,FALSE)))</f>
        <v/>
      </c>
      <c r="R167" s="210" t="str">
        <f>IF(ISERROR(VLOOKUP($A167,#REF!,166,FALSE))=TRUE,"",IF(VLOOKUP($A167,#REF!,166,FALSE)=0,"",VLOOKUP($A167,#REF!,166,FALSE)))</f>
        <v/>
      </c>
      <c r="S167" s="210" t="str">
        <f>IF(ISERROR(VLOOKUP($A167,#REF!,186,FALSE))=TRUE,"",IF(VLOOKUP($A167,#REF!,186,FALSE)=0,"",VLOOKUP($A167,#REF!,186,FALSE)))</f>
        <v/>
      </c>
      <c r="T167" s="210" t="str">
        <f>IF(ISERROR(VLOOKUP($A167,#REF!,206,FALSE))=TRUE,"",IF(VLOOKUP($A167,#REF!,206,FALSE)=0,"",VLOOKUP($A167,#REF!,206,FALSE)))</f>
        <v/>
      </c>
      <c r="U167" s="210" t="str">
        <f>IF(ISERROR(VLOOKUP($A167,#REF!,226,FALSE))=TRUE,"",IF(VLOOKUP($A167,#REF!,226,FALSE)=0,"",VLOOKUP($A167,#REF!,226,FALSE)))</f>
        <v/>
      </c>
      <c r="V167" s="210" t="str">
        <f>IF(ISERROR(VLOOKUP($A167,#REF!,246,FALSE))=TRUE,"",IF(VLOOKUP($A167,#REF!,246,FALSE)=0,"",VLOOKUP($A167,#REF!,246,FALSE)))</f>
        <v/>
      </c>
      <c r="W167" s="210" t="str">
        <f>IF(ISERROR(VLOOKUP($A167,#REF!,266,FALSE))=TRUE,"",IF(VLOOKUP($A167,#REF!,266,FALSE)=0,"",VLOOKUP($A167,#REF!,266,FALSE)))</f>
        <v/>
      </c>
      <c r="X167" s="210" t="str">
        <f>IF(ISERROR(VLOOKUP($A167,#REF!,286,FALSE))=TRUE,"",IF(VLOOKUP($A167,#REF!,286,FALSE)=0,"",VLOOKUP($A167,#REF!,286,FALSE)))</f>
        <v/>
      </c>
      <c r="Y167" s="210" t="str">
        <f>IF(ISERROR(VLOOKUP($A167,#REF!,306,FALSE))=TRUE,"",IF(VLOOKUP($A167,#REF!,306,FALSE)=0,"",VLOOKUP($A167,#REF!,306,FALSE)))</f>
        <v/>
      </c>
      <c r="Z167" s="210" t="str">
        <f>IF(ISERROR(VLOOKUP($A167,#REF!,326,FALSE))=TRUE,"",IF(VLOOKUP($A167,#REF!,326,FALSE)=0,"",VLOOKUP($A167,#REF!,326,FALSE)))</f>
        <v/>
      </c>
      <c r="AA167" s="210" t="str">
        <f>IF(ISERROR(VLOOKUP($A167,#REF!,346,FALSE))=TRUE,"",IF(VLOOKUP($A167,#REF!,346,FALSE)=0,"",VLOOKUP($A167,#REF!,346,FALSE)))</f>
        <v/>
      </c>
      <c r="AB167" s="210" t="str">
        <f>IF(ISERROR(VLOOKUP($A167,#REF!,366,FALSE))=TRUE,"",IF(VLOOKUP($A167,#REF!,366,FALSE)=0,"",VLOOKUP($A167,#REF!,366,FALSE)))</f>
        <v/>
      </c>
      <c r="AC167" s="210" t="str">
        <f>IF(ISERROR(VLOOKUP($A167,#REF!,386,FALSE))=TRUE,"",IF(VLOOKUP($A167,#REF!,386,FALSE)=0,"",VLOOKUP($A167,#REF!,386,FALSE)))</f>
        <v/>
      </c>
    </row>
    <row r="168" spans="1:29" ht="13.5" customHeight="1">
      <c r="A168" s="204"/>
      <c r="B168" s="89" t="str">
        <f>IF(A168="","",MID(info_weblinks!$C$3,32,3))</f>
        <v/>
      </c>
      <c r="C168" s="89" t="str">
        <f>IF(info_parties!G168="","",info_parties!G168)</f>
        <v/>
      </c>
      <c r="D168" s="89" t="str">
        <f>IF(info_parties!K168="","",info_parties!K168)</f>
        <v/>
      </c>
      <c r="E168" s="89" t="str">
        <f>IF(info_parties!H168="","",info_parties!H168)</f>
        <v/>
      </c>
      <c r="F168" s="205" t="str">
        <f t="shared" si="8"/>
        <v/>
      </c>
      <c r="G168" s="206" t="str">
        <f t="shared" si="9"/>
        <v/>
      </c>
      <c r="H168" s="207" t="str">
        <f t="shared" si="10"/>
        <v/>
      </c>
      <c r="I168" s="208" t="str">
        <f t="shared" si="11"/>
        <v/>
      </c>
      <c r="J168" s="209" t="str">
        <f>IF(ISERROR(VLOOKUP($A168,#REF!,6,FALSE))=TRUE,"",IF(VLOOKUP($A168,#REF!,6,FALSE)=0,"",VLOOKUP($A168,#REF!,6,FALSE)))</f>
        <v/>
      </c>
      <c r="K168" s="209" t="str">
        <f>IF(ISERROR(VLOOKUP($A168,#REF!,26,FALSE))=TRUE,"",IF(VLOOKUP($A168,#REF!,26,FALSE)=0,"",VLOOKUP($A168,#REF!,26,FALSE)))</f>
        <v/>
      </c>
      <c r="L168" s="209" t="str">
        <f>IF(ISERROR(VLOOKUP($A168,#REF!,46,FALSE))=TRUE,"",IF(VLOOKUP($A168,#REF!,46,FALSE)=0,"",VLOOKUP($A168,#REF!,46,FALSE)))</f>
        <v/>
      </c>
      <c r="M168" s="209" t="str">
        <f>IF(ISERROR(VLOOKUP($A168,#REF!,66,FALSE))=TRUE,"",IF(VLOOKUP($A168,#REF!,66,FALSE)=0,"",VLOOKUP($A168,#REF!,66,FALSE)))</f>
        <v/>
      </c>
      <c r="N168" s="209" t="str">
        <f>IF(ISERROR(VLOOKUP($A168,#REF!,86,FALSE))=TRUE,"",IF(VLOOKUP($A168,#REF!,86,FALSE)=0,"",VLOOKUP($A168,#REF!,86,FALSE)))</f>
        <v/>
      </c>
      <c r="O168" s="209" t="str">
        <f>IF(ISERROR(VLOOKUP($A168,#REF!,106,FALSE))=TRUE,"",IF(VLOOKUP($A168,#REF!,106,FALSE)=0,"",VLOOKUP($A168,#REF!,106,FALSE)))</f>
        <v/>
      </c>
      <c r="P168" s="209" t="str">
        <f>IF(ISERROR(VLOOKUP($A168,#REF!,126,FALSE))=TRUE,"",IF(VLOOKUP($A168,#REF!,126,FALSE)=0,"",VLOOKUP($A168,#REF!,126,FALSE)))</f>
        <v/>
      </c>
      <c r="Q168" s="210" t="str">
        <f>IF(ISERROR(VLOOKUP($A168,#REF!,146,FALSE))=TRUE,"",IF(VLOOKUP($A168,#REF!,146,FALSE)=0,"",VLOOKUP($A168,#REF!,146,FALSE)))</f>
        <v/>
      </c>
      <c r="R168" s="210" t="str">
        <f>IF(ISERROR(VLOOKUP($A168,#REF!,166,FALSE))=TRUE,"",IF(VLOOKUP($A168,#REF!,166,FALSE)=0,"",VLOOKUP($A168,#REF!,166,FALSE)))</f>
        <v/>
      </c>
      <c r="S168" s="210" t="str">
        <f>IF(ISERROR(VLOOKUP($A168,#REF!,186,FALSE))=TRUE,"",IF(VLOOKUP($A168,#REF!,186,FALSE)=0,"",VLOOKUP($A168,#REF!,186,FALSE)))</f>
        <v/>
      </c>
      <c r="T168" s="210" t="str">
        <f>IF(ISERROR(VLOOKUP($A168,#REF!,206,FALSE))=TRUE,"",IF(VLOOKUP($A168,#REF!,206,FALSE)=0,"",VLOOKUP($A168,#REF!,206,FALSE)))</f>
        <v/>
      </c>
      <c r="U168" s="210" t="str">
        <f>IF(ISERROR(VLOOKUP($A168,#REF!,226,FALSE))=TRUE,"",IF(VLOOKUP($A168,#REF!,226,FALSE)=0,"",VLOOKUP($A168,#REF!,226,FALSE)))</f>
        <v/>
      </c>
      <c r="V168" s="210" t="str">
        <f>IF(ISERROR(VLOOKUP($A168,#REF!,246,FALSE))=TRUE,"",IF(VLOOKUP($A168,#REF!,246,FALSE)=0,"",VLOOKUP($A168,#REF!,246,FALSE)))</f>
        <v/>
      </c>
      <c r="W168" s="210" t="str">
        <f>IF(ISERROR(VLOOKUP($A168,#REF!,266,FALSE))=TRUE,"",IF(VLOOKUP($A168,#REF!,266,FALSE)=0,"",VLOOKUP($A168,#REF!,266,FALSE)))</f>
        <v/>
      </c>
      <c r="X168" s="210" t="str">
        <f>IF(ISERROR(VLOOKUP($A168,#REF!,286,FALSE))=TRUE,"",IF(VLOOKUP($A168,#REF!,286,FALSE)=0,"",VLOOKUP($A168,#REF!,286,FALSE)))</f>
        <v/>
      </c>
      <c r="Y168" s="210" t="str">
        <f>IF(ISERROR(VLOOKUP($A168,#REF!,306,FALSE))=TRUE,"",IF(VLOOKUP($A168,#REF!,306,FALSE)=0,"",VLOOKUP($A168,#REF!,306,FALSE)))</f>
        <v/>
      </c>
      <c r="Z168" s="210" t="str">
        <f>IF(ISERROR(VLOOKUP($A168,#REF!,326,FALSE))=TRUE,"",IF(VLOOKUP($A168,#REF!,326,FALSE)=0,"",VLOOKUP($A168,#REF!,326,FALSE)))</f>
        <v/>
      </c>
      <c r="AA168" s="210" t="str">
        <f>IF(ISERROR(VLOOKUP($A168,#REF!,346,FALSE))=TRUE,"",IF(VLOOKUP($A168,#REF!,346,FALSE)=0,"",VLOOKUP($A168,#REF!,346,FALSE)))</f>
        <v/>
      </c>
      <c r="AB168" s="210" t="str">
        <f>IF(ISERROR(VLOOKUP($A168,#REF!,366,FALSE))=TRUE,"",IF(VLOOKUP($A168,#REF!,366,FALSE)=0,"",VLOOKUP($A168,#REF!,366,FALSE)))</f>
        <v/>
      </c>
      <c r="AC168" s="210" t="str">
        <f>IF(ISERROR(VLOOKUP($A168,#REF!,386,FALSE))=TRUE,"",IF(VLOOKUP($A168,#REF!,386,FALSE)=0,"",VLOOKUP($A168,#REF!,386,FALSE)))</f>
        <v/>
      </c>
    </row>
    <row r="169" spans="1:29" ht="13.5" customHeight="1">
      <c r="A169" s="204"/>
      <c r="B169" s="89" t="str">
        <f>IF(A169="","",MID(info_weblinks!$C$3,32,3))</f>
        <v/>
      </c>
      <c r="C169" s="89" t="str">
        <f>IF(info_parties!G169="","",info_parties!G169)</f>
        <v/>
      </c>
      <c r="D169" s="89" t="str">
        <f>IF(info_parties!K169="","",info_parties!K169)</f>
        <v/>
      </c>
      <c r="E169" s="89" t="str">
        <f>IF(info_parties!H169="","",info_parties!H169)</f>
        <v/>
      </c>
      <c r="F169" s="205" t="str">
        <f t="shared" si="8"/>
        <v/>
      </c>
      <c r="G169" s="206" t="str">
        <f t="shared" si="9"/>
        <v/>
      </c>
      <c r="H169" s="207" t="str">
        <f t="shared" si="10"/>
        <v/>
      </c>
      <c r="I169" s="208" t="str">
        <f t="shared" si="11"/>
        <v/>
      </c>
      <c r="J169" s="209" t="str">
        <f>IF(ISERROR(VLOOKUP($A169,#REF!,6,FALSE))=TRUE,"",IF(VLOOKUP($A169,#REF!,6,FALSE)=0,"",VLOOKUP($A169,#REF!,6,FALSE)))</f>
        <v/>
      </c>
      <c r="K169" s="209" t="str">
        <f>IF(ISERROR(VLOOKUP($A169,#REF!,26,FALSE))=TRUE,"",IF(VLOOKUP($A169,#REF!,26,FALSE)=0,"",VLOOKUP($A169,#REF!,26,FALSE)))</f>
        <v/>
      </c>
      <c r="L169" s="209" t="str">
        <f>IF(ISERROR(VLOOKUP($A169,#REF!,46,FALSE))=TRUE,"",IF(VLOOKUP($A169,#REF!,46,FALSE)=0,"",VLOOKUP($A169,#REF!,46,FALSE)))</f>
        <v/>
      </c>
      <c r="M169" s="209" t="str">
        <f>IF(ISERROR(VLOOKUP($A169,#REF!,66,FALSE))=TRUE,"",IF(VLOOKUP($A169,#REF!,66,FALSE)=0,"",VLOOKUP($A169,#REF!,66,FALSE)))</f>
        <v/>
      </c>
      <c r="N169" s="209" t="str">
        <f>IF(ISERROR(VLOOKUP($A169,#REF!,86,FALSE))=TRUE,"",IF(VLOOKUP($A169,#REF!,86,FALSE)=0,"",VLOOKUP($A169,#REF!,86,FALSE)))</f>
        <v/>
      </c>
      <c r="O169" s="209" t="str">
        <f>IF(ISERROR(VLOOKUP($A169,#REF!,106,FALSE))=TRUE,"",IF(VLOOKUP($A169,#REF!,106,FALSE)=0,"",VLOOKUP($A169,#REF!,106,FALSE)))</f>
        <v/>
      </c>
      <c r="P169" s="209" t="str">
        <f>IF(ISERROR(VLOOKUP($A169,#REF!,126,FALSE))=TRUE,"",IF(VLOOKUP($A169,#REF!,126,FALSE)=0,"",VLOOKUP($A169,#REF!,126,FALSE)))</f>
        <v/>
      </c>
      <c r="Q169" s="210" t="str">
        <f>IF(ISERROR(VLOOKUP($A169,#REF!,146,FALSE))=TRUE,"",IF(VLOOKUP($A169,#REF!,146,FALSE)=0,"",VLOOKUP($A169,#REF!,146,FALSE)))</f>
        <v/>
      </c>
      <c r="R169" s="210" t="str">
        <f>IF(ISERROR(VLOOKUP($A169,#REF!,166,FALSE))=TRUE,"",IF(VLOOKUP($A169,#REF!,166,FALSE)=0,"",VLOOKUP($A169,#REF!,166,FALSE)))</f>
        <v/>
      </c>
      <c r="S169" s="210" t="str">
        <f>IF(ISERROR(VLOOKUP($A169,#REF!,186,FALSE))=TRUE,"",IF(VLOOKUP($A169,#REF!,186,FALSE)=0,"",VLOOKUP($A169,#REF!,186,FALSE)))</f>
        <v/>
      </c>
      <c r="T169" s="210" t="str">
        <f>IF(ISERROR(VLOOKUP($A169,#REF!,206,FALSE))=TRUE,"",IF(VLOOKUP($A169,#REF!,206,FALSE)=0,"",VLOOKUP($A169,#REF!,206,FALSE)))</f>
        <v/>
      </c>
      <c r="U169" s="210" t="str">
        <f>IF(ISERROR(VLOOKUP($A169,#REF!,226,FALSE))=TRUE,"",IF(VLOOKUP($A169,#REF!,226,FALSE)=0,"",VLOOKUP($A169,#REF!,226,FALSE)))</f>
        <v/>
      </c>
      <c r="V169" s="210" t="str">
        <f>IF(ISERROR(VLOOKUP($A169,#REF!,246,FALSE))=TRUE,"",IF(VLOOKUP($A169,#REF!,246,FALSE)=0,"",VLOOKUP($A169,#REF!,246,FALSE)))</f>
        <v/>
      </c>
      <c r="W169" s="210" t="str">
        <f>IF(ISERROR(VLOOKUP($A169,#REF!,266,FALSE))=TRUE,"",IF(VLOOKUP($A169,#REF!,266,FALSE)=0,"",VLOOKUP($A169,#REF!,266,FALSE)))</f>
        <v/>
      </c>
      <c r="X169" s="210" t="str">
        <f>IF(ISERROR(VLOOKUP($A169,#REF!,286,FALSE))=TRUE,"",IF(VLOOKUP($A169,#REF!,286,FALSE)=0,"",VLOOKUP($A169,#REF!,286,FALSE)))</f>
        <v/>
      </c>
      <c r="Y169" s="210" t="str">
        <f>IF(ISERROR(VLOOKUP($A169,#REF!,306,FALSE))=TRUE,"",IF(VLOOKUP($A169,#REF!,306,FALSE)=0,"",VLOOKUP($A169,#REF!,306,FALSE)))</f>
        <v/>
      </c>
      <c r="Z169" s="210" t="str">
        <f>IF(ISERROR(VLOOKUP($A169,#REF!,326,FALSE))=TRUE,"",IF(VLOOKUP($A169,#REF!,326,FALSE)=0,"",VLOOKUP($A169,#REF!,326,FALSE)))</f>
        <v/>
      </c>
      <c r="AA169" s="210" t="str">
        <f>IF(ISERROR(VLOOKUP($A169,#REF!,346,FALSE))=TRUE,"",IF(VLOOKUP($A169,#REF!,346,FALSE)=0,"",VLOOKUP($A169,#REF!,346,FALSE)))</f>
        <v/>
      </c>
      <c r="AB169" s="210" t="str">
        <f>IF(ISERROR(VLOOKUP($A169,#REF!,366,FALSE))=TRUE,"",IF(VLOOKUP($A169,#REF!,366,FALSE)=0,"",VLOOKUP($A169,#REF!,366,FALSE)))</f>
        <v/>
      </c>
      <c r="AC169" s="210" t="str">
        <f>IF(ISERROR(VLOOKUP($A169,#REF!,386,FALSE))=TRUE,"",IF(VLOOKUP($A169,#REF!,386,FALSE)=0,"",VLOOKUP($A169,#REF!,386,FALSE)))</f>
        <v/>
      </c>
    </row>
    <row r="170" spans="1:29" ht="13.5" customHeight="1">
      <c r="A170" s="204"/>
      <c r="B170" s="89" t="str">
        <f>IF(A170="","",MID(info_weblinks!$C$3,32,3))</f>
        <v/>
      </c>
      <c r="C170" s="89" t="str">
        <f>IF(info_parties!G170="","",info_parties!G170)</f>
        <v/>
      </c>
      <c r="D170" s="89" t="str">
        <f>IF(info_parties!K170="","",info_parties!K170)</f>
        <v/>
      </c>
      <c r="E170" s="89" t="str">
        <f>IF(info_parties!H170="","",info_parties!H170)</f>
        <v/>
      </c>
      <c r="F170" s="205" t="str">
        <f t="shared" si="8"/>
        <v/>
      </c>
      <c r="G170" s="206" t="str">
        <f t="shared" si="9"/>
        <v/>
      </c>
      <c r="H170" s="207" t="str">
        <f t="shared" si="10"/>
        <v/>
      </c>
      <c r="I170" s="208" t="str">
        <f t="shared" si="11"/>
        <v/>
      </c>
      <c r="J170" s="209" t="str">
        <f>IF(ISERROR(VLOOKUP($A170,#REF!,6,FALSE))=TRUE,"",IF(VLOOKUP($A170,#REF!,6,FALSE)=0,"",VLOOKUP($A170,#REF!,6,FALSE)))</f>
        <v/>
      </c>
      <c r="K170" s="209" t="str">
        <f>IF(ISERROR(VLOOKUP($A170,#REF!,26,FALSE))=TRUE,"",IF(VLOOKUP($A170,#REF!,26,FALSE)=0,"",VLOOKUP($A170,#REF!,26,FALSE)))</f>
        <v/>
      </c>
      <c r="L170" s="209" t="str">
        <f>IF(ISERROR(VLOOKUP($A170,#REF!,46,FALSE))=TRUE,"",IF(VLOOKUP($A170,#REF!,46,FALSE)=0,"",VLOOKUP($A170,#REF!,46,FALSE)))</f>
        <v/>
      </c>
      <c r="M170" s="209" t="str">
        <f>IF(ISERROR(VLOOKUP($A170,#REF!,66,FALSE))=TRUE,"",IF(VLOOKUP($A170,#REF!,66,FALSE)=0,"",VLOOKUP($A170,#REF!,66,FALSE)))</f>
        <v/>
      </c>
      <c r="N170" s="209" t="str">
        <f>IF(ISERROR(VLOOKUP($A170,#REF!,86,FALSE))=TRUE,"",IF(VLOOKUP($A170,#REF!,86,FALSE)=0,"",VLOOKUP($A170,#REF!,86,FALSE)))</f>
        <v/>
      </c>
      <c r="O170" s="209" t="str">
        <f>IF(ISERROR(VLOOKUP($A170,#REF!,106,FALSE))=TRUE,"",IF(VLOOKUP($A170,#REF!,106,FALSE)=0,"",VLOOKUP($A170,#REF!,106,FALSE)))</f>
        <v/>
      </c>
      <c r="P170" s="209" t="str">
        <f>IF(ISERROR(VLOOKUP($A170,#REF!,126,FALSE))=TRUE,"",IF(VLOOKUP($A170,#REF!,126,FALSE)=0,"",VLOOKUP($A170,#REF!,126,FALSE)))</f>
        <v/>
      </c>
      <c r="Q170" s="210" t="str">
        <f>IF(ISERROR(VLOOKUP($A170,#REF!,146,FALSE))=TRUE,"",IF(VLOOKUP($A170,#REF!,146,FALSE)=0,"",VLOOKUP($A170,#REF!,146,FALSE)))</f>
        <v/>
      </c>
      <c r="R170" s="210" t="str">
        <f>IF(ISERROR(VLOOKUP($A170,#REF!,166,FALSE))=TRUE,"",IF(VLOOKUP($A170,#REF!,166,FALSE)=0,"",VLOOKUP($A170,#REF!,166,FALSE)))</f>
        <v/>
      </c>
      <c r="S170" s="210" t="str">
        <f>IF(ISERROR(VLOOKUP($A170,#REF!,186,FALSE))=TRUE,"",IF(VLOOKUP($A170,#REF!,186,FALSE)=0,"",VLOOKUP($A170,#REF!,186,FALSE)))</f>
        <v/>
      </c>
      <c r="T170" s="210" t="str">
        <f>IF(ISERROR(VLOOKUP($A170,#REF!,206,FALSE))=TRUE,"",IF(VLOOKUP($A170,#REF!,206,FALSE)=0,"",VLOOKUP($A170,#REF!,206,FALSE)))</f>
        <v/>
      </c>
      <c r="U170" s="210" t="str">
        <f>IF(ISERROR(VLOOKUP($A170,#REF!,226,FALSE))=TRUE,"",IF(VLOOKUP($A170,#REF!,226,FALSE)=0,"",VLOOKUP($A170,#REF!,226,FALSE)))</f>
        <v/>
      </c>
      <c r="V170" s="210" t="str">
        <f>IF(ISERROR(VLOOKUP($A170,#REF!,246,FALSE))=TRUE,"",IF(VLOOKUP($A170,#REF!,246,FALSE)=0,"",VLOOKUP($A170,#REF!,246,FALSE)))</f>
        <v/>
      </c>
      <c r="W170" s="210" t="str">
        <f>IF(ISERROR(VLOOKUP($A170,#REF!,266,FALSE))=TRUE,"",IF(VLOOKUP($A170,#REF!,266,FALSE)=0,"",VLOOKUP($A170,#REF!,266,FALSE)))</f>
        <v/>
      </c>
      <c r="X170" s="210" t="str">
        <f>IF(ISERROR(VLOOKUP($A170,#REF!,286,FALSE))=TRUE,"",IF(VLOOKUP($A170,#REF!,286,FALSE)=0,"",VLOOKUP($A170,#REF!,286,FALSE)))</f>
        <v/>
      </c>
      <c r="Y170" s="210" t="str">
        <f>IF(ISERROR(VLOOKUP($A170,#REF!,306,FALSE))=TRUE,"",IF(VLOOKUP($A170,#REF!,306,FALSE)=0,"",VLOOKUP($A170,#REF!,306,FALSE)))</f>
        <v/>
      </c>
      <c r="Z170" s="210" t="str">
        <f>IF(ISERROR(VLOOKUP($A170,#REF!,326,FALSE))=TRUE,"",IF(VLOOKUP($A170,#REF!,326,FALSE)=0,"",VLOOKUP($A170,#REF!,326,FALSE)))</f>
        <v/>
      </c>
      <c r="AA170" s="210" t="str">
        <f>IF(ISERROR(VLOOKUP($A170,#REF!,346,FALSE))=TRUE,"",IF(VLOOKUP($A170,#REF!,346,FALSE)=0,"",VLOOKUP($A170,#REF!,346,FALSE)))</f>
        <v/>
      </c>
      <c r="AB170" s="210" t="str">
        <f>IF(ISERROR(VLOOKUP($A170,#REF!,366,FALSE))=TRUE,"",IF(VLOOKUP($A170,#REF!,366,FALSE)=0,"",VLOOKUP($A170,#REF!,366,FALSE)))</f>
        <v/>
      </c>
      <c r="AC170" s="210" t="str">
        <f>IF(ISERROR(VLOOKUP($A170,#REF!,386,FALSE))=TRUE,"",IF(VLOOKUP($A170,#REF!,386,FALSE)=0,"",VLOOKUP($A170,#REF!,386,FALSE)))</f>
        <v/>
      </c>
    </row>
    <row r="171" spans="1:29" ht="13.5" customHeight="1">
      <c r="A171" s="204"/>
      <c r="B171" s="89" t="str">
        <f>IF(A171="","",MID(info_weblinks!$C$3,32,3))</f>
        <v/>
      </c>
      <c r="C171" s="89" t="str">
        <f>IF(info_parties!G171="","",info_parties!G171)</f>
        <v/>
      </c>
      <c r="D171" s="89" t="str">
        <f>IF(info_parties!K171="","",info_parties!K171)</f>
        <v/>
      </c>
      <c r="E171" s="89" t="str">
        <f>IF(info_parties!H171="","",info_parties!H171)</f>
        <v/>
      </c>
      <c r="F171" s="205" t="str">
        <f t="shared" si="8"/>
        <v/>
      </c>
      <c r="G171" s="206" t="str">
        <f t="shared" si="9"/>
        <v/>
      </c>
      <c r="H171" s="207" t="str">
        <f t="shared" si="10"/>
        <v/>
      </c>
      <c r="I171" s="208" t="str">
        <f t="shared" si="11"/>
        <v/>
      </c>
      <c r="J171" s="209" t="str">
        <f>IF(ISERROR(VLOOKUP($A171,#REF!,6,FALSE))=TRUE,"",IF(VLOOKUP($A171,#REF!,6,FALSE)=0,"",VLOOKUP($A171,#REF!,6,FALSE)))</f>
        <v/>
      </c>
      <c r="K171" s="209" t="str">
        <f>IF(ISERROR(VLOOKUP($A171,#REF!,26,FALSE))=TRUE,"",IF(VLOOKUP($A171,#REF!,26,FALSE)=0,"",VLOOKUP($A171,#REF!,26,FALSE)))</f>
        <v/>
      </c>
      <c r="L171" s="209" t="str">
        <f>IF(ISERROR(VLOOKUP($A171,#REF!,46,FALSE))=TRUE,"",IF(VLOOKUP($A171,#REF!,46,FALSE)=0,"",VLOOKUP($A171,#REF!,46,FALSE)))</f>
        <v/>
      </c>
      <c r="M171" s="209" t="str">
        <f>IF(ISERROR(VLOOKUP($A171,#REF!,66,FALSE))=TRUE,"",IF(VLOOKUP($A171,#REF!,66,FALSE)=0,"",VLOOKUP($A171,#REF!,66,FALSE)))</f>
        <v/>
      </c>
      <c r="N171" s="209" t="str">
        <f>IF(ISERROR(VLOOKUP($A171,#REF!,86,FALSE))=TRUE,"",IF(VLOOKUP($A171,#REF!,86,FALSE)=0,"",VLOOKUP($A171,#REF!,86,FALSE)))</f>
        <v/>
      </c>
      <c r="O171" s="209" t="str">
        <f>IF(ISERROR(VLOOKUP($A171,#REF!,106,FALSE))=TRUE,"",IF(VLOOKUP($A171,#REF!,106,FALSE)=0,"",VLOOKUP($A171,#REF!,106,FALSE)))</f>
        <v/>
      </c>
      <c r="P171" s="209" t="str">
        <f>IF(ISERROR(VLOOKUP($A171,#REF!,126,FALSE))=TRUE,"",IF(VLOOKUP($A171,#REF!,126,FALSE)=0,"",VLOOKUP($A171,#REF!,126,FALSE)))</f>
        <v/>
      </c>
      <c r="Q171" s="210" t="str">
        <f>IF(ISERROR(VLOOKUP($A171,#REF!,146,FALSE))=TRUE,"",IF(VLOOKUP($A171,#REF!,146,FALSE)=0,"",VLOOKUP($A171,#REF!,146,FALSE)))</f>
        <v/>
      </c>
      <c r="R171" s="210" t="str">
        <f>IF(ISERROR(VLOOKUP($A171,#REF!,166,FALSE))=TRUE,"",IF(VLOOKUP($A171,#REF!,166,FALSE)=0,"",VLOOKUP($A171,#REF!,166,FALSE)))</f>
        <v/>
      </c>
      <c r="S171" s="210" t="str">
        <f>IF(ISERROR(VLOOKUP($A171,#REF!,186,FALSE))=TRUE,"",IF(VLOOKUP($A171,#REF!,186,FALSE)=0,"",VLOOKUP($A171,#REF!,186,FALSE)))</f>
        <v/>
      </c>
      <c r="T171" s="210" t="str">
        <f>IF(ISERROR(VLOOKUP($A171,#REF!,206,FALSE))=TRUE,"",IF(VLOOKUP($A171,#REF!,206,FALSE)=0,"",VLOOKUP($A171,#REF!,206,FALSE)))</f>
        <v/>
      </c>
      <c r="U171" s="210" t="str">
        <f>IF(ISERROR(VLOOKUP($A171,#REF!,226,FALSE))=TRUE,"",IF(VLOOKUP($A171,#REF!,226,FALSE)=0,"",VLOOKUP($A171,#REF!,226,FALSE)))</f>
        <v/>
      </c>
      <c r="V171" s="210" t="str">
        <f>IF(ISERROR(VLOOKUP($A171,#REF!,246,FALSE))=TRUE,"",IF(VLOOKUP($A171,#REF!,246,FALSE)=0,"",VLOOKUP($A171,#REF!,246,FALSE)))</f>
        <v/>
      </c>
      <c r="W171" s="210" t="str">
        <f>IF(ISERROR(VLOOKUP($A171,#REF!,266,FALSE))=TRUE,"",IF(VLOOKUP($A171,#REF!,266,FALSE)=0,"",VLOOKUP($A171,#REF!,266,FALSE)))</f>
        <v/>
      </c>
      <c r="X171" s="210" t="str">
        <f>IF(ISERROR(VLOOKUP($A171,#REF!,286,FALSE))=TRUE,"",IF(VLOOKUP($A171,#REF!,286,FALSE)=0,"",VLOOKUP($A171,#REF!,286,FALSE)))</f>
        <v/>
      </c>
      <c r="Y171" s="210" t="str">
        <f>IF(ISERROR(VLOOKUP($A171,#REF!,306,FALSE))=TRUE,"",IF(VLOOKUP($A171,#REF!,306,FALSE)=0,"",VLOOKUP($A171,#REF!,306,FALSE)))</f>
        <v/>
      </c>
      <c r="Z171" s="210" t="str">
        <f>IF(ISERROR(VLOOKUP($A171,#REF!,326,FALSE))=TRUE,"",IF(VLOOKUP($A171,#REF!,326,FALSE)=0,"",VLOOKUP($A171,#REF!,326,FALSE)))</f>
        <v/>
      </c>
      <c r="AA171" s="210" t="str">
        <f>IF(ISERROR(VLOOKUP($A171,#REF!,346,FALSE))=TRUE,"",IF(VLOOKUP($A171,#REF!,346,FALSE)=0,"",VLOOKUP($A171,#REF!,346,FALSE)))</f>
        <v/>
      </c>
      <c r="AB171" s="210" t="str">
        <f>IF(ISERROR(VLOOKUP($A171,#REF!,366,FALSE))=TRUE,"",IF(VLOOKUP($A171,#REF!,366,FALSE)=0,"",VLOOKUP($A171,#REF!,366,FALSE)))</f>
        <v/>
      </c>
      <c r="AC171" s="210" t="str">
        <f>IF(ISERROR(VLOOKUP($A171,#REF!,386,FALSE))=TRUE,"",IF(VLOOKUP($A171,#REF!,386,FALSE)=0,"",VLOOKUP($A171,#REF!,386,FALSE)))</f>
        <v/>
      </c>
    </row>
    <row r="172" spans="1:29" ht="13.5" customHeight="1">
      <c r="A172" s="204"/>
      <c r="B172" s="89" t="str">
        <f>IF(A172="","",MID(info_weblinks!$C$3,32,3))</f>
        <v/>
      </c>
      <c r="C172" s="89" t="str">
        <f>IF(info_parties!G172="","",info_parties!G172)</f>
        <v/>
      </c>
      <c r="D172" s="89" t="str">
        <f>IF(info_parties!K172="","",info_parties!K172)</f>
        <v/>
      </c>
      <c r="E172" s="89" t="str">
        <f>IF(info_parties!H172="","",info_parties!H172)</f>
        <v/>
      </c>
      <c r="F172" s="205" t="str">
        <f t="shared" si="8"/>
        <v/>
      </c>
      <c r="G172" s="206" t="str">
        <f t="shared" si="9"/>
        <v/>
      </c>
      <c r="H172" s="207" t="str">
        <f t="shared" si="10"/>
        <v/>
      </c>
      <c r="I172" s="208" t="str">
        <f t="shared" si="11"/>
        <v/>
      </c>
      <c r="J172" s="209" t="str">
        <f>IF(ISERROR(VLOOKUP($A172,#REF!,6,FALSE))=TRUE,"",IF(VLOOKUP($A172,#REF!,6,FALSE)=0,"",VLOOKUP($A172,#REF!,6,FALSE)))</f>
        <v/>
      </c>
      <c r="K172" s="209" t="str">
        <f>IF(ISERROR(VLOOKUP($A172,#REF!,26,FALSE))=TRUE,"",IF(VLOOKUP($A172,#REF!,26,FALSE)=0,"",VLOOKUP($A172,#REF!,26,FALSE)))</f>
        <v/>
      </c>
      <c r="L172" s="209" t="str">
        <f>IF(ISERROR(VLOOKUP($A172,#REF!,46,FALSE))=TRUE,"",IF(VLOOKUP($A172,#REF!,46,FALSE)=0,"",VLOOKUP($A172,#REF!,46,FALSE)))</f>
        <v/>
      </c>
      <c r="M172" s="209" t="str">
        <f>IF(ISERROR(VLOOKUP($A172,#REF!,66,FALSE))=TRUE,"",IF(VLOOKUP($A172,#REF!,66,FALSE)=0,"",VLOOKUP($A172,#REF!,66,FALSE)))</f>
        <v/>
      </c>
      <c r="N172" s="209" t="str">
        <f>IF(ISERROR(VLOOKUP($A172,#REF!,86,FALSE))=TRUE,"",IF(VLOOKUP($A172,#REF!,86,FALSE)=0,"",VLOOKUP($A172,#REF!,86,FALSE)))</f>
        <v/>
      </c>
      <c r="O172" s="209" t="str">
        <f>IF(ISERROR(VLOOKUP($A172,#REF!,106,FALSE))=TRUE,"",IF(VLOOKUP($A172,#REF!,106,FALSE)=0,"",VLOOKUP($A172,#REF!,106,FALSE)))</f>
        <v/>
      </c>
      <c r="P172" s="209" t="str">
        <f>IF(ISERROR(VLOOKUP($A172,#REF!,126,FALSE))=TRUE,"",IF(VLOOKUP($A172,#REF!,126,FALSE)=0,"",VLOOKUP($A172,#REF!,126,FALSE)))</f>
        <v/>
      </c>
      <c r="Q172" s="210" t="str">
        <f>IF(ISERROR(VLOOKUP($A172,#REF!,146,FALSE))=TRUE,"",IF(VLOOKUP($A172,#REF!,146,FALSE)=0,"",VLOOKUP($A172,#REF!,146,FALSE)))</f>
        <v/>
      </c>
      <c r="R172" s="210" t="str">
        <f>IF(ISERROR(VLOOKUP($A172,#REF!,166,FALSE))=TRUE,"",IF(VLOOKUP($A172,#REF!,166,FALSE)=0,"",VLOOKUP($A172,#REF!,166,FALSE)))</f>
        <v/>
      </c>
      <c r="S172" s="210" t="str">
        <f>IF(ISERROR(VLOOKUP($A172,#REF!,186,FALSE))=TRUE,"",IF(VLOOKUP($A172,#REF!,186,FALSE)=0,"",VLOOKUP($A172,#REF!,186,FALSE)))</f>
        <v/>
      </c>
      <c r="T172" s="210" t="str">
        <f>IF(ISERROR(VLOOKUP($A172,#REF!,206,FALSE))=TRUE,"",IF(VLOOKUP($A172,#REF!,206,FALSE)=0,"",VLOOKUP($A172,#REF!,206,FALSE)))</f>
        <v/>
      </c>
      <c r="U172" s="210" t="str">
        <f>IF(ISERROR(VLOOKUP($A172,#REF!,226,FALSE))=TRUE,"",IF(VLOOKUP($A172,#REF!,226,FALSE)=0,"",VLOOKUP($A172,#REF!,226,FALSE)))</f>
        <v/>
      </c>
      <c r="V172" s="210" t="str">
        <f>IF(ISERROR(VLOOKUP($A172,#REF!,246,FALSE))=TRUE,"",IF(VLOOKUP($A172,#REF!,246,FALSE)=0,"",VLOOKUP($A172,#REF!,246,FALSE)))</f>
        <v/>
      </c>
      <c r="W172" s="210" t="str">
        <f>IF(ISERROR(VLOOKUP($A172,#REF!,266,FALSE))=TRUE,"",IF(VLOOKUP($A172,#REF!,266,FALSE)=0,"",VLOOKUP($A172,#REF!,266,FALSE)))</f>
        <v/>
      </c>
      <c r="X172" s="210" t="str">
        <f>IF(ISERROR(VLOOKUP($A172,#REF!,286,FALSE))=TRUE,"",IF(VLOOKUP($A172,#REF!,286,FALSE)=0,"",VLOOKUP($A172,#REF!,286,FALSE)))</f>
        <v/>
      </c>
      <c r="Y172" s="210" t="str">
        <f>IF(ISERROR(VLOOKUP($A172,#REF!,306,FALSE))=TRUE,"",IF(VLOOKUP($A172,#REF!,306,FALSE)=0,"",VLOOKUP($A172,#REF!,306,FALSE)))</f>
        <v/>
      </c>
      <c r="Z172" s="210" t="str">
        <f>IF(ISERROR(VLOOKUP($A172,#REF!,326,FALSE))=TRUE,"",IF(VLOOKUP($A172,#REF!,326,FALSE)=0,"",VLOOKUP($A172,#REF!,326,FALSE)))</f>
        <v/>
      </c>
      <c r="AA172" s="210" t="str">
        <f>IF(ISERROR(VLOOKUP($A172,#REF!,346,FALSE))=TRUE,"",IF(VLOOKUP($A172,#REF!,346,FALSE)=0,"",VLOOKUP($A172,#REF!,346,FALSE)))</f>
        <v/>
      </c>
      <c r="AB172" s="210" t="str">
        <f>IF(ISERROR(VLOOKUP($A172,#REF!,366,FALSE))=TRUE,"",IF(VLOOKUP($A172,#REF!,366,FALSE)=0,"",VLOOKUP($A172,#REF!,366,FALSE)))</f>
        <v/>
      </c>
      <c r="AC172" s="210" t="str">
        <f>IF(ISERROR(VLOOKUP($A172,#REF!,386,FALSE))=TRUE,"",IF(VLOOKUP($A172,#REF!,386,FALSE)=0,"",VLOOKUP($A172,#REF!,386,FALSE)))</f>
        <v/>
      </c>
    </row>
    <row r="173" spans="1:29" ht="13.5" customHeight="1">
      <c r="A173" s="204"/>
      <c r="B173" s="89" t="str">
        <f>IF(A173="","",MID(info_weblinks!$C$3,32,3))</f>
        <v/>
      </c>
      <c r="C173" s="89" t="str">
        <f>IF(info_parties!G173="","",info_parties!G173)</f>
        <v/>
      </c>
      <c r="D173" s="89" t="str">
        <f>IF(info_parties!K173="","",info_parties!K173)</f>
        <v/>
      </c>
      <c r="E173" s="89" t="str">
        <f>IF(info_parties!H173="","",info_parties!H173)</f>
        <v/>
      </c>
      <c r="F173" s="205" t="str">
        <f t="shared" si="8"/>
        <v/>
      </c>
      <c r="G173" s="206" t="str">
        <f t="shared" si="9"/>
        <v/>
      </c>
      <c r="H173" s="207" t="str">
        <f t="shared" si="10"/>
        <v/>
      </c>
      <c r="I173" s="208" t="str">
        <f t="shared" si="11"/>
        <v/>
      </c>
      <c r="J173" s="209" t="str">
        <f>IF(ISERROR(VLOOKUP($A173,#REF!,6,FALSE))=TRUE,"",IF(VLOOKUP($A173,#REF!,6,FALSE)=0,"",VLOOKUP($A173,#REF!,6,FALSE)))</f>
        <v/>
      </c>
      <c r="K173" s="209" t="str">
        <f>IF(ISERROR(VLOOKUP($A173,#REF!,26,FALSE))=TRUE,"",IF(VLOOKUP($A173,#REF!,26,FALSE)=0,"",VLOOKUP($A173,#REF!,26,FALSE)))</f>
        <v/>
      </c>
      <c r="L173" s="209" t="str">
        <f>IF(ISERROR(VLOOKUP($A173,#REF!,46,FALSE))=TRUE,"",IF(VLOOKUP($A173,#REF!,46,FALSE)=0,"",VLOOKUP($A173,#REF!,46,FALSE)))</f>
        <v/>
      </c>
      <c r="M173" s="209" t="str">
        <f>IF(ISERROR(VLOOKUP($A173,#REF!,66,FALSE))=TRUE,"",IF(VLOOKUP($A173,#REF!,66,FALSE)=0,"",VLOOKUP($A173,#REF!,66,FALSE)))</f>
        <v/>
      </c>
      <c r="N173" s="209" t="str">
        <f>IF(ISERROR(VLOOKUP($A173,#REF!,86,FALSE))=TRUE,"",IF(VLOOKUP($A173,#REF!,86,FALSE)=0,"",VLOOKUP($A173,#REF!,86,FALSE)))</f>
        <v/>
      </c>
      <c r="O173" s="209" t="str">
        <f>IF(ISERROR(VLOOKUP($A173,#REF!,106,FALSE))=TRUE,"",IF(VLOOKUP($A173,#REF!,106,FALSE)=0,"",VLOOKUP($A173,#REF!,106,FALSE)))</f>
        <v/>
      </c>
      <c r="P173" s="209" t="str">
        <f>IF(ISERROR(VLOOKUP($A173,#REF!,126,FALSE))=TRUE,"",IF(VLOOKUP($A173,#REF!,126,FALSE)=0,"",VLOOKUP($A173,#REF!,126,FALSE)))</f>
        <v/>
      </c>
      <c r="Q173" s="210" t="str">
        <f>IF(ISERROR(VLOOKUP($A173,#REF!,146,FALSE))=TRUE,"",IF(VLOOKUP($A173,#REF!,146,FALSE)=0,"",VLOOKUP($A173,#REF!,146,FALSE)))</f>
        <v/>
      </c>
      <c r="R173" s="210" t="str">
        <f>IF(ISERROR(VLOOKUP($A173,#REF!,166,FALSE))=TRUE,"",IF(VLOOKUP($A173,#REF!,166,FALSE)=0,"",VLOOKUP($A173,#REF!,166,FALSE)))</f>
        <v/>
      </c>
      <c r="S173" s="210" t="str">
        <f>IF(ISERROR(VLOOKUP($A173,#REF!,186,FALSE))=TRUE,"",IF(VLOOKUP($A173,#REF!,186,FALSE)=0,"",VLOOKUP($A173,#REF!,186,FALSE)))</f>
        <v/>
      </c>
      <c r="T173" s="210" t="str">
        <f>IF(ISERROR(VLOOKUP($A173,#REF!,206,FALSE))=TRUE,"",IF(VLOOKUP($A173,#REF!,206,FALSE)=0,"",VLOOKUP($A173,#REF!,206,FALSE)))</f>
        <v/>
      </c>
      <c r="U173" s="210" t="str">
        <f>IF(ISERROR(VLOOKUP($A173,#REF!,226,FALSE))=TRUE,"",IF(VLOOKUP($A173,#REF!,226,FALSE)=0,"",VLOOKUP($A173,#REF!,226,FALSE)))</f>
        <v/>
      </c>
      <c r="V173" s="210" t="str">
        <f>IF(ISERROR(VLOOKUP($A173,#REF!,246,FALSE))=TRUE,"",IF(VLOOKUP($A173,#REF!,246,FALSE)=0,"",VLOOKUP($A173,#REF!,246,FALSE)))</f>
        <v/>
      </c>
      <c r="W173" s="210" t="str">
        <f>IF(ISERROR(VLOOKUP($A173,#REF!,266,FALSE))=TRUE,"",IF(VLOOKUP($A173,#REF!,266,FALSE)=0,"",VLOOKUP($A173,#REF!,266,FALSE)))</f>
        <v/>
      </c>
      <c r="X173" s="210" t="str">
        <f>IF(ISERROR(VLOOKUP($A173,#REF!,286,FALSE))=TRUE,"",IF(VLOOKUP($A173,#REF!,286,FALSE)=0,"",VLOOKUP($A173,#REF!,286,FALSE)))</f>
        <v/>
      </c>
      <c r="Y173" s="210" t="str">
        <f>IF(ISERROR(VLOOKUP($A173,#REF!,306,FALSE))=TRUE,"",IF(VLOOKUP($A173,#REF!,306,FALSE)=0,"",VLOOKUP($A173,#REF!,306,FALSE)))</f>
        <v/>
      </c>
      <c r="Z173" s="210" t="str">
        <f>IF(ISERROR(VLOOKUP($A173,#REF!,326,FALSE))=TRUE,"",IF(VLOOKUP($A173,#REF!,326,FALSE)=0,"",VLOOKUP($A173,#REF!,326,FALSE)))</f>
        <v/>
      </c>
      <c r="AA173" s="210" t="str">
        <f>IF(ISERROR(VLOOKUP($A173,#REF!,346,FALSE))=TRUE,"",IF(VLOOKUP($A173,#REF!,346,FALSE)=0,"",VLOOKUP($A173,#REF!,346,FALSE)))</f>
        <v/>
      </c>
      <c r="AB173" s="210" t="str">
        <f>IF(ISERROR(VLOOKUP($A173,#REF!,366,FALSE))=TRUE,"",IF(VLOOKUP($A173,#REF!,366,FALSE)=0,"",VLOOKUP($A173,#REF!,366,FALSE)))</f>
        <v/>
      </c>
      <c r="AC173" s="210" t="str">
        <f>IF(ISERROR(VLOOKUP($A173,#REF!,386,FALSE))=TRUE,"",IF(VLOOKUP($A173,#REF!,386,FALSE)=0,"",VLOOKUP($A173,#REF!,386,FALSE)))</f>
        <v/>
      </c>
    </row>
    <row r="174" spans="1:29" ht="13.5" customHeight="1">
      <c r="A174" s="204"/>
      <c r="B174" s="89" t="str">
        <f>IF(A174="","",MID(info_weblinks!$C$3,32,3))</f>
        <v/>
      </c>
      <c r="C174" s="89" t="str">
        <f>IF(info_parties!G174="","",info_parties!G174)</f>
        <v/>
      </c>
      <c r="D174" s="89" t="str">
        <f>IF(info_parties!K174="","",info_parties!K174)</f>
        <v/>
      </c>
      <c r="E174" s="89" t="str">
        <f>IF(info_parties!H174="","",info_parties!H174)</f>
        <v/>
      </c>
      <c r="F174" s="205" t="str">
        <f t="shared" si="8"/>
        <v/>
      </c>
      <c r="G174" s="206" t="str">
        <f t="shared" si="9"/>
        <v/>
      </c>
      <c r="H174" s="207" t="str">
        <f t="shared" si="10"/>
        <v/>
      </c>
      <c r="I174" s="208" t="str">
        <f t="shared" si="11"/>
        <v/>
      </c>
      <c r="J174" s="209" t="str">
        <f>IF(ISERROR(VLOOKUP($A174,#REF!,6,FALSE))=TRUE,"",IF(VLOOKUP($A174,#REF!,6,FALSE)=0,"",VLOOKUP($A174,#REF!,6,FALSE)))</f>
        <v/>
      </c>
      <c r="K174" s="209" t="str">
        <f>IF(ISERROR(VLOOKUP($A174,#REF!,26,FALSE))=TRUE,"",IF(VLOOKUP($A174,#REF!,26,FALSE)=0,"",VLOOKUP($A174,#REF!,26,FALSE)))</f>
        <v/>
      </c>
      <c r="L174" s="209" t="str">
        <f>IF(ISERROR(VLOOKUP($A174,#REF!,46,FALSE))=TRUE,"",IF(VLOOKUP($A174,#REF!,46,FALSE)=0,"",VLOOKUP($A174,#REF!,46,FALSE)))</f>
        <v/>
      </c>
      <c r="M174" s="209" t="str">
        <f>IF(ISERROR(VLOOKUP($A174,#REF!,66,FALSE))=TRUE,"",IF(VLOOKUP($A174,#REF!,66,FALSE)=0,"",VLOOKUP($A174,#REF!,66,FALSE)))</f>
        <v/>
      </c>
      <c r="N174" s="209" t="str">
        <f>IF(ISERROR(VLOOKUP($A174,#REF!,86,FALSE))=TRUE,"",IF(VLOOKUP($A174,#REF!,86,FALSE)=0,"",VLOOKUP($A174,#REF!,86,FALSE)))</f>
        <v/>
      </c>
      <c r="O174" s="209" t="str">
        <f>IF(ISERROR(VLOOKUP($A174,#REF!,106,FALSE))=TRUE,"",IF(VLOOKUP($A174,#REF!,106,FALSE)=0,"",VLOOKUP($A174,#REF!,106,FALSE)))</f>
        <v/>
      </c>
      <c r="P174" s="209" t="str">
        <f>IF(ISERROR(VLOOKUP($A174,#REF!,126,FALSE))=TRUE,"",IF(VLOOKUP($A174,#REF!,126,FALSE)=0,"",VLOOKUP($A174,#REF!,126,FALSE)))</f>
        <v/>
      </c>
      <c r="Q174" s="210" t="str">
        <f>IF(ISERROR(VLOOKUP($A174,#REF!,146,FALSE))=TRUE,"",IF(VLOOKUP($A174,#REF!,146,FALSE)=0,"",VLOOKUP($A174,#REF!,146,FALSE)))</f>
        <v/>
      </c>
      <c r="R174" s="210" t="str">
        <f>IF(ISERROR(VLOOKUP($A174,#REF!,166,FALSE))=TRUE,"",IF(VLOOKUP($A174,#REF!,166,FALSE)=0,"",VLOOKUP($A174,#REF!,166,FALSE)))</f>
        <v/>
      </c>
      <c r="S174" s="210" t="str">
        <f>IF(ISERROR(VLOOKUP($A174,#REF!,186,FALSE))=TRUE,"",IF(VLOOKUP($A174,#REF!,186,FALSE)=0,"",VLOOKUP($A174,#REF!,186,FALSE)))</f>
        <v/>
      </c>
      <c r="T174" s="210" t="str">
        <f>IF(ISERROR(VLOOKUP($A174,#REF!,206,FALSE))=TRUE,"",IF(VLOOKUP($A174,#REF!,206,FALSE)=0,"",VLOOKUP($A174,#REF!,206,FALSE)))</f>
        <v/>
      </c>
      <c r="U174" s="210" t="str">
        <f>IF(ISERROR(VLOOKUP($A174,#REF!,226,FALSE))=TRUE,"",IF(VLOOKUP($A174,#REF!,226,FALSE)=0,"",VLOOKUP($A174,#REF!,226,FALSE)))</f>
        <v/>
      </c>
      <c r="V174" s="210" t="str">
        <f>IF(ISERROR(VLOOKUP($A174,#REF!,246,FALSE))=TRUE,"",IF(VLOOKUP($A174,#REF!,246,FALSE)=0,"",VLOOKUP($A174,#REF!,246,FALSE)))</f>
        <v/>
      </c>
      <c r="W174" s="210" t="str">
        <f>IF(ISERROR(VLOOKUP($A174,#REF!,266,FALSE))=TRUE,"",IF(VLOOKUP($A174,#REF!,266,FALSE)=0,"",VLOOKUP($A174,#REF!,266,FALSE)))</f>
        <v/>
      </c>
      <c r="X174" s="210" t="str">
        <f>IF(ISERROR(VLOOKUP($A174,#REF!,286,FALSE))=TRUE,"",IF(VLOOKUP($A174,#REF!,286,FALSE)=0,"",VLOOKUP($A174,#REF!,286,FALSE)))</f>
        <v/>
      </c>
      <c r="Y174" s="210" t="str">
        <f>IF(ISERROR(VLOOKUP($A174,#REF!,306,FALSE))=TRUE,"",IF(VLOOKUP($A174,#REF!,306,FALSE)=0,"",VLOOKUP($A174,#REF!,306,FALSE)))</f>
        <v/>
      </c>
      <c r="Z174" s="210" t="str">
        <f>IF(ISERROR(VLOOKUP($A174,#REF!,326,FALSE))=TRUE,"",IF(VLOOKUP($A174,#REF!,326,FALSE)=0,"",VLOOKUP($A174,#REF!,326,FALSE)))</f>
        <v/>
      </c>
      <c r="AA174" s="210" t="str">
        <f>IF(ISERROR(VLOOKUP($A174,#REF!,346,FALSE))=TRUE,"",IF(VLOOKUP($A174,#REF!,346,FALSE)=0,"",VLOOKUP($A174,#REF!,346,FALSE)))</f>
        <v/>
      </c>
      <c r="AB174" s="210" t="str">
        <f>IF(ISERROR(VLOOKUP($A174,#REF!,366,FALSE))=TRUE,"",IF(VLOOKUP($A174,#REF!,366,FALSE)=0,"",VLOOKUP($A174,#REF!,366,FALSE)))</f>
        <v/>
      </c>
      <c r="AC174" s="210" t="str">
        <f>IF(ISERROR(VLOOKUP($A174,#REF!,386,FALSE))=TRUE,"",IF(VLOOKUP($A174,#REF!,386,FALSE)=0,"",VLOOKUP($A174,#REF!,386,FALSE)))</f>
        <v/>
      </c>
    </row>
    <row r="175" spans="1:29" ht="13.5" customHeight="1">
      <c r="A175" s="204"/>
      <c r="B175" s="89" t="str">
        <f>IF(A175="","",MID(info_weblinks!$C$3,32,3))</f>
        <v/>
      </c>
      <c r="C175" s="89" t="str">
        <f>IF(info_parties!G175="","",info_parties!G175)</f>
        <v/>
      </c>
      <c r="D175" s="89" t="str">
        <f>IF(info_parties!K175="","",info_parties!K175)</f>
        <v/>
      </c>
      <c r="E175" s="89" t="str">
        <f>IF(info_parties!H175="","",info_parties!H175)</f>
        <v/>
      </c>
      <c r="F175" s="205" t="str">
        <f t="shared" si="8"/>
        <v/>
      </c>
      <c r="G175" s="206" t="str">
        <f t="shared" si="9"/>
        <v/>
      </c>
      <c r="H175" s="207" t="str">
        <f t="shared" si="10"/>
        <v/>
      </c>
      <c r="I175" s="208" t="str">
        <f t="shared" si="11"/>
        <v/>
      </c>
      <c r="J175" s="209" t="str">
        <f>IF(ISERROR(VLOOKUP($A175,#REF!,6,FALSE))=TRUE,"",IF(VLOOKUP($A175,#REF!,6,FALSE)=0,"",VLOOKUP($A175,#REF!,6,FALSE)))</f>
        <v/>
      </c>
      <c r="K175" s="209" t="str">
        <f>IF(ISERROR(VLOOKUP($A175,#REF!,26,FALSE))=TRUE,"",IF(VLOOKUP($A175,#REF!,26,FALSE)=0,"",VLOOKUP($A175,#REF!,26,FALSE)))</f>
        <v/>
      </c>
      <c r="L175" s="209" t="str">
        <f>IF(ISERROR(VLOOKUP($A175,#REF!,46,FALSE))=TRUE,"",IF(VLOOKUP($A175,#REF!,46,FALSE)=0,"",VLOOKUP($A175,#REF!,46,FALSE)))</f>
        <v/>
      </c>
      <c r="M175" s="209" t="str">
        <f>IF(ISERROR(VLOOKUP($A175,#REF!,66,FALSE))=TRUE,"",IF(VLOOKUP($A175,#REF!,66,FALSE)=0,"",VLOOKUP($A175,#REF!,66,FALSE)))</f>
        <v/>
      </c>
      <c r="N175" s="209" t="str">
        <f>IF(ISERROR(VLOOKUP($A175,#REF!,86,FALSE))=TRUE,"",IF(VLOOKUP($A175,#REF!,86,FALSE)=0,"",VLOOKUP($A175,#REF!,86,FALSE)))</f>
        <v/>
      </c>
      <c r="O175" s="209" t="str">
        <f>IF(ISERROR(VLOOKUP($A175,#REF!,106,FALSE))=TRUE,"",IF(VLOOKUP($A175,#REF!,106,FALSE)=0,"",VLOOKUP($A175,#REF!,106,FALSE)))</f>
        <v/>
      </c>
      <c r="P175" s="209" t="str">
        <f>IF(ISERROR(VLOOKUP($A175,#REF!,126,FALSE))=TRUE,"",IF(VLOOKUP($A175,#REF!,126,FALSE)=0,"",VLOOKUP($A175,#REF!,126,FALSE)))</f>
        <v/>
      </c>
      <c r="Q175" s="210" t="str">
        <f>IF(ISERROR(VLOOKUP($A175,#REF!,146,FALSE))=TRUE,"",IF(VLOOKUP($A175,#REF!,146,FALSE)=0,"",VLOOKUP($A175,#REF!,146,FALSE)))</f>
        <v/>
      </c>
      <c r="R175" s="210" t="str">
        <f>IF(ISERROR(VLOOKUP($A175,#REF!,166,FALSE))=TRUE,"",IF(VLOOKUP($A175,#REF!,166,FALSE)=0,"",VLOOKUP($A175,#REF!,166,FALSE)))</f>
        <v/>
      </c>
      <c r="S175" s="210" t="str">
        <f>IF(ISERROR(VLOOKUP($A175,#REF!,186,FALSE))=TRUE,"",IF(VLOOKUP($A175,#REF!,186,FALSE)=0,"",VLOOKUP($A175,#REF!,186,FALSE)))</f>
        <v/>
      </c>
      <c r="T175" s="210" t="str">
        <f>IF(ISERROR(VLOOKUP($A175,#REF!,206,FALSE))=TRUE,"",IF(VLOOKUP($A175,#REF!,206,FALSE)=0,"",VLOOKUP($A175,#REF!,206,FALSE)))</f>
        <v/>
      </c>
      <c r="U175" s="210" t="str">
        <f>IF(ISERROR(VLOOKUP($A175,#REF!,226,FALSE))=TRUE,"",IF(VLOOKUP($A175,#REF!,226,FALSE)=0,"",VLOOKUP($A175,#REF!,226,FALSE)))</f>
        <v/>
      </c>
      <c r="V175" s="210" t="str">
        <f>IF(ISERROR(VLOOKUP($A175,#REF!,246,FALSE))=TRUE,"",IF(VLOOKUP($A175,#REF!,246,FALSE)=0,"",VLOOKUP($A175,#REF!,246,FALSE)))</f>
        <v/>
      </c>
      <c r="W175" s="210" t="str">
        <f>IF(ISERROR(VLOOKUP($A175,#REF!,266,FALSE))=TRUE,"",IF(VLOOKUP($A175,#REF!,266,FALSE)=0,"",VLOOKUP($A175,#REF!,266,FALSE)))</f>
        <v/>
      </c>
      <c r="X175" s="210" t="str">
        <f>IF(ISERROR(VLOOKUP($A175,#REF!,286,FALSE))=TRUE,"",IF(VLOOKUP($A175,#REF!,286,FALSE)=0,"",VLOOKUP($A175,#REF!,286,FALSE)))</f>
        <v/>
      </c>
      <c r="Y175" s="210" t="str">
        <f>IF(ISERROR(VLOOKUP($A175,#REF!,306,FALSE))=TRUE,"",IF(VLOOKUP($A175,#REF!,306,FALSE)=0,"",VLOOKUP($A175,#REF!,306,FALSE)))</f>
        <v/>
      </c>
      <c r="Z175" s="210" t="str">
        <f>IF(ISERROR(VLOOKUP($A175,#REF!,326,FALSE))=TRUE,"",IF(VLOOKUP($A175,#REF!,326,FALSE)=0,"",VLOOKUP($A175,#REF!,326,FALSE)))</f>
        <v/>
      </c>
      <c r="AA175" s="210" t="str">
        <f>IF(ISERROR(VLOOKUP($A175,#REF!,346,FALSE))=TRUE,"",IF(VLOOKUP($A175,#REF!,346,FALSE)=0,"",VLOOKUP($A175,#REF!,346,FALSE)))</f>
        <v/>
      </c>
      <c r="AB175" s="210" t="str">
        <f>IF(ISERROR(VLOOKUP($A175,#REF!,366,FALSE))=TRUE,"",IF(VLOOKUP($A175,#REF!,366,FALSE)=0,"",VLOOKUP($A175,#REF!,366,FALSE)))</f>
        <v/>
      </c>
      <c r="AC175" s="210" t="str">
        <f>IF(ISERROR(VLOOKUP($A175,#REF!,386,FALSE))=TRUE,"",IF(VLOOKUP($A175,#REF!,386,FALSE)=0,"",VLOOKUP($A175,#REF!,386,FALSE)))</f>
        <v/>
      </c>
    </row>
    <row r="176" spans="1:29" ht="13.5" customHeight="1">
      <c r="A176" s="204"/>
      <c r="B176" s="89" t="str">
        <f>IF(A176="","",MID(info_weblinks!$C$3,32,3))</f>
        <v/>
      </c>
      <c r="C176" s="89" t="str">
        <f>IF(info_parties!G176="","",info_parties!G176)</f>
        <v/>
      </c>
      <c r="D176" s="89" t="str">
        <f>IF(info_parties!K176="","",info_parties!K176)</f>
        <v/>
      </c>
      <c r="E176" s="89" t="str">
        <f>IF(info_parties!H176="","",info_parties!H176)</f>
        <v/>
      </c>
      <c r="F176" s="205" t="str">
        <f t="shared" si="8"/>
        <v/>
      </c>
      <c r="G176" s="206" t="str">
        <f t="shared" si="9"/>
        <v/>
      </c>
      <c r="H176" s="207" t="str">
        <f t="shared" si="10"/>
        <v/>
      </c>
      <c r="I176" s="208" t="str">
        <f t="shared" si="11"/>
        <v/>
      </c>
      <c r="J176" s="209" t="str">
        <f>IF(ISERROR(VLOOKUP($A176,#REF!,6,FALSE))=TRUE,"",IF(VLOOKUP($A176,#REF!,6,FALSE)=0,"",VLOOKUP($A176,#REF!,6,FALSE)))</f>
        <v/>
      </c>
      <c r="K176" s="209" t="str">
        <f>IF(ISERROR(VLOOKUP($A176,#REF!,26,FALSE))=TRUE,"",IF(VLOOKUP($A176,#REF!,26,FALSE)=0,"",VLOOKUP($A176,#REF!,26,FALSE)))</f>
        <v/>
      </c>
      <c r="L176" s="209" t="str">
        <f>IF(ISERROR(VLOOKUP($A176,#REF!,46,FALSE))=TRUE,"",IF(VLOOKUP($A176,#REF!,46,FALSE)=0,"",VLOOKUP($A176,#REF!,46,FALSE)))</f>
        <v/>
      </c>
      <c r="M176" s="209" t="str">
        <f>IF(ISERROR(VLOOKUP($A176,#REF!,66,FALSE))=TRUE,"",IF(VLOOKUP($A176,#REF!,66,FALSE)=0,"",VLOOKUP($A176,#REF!,66,FALSE)))</f>
        <v/>
      </c>
      <c r="N176" s="209" t="str">
        <f>IF(ISERROR(VLOOKUP($A176,#REF!,86,FALSE))=TRUE,"",IF(VLOOKUP($A176,#REF!,86,FALSE)=0,"",VLOOKUP($A176,#REF!,86,FALSE)))</f>
        <v/>
      </c>
      <c r="O176" s="209" t="str">
        <f>IF(ISERROR(VLOOKUP($A176,#REF!,106,FALSE))=TRUE,"",IF(VLOOKUP($A176,#REF!,106,FALSE)=0,"",VLOOKUP($A176,#REF!,106,FALSE)))</f>
        <v/>
      </c>
      <c r="P176" s="209" t="str">
        <f>IF(ISERROR(VLOOKUP($A176,#REF!,126,FALSE))=TRUE,"",IF(VLOOKUP($A176,#REF!,126,FALSE)=0,"",VLOOKUP($A176,#REF!,126,FALSE)))</f>
        <v/>
      </c>
      <c r="Q176" s="210" t="str">
        <f>IF(ISERROR(VLOOKUP($A176,#REF!,146,FALSE))=TRUE,"",IF(VLOOKUP($A176,#REF!,146,FALSE)=0,"",VLOOKUP($A176,#REF!,146,FALSE)))</f>
        <v/>
      </c>
      <c r="R176" s="210" t="str">
        <f>IF(ISERROR(VLOOKUP($A176,#REF!,166,FALSE))=TRUE,"",IF(VLOOKUP($A176,#REF!,166,FALSE)=0,"",VLOOKUP($A176,#REF!,166,FALSE)))</f>
        <v/>
      </c>
      <c r="S176" s="210" t="str">
        <f>IF(ISERROR(VLOOKUP($A176,#REF!,186,FALSE))=TRUE,"",IF(VLOOKUP($A176,#REF!,186,FALSE)=0,"",VLOOKUP($A176,#REF!,186,FALSE)))</f>
        <v/>
      </c>
      <c r="T176" s="210" t="str">
        <f>IF(ISERROR(VLOOKUP($A176,#REF!,206,FALSE))=TRUE,"",IF(VLOOKUP($A176,#REF!,206,FALSE)=0,"",VLOOKUP($A176,#REF!,206,FALSE)))</f>
        <v/>
      </c>
      <c r="U176" s="210" t="str">
        <f>IF(ISERROR(VLOOKUP($A176,#REF!,226,FALSE))=TRUE,"",IF(VLOOKUP($A176,#REF!,226,FALSE)=0,"",VLOOKUP($A176,#REF!,226,FALSE)))</f>
        <v/>
      </c>
      <c r="V176" s="210" t="str">
        <f>IF(ISERROR(VLOOKUP($A176,#REF!,246,FALSE))=TRUE,"",IF(VLOOKUP($A176,#REF!,246,FALSE)=0,"",VLOOKUP($A176,#REF!,246,FALSE)))</f>
        <v/>
      </c>
      <c r="W176" s="210" t="str">
        <f>IF(ISERROR(VLOOKUP($A176,#REF!,266,FALSE))=TRUE,"",IF(VLOOKUP($A176,#REF!,266,FALSE)=0,"",VLOOKUP($A176,#REF!,266,FALSE)))</f>
        <v/>
      </c>
      <c r="X176" s="210" t="str">
        <f>IF(ISERROR(VLOOKUP($A176,#REF!,286,FALSE))=TRUE,"",IF(VLOOKUP($A176,#REF!,286,FALSE)=0,"",VLOOKUP($A176,#REF!,286,FALSE)))</f>
        <v/>
      </c>
      <c r="Y176" s="210" t="str">
        <f>IF(ISERROR(VLOOKUP($A176,#REF!,306,FALSE))=TRUE,"",IF(VLOOKUP($A176,#REF!,306,FALSE)=0,"",VLOOKUP($A176,#REF!,306,FALSE)))</f>
        <v/>
      </c>
      <c r="Z176" s="210" t="str">
        <f>IF(ISERROR(VLOOKUP($A176,#REF!,326,FALSE))=TRUE,"",IF(VLOOKUP($A176,#REF!,326,FALSE)=0,"",VLOOKUP($A176,#REF!,326,FALSE)))</f>
        <v/>
      </c>
      <c r="AA176" s="210" t="str">
        <f>IF(ISERROR(VLOOKUP($A176,#REF!,346,FALSE))=TRUE,"",IF(VLOOKUP($A176,#REF!,346,FALSE)=0,"",VLOOKUP($A176,#REF!,346,FALSE)))</f>
        <v/>
      </c>
      <c r="AB176" s="210" t="str">
        <f>IF(ISERROR(VLOOKUP($A176,#REF!,366,FALSE))=TRUE,"",IF(VLOOKUP($A176,#REF!,366,FALSE)=0,"",VLOOKUP($A176,#REF!,366,FALSE)))</f>
        <v/>
      </c>
      <c r="AC176" s="210" t="str">
        <f>IF(ISERROR(VLOOKUP($A176,#REF!,386,FALSE))=TRUE,"",IF(VLOOKUP($A176,#REF!,386,FALSE)=0,"",VLOOKUP($A176,#REF!,386,FALSE)))</f>
        <v/>
      </c>
    </row>
    <row r="177" spans="1:29" ht="13.5" customHeight="1">
      <c r="A177" s="204"/>
      <c r="B177" s="89" t="str">
        <f>IF(A177="","",MID(info_weblinks!$C$3,32,3))</f>
        <v/>
      </c>
      <c r="C177" s="89" t="str">
        <f>IF(info_parties!G177="","",info_parties!G177)</f>
        <v/>
      </c>
      <c r="D177" s="89" t="str">
        <f>IF(info_parties!K177="","",info_parties!K177)</f>
        <v/>
      </c>
      <c r="E177" s="89" t="str">
        <f>IF(info_parties!H177="","",info_parties!H177)</f>
        <v/>
      </c>
      <c r="F177" s="205" t="str">
        <f t="shared" si="8"/>
        <v/>
      </c>
      <c r="G177" s="206" t="str">
        <f t="shared" si="9"/>
        <v/>
      </c>
      <c r="H177" s="207" t="str">
        <f t="shared" si="10"/>
        <v/>
      </c>
      <c r="I177" s="208" t="str">
        <f t="shared" si="11"/>
        <v/>
      </c>
      <c r="J177" s="209" t="str">
        <f>IF(ISERROR(VLOOKUP($A177,#REF!,6,FALSE))=TRUE,"",IF(VLOOKUP($A177,#REF!,6,FALSE)=0,"",VLOOKUP($A177,#REF!,6,FALSE)))</f>
        <v/>
      </c>
      <c r="K177" s="209" t="str">
        <f>IF(ISERROR(VLOOKUP($A177,#REF!,26,FALSE))=TRUE,"",IF(VLOOKUP($A177,#REF!,26,FALSE)=0,"",VLOOKUP($A177,#REF!,26,FALSE)))</f>
        <v/>
      </c>
      <c r="L177" s="209" t="str">
        <f>IF(ISERROR(VLOOKUP($A177,#REF!,46,FALSE))=TRUE,"",IF(VLOOKUP($A177,#REF!,46,FALSE)=0,"",VLOOKUP($A177,#REF!,46,FALSE)))</f>
        <v/>
      </c>
      <c r="M177" s="209" t="str">
        <f>IF(ISERROR(VLOOKUP($A177,#REF!,66,FALSE))=TRUE,"",IF(VLOOKUP($A177,#REF!,66,FALSE)=0,"",VLOOKUP($A177,#REF!,66,FALSE)))</f>
        <v/>
      </c>
      <c r="N177" s="209" t="str">
        <f>IF(ISERROR(VLOOKUP($A177,#REF!,86,FALSE))=TRUE,"",IF(VLOOKUP($A177,#REF!,86,FALSE)=0,"",VLOOKUP($A177,#REF!,86,FALSE)))</f>
        <v/>
      </c>
      <c r="O177" s="209" t="str">
        <f>IF(ISERROR(VLOOKUP($A177,#REF!,106,FALSE))=TRUE,"",IF(VLOOKUP($A177,#REF!,106,FALSE)=0,"",VLOOKUP($A177,#REF!,106,FALSE)))</f>
        <v/>
      </c>
      <c r="P177" s="209" t="str">
        <f>IF(ISERROR(VLOOKUP($A177,#REF!,126,FALSE))=TRUE,"",IF(VLOOKUP($A177,#REF!,126,FALSE)=0,"",VLOOKUP($A177,#REF!,126,FALSE)))</f>
        <v/>
      </c>
      <c r="Q177" s="210" t="str">
        <f>IF(ISERROR(VLOOKUP($A177,#REF!,146,FALSE))=TRUE,"",IF(VLOOKUP($A177,#REF!,146,FALSE)=0,"",VLOOKUP($A177,#REF!,146,FALSE)))</f>
        <v/>
      </c>
      <c r="R177" s="210" t="str">
        <f>IF(ISERROR(VLOOKUP($A177,#REF!,166,FALSE))=TRUE,"",IF(VLOOKUP($A177,#REF!,166,FALSE)=0,"",VLOOKUP($A177,#REF!,166,FALSE)))</f>
        <v/>
      </c>
      <c r="S177" s="210" t="str">
        <f>IF(ISERROR(VLOOKUP($A177,#REF!,186,FALSE))=TRUE,"",IF(VLOOKUP($A177,#REF!,186,FALSE)=0,"",VLOOKUP($A177,#REF!,186,FALSE)))</f>
        <v/>
      </c>
      <c r="T177" s="210" t="str">
        <f>IF(ISERROR(VLOOKUP($A177,#REF!,206,FALSE))=TRUE,"",IF(VLOOKUP($A177,#REF!,206,FALSE)=0,"",VLOOKUP($A177,#REF!,206,FALSE)))</f>
        <v/>
      </c>
      <c r="U177" s="210" t="str">
        <f>IF(ISERROR(VLOOKUP($A177,#REF!,226,FALSE))=TRUE,"",IF(VLOOKUP($A177,#REF!,226,FALSE)=0,"",VLOOKUP($A177,#REF!,226,FALSE)))</f>
        <v/>
      </c>
      <c r="V177" s="210" t="str">
        <f>IF(ISERROR(VLOOKUP($A177,#REF!,246,FALSE))=TRUE,"",IF(VLOOKUP($A177,#REF!,246,FALSE)=0,"",VLOOKUP($A177,#REF!,246,FALSE)))</f>
        <v/>
      </c>
      <c r="W177" s="210" t="str">
        <f>IF(ISERROR(VLOOKUP($A177,#REF!,266,FALSE))=TRUE,"",IF(VLOOKUP($A177,#REF!,266,FALSE)=0,"",VLOOKUP($A177,#REF!,266,FALSE)))</f>
        <v/>
      </c>
      <c r="X177" s="210" t="str">
        <f>IF(ISERROR(VLOOKUP($A177,#REF!,286,FALSE))=TRUE,"",IF(VLOOKUP($A177,#REF!,286,FALSE)=0,"",VLOOKUP($A177,#REF!,286,FALSE)))</f>
        <v/>
      </c>
      <c r="Y177" s="210" t="str">
        <f>IF(ISERROR(VLOOKUP($A177,#REF!,306,FALSE))=TRUE,"",IF(VLOOKUP($A177,#REF!,306,FALSE)=0,"",VLOOKUP($A177,#REF!,306,FALSE)))</f>
        <v/>
      </c>
      <c r="Z177" s="210" t="str">
        <f>IF(ISERROR(VLOOKUP($A177,#REF!,326,FALSE))=TRUE,"",IF(VLOOKUP($A177,#REF!,326,FALSE)=0,"",VLOOKUP($A177,#REF!,326,FALSE)))</f>
        <v/>
      </c>
      <c r="AA177" s="210" t="str">
        <f>IF(ISERROR(VLOOKUP($A177,#REF!,346,FALSE))=TRUE,"",IF(VLOOKUP($A177,#REF!,346,FALSE)=0,"",VLOOKUP($A177,#REF!,346,FALSE)))</f>
        <v/>
      </c>
      <c r="AB177" s="210" t="str">
        <f>IF(ISERROR(VLOOKUP($A177,#REF!,366,FALSE))=TRUE,"",IF(VLOOKUP($A177,#REF!,366,FALSE)=0,"",VLOOKUP($A177,#REF!,366,FALSE)))</f>
        <v/>
      </c>
      <c r="AC177" s="210" t="str">
        <f>IF(ISERROR(VLOOKUP($A177,#REF!,386,FALSE))=TRUE,"",IF(VLOOKUP($A177,#REF!,386,FALSE)=0,"",VLOOKUP($A177,#REF!,386,FALSE)))</f>
        <v/>
      </c>
    </row>
    <row r="178" spans="1:29" ht="13.5" customHeight="1">
      <c r="A178" s="204"/>
      <c r="B178" s="89" t="str">
        <f>IF(A178="","",MID(info_weblinks!$C$3,32,3))</f>
        <v/>
      </c>
      <c r="C178" s="89" t="str">
        <f>IF(info_parties!G178="","",info_parties!G178)</f>
        <v/>
      </c>
      <c r="D178" s="89" t="str">
        <f>IF(info_parties!K178="","",info_parties!K178)</f>
        <v/>
      </c>
      <c r="E178" s="89" t="str">
        <f>IF(info_parties!H178="","",info_parties!H178)</f>
        <v/>
      </c>
      <c r="F178" s="205" t="str">
        <f t="shared" si="8"/>
        <v/>
      </c>
      <c r="G178" s="206" t="str">
        <f t="shared" si="9"/>
        <v/>
      </c>
      <c r="H178" s="207" t="str">
        <f t="shared" si="10"/>
        <v/>
      </c>
      <c r="I178" s="208" t="str">
        <f t="shared" si="11"/>
        <v/>
      </c>
      <c r="J178" s="209" t="str">
        <f>IF(ISERROR(VLOOKUP($A178,#REF!,6,FALSE))=TRUE,"",IF(VLOOKUP($A178,#REF!,6,FALSE)=0,"",VLOOKUP($A178,#REF!,6,FALSE)))</f>
        <v/>
      </c>
      <c r="K178" s="209" t="str">
        <f>IF(ISERROR(VLOOKUP($A178,#REF!,26,FALSE))=TRUE,"",IF(VLOOKUP($A178,#REF!,26,FALSE)=0,"",VLOOKUP($A178,#REF!,26,FALSE)))</f>
        <v/>
      </c>
      <c r="L178" s="209" t="str">
        <f>IF(ISERROR(VLOOKUP($A178,#REF!,46,FALSE))=TRUE,"",IF(VLOOKUP($A178,#REF!,46,FALSE)=0,"",VLOOKUP($A178,#REF!,46,FALSE)))</f>
        <v/>
      </c>
      <c r="M178" s="209" t="str">
        <f>IF(ISERROR(VLOOKUP($A178,#REF!,66,FALSE))=TRUE,"",IF(VLOOKUP($A178,#REF!,66,FALSE)=0,"",VLOOKUP($A178,#REF!,66,FALSE)))</f>
        <v/>
      </c>
      <c r="N178" s="209" t="str">
        <f>IF(ISERROR(VLOOKUP($A178,#REF!,86,FALSE))=TRUE,"",IF(VLOOKUP($A178,#REF!,86,FALSE)=0,"",VLOOKUP($A178,#REF!,86,FALSE)))</f>
        <v/>
      </c>
      <c r="O178" s="209" t="str">
        <f>IF(ISERROR(VLOOKUP($A178,#REF!,106,FALSE))=TRUE,"",IF(VLOOKUP($A178,#REF!,106,FALSE)=0,"",VLOOKUP($A178,#REF!,106,FALSE)))</f>
        <v/>
      </c>
      <c r="P178" s="209" t="str">
        <f>IF(ISERROR(VLOOKUP($A178,#REF!,126,FALSE))=TRUE,"",IF(VLOOKUP($A178,#REF!,126,FALSE)=0,"",VLOOKUP($A178,#REF!,126,FALSE)))</f>
        <v/>
      </c>
      <c r="Q178" s="210" t="str">
        <f>IF(ISERROR(VLOOKUP($A178,#REF!,146,FALSE))=TRUE,"",IF(VLOOKUP($A178,#REF!,146,FALSE)=0,"",VLOOKUP($A178,#REF!,146,FALSE)))</f>
        <v/>
      </c>
      <c r="R178" s="210" t="str">
        <f>IF(ISERROR(VLOOKUP($A178,#REF!,166,FALSE))=TRUE,"",IF(VLOOKUP($A178,#REF!,166,FALSE)=0,"",VLOOKUP($A178,#REF!,166,FALSE)))</f>
        <v/>
      </c>
      <c r="S178" s="210" t="str">
        <f>IF(ISERROR(VLOOKUP($A178,#REF!,186,FALSE))=TRUE,"",IF(VLOOKUP($A178,#REF!,186,FALSE)=0,"",VLOOKUP($A178,#REF!,186,FALSE)))</f>
        <v/>
      </c>
      <c r="T178" s="210" t="str">
        <f>IF(ISERROR(VLOOKUP($A178,#REF!,206,FALSE))=TRUE,"",IF(VLOOKUP($A178,#REF!,206,FALSE)=0,"",VLOOKUP($A178,#REF!,206,FALSE)))</f>
        <v/>
      </c>
      <c r="U178" s="210" t="str">
        <f>IF(ISERROR(VLOOKUP($A178,#REF!,226,FALSE))=TRUE,"",IF(VLOOKUP($A178,#REF!,226,FALSE)=0,"",VLOOKUP($A178,#REF!,226,FALSE)))</f>
        <v/>
      </c>
      <c r="V178" s="210" t="str">
        <f>IF(ISERROR(VLOOKUP($A178,#REF!,246,FALSE))=TRUE,"",IF(VLOOKUP($A178,#REF!,246,FALSE)=0,"",VLOOKUP($A178,#REF!,246,FALSE)))</f>
        <v/>
      </c>
      <c r="W178" s="210" t="str">
        <f>IF(ISERROR(VLOOKUP($A178,#REF!,266,FALSE))=TRUE,"",IF(VLOOKUP($A178,#REF!,266,FALSE)=0,"",VLOOKUP($A178,#REF!,266,FALSE)))</f>
        <v/>
      </c>
      <c r="X178" s="210" t="str">
        <f>IF(ISERROR(VLOOKUP($A178,#REF!,286,FALSE))=TRUE,"",IF(VLOOKUP($A178,#REF!,286,FALSE)=0,"",VLOOKUP($A178,#REF!,286,FALSE)))</f>
        <v/>
      </c>
      <c r="Y178" s="210" t="str">
        <f>IF(ISERROR(VLOOKUP($A178,#REF!,306,FALSE))=TRUE,"",IF(VLOOKUP($A178,#REF!,306,FALSE)=0,"",VLOOKUP($A178,#REF!,306,FALSE)))</f>
        <v/>
      </c>
      <c r="Z178" s="210" t="str">
        <f>IF(ISERROR(VLOOKUP($A178,#REF!,326,FALSE))=TRUE,"",IF(VLOOKUP($A178,#REF!,326,FALSE)=0,"",VLOOKUP($A178,#REF!,326,FALSE)))</f>
        <v/>
      </c>
      <c r="AA178" s="210" t="str">
        <f>IF(ISERROR(VLOOKUP($A178,#REF!,346,FALSE))=TRUE,"",IF(VLOOKUP($A178,#REF!,346,FALSE)=0,"",VLOOKUP($A178,#REF!,346,FALSE)))</f>
        <v/>
      </c>
      <c r="AB178" s="210" t="str">
        <f>IF(ISERROR(VLOOKUP($A178,#REF!,366,FALSE))=TRUE,"",IF(VLOOKUP($A178,#REF!,366,FALSE)=0,"",VLOOKUP($A178,#REF!,366,FALSE)))</f>
        <v/>
      </c>
      <c r="AC178" s="210" t="str">
        <f>IF(ISERROR(VLOOKUP($A178,#REF!,386,FALSE))=TRUE,"",IF(VLOOKUP($A178,#REF!,386,FALSE)=0,"",VLOOKUP($A178,#REF!,386,FALSE)))</f>
        <v/>
      </c>
    </row>
    <row r="179" spans="1:29" ht="13.5" customHeight="1">
      <c r="A179" s="204"/>
      <c r="B179" s="89" t="str">
        <f>IF(A179="","",MID(info_weblinks!$C$3,32,3))</f>
        <v/>
      </c>
      <c r="C179" s="89" t="str">
        <f>IF(info_parties!G179="","",info_parties!G179)</f>
        <v/>
      </c>
      <c r="D179" s="89" t="str">
        <f>IF(info_parties!K179="","",info_parties!K179)</f>
        <v/>
      </c>
      <c r="E179" s="89" t="str">
        <f>IF(info_parties!H179="","",info_parties!H179)</f>
        <v/>
      </c>
      <c r="F179" s="205" t="str">
        <f t="shared" si="8"/>
        <v/>
      </c>
      <c r="G179" s="206" t="str">
        <f t="shared" si="9"/>
        <v/>
      </c>
      <c r="H179" s="207" t="str">
        <f t="shared" si="10"/>
        <v/>
      </c>
      <c r="I179" s="208" t="str">
        <f t="shared" si="11"/>
        <v/>
      </c>
      <c r="J179" s="209" t="str">
        <f>IF(ISERROR(VLOOKUP($A179,#REF!,6,FALSE))=TRUE,"",IF(VLOOKUP($A179,#REF!,6,FALSE)=0,"",VLOOKUP($A179,#REF!,6,FALSE)))</f>
        <v/>
      </c>
      <c r="K179" s="209" t="str">
        <f>IF(ISERROR(VLOOKUP($A179,#REF!,26,FALSE))=TRUE,"",IF(VLOOKUP($A179,#REF!,26,FALSE)=0,"",VLOOKUP($A179,#REF!,26,FALSE)))</f>
        <v/>
      </c>
      <c r="L179" s="209" t="str">
        <f>IF(ISERROR(VLOOKUP($A179,#REF!,46,FALSE))=TRUE,"",IF(VLOOKUP($A179,#REF!,46,FALSE)=0,"",VLOOKUP($A179,#REF!,46,FALSE)))</f>
        <v/>
      </c>
      <c r="M179" s="209" t="str">
        <f>IF(ISERROR(VLOOKUP($A179,#REF!,66,FALSE))=TRUE,"",IF(VLOOKUP($A179,#REF!,66,FALSE)=0,"",VLOOKUP($A179,#REF!,66,FALSE)))</f>
        <v/>
      </c>
      <c r="N179" s="209" t="str">
        <f>IF(ISERROR(VLOOKUP($A179,#REF!,86,FALSE))=TRUE,"",IF(VLOOKUP($A179,#REF!,86,FALSE)=0,"",VLOOKUP($A179,#REF!,86,FALSE)))</f>
        <v/>
      </c>
      <c r="O179" s="209" t="str">
        <f>IF(ISERROR(VLOOKUP($A179,#REF!,106,FALSE))=TRUE,"",IF(VLOOKUP($A179,#REF!,106,FALSE)=0,"",VLOOKUP($A179,#REF!,106,FALSE)))</f>
        <v/>
      </c>
      <c r="P179" s="209" t="str">
        <f>IF(ISERROR(VLOOKUP($A179,#REF!,126,FALSE))=TRUE,"",IF(VLOOKUP($A179,#REF!,126,FALSE)=0,"",VLOOKUP($A179,#REF!,126,FALSE)))</f>
        <v/>
      </c>
      <c r="Q179" s="210" t="str">
        <f>IF(ISERROR(VLOOKUP($A179,#REF!,146,FALSE))=TRUE,"",IF(VLOOKUP($A179,#REF!,146,FALSE)=0,"",VLOOKUP($A179,#REF!,146,FALSE)))</f>
        <v/>
      </c>
      <c r="R179" s="210" t="str">
        <f>IF(ISERROR(VLOOKUP($A179,#REF!,166,FALSE))=TRUE,"",IF(VLOOKUP($A179,#REF!,166,FALSE)=0,"",VLOOKUP($A179,#REF!,166,FALSE)))</f>
        <v/>
      </c>
      <c r="S179" s="210" t="str">
        <f>IF(ISERROR(VLOOKUP($A179,#REF!,186,FALSE))=TRUE,"",IF(VLOOKUP($A179,#REF!,186,FALSE)=0,"",VLOOKUP($A179,#REF!,186,FALSE)))</f>
        <v/>
      </c>
      <c r="T179" s="210" t="str">
        <f>IF(ISERROR(VLOOKUP($A179,#REF!,206,FALSE))=TRUE,"",IF(VLOOKUP($A179,#REF!,206,FALSE)=0,"",VLOOKUP($A179,#REF!,206,FALSE)))</f>
        <v/>
      </c>
      <c r="U179" s="210" t="str">
        <f>IF(ISERROR(VLOOKUP($A179,#REF!,226,FALSE))=TRUE,"",IF(VLOOKUP($A179,#REF!,226,FALSE)=0,"",VLOOKUP($A179,#REF!,226,FALSE)))</f>
        <v/>
      </c>
      <c r="V179" s="210" t="str">
        <f>IF(ISERROR(VLOOKUP($A179,#REF!,246,FALSE))=TRUE,"",IF(VLOOKUP($A179,#REF!,246,FALSE)=0,"",VLOOKUP($A179,#REF!,246,FALSE)))</f>
        <v/>
      </c>
      <c r="W179" s="210" t="str">
        <f>IF(ISERROR(VLOOKUP($A179,#REF!,266,FALSE))=TRUE,"",IF(VLOOKUP($A179,#REF!,266,FALSE)=0,"",VLOOKUP($A179,#REF!,266,FALSE)))</f>
        <v/>
      </c>
      <c r="X179" s="210" t="str">
        <f>IF(ISERROR(VLOOKUP($A179,#REF!,286,FALSE))=TRUE,"",IF(VLOOKUP($A179,#REF!,286,FALSE)=0,"",VLOOKUP($A179,#REF!,286,FALSE)))</f>
        <v/>
      </c>
      <c r="Y179" s="210" t="str">
        <f>IF(ISERROR(VLOOKUP($A179,#REF!,306,FALSE))=TRUE,"",IF(VLOOKUP($A179,#REF!,306,FALSE)=0,"",VLOOKUP($A179,#REF!,306,FALSE)))</f>
        <v/>
      </c>
      <c r="Z179" s="210" t="str">
        <f>IF(ISERROR(VLOOKUP($A179,#REF!,326,FALSE))=TRUE,"",IF(VLOOKUP($A179,#REF!,326,FALSE)=0,"",VLOOKUP($A179,#REF!,326,FALSE)))</f>
        <v/>
      </c>
      <c r="AA179" s="210" t="str">
        <f>IF(ISERROR(VLOOKUP($A179,#REF!,346,FALSE))=TRUE,"",IF(VLOOKUP($A179,#REF!,346,FALSE)=0,"",VLOOKUP($A179,#REF!,346,FALSE)))</f>
        <v/>
      </c>
      <c r="AB179" s="210" t="str">
        <f>IF(ISERROR(VLOOKUP($A179,#REF!,366,FALSE))=TRUE,"",IF(VLOOKUP($A179,#REF!,366,FALSE)=0,"",VLOOKUP($A179,#REF!,366,FALSE)))</f>
        <v/>
      </c>
      <c r="AC179" s="210" t="str">
        <f>IF(ISERROR(VLOOKUP($A179,#REF!,386,FALSE))=TRUE,"",IF(VLOOKUP($A179,#REF!,386,FALSE)=0,"",VLOOKUP($A179,#REF!,386,FALSE)))</f>
        <v/>
      </c>
    </row>
    <row r="180" spans="1:29" ht="13.5" customHeight="1">
      <c r="A180" s="204"/>
      <c r="B180" s="89" t="str">
        <f>IF(A180="","",MID(info_weblinks!$C$3,32,3))</f>
        <v/>
      </c>
      <c r="C180" s="89" t="str">
        <f>IF(info_parties!G180="","",info_parties!G180)</f>
        <v/>
      </c>
      <c r="D180" s="89" t="str">
        <f>IF(info_parties!K180="","",info_parties!K180)</f>
        <v/>
      </c>
      <c r="E180" s="89" t="str">
        <f>IF(info_parties!H180="","",info_parties!H180)</f>
        <v/>
      </c>
      <c r="F180" s="205" t="str">
        <f t="shared" si="8"/>
        <v/>
      </c>
      <c r="G180" s="206" t="str">
        <f t="shared" si="9"/>
        <v/>
      </c>
      <c r="H180" s="207" t="str">
        <f t="shared" si="10"/>
        <v/>
      </c>
      <c r="I180" s="208" t="str">
        <f t="shared" si="11"/>
        <v/>
      </c>
      <c r="J180" s="209" t="str">
        <f>IF(ISERROR(VLOOKUP($A180,#REF!,6,FALSE))=TRUE,"",IF(VLOOKUP($A180,#REF!,6,FALSE)=0,"",VLOOKUP($A180,#REF!,6,FALSE)))</f>
        <v/>
      </c>
      <c r="K180" s="209" t="str">
        <f>IF(ISERROR(VLOOKUP($A180,#REF!,26,FALSE))=TRUE,"",IF(VLOOKUP($A180,#REF!,26,FALSE)=0,"",VLOOKUP($A180,#REF!,26,FALSE)))</f>
        <v/>
      </c>
      <c r="L180" s="209" t="str">
        <f>IF(ISERROR(VLOOKUP($A180,#REF!,46,FALSE))=TRUE,"",IF(VLOOKUP($A180,#REF!,46,FALSE)=0,"",VLOOKUP($A180,#REF!,46,FALSE)))</f>
        <v/>
      </c>
      <c r="M180" s="209" t="str">
        <f>IF(ISERROR(VLOOKUP($A180,#REF!,66,FALSE))=TRUE,"",IF(VLOOKUP($A180,#REF!,66,FALSE)=0,"",VLOOKUP($A180,#REF!,66,FALSE)))</f>
        <v/>
      </c>
      <c r="N180" s="209" t="str">
        <f>IF(ISERROR(VLOOKUP($A180,#REF!,86,FALSE))=TRUE,"",IF(VLOOKUP($A180,#REF!,86,FALSE)=0,"",VLOOKUP($A180,#REF!,86,FALSE)))</f>
        <v/>
      </c>
      <c r="O180" s="209" t="str">
        <f>IF(ISERROR(VLOOKUP($A180,#REF!,106,FALSE))=TRUE,"",IF(VLOOKUP($A180,#REF!,106,FALSE)=0,"",VLOOKUP($A180,#REF!,106,FALSE)))</f>
        <v/>
      </c>
      <c r="P180" s="209" t="str">
        <f>IF(ISERROR(VLOOKUP($A180,#REF!,126,FALSE))=TRUE,"",IF(VLOOKUP($A180,#REF!,126,FALSE)=0,"",VLOOKUP($A180,#REF!,126,FALSE)))</f>
        <v/>
      </c>
      <c r="Q180" s="210" t="str">
        <f>IF(ISERROR(VLOOKUP($A180,#REF!,146,FALSE))=TRUE,"",IF(VLOOKUP($A180,#REF!,146,FALSE)=0,"",VLOOKUP($A180,#REF!,146,FALSE)))</f>
        <v/>
      </c>
      <c r="R180" s="210" t="str">
        <f>IF(ISERROR(VLOOKUP($A180,#REF!,166,FALSE))=TRUE,"",IF(VLOOKUP($A180,#REF!,166,FALSE)=0,"",VLOOKUP($A180,#REF!,166,FALSE)))</f>
        <v/>
      </c>
      <c r="S180" s="210" t="str">
        <f>IF(ISERROR(VLOOKUP($A180,#REF!,186,FALSE))=TRUE,"",IF(VLOOKUP($A180,#REF!,186,FALSE)=0,"",VLOOKUP($A180,#REF!,186,FALSE)))</f>
        <v/>
      </c>
      <c r="T180" s="210" t="str">
        <f>IF(ISERROR(VLOOKUP($A180,#REF!,206,FALSE))=TRUE,"",IF(VLOOKUP($A180,#REF!,206,FALSE)=0,"",VLOOKUP($A180,#REF!,206,FALSE)))</f>
        <v/>
      </c>
      <c r="U180" s="210" t="str">
        <f>IF(ISERROR(VLOOKUP($A180,#REF!,226,FALSE))=TRUE,"",IF(VLOOKUP($A180,#REF!,226,FALSE)=0,"",VLOOKUP($A180,#REF!,226,FALSE)))</f>
        <v/>
      </c>
      <c r="V180" s="210" t="str">
        <f>IF(ISERROR(VLOOKUP($A180,#REF!,246,FALSE))=TRUE,"",IF(VLOOKUP($A180,#REF!,246,FALSE)=0,"",VLOOKUP($A180,#REF!,246,FALSE)))</f>
        <v/>
      </c>
      <c r="W180" s="210" t="str">
        <f>IF(ISERROR(VLOOKUP($A180,#REF!,266,FALSE))=TRUE,"",IF(VLOOKUP($A180,#REF!,266,FALSE)=0,"",VLOOKUP($A180,#REF!,266,FALSE)))</f>
        <v/>
      </c>
      <c r="X180" s="210" t="str">
        <f>IF(ISERROR(VLOOKUP($A180,#REF!,286,FALSE))=TRUE,"",IF(VLOOKUP($A180,#REF!,286,FALSE)=0,"",VLOOKUP($A180,#REF!,286,FALSE)))</f>
        <v/>
      </c>
      <c r="Y180" s="210" t="str">
        <f>IF(ISERROR(VLOOKUP($A180,#REF!,306,FALSE))=TRUE,"",IF(VLOOKUP($A180,#REF!,306,FALSE)=0,"",VLOOKUP($A180,#REF!,306,FALSE)))</f>
        <v/>
      </c>
      <c r="Z180" s="210" t="str">
        <f>IF(ISERROR(VLOOKUP($A180,#REF!,326,FALSE))=TRUE,"",IF(VLOOKUP($A180,#REF!,326,FALSE)=0,"",VLOOKUP($A180,#REF!,326,FALSE)))</f>
        <v/>
      </c>
      <c r="AA180" s="210" t="str">
        <f>IF(ISERROR(VLOOKUP($A180,#REF!,346,FALSE))=TRUE,"",IF(VLOOKUP($A180,#REF!,346,FALSE)=0,"",VLOOKUP($A180,#REF!,346,FALSE)))</f>
        <v/>
      </c>
      <c r="AB180" s="210" t="str">
        <f>IF(ISERROR(VLOOKUP($A180,#REF!,366,FALSE))=TRUE,"",IF(VLOOKUP($A180,#REF!,366,FALSE)=0,"",VLOOKUP($A180,#REF!,366,FALSE)))</f>
        <v/>
      </c>
      <c r="AC180" s="210" t="str">
        <f>IF(ISERROR(VLOOKUP($A180,#REF!,386,FALSE))=TRUE,"",IF(VLOOKUP($A180,#REF!,386,FALSE)=0,"",VLOOKUP($A180,#REF!,386,FALSE)))</f>
        <v/>
      </c>
    </row>
    <row r="181" spans="1:29" ht="13.5" customHeight="1">
      <c r="A181" s="204"/>
      <c r="B181" s="89" t="str">
        <f>IF(A181="","",MID(info_weblinks!$C$3,32,3))</f>
        <v/>
      </c>
      <c r="C181" s="89" t="str">
        <f>IF(info_parties!G181="","",info_parties!G181)</f>
        <v/>
      </c>
      <c r="D181" s="89" t="str">
        <f>IF(info_parties!K181="","",info_parties!K181)</f>
        <v/>
      </c>
      <c r="E181" s="89" t="str">
        <f>IF(info_parties!H181="","",info_parties!H181)</f>
        <v/>
      </c>
      <c r="F181" s="205" t="str">
        <f t="shared" si="8"/>
        <v/>
      </c>
      <c r="G181" s="206" t="str">
        <f t="shared" si="9"/>
        <v/>
      </c>
      <c r="H181" s="207" t="str">
        <f t="shared" si="10"/>
        <v/>
      </c>
      <c r="I181" s="208" t="str">
        <f t="shared" si="11"/>
        <v/>
      </c>
      <c r="J181" s="209" t="str">
        <f>IF(ISERROR(VLOOKUP($A181,#REF!,6,FALSE))=TRUE,"",IF(VLOOKUP($A181,#REF!,6,FALSE)=0,"",VLOOKUP($A181,#REF!,6,FALSE)))</f>
        <v/>
      </c>
      <c r="K181" s="209" t="str">
        <f>IF(ISERROR(VLOOKUP($A181,#REF!,26,FALSE))=TRUE,"",IF(VLOOKUP($A181,#REF!,26,FALSE)=0,"",VLOOKUP($A181,#REF!,26,FALSE)))</f>
        <v/>
      </c>
      <c r="L181" s="209" t="str">
        <f>IF(ISERROR(VLOOKUP($A181,#REF!,46,FALSE))=TRUE,"",IF(VLOOKUP($A181,#REF!,46,FALSE)=0,"",VLOOKUP($A181,#REF!,46,FALSE)))</f>
        <v/>
      </c>
      <c r="M181" s="209" t="str">
        <f>IF(ISERROR(VLOOKUP($A181,#REF!,66,FALSE))=TRUE,"",IF(VLOOKUP($A181,#REF!,66,FALSE)=0,"",VLOOKUP($A181,#REF!,66,FALSE)))</f>
        <v/>
      </c>
      <c r="N181" s="209" t="str">
        <f>IF(ISERROR(VLOOKUP($A181,#REF!,86,FALSE))=TRUE,"",IF(VLOOKUP($A181,#REF!,86,FALSE)=0,"",VLOOKUP($A181,#REF!,86,FALSE)))</f>
        <v/>
      </c>
      <c r="O181" s="209" t="str">
        <f>IF(ISERROR(VLOOKUP($A181,#REF!,106,FALSE))=TRUE,"",IF(VLOOKUP($A181,#REF!,106,FALSE)=0,"",VLOOKUP($A181,#REF!,106,FALSE)))</f>
        <v/>
      </c>
      <c r="P181" s="209" t="str">
        <f>IF(ISERROR(VLOOKUP($A181,#REF!,126,FALSE))=TRUE,"",IF(VLOOKUP($A181,#REF!,126,FALSE)=0,"",VLOOKUP($A181,#REF!,126,FALSE)))</f>
        <v/>
      </c>
      <c r="Q181" s="210" t="str">
        <f>IF(ISERROR(VLOOKUP($A181,#REF!,146,FALSE))=TRUE,"",IF(VLOOKUP($A181,#REF!,146,FALSE)=0,"",VLOOKUP($A181,#REF!,146,FALSE)))</f>
        <v/>
      </c>
      <c r="R181" s="210" t="str">
        <f>IF(ISERROR(VLOOKUP($A181,#REF!,166,FALSE))=TRUE,"",IF(VLOOKUP($A181,#REF!,166,FALSE)=0,"",VLOOKUP($A181,#REF!,166,FALSE)))</f>
        <v/>
      </c>
      <c r="S181" s="210" t="str">
        <f>IF(ISERROR(VLOOKUP($A181,#REF!,186,FALSE))=TRUE,"",IF(VLOOKUP($A181,#REF!,186,FALSE)=0,"",VLOOKUP($A181,#REF!,186,FALSE)))</f>
        <v/>
      </c>
      <c r="T181" s="210" t="str">
        <f>IF(ISERROR(VLOOKUP($A181,#REF!,206,FALSE))=TRUE,"",IF(VLOOKUP($A181,#REF!,206,FALSE)=0,"",VLOOKUP($A181,#REF!,206,FALSE)))</f>
        <v/>
      </c>
      <c r="U181" s="210" t="str">
        <f>IF(ISERROR(VLOOKUP($A181,#REF!,226,FALSE))=TRUE,"",IF(VLOOKUP($A181,#REF!,226,FALSE)=0,"",VLOOKUP($A181,#REF!,226,FALSE)))</f>
        <v/>
      </c>
      <c r="V181" s="210" t="str">
        <f>IF(ISERROR(VLOOKUP($A181,#REF!,246,FALSE))=TRUE,"",IF(VLOOKUP($A181,#REF!,246,FALSE)=0,"",VLOOKUP($A181,#REF!,246,FALSE)))</f>
        <v/>
      </c>
      <c r="W181" s="210" t="str">
        <f>IF(ISERROR(VLOOKUP($A181,#REF!,266,FALSE))=TRUE,"",IF(VLOOKUP($A181,#REF!,266,FALSE)=0,"",VLOOKUP($A181,#REF!,266,FALSE)))</f>
        <v/>
      </c>
      <c r="X181" s="210" t="str">
        <f>IF(ISERROR(VLOOKUP($A181,#REF!,286,FALSE))=TRUE,"",IF(VLOOKUP($A181,#REF!,286,FALSE)=0,"",VLOOKUP($A181,#REF!,286,FALSE)))</f>
        <v/>
      </c>
      <c r="Y181" s="210" t="str">
        <f>IF(ISERROR(VLOOKUP($A181,#REF!,306,FALSE))=TRUE,"",IF(VLOOKUP($A181,#REF!,306,FALSE)=0,"",VLOOKUP($A181,#REF!,306,FALSE)))</f>
        <v/>
      </c>
      <c r="Z181" s="210" t="str">
        <f>IF(ISERROR(VLOOKUP($A181,#REF!,326,FALSE))=TRUE,"",IF(VLOOKUP($A181,#REF!,326,FALSE)=0,"",VLOOKUP($A181,#REF!,326,FALSE)))</f>
        <v/>
      </c>
      <c r="AA181" s="210" t="str">
        <f>IF(ISERROR(VLOOKUP($A181,#REF!,346,FALSE))=TRUE,"",IF(VLOOKUP($A181,#REF!,346,FALSE)=0,"",VLOOKUP($A181,#REF!,346,FALSE)))</f>
        <v/>
      </c>
      <c r="AB181" s="210" t="str">
        <f>IF(ISERROR(VLOOKUP($A181,#REF!,366,FALSE))=TRUE,"",IF(VLOOKUP($A181,#REF!,366,FALSE)=0,"",VLOOKUP($A181,#REF!,366,FALSE)))</f>
        <v/>
      </c>
      <c r="AC181" s="210" t="str">
        <f>IF(ISERROR(VLOOKUP($A181,#REF!,386,FALSE))=TRUE,"",IF(VLOOKUP($A181,#REF!,386,FALSE)=0,"",VLOOKUP($A181,#REF!,386,FALSE)))</f>
        <v/>
      </c>
    </row>
    <row r="182" spans="1:29" ht="13.5" customHeight="1">
      <c r="A182" s="204"/>
      <c r="B182" s="89" t="str">
        <f>IF(A182="","",MID(info_weblinks!$C$3,32,3))</f>
        <v/>
      </c>
      <c r="C182" s="89" t="str">
        <f>IF(info_parties!G182="","",info_parties!G182)</f>
        <v/>
      </c>
      <c r="D182" s="89" t="str">
        <f>IF(info_parties!K182="","",info_parties!K182)</f>
        <v/>
      </c>
      <c r="E182" s="89" t="str">
        <f>IF(info_parties!H182="","",info_parties!H182)</f>
        <v/>
      </c>
      <c r="F182" s="205" t="str">
        <f t="shared" si="8"/>
        <v/>
      </c>
      <c r="G182" s="206" t="str">
        <f t="shared" si="9"/>
        <v/>
      </c>
      <c r="H182" s="207" t="str">
        <f t="shared" si="10"/>
        <v/>
      </c>
      <c r="I182" s="208" t="str">
        <f t="shared" si="11"/>
        <v/>
      </c>
      <c r="J182" s="209" t="str">
        <f>IF(ISERROR(VLOOKUP($A182,#REF!,6,FALSE))=TRUE,"",IF(VLOOKUP($A182,#REF!,6,FALSE)=0,"",VLOOKUP($A182,#REF!,6,FALSE)))</f>
        <v/>
      </c>
      <c r="K182" s="209" t="str">
        <f>IF(ISERROR(VLOOKUP($A182,#REF!,26,FALSE))=TRUE,"",IF(VLOOKUP($A182,#REF!,26,FALSE)=0,"",VLOOKUP($A182,#REF!,26,FALSE)))</f>
        <v/>
      </c>
      <c r="L182" s="209" t="str">
        <f>IF(ISERROR(VLOOKUP($A182,#REF!,46,FALSE))=TRUE,"",IF(VLOOKUP($A182,#REF!,46,FALSE)=0,"",VLOOKUP($A182,#REF!,46,FALSE)))</f>
        <v/>
      </c>
      <c r="M182" s="209" t="str">
        <f>IF(ISERROR(VLOOKUP($A182,#REF!,66,FALSE))=TRUE,"",IF(VLOOKUP($A182,#REF!,66,FALSE)=0,"",VLOOKUP($A182,#REF!,66,FALSE)))</f>
        <v/>
      </c>
      <c r="N182" s="209" t="str">
        <f>IF(ISERROR(VLOOKUP($A182,#REF!,86,FALSE))=TRUE,"",IF(VLOOKUP($A182,#REF!,86,FALSE)=0,"",VLOOKUP($A182,#REF!,86,FALSE)))</f>
        <v/>
      </c>
      <c r="O182" s="209" t="str">
        <f>IF(ISERROR(VLOOKUP($A182,#REF!,106,FALSE))=TRUE,"",IF(VLOOKUP($A182,#REF!,106,FALSE)=0,"",VLOOKUP($A182,#REF!,106,FALSE)))</f>
        <v/>
      </c>
      <c r="P182" s="209" t="str">
        <f>IF(ISERROR(VLOOKUP($A182,#REF!,126,FALSE))=TRUE,"",IF(VLOOKUP($A182,#REF!,126,FALSE)=0,"",VLOOKUP($A182,#REF!,126,FALSE)))</f>
        <v/>
      </c>
      <c r="Q182" s="210" t="str">
        <f>IF(ISERROR(VLOOKUP($A182,#REF!,146,FALSE))=TRUE,"",IF(VLOOKUP($A182,#REF!,146,FALSE)=0,"",VLOOKUP($A182,#REF!,146,FALSE)))</f>
        <v/>
      </c>
      <c r="R182" s="210" t="str">
        <f>IF(ISERROR(VLOOKUP($A182,#REF!,166,FALSE))=TRUE,"",IF(VLOOKUP($A182,#REF!,166,FALSE)=0,"",VLOOKUP($A182,#REF!,166,FALSE)))</f>
        <v/>
      </c>
      <c r="S182" s="210" t="str">
        <f>IF(ISERROR(VLOOKUP($A182,#REF!,186,FALSE))=TRUE,"",IF(VLOOKUP($A182,#REF!,186,FALSE)=0,"",VLOOKUP($A182,#REF!,186,FALSE)))</f>
        <v/>
      </c>
      <c r="T182" s="210" t="str">
        <f>IF(ISERROR(VLOOKUP($A182,#REF!,206,FALSE))=TRUE,"",IF(VLOOKUP($A182,#REF!,206,FALSE)=0,"",VLOOKUP($A182,#REF!,206,FALSE)))</f>
        <v/>
      </c>
      <c r="U182" s="210" t="str">
        <f>IF(ISERROR(VLOOKUP($A182,#REF!,226,FALSE))=TRUE,"",IF(VLOOKUP($A182,#REF!,226,FALSE)=0,"",VLOOKUP($A182,#REF!,226,FALSE)))</f>
        <v/>
      </c>
      <c r="V182" s="210" t="str">
        <f>IF(ISERROR(VLOOKUP($A182,#REF!,246,FALSE))=TRUE,"",IF(VLOOKUP($A182,#REF!,246,FALSE)=0,"",VLOOKUP($A182,#REF!,246,FALSE)))</f>
        <v/>
      </c>
      <c r="W182" s="210" t="str">
        <f>IF(ISERROR(VLOOKUP($A182,#REF!,266,FALSE))=TRUE,"",IF(VLOOKUP($A182,#REF!,266,FALSE)=0,"",VLOOKUP($A182,#REF!,266,FALSE)))</f>
        <v/>
      </c>
      <c r="X182" s="210" t="str">
        <f>IF(ISERROR(VLOOKUP($A182,#REF!,286,FALSE))=TRUE,"",IF(VLOOKUP($A182,#REF!,286,FALSE)=0,"",VLOOKUP($A182,#REF!,286,FALSE)))</f>
        <v/>
      </c>
      <c r="Y182" s="210" t="str">
        <f>IF(ISERROR(VLOOKUP($A182,#REF!,306,FALSE))=TRUE,"",IF(VLOOKUP($A182,#REF!,306,FALSE)=0,"",VLOOKUP($A182,#REF!,306,FALSE)))</f>
        <v/>
      </c>
      <c r="Z182" s="210" t="str">
        <f>IF(ISERROR(VLOOKUP($A182,#REF!,326,FALSE))=TRUE,"",IF(VLOOKUP($A182,#REF!,326,FALSE)=0,"",VLOOKUP($A182,#REF!,326,FALSE)))</f>
        <v/>
      </c>
      <c r="AA182" s="210" t="str">
        <f>IF(ISERROR(VLOOKUP($A182,#REF!,346,FALSE))=TRUE,"",IF(VLOOKUP($A182,#REF!,346,FALSE)=0,"",VLOOKUP($A182,#REF!,346,FALSE)))</f>
        <v/>
      </c>
      <c r="AB182" s="210" t="str">
        <f>IF(ISERROR(VLOOKUP($A182,#REF!,366,FALSE))=TRUE,"",IF(VLOOKUP($A182,#REF!,366,FALSE)=0,"",VLOOKUP($A182,#REF!,366,FALSE)))</f>
        <v/>
      </c>
      <c r="AC182" s="210" t="str">
        <f>IF(ISERROR(VLOOKUP($A182,#REF!,386,FALSE))=TRUE,"",IF(VLOOKUP($A182,#REF!,386,FALSE)=0,"",VLOOKUP($A182,#REF!,386,FALSE)))</f>
        <v/>
      </c>
    </row>
    <row r="183" spans="1:29" ht="13.5" customHeight="1">
      <c r="A183" s="204"/>
      <c r="B183" s="89" t="str">
        <f>IF(A183="","",MID(info_weblinks!$C$3,32,3))</f>
        <v/>
      </c>
      <c r="C183" s="89" t="str">
        <f>IF(info_parties!G183="","",info_parties!G183)</f>
        <v/>
      </c>
      <c r="D183" s="89" t="str">
        <f>IF(info_parties!K183="","",info_parties!K183)</f>
        <v/>
      </c>
      <c r="E183" s="89" t="str">
        <f>IF(info_parties!H183="","",info_parties!H183)</f>
        <v/>
      </c>
      <c r="F183" s="205" t="str">
        <f t="shared" si="8"/>
        <v/>
      </c>
      <c r="G183" s="206" t="str">
        <f t="shared" si="9"/>
        <v/>
      </c>
      <c r="H183" s="207" t="str">
        <f t="shared" si="10"/>
        <v/>
      </c>
      <c r="I183" s="208" t="str">
        <f t="shared" si="11"/>
        <v/>
      </c>
      <c r="J183" s="209" t="str">
        <f>IF(ISERROR(VLOOKUP($A183,#REF!,6,FALSE))=TRUE,"",IF(VLOOKUP($A183,#REF!,6,FALSE)=0,"",VLOOKUP($A183,#REF!,6,FALSE)))</f>
        <v/>
      </c>
      <c r="K183" s="209" t="str">
        <f>IF(ISERROR(VLOOKUP($A183,#REF!,26,FALSE))=TRUE,"",IF(VLOOKUP($A183,#REF!,26,FALSE)=0,"",VLOOKUP($A183,#REF!,26,FALSE)))</f>
        <v/>
      </c>
      <c r="L183" s="209" t="str">
        <f>IF(ISERROR(VLOOKUP($A183,#REF!,46,FALSE))=TRUE,"",IF(VLOOKUP($A183,#REF!,46,FALSE)=0,"",VLOOKUP($A183,#REF!,46,FALSE)))</f>
        <v/>
      </c>
      <c r="M183" s="209" t="str">
        <f>IF(ISERROR(VLOOKUP($A183,#REF!,66,FALSE))=TRUE,"",IF(VLOOKUP($A183,#REF!,66,FALSE)=0,"",VLOOKUP($A183,#REF!,66,FALSE)))</f>
        <v/>
      </c>
      <c r="N183" s="209" t="str">
        <f>IF(ISERROR(VLOOKUP($A183,#REF!,86,FALSE))=TRUE,"",IF(VLOOKUP($A183,#REF!,86,FALSE)=0,"",VLOOKUP($A183,#REF!,86,FALSE)))</f>
        <v/>
      </c>
      <c r="O183" s="209" t="str">
        <f>IF(ISERROR(VLOOKUP($A183,#REF!,106,FALSE))=TRUE,"",IF(VLOOKUP($A183,#REF!,106,FALSE)=0,"",VLOOKUP($A183,#REF!,106,FALSE)))</f>
        <v/>
      </c>
      <c r="P183" s="209" t="str">
        <f>IF(ISERROR(VLOOKUP($A183,#REF!,126,FALSE))=TRUE,"",IF(VLOOKUP($A183,#REF!,126,FALSE)=0,"",VLOOKUP($A183,#REF!,126,FALSE)))</f>
        <v/>
      </c>
      <c r="Q183" s="210" t="str">
        <f>IF(ISERROR(VLOOKUP($A183,#REF!,146,FALSE))=TRUE,"",IF(VLOOKUP($A183,#REF!,146,FALSE)=0,"",VLOOKUP($A183,#REF!,146,FALSE)))</f>
        <v/>
      </c>
      <c r="R183" s="210" t="str">
        <f>IF(ISERROR(VLOOKUP($A183,#REF!,166,FALSE))=TRUE,"",IF(VLOOKUP($A183,#REF!,166,FALSE)=0,"",VLOOKUP($A183,#REF!,166,FALSE)))</f>
        <v/>
      </c>
      <c r="S183" s="210" t="str">
        <f>IF(ISERROR(VLOOKUP($A183,#REF!,186,FALSE))=TRUE,"",IF(VLOOKUP($A183,#REF!,186,FALSE)=0,"",VLOOKUP($A183,#REF!,186,FALSE)))</f>
        <v/>
      </c>
      <c r="T183" s="210" t="str">
        <f>IF(ISERROR(VLOOKUP($A183,#REF!,206,FALSE))=TRUE,"",IF(VLOOKUP($A183,#REF!,206,FALSE)=0,"",VLOOKUP($A183,#REF!,206,FALSE)))</f>
        <v/>
      </c>
      <c r="U183" s="210" t="str">
        <f>IF(ISERROR(VLOOKUP($A183,#REF!,226,FALSE))=TRUE,"",IF(VLOOKUP($A183,#REF!,226,FALSE)=0,"",VLOOKUP($A183,#REF!,226,FALSE)))</f>
        <v/>
      </c>
      <c r="V183" s="210" t="str">
        <f>IF(ISERROR(VLOOKUP($A183,#REF!,246,FALSE))=TRUE,"",IF(VLOOKUP($A183,#REF!,246,FALSE)=0,"",VLOOKUP($A183,#REF!,246,FALSE)))</f>
        <v/>
      </c>
      <c r="W183" s="210" t="str">
        <f>IF(ISERROR(VLOOKUP($A183,#REF!,266,FALSE))=TRUE,"",IF(VLOOKUP($A183,#REF!,266,FALSE)=0,"",VLOOKUP($A183,#REF!,266,FALSE)))</f>
        <v/>
      </c>
      <c r="X183" s="210" t="str">
        <f>IF(ISERROR(VLOOKUP($A183,#REF!,286,FALSE))=TRUE,"",IF(VLOOKUP($A183,#REF!,286,FALSE)=0,"",VLOOKUP($A183,#REF!,286,FALSE)))</f>
        <v/>
      </c>
      <c r="Y183" s="210" t="str">
        <f>IF(ISERROR(VLOOKUP($A183,#REF!,306,FALSE))=TRUE,"",IF(VLOOKUP($A183,#REF!,306,FALSE)=0,"",VLOOKUP($A183,#REF!,306,FALSE)))</f>
        <v/>
      </c>
      <c r="Z183" s="210" t="str">
        <f>IF(ISERROR(VLOOKUP($A183,#REF!,326,FALSE))=TRUE,"",IF(VLOOKUP($A183,#REF!,326,FALSE)=0,"",VLOOKUP($A183,#REF!,326,FALSE)))</f>
        <v/>
      </c>
      <c r="AA183" s="210" t="str">
        <f>IF(ISERROR(VLOOKUP($A183,#REF!,346,FALSE))=TRUE,"",IF(VLOOKUP($A183,#REF!,346,FALSE)=0,"",VLOOKUP($A183,#REF!,346,FALSE)))</f>
        <v/>
      </c>
      <c r="AB183" s="210" t="str">
        <f>IF(ISERROR(VLOOKUP($A183,#REF!,366,FALSE))=TRUE,"",IF(VLOOKUP($A183,#REF!,366,FALSE)=0,"",VLOOKUP($A183,#REF!,366,FALSE)))</f>
        <v/>
      </c>
      <c r="AC183" s="210" t="str">
        <f>IF(ISERROR(VLOOKUP($A183,#REF!,386,FALSE))=TRUE,"",IF(VLOOKUP($A183,#REF!,386,FALSE)=0,"",VLOOKUP($A183,#REF!,386,FALSE)))</f>
        <v/>
      </c>
    </row>
    <row r="184" spans="1:29" ht="13.5" customHeight="1">
      <c r="A184" s="204"/>
      <c r="B184" s="89" t="str">
        <f>IF(A184="","",MID(info_weblinks!$C$3,32,3))</f>
        <v/>
      </c>
      <c r="C184" s="89" t="str">
        <f>IF(info_parties!G184="","",info_parties!G184)</f>
        <v/>
      </c>
      <c r="D184" s="89" t="str">
        <f>IF(info_parties!K184="","",info_parties!K184)</f>
        <v/>
      </c>
      <c r="E184" s="89" t="str">
        <f>IF(info_parties!H184="","",info_parties!H184)</f>
        <v/>
      </c>
      <c r="F184" s="205" t="str">
        <f t="shared" si="8"/>
        <v/>
      </c>
      <c r="G184" s="206" t="str">
        <f t="shared" si="9"/>
        <v/>
      </c>
      <c r="H184" s="207" t="str">
        <f t="shared" si="10"/>
        <v/>
      </c>
      <c r="I184" s="208" t="str">
        <f t="shared" si="11"/>
        <v/>
      </c>
      <c r="J184" s="209" t="str">
        <f>IF(ISERROR(VLOOKUP($A184,#REF!,6,FALSE))=TRUE,"",IF(VLOOKUP($A184,#REF!,6,FALSE)=0,"",VLOOKUP($A184,#REF!,6,FALSE)))</f>
        <v/>
      </c>
      <c r="K184" s="209" t="str">
        <f>IF(ISERROR(VLOOKUP($A184,#REF!,26,FALSE))=TRUE,"",IF(VLOOKUP($A184,#REF!,26,FALSE)=0,"",VLOOKUP($A184,#REF!,26,FALSE)))</f>
        <v/>
      </c>
      <c r="L184" s="209" t="str">
        <f>IF(ISERROR(VLOOKUP($A184,#REF!,46,FALSE))=TRUE,"",IF(VLOOKUP($A184,#REF!,46,FALSE)=0,"",VLOOKUP($A184,#REF!,46,FALSE)))</f>
        <v/>
      </c>
      <c r="M184" s="209" t="str">
        <f>IF(ISERROR(VLOOKUP($A184,#REF!,66,FALSE))=TRUE,"",IF(VLOOKUP($A184,#REF!,66,FALSE)=0,"",VLOOKUP($A184,#REF!,66,FALSE)))</f>
        <v/>
      </c>
      <c r="N184" s="209" t="str">
        <f>IF(ISERROR(VLOOKUP($A184,#REF!,86,FALSE))=TRUE,"",IF(VLOOKUP($A184,#REF!,86,FALSE)=0,"",VLOOKUP($A184,#REF!,86,FALSE)))</f>
        <v/>
      </c>
      <c r="O184" s="209" t="str">
        <f>IF(ISERROR(VLOOKUP($A184,#REF!,106,FALSE))=TRUE,"",IF(VLOOKUP($A184,#REF!,106,FALSE)=0,"",VLOOKUP($A184,#REF!,106,FALSE)))</f>
        <v/>
      </c>
      <c r="P184" s="209" t="str">
        <f>IF(ISERROR(VLOOKUP($A184,#REF!,126,FALSE))=TRUE,"",IF(VLOOKUP($A184,#REF!,126,FALSE)=0,"",VLOOKUP($A184,#REF!,126,FALSE)))</f>
        <v/>
      </c>
      <c r="Q184" s="210" t="str">
        <f>IF(ISERROR(VLOOKUP($A184,#REF!,146,FALSE))=TRUE,"",IF(VLOOKUP($A184,#REF!,146,FALSE)=0,"",VLOOKUP($A184,#REF!,146,FALSE)))</f>
        <v/>
      </c>
      <c r="R184" s="210" t="str">
        <f>IF(ISERROR(VLOOKUP($A184,#REF!,166,FALSE))=TRUE,"",IF(VLOOKUP($A184,#REF!,166,FALSE)=0,"",VLOOKUP($A184,#REF!,166,FALSE)))</f>
        <v/>
      </c>
      <c r="S184" s="210" t="str">
        <f>IF(ISERROR(VLOOKUP($A184,#REF!,186,FALSE))=TRUE,"",IF(VLOOKUP($A184,#REF!,186,FALSE)=0,"",VLOOKUP($A184,#REF!,186,FALSE)))</f>
        <v/>
      </c>
      <c r="T184" s="210" t="str">
        <f>IF(ISERROR(VLOOKUP($A184,#REF!,206,FALSE))=TRUE,"",IF(VLOOKUP($A184,#REF!,206,FALSE)=0,"",VLOOKUP($A184,#REF!,206,FALSE)))</f>
        <v/>
      </c>
      <c r="U184" s="210" t="str">
        <f>IF(ISERROR(VLOOKUP($A184,#REF!,226,FALSE))=TRUE,"",IF(VLOOKUP($A184,#REF!,226,FALSE)=0,"",VLOOKUP($A184,#REF!,226,FALSE)))</f>
        <v/>
      </c>
      <c r="V184" s="210" t="str">
        <f>IF(ISERROR(VLOOKUP($A184,#REF!,246,FALSE))=TRUE,"",IF(VLOOKUP($A184,#REF!,246,FALSE)=0,"",VLOOKUP($A184,#REF!,246,FALSE)))</f>
        <v/>
      </c>
      <c r="W184" s="210" t="str">
        <f>IF(ISERROR(VLOOKUP($A184,#REF!,266,FALSE))=TRUE,"",IF(VLOOKUP($A184,#REF!,266,FALSE)=0,"",VLOOKUP($A184,#REF!,266,FALSE)))</f>
        <v/>
      </c>
      <c r="X184" s="210" t="str">
        <f>IF(ISERROR(VLOOKUP($A184,#REF!,286,FALSE))=TRUE,"",IF(VLOOKUP($A184,#REF!,286,FALSE)=0,"",VLOOKUP($A184,#REF!,286,FALSE)))</f>
        <v/>
      </c>
      <c r="Y184" s="210" t="str">
        <f>IF(ISERROR(VLOOKUP($A184,#REF!,306,FALSE))=TRUE,"",IF(VLOOKUP($A184,#REF!,306,FALSE)=0,"",VLOOKUP($A184,#REF!,306,FALSE)))</f>
        <v/>
      </c>
      <c r="Z184" s="210" t="str">
        <f>IF(ISERROR(VLOOKUP($A184,#REF!,326,FALSE))=TRUE,"",IF(VLOOKUP($A184,#REF!,326,FALSE)=0,"",VLOOKUP($A184,#REF!,326,FALSE)))</f>
        <v/>
      </c>
      <c r="AA184" s="210" t="str">
        <f>IF(ISERROR(VLOOKUP($A184,#REF!,346,FALSE))=TRUE,"",IF(VLOOKUP($A184,#REF!,346,FALSE)=0,"",VLOOKUP($A184,#REF!,346,FALSE)))</f>
        <v/>
      </c>
      <c r="AB184" s="210" t="str">
        <f>IF(ISERROR(VLOOKUP($A184,#REF!,366,FALSE))=TRUE,"",IF(VLOOKUP($A184,#REF!,366,FALSE)=0,"",VLOOKUP($A184,#REF!,366,FALSE)))</f>
        <v/>
      </c>
      <c r="AC184" s="210" t="str">
        <f>IF(ISERROR(VLOOKUP($A184,#REF!,386,FALSE))=TRUE,"",IF(VLOOKUP($A184,#REF!,386,FALSE)=0,"",VLOOKUP($A184,#REF!,386,FALSE)))</f>
        <v/>
      </c>
    </row>
    <row r="185" spans="1:29" ht="13.5" customHeight="1">
      <c r="A185" s="204"/>
      <c r="B185" s="89" t="str">
        <f>IF(A185="","",MID(info_weblinks!$C$3,32,3))</f>
        <v/>
      </c>
      <c r="C185" s="89" t="str">
        <f>IF(info_parties!G185="","",info_parties!G185)</f>
        <v/>
      </c>
      <c r="D185" s="89" t="str">
        <f>IF(info_parties!K185="","",info_parties!K185)</f>
        <v/>
      </c>
      <c r="E185" s="89" t="str">
        <f>IF(info_parties!H185="","",info_parties!H185)</f>
        <v/>
      </c>
      <c r="F185" s="205" t="str">
        <f t="shared" si="8"/>
        <v/>
      </c>
      <c r="G185" s="206" t="str">
        <f t="shared" si="9"/>
        <v/>
      </c>
      <c r="H185" s="207" t="str">
        <f t="shared" si="10"/>
        <v/>
      </c>
      <c r="I185" s="208" t="str">
        <f t="shared" si="11"/>
        <v/>
      </c>
      <c r="J185" s="209" t="str">
        <f>IF(ISERROR(VLOOKUP($A185,#REF!,6,FALSE))=TRUE,"",IF(VLOOKUP($A185,#REF!,6,FALSE)=0,"",VLOOKUP($A185,#REF!,6,FALSE)))</f>
        <v/>
      </c>
      <c r="K185" s="209" t="str">
        <f>IF(ISERROR(VLOOKUP($A185,#REF!,26,FALSE))=TRUE,"",IF(VLOOKUP($A185,#REF!,26,FALSE)=0,"",VLOOKUP($A185,#REF!,26,FALSE)))</f>
        <v/>
      </c>
      <c r="L185" s="209" t="str">
        <f>IF(ISERROR(VLOOKUP($A185,#REF!,46,FALSE))=TRUE,"",IF(VLOOKUP($A185,#REF!,46,FALSE)=0,"",VLOOKUP($A185,#REF!,46,FALSE)))</f>
        <v/>
      </c>
      <c r="M185" s="209" t="str">
        <f>IF(ISERROR(VLOOKUP($A185,#REF!,66,FALSE))=TRUE,"",IF(VLOOKUP($A185,#REF!,66,FALSE)=0,"",VLOOKUP($A185,#REF!,66,FALSE)))</f>
        <v/>
      </c>
      <c r="N185" s="209" t="str">
        <f>IF(ISERROR(VLOOKUP($A185,#REF!,86,FALSE))=TRUE,"",IF(VLOOKUP($A185,#REF!,86,FALSE)=0,"",VLOOKUP($A185,#REF!,86,FALSE)))</f>
        <v/>
      </c>
      <c r="O185" s="209" t="str">
        <f>IF(ISERROR(VLOOKUP($A185,#REF!,106,FALSE))=TRUE,"",IF(VLOOKUP($A185,#REF!,106,FALSE)=0,"",VLOOKUP($A185,#REF!,106,FALSE)))</f>
        <v/>
      </c>
      <c r="P185" s="209" t="str">
        <f>IF(ISERROR(VLOOKUP($A185,#REF!,126,FALSE))=TRUE,"",IF(VLOOKUP($A185,#REF!,126,FALSE)=0,"",VLOOKUP($A185,#REF!,126,FALSE)))</f>
        <v/>
      </c>
      <c r="Q185" s="210" t="str">
        <f>IF(ISERROR(VLOOKUP($A185,#REF!,146,FALSE))=TRUE,"",IF(VLOOKUP($A185,#REF!,146,FALSE)=0,"",VLOOKUP($A185,#REF!,146,FALSE)))</f>
        <v/>
      </c>
      <c r="R185" s="210" t="str">
        <f>IF(ISERROR(VLOOKUP($A185,#REF!,166,FALSE))=TRUE,"",IF(VLOOKUP($A185,#REF!,166,FALSE)=0,"",VLOOKUP($A185,#REF!,166,FALSE)))</f>
        <v/>
      </c>
      <c r="S185" s="210" t="str">
        <f>IF(ISERROR(VLOOKUP($A185,#REF!,186,FALSE))=TRUE,"",IF(VLOOKUP($A185,#REF!,186,FALSE)=0,"",VLOOKUP($A185,#REF!,186,FALSE)))</f>
        <v/>
      </c>
      <c r="T185" s="210" t="str">
        <f>IF(ISERROR(VLOOKUP($A185,#REF!,206,FALSE))=TRUE,"",IF(VLOOKUP($A185,#REF!,206,FALSE)=0,"",VLOOKUP($A185,#REF!,206,FALSE)))</f>
        <v/>
      </c>
      <c r="U185" s="210" t="str">
        <f>IF(ISERROR(VLOOKUP($A185,#REF!,226,FALSE))=TRUE,"",IF(VLOOKUP($A185,#REF!,226,FALSE)=0,"",VLOOKUP($A185,#REF!,226,FALSE)))</f>
        <v/>
      </c>
      <c r="V185" s="210" t="str">
        <f>IF(ISERROR(VLOOKUP($A185,#REF!,246,FALSE))=TRUE,"",IF(VLOOKUP($A185,#REF!,246,FALSE)=0,"",VLOOKUP($A185,#REF!,246,FALSE)))</f>
        <v/>
      </c>
      <c r="W185" s="210" t="str">
        <f>IF(ISERROR(VLOOKUP($A185,#REF!,266,FALSE))=TRUE,"",IF(VLOOKUP($A185,#REF!,266,FALSE)=0,"",VLOOKUP($A185,#REF!,266,FALSE)))</f>
        <v/>
      </c>
      <c r="X185" s="210" t="str">
        <f>IF(ISERROR(VLOOKUP($A185,#REF!,286,FALSE))=TRUE,"",IF(VLOOKUP($A185,#REF!,286,FALSE)=0,"",VLOOKUP($A185,#REF!,286,FALSE)))</f>
        <v/>
      </c>
      <c r="Y185" s="210" t="str">
        <f>IF(ISERROR(VLOOKUP($A185,#REF!,306,FALSE))=TRUE,"",IF(VLOOKUP($A185,#REF!,306,FALSE)=0,"",VLOOKUP($A185,#REF!,306,FALSE)))</f>
        <v/>
      </c>
      <c r="Z185" s="210" t="str">
        <f>IF(ISERROR(VLOOKUP($A185,#REF!,326,FALSE))=TRUE,"",IF(VLOOKUP($A185,#REF!,326,FALSE)=0,"",VLOOKUP($A185,#REF!,326,FALSE)))</f>
        <v/>
      </c>
      <c r="AA185" s="210" t="str">
        <f>IF(ISERROR(VLOOKUP($A185,#REF!,346,FALSE))=TRUE,"",IF(VLOOKUP($A185,#REF!,346,FALSE)=0,"",VLOOKUP($A185,#REF!,346,FALSE)))</f>
        <v/>
      </c>
      <c r="AB185" s="210" t="str">
        <f>IF(ISERROR(VLOOKUP($A185,#REF!,366,FALSE))=TRUE,"",IF(VLOOKUP($A185,#REF!,366,FALSE)=0,"",VLOOKUP($A185,#REF!,366,FALSE)))</f>
        <v/>
      </c>
      <c r="AC185" s="210" t="str">
        <f>IF(ISERROR(VLOOKUP($A185,#REF!,386,FALSE))=TRUE,"",IF(VLOOKUP($A185,#REF!,386,FALSE)=0,"",VLOOKUP($A185,#REF!,386,FALSE)))</f>
        <v/>
      </c>
    </row>
    <row r="186" spans="1:29" ht="13.5" customHeight="1">
      <c r="A186" s="204"/>
      <c r="B186" s="89" t="str">
        <f>IF(A186="","",MID(info_weblinks!$C$3,32,3))</f>
        <v/>
      </c>
      <c r="C186" s="89" t="str">
        <f>IF(info_parties!G186="","",info_parties!G186)</f>
        <v/>
      </c>
      <c r="D186" s="89" t="str">
        <f>IF(info_parties!K186="","",info_parties!K186)</f>
        <v/>
      </c>
      <c r="E186" s="89" t="str">
        <f>IF(info_parties!H186="","",info_parties!H186)</f>
        <v/>
      </c>
      <c r="F186" s="205" t="str">
        <f t="shared" si="8"/>
        <v/>
      </c>
      <c r="G186" s="206" t="str">
        <f t="shared" si="9"/>
        <v/>
      </c>
      <c r="H186" s="207" t="str">
        <f t="shared" si="10"/>
        <v/>
      </c>
      <c r="I186" s="208" t="str">
        <f t="shared" si="11"/>
        <v/>
      </c>
      <c r="J186" s="209" t="str">
        <f>IF(ISERROR(VLOOKUP($A186,#REF!,6,FALSE))=TRUE,"",IF(VLOOKUP($A186,#REF!,6,FALSE)=0,"",VLOOKUP($A186,#REF!,6,FALSE)))</f>
        <v/>
      </c>
      <c r="K186" s="209" t="str">
        <f>IF(ISERROR(VLOOKUP($A186,#REF!,26,FALSE))=TRUE,"",IF(VLOOKUP($A186,#REF!,26,FALSE)=0,"",VLOOKUP($A186,#REF!,26,FALSE)))</f>
        <v/>
      </c>
      <c r="L186" s="209" t="str">
        <f>IF(ISERROR(VLOOKUP($A186,#REF!,46,FALSE))=TRUE,"",IF(VLOOKUP($A186,#REF!,46,FALSE)=0,"",VLOOKUP($A186,#REF!,46,FALSE)))</f>
        <v/>
      </c>
      <c r="M186" s="209" t="str">
        <f>IF(ISERROR(VLOOKUP($A186,#REF!,66,FALSE))=TRUE,"",IF(VLOOKUP($A186,#REF!,66,FALSE)=0,"",VLOOKUP($A186,#REF!,66,FALSE)))</f>
        <v/>
      </c>
      <c r="N186" s="209" t="str">
        <f>IF(ISERROR(VLOOKUP($A186,#REF!,86,FALSE))=TRUE,"",IF(VLOOKUP($A186,#REF!,86,FALSE)=0,"",VLOOKUP($A186,#REF!,86,FALSE)))</f>
        <v/>
      </c>
      <c r="O186" s="209" t="str">
        <f>IF(ISERROR(VLOOKUP($A186,#REF!,106,FALSE))=TRUE,"",IF(VLOOKUP($A186,#REF!,106,FALSE)=0,"",VLOOKUP($A186,#REF!,106,FALSE)))</f>
        <v/>
      </c>
      <c r="P186" s="209" t="str">
        <f>IF(ISERROR(VLOOKUP($A186,#REF!,126,FALSE))=TRUE,"",IF(VLOOKUP($A186,#REF!,126,FALSE)=0,"",VLOOKUP($A186,#REF!,126,FALSE)))</f>
        <v/>
      </c>
      <c r="Q186" s="210" t="str">
        <f>IF(ISERROR(VLOOKUP($A186,#REF!,146,FALSE))=TRUE,"",IF(VLOOKUP($A186,#REF!,146,FALSE)=0,"",VLOOKUP($A186,#REF!,146,FALSE)))</f>
        <v/>
      </c>
      <c r="R186" s="210" t="str">
        <f>IF(ISERROR(VLOOKUP($A186,#REF!,166,FALSE))=TRUE,"",IF(VLOOKUP($A186,#REF!,166,FALSE)=0,"",VLOOKUP($A186,#REF!,166,FALSE)))</f>
        <v/>
      </c>
      <c r="S186" s="210" t="str">
        <f>IF(ISERROR(VLOOKUP($A186,#REF!,186,FALSE))=TRUE,"",IF(VLOOKUP($A186,#REF!,186,FALSE)=0,"",VLOOKUP($A186,#REF!,186,FALSE)))</f>
        <v/>
      </c>
      <c r="T186" s="210" t="str">
        <f>IF(ISERROR(VLOOKUP($A186,#REF!,206,FALSE))=TRUE,"",IF(VLOOKUP($A186,#REF!,206,FALSE)=0,"",VLOOKUP($A186,#REF!,206,FALSE)))</f>
        <v/>
      </c>
      <c r="U186" s="210" t="str">
        <f>IF(ISERROR(VLOOKUP($A186,#REF!,226,FALSE))=TRUE,"",IF(VLOOKUP($A186,#REF!,226,FALSE)=0,"",VLOOKUP($A186,#REF!,226,FALSE)))</f>
        <v/>
      </c>
      <c r="V186" s="210" t="str">
        <f>IF(ISERROR(VLOOKUP($A186,#REF!,246,FALSE))=TRUE,"",IF(VLOOKUP($A186,#REF!,246,FALSE)=0,"",VLOOKUP($A186,#REF!,246,FALSE)))</f>
        <v/>
      </c>
      <c r="W186" s="210" t="str">
        <f>IF(ISERROR(VLOOKUP($A186,#REF!,266,FALSE))=TRUE,"",IF(VLOOKUP($A186,#REF!,266,FALSE)=0,"",VLOOKUP($A186,#REF!,266,FALSE)))</f>
        <v/>
      </c>
      <c r="X186" s="210" t="str">
        <f>IF(ISERROR(VLOOKUP($A186,#REF!,286,FALSE))=TRUE,"",IF(VLOOKUP($A186,#REF!,286,FALSE)=0,"",VLOOKUP($A186,#REF!,286,FALSE)))</f>
        <v/>
      </c>
      <c r="Y186" s="210" t="str">
        <f>IF(ISERROR(VLOOKUP($A186,#REF!,306,FALSE))=TRUE,"",IF(VLOOKUP($A186,#REF!,306,FALSE)=0,"",VLOOKUP($A186,#REF!,306,FALSE)))</f>
        <v/>
      </c>
      <c r="Z186" s="210" t="str">
        <f>IF(ISERROR(VLOOKUP($A186,#REF!,326,FALSE))=TRUE,"",IF(VLOOKUP($A186,#REF!,326,FALSE)=0,"",VLOOKUP($A186,#REF!,326,FALSE)))</f>
        <v/>
      </c>
      <c r="AA186" s="210" t="str">
        <f>IF(ISERROR(VLOOKUP($A186,#REF!,346,FALSE))=TRUE,"",IF(VLOOKUP($A186,#REF!,346,FALSE)=0,"",VLOOKUP($A186,#REF!,346,FALSE)))</f>
        <v/>
      </c>
      <c r="AB186" s="210" t="str">
        <f>IF(ISERROR(VLOOKUP($A186,#REF!,366,FALSE))=TRUE,"",IF(VLOOKUP($A186,#REF!,366,FALSE)=0,"",VLOOKUP($A186,#REF!,366,FALSE)))</f>
        <v/>
      </c>
      <c r="AC186" s="210" t="str">
        <f>IF(ISERROR(VLOOKUP($A186,#REF!,386,FALSE))=TRUE,"",IF(VLOOKUP($A186,#REF!,386,FALSE)=0,"",VLOOKUP($A186,#REF!,386,FALSE)))</f>
        <v/>
      </c>
    </row>
    <row r="187" spans="1:29" ht="13.5" customHeight="1">
      <c r="A187" s="204"/>
      <c r="B187" s="89" t="str">
        <f>IF(A187="","",MID(info_weblinks!$C$3,32,3))</f>
        <v/>
      </c>
      <c r="C187" s="89" t="str">
        <f>IF(info_parties!G187="","",info_parties!G187)</f>
        <v/>
      </c>
      <c r="D187" s="89" t="str">
        <f>IF(info_parties!K187="","",info_parties!K187)</f>
        <v/>
      </c>
      <c r="E187" s="89" t="str">
        <f>IF(info_parties!H187="","",info_parties!H187)</f>
        <v/>
      </c>
      <c r="F187" s="205" t="str">
        <f t="shared" si="8"/>
        <v/>
      </c>
      <c r="G187" s="206" t="str">
        <f t="shared" si="9"/>
        <v/>
      </c>
      <c r="H187" s="207" t="str">
        <f t="shared" si="10"/>
        <v/>
      </c>
      <c r="I187" s="208" t="str">
        <f t="shared" si="11"/>
        <v/>
      </c>
      <c r="J187" s="209" t="str">
        <f>IF(ISERROR(VLOOKUP($A187,#REF!,6,FALSE))=TRUE,"",IF(VLOOKUP($A187,#REF!,6,FALSE)=0,"",VLOOKUP($A187,#REF!,6,FALSE)))</f>
        <v/>
      </c>
      <c r="K187" s="209" t="str">
        <f>IF(ISERROR(VLOOKUP($A187,#REF!,26,FALSE))=TRUE,"",IF(VLOOKUP($A187,#REF!,26,FALSE)=0,"",VLOOKUP($A187,#REF!,26,FALSE)))</f>
        <v/>
      </c>
      <c r="L187" s="209" t="str">
        <f>IF(ISERROR(VLOOKUP($A187,#REF!,46,FALSE))=TRUE,"",IF(VLOOKUP($A187,#REF!,46,FALSE)=0,"",VLOOKUP($A187,#REF!,46,FALSE)))</f>
        <v/>
      </c>
      <c r="M187" s="209" t="str">
        <f>IF(ISERROR(VLOOKUP($A187,#REF!,66,FALSE))=TRUE,"",IF(VLOOKUP($A187,#REF!,66,FALSE)=0,"",VLOOKUP($A187,#REF!,66,FALSE)))</f>
        <v/>
      </c>
      <c r="N187" s="209" t="str">
        <f>IF(ISERROR(VLOOKUP($A187,#REF!,86,FALSE))=TRUE,"",IF(VLOOKUP($A187,#REF!,86,FALSE)=0,"",VLOOKUP($A187,#REF!,86,FALSE)))</f>
        <v/>
      </c>
      <c r="O187" s="209" t="str">
        <f>IF(ISERROR(VLOOKUP($A187,#REF!,106,FALSE))=TRUE,"",IF(VLOOKUP($A187,#REF!,106,FALSE)=0,"",VLOOKUP($A187,#REF!,106,FALSE)))</f>
        <v/>
      </c>
      <c r="P187" s="209" t="str">
        <f>IF(ISERROR(VLOOKUP($A187,#REF!,126,FALSE))=TRUE,"",IF(VLOOKUP($A187,#REF!,126,FALSE)=0,"",VLOOKUP($A187,#REF!,126,FALSE)))</f>
        <v/>
      </c>
      <c r="Q187" s="210" t="str">
        <f>IF(ISERROR(VLOOKUP($A187,#REF!,146,FALSE))=TRUE,"",IF(VLOOKUP($A187,#REF!,146,FALSE)=0,"",VLOOKUP($A187,#REF!,146,FALSE)))</f>
        <v/>
      </c>
      <c r="R187" s="210" t="str">
        <f>IF(ISERROR(VLOOKUP($A187,#REF!,166,FALSE))=TRUE,"",IF(VLOOKUP($A187,#REF!,166,FALSE)=0,"",VLOOKUP($A187,#REF!,166,FALSE)))</f>
        <v/>
      </c>
      <c r="S187" s="210" t="str">
        <f>IF(ISERROR(VLOOKUP($A187,#REF!,186,FALSE))=TRUE,"",IF(VLOOKUP($A187,#REF!,186,FALSE)=0,"",VLOOKUP($A187,#REF!,186,FALSE)))</f>
        <v/>
      </c>
      <c r="T187" s="210" t="str">
        <f>IF(ISERROR(VLOOKUP($A187,#REF!,206,FALSE))=TRUE,"",IF(VLOOKUP($A187,#REF!,206,FALSE)=0,"",VLOOKUP($A187,#REF!,206,FALSE)))</f>
        <v/>
      </c>
      <c r="U187" s="210" t="str">
        <f>IF(ISERROR(VLOOKUP($A187,#REF!,226,FALSE))=TRUE,"",IF(VLOOKUP($A187,#REF!,226,FALSE)=0,"",VLOOKUP($A187,#REF!,226,FALSE)))</f>
        <v/>
      </c>
      <c r="V187" s="210" t="str">
        <f>IF(ISERROR(VLOOKUP($A187,#REF!,246,FALSE))=TRUE,"",IF(VLOOKUP($A187,#REF!,246,FALSE)=0,"",VLOOKUP($A187,#REF!,246,FALSE)))</f>
        <v/>
      </c>
      <c r="W187" s="210" t="str">
        <f>IF(ISERROR(VLOOKUP($A187,#REF!,266,FALSE))=TRUE,"",IF(VLOOKUP($A187,#REF!,266,FALSE)=0,"",VLOOKUP($A187,#REF!,266,FALSE)))</f>
        <v/>
      </c>
      <c r="X187" s="210" t="str">
        <f>IF(ISERROR(VLOOKUP($A187,#REF!,286,FALSE))=TRUE,"",IF(VLOOKUP($A187,#REF!,286,FALSE)=0,"",VLOOKUP($A187,#REF!,286,FALSE)))</f>
        <v/>
      </c>
      <c r="Y187" s="210" t="str">
        <f>IF(ISERROR(VLOOKUP($A187,#REF!,306,FALSE))=TRUE,"",IF(VLOOKUP($A187,#REF!,306,FALSE)=0,"",VLOOKUP($A187,#REF!,306,FALSE)))</f>
        <v/>
      </c>
      <c r="Z187" s="210" t="str">
        <f>IF(ISERROR(VLOOKUP($A187,#REF!,326,FALSE))=TRUE,"",IF(VLOOKUP($A187,#REF!,326,FALSE)=0,"",VLOOKUP($A187,#REF!,326,FALSE)))</f>
        <v/>
      </c>
      <c r="AA187" s="210" t="str">
        <f>IF(ISERROR(VLOOKUP($A187,#REF!,346,FALSE))=TRUE,"",IF(VLOOKUP($A187,#REF!,346,FALSE)=0,"",VLOOKUP($A187,#REF!,346,FALSE)))</f>
        <v/>
      </c>
      <c r="AB187" s="210" t="str">
        <f>IF(ISERROR(VLOOKUP($A187,#REF!,366,FALSE))=TRUE,"",IF(VLOOKUP($A187,#REF!,366,FALSE)=0,"",VLOOKUP($A187,#REF!,366,FALSE)))</f>
        <v/>
      </c>
      <c r="AC187" s="210" t="str">
        <f>IF(ISERROR(VLOOKUP($A187,#REF!,386,FALSE))=TRUE,"",IF(VLOOKUP($A187,#REF!,386,FALSE)=0,"",VLOOKUP($A187,#REF!,386,FALSE)))</f>
        <v/>
      </c>
    </row>
    <row r="188" spans="1:29" ht="13.5" customHeight="1">
      <c r="A188" s="204"/>
      <c r="B188" s="89" t="str">
        <f>IF(A188="","",MID(info_weblinks!$C$3,32,3))</f>
        <v/>
      </c>
      <c r="C188" s="89" t="str">
        <f>IF(info_parties!G188="","",info_parties!G188)</f>
        <v/>
      </c>
      <c r="D188" s="89" t="str">
        <f>IF(info_parties!K188="","",info_parties!K188)</f>
        <v/>
      </c>
      <c r="E188" s="89" t="str">
        <f>IF(info_parties!H188="","",info_parties!H188)</f>
        <v/>
      </c>
      <c r="F188" s="205" t="str">
        <f t="shared" si="8"/>
        <v/>
      </c>
      <c r="G188" s="206" t="str">
        <f t="shared" si="9"/>
        <v/>
      </c>
      <c r="H188" s="207" t="str">
        <f t="shared" si="10"/>
        <v/>
      </c>
      <c r="I188" s="208" t="str">
        <f t="shared" si="11"/>
        <v/>
      </c>
      <c r="J188" s="209" t="str">
        <f>IF(ISERROR(VLOOKUP($A188,#REF!,6,FALSE))=TRUE,"",IF(VLOOKUP($A188,#REF!,6,FALSE)=0,"",VLOOKUP($A188,#REF!,6,FALSE)))</f>
        <v/>
      </c>
      <c r="K188" s="209" t="str">
        <f>IF(ISERROR(VLOOKUP($A188,#REF!,26,FALSE))=TRUE,"",IF(VLOOKUP($A188,#REF!,26,FALSE)=0,"",VLOOKUP($A188,#REF!,26,FALSE)))</f>
        <v/>
      </c>
      <c r="L188" s="209" t="str">
        <f>IF(ISERROR(VLOOKUP($A188,#REF!,46,FALSE))=TRUE,"",IF(VLOOKUP($A188,#REF!,46,FALSE)=0,"",VLOOKUP($A188,#REF!,46,FALSE)))</f>
        <v/>
      </c>
      <c r="M188" s="209" t="str">
        <f>IF(ISERROR(VLOOKUP($A188,#REF!,66,FALSE))=TRUE,"",IF(VLOOKUP($A188,#REF!,66,FALSE)=0,"",VLOOKUP($A188,#REF!,66,FALSE)))</f>
        <v/>
      </c>
      <c r="N188" s="209" t="str">
        <f>IF(ISERROR(VLOOKUP($A188,#REF!,86,FALSE))=TRUE,"",IF(VLOOKUP($A188,#REF!,86,FALSE)=0,"",VLOOKUP($A188,#REF!,86,FALSE)))</f>
        <v/>
      </c>
      <c r="O188" s="209" t="str">
        <f>IF(ISERROR(VLOOKUP($A188,#REF!,106,FALSE))=TRUE,"",IF(VLOOKUP($A188,#REF!,106,FALSE)=0,"",VLOOKUP($A188,#REF!,106,FALSE)))</f>
        <v/>
      </c>
      <c r="P188" s="209" t="str">
        <f>IF(ISERROR(VLOOKUP($A188,#REF!,126,FALSE))=TRUE,"",IF(VLOOKUP($A188,#REF!,126,FALSE)=0,"",VLOOKUP($A188,#REF!,126,FALSE)))</f>
        <v/>
      </c>
      <c r="Q188" s="210" t="str">
        <f>IF(ISERROR(VLOOKUP($A188,#REF!,146,FALSE))=TRUE,"",IF(VLOOKUP($A188,#REF!,146,FALSE)=0,"",VLOOKUP($A188,#REF!,146,FALSE)))</f>
        <v/>
      </c>
      <c r="R188" s="210" t="str">
        <f>IF(ISERROR(VLOOKUP($A188,#REF!,166,FALSE))=TRUE,"",IF(VLOOKUP($A188,#REF!,166,FALSE)=0,"",VLOOKUP($A188,#REF!,166,FALSE)))</f>
        <v/>
      </c>
      <c r="S188" s="210" t="str">
        <f>IF(ISERROR(VLOOKUP($A188,#REF!,186,FALSE))=TRUE,"",IF(VLOOKUP($A188,#REF!,186,FALSE)=0,"",VLOOKUP($A188,#REF!,186,FALSE)))</f>
        <v/>
      </c>
      <c r="T188" s="210" t="str">
        <f>IF(ISERROR(VLOOKUP($A188,#REF!,206,FALSE))=TRUE,"",IF(VLOOKUP($A188,#REF!,206,FALSE)=0,"",VLOOKUP($A188,#REF!,206,FALSE)))</f>
        <v/>
      </c>
      <c r="U188" s="210" t="str">
        <f>IF(ISERROR(VLOOKUP($A188,#REF!,226,FALSE))=TRUE,"",IF(VLOOKUP($A188,#REF!,226,FALSE)=0,"",VLOOKUP($A188,#REF!,226,FALSE)))</f>
        <v/>
      </c>
      <c r="V188" s="210" t="str">
        <f>IF(ISERROR(VLOOKUP($A188,#REF!,246,FALSE))=TRUE,"",IF(VLOOKUP($A188,#REF!,246,FALSE)=0,"",VLOOKUP($A188,#REF!,246,FALSE)))</f>
        <v/>
      </c>
      <c r="W188" s="210" t="str">
        <f>IF(ISERROR(VLOOKUP($A188,#REF!,266,FALSE))=TRUE,"",IF(VLOOKUP($A188,#REF!,266,FALSE)=0,"",VLOOKUP($A188,#REF!,266,FALSE)))</f>
        <v/>
      </c>
      <c r="X188" s="210" t="str">
        <f>IF(ISERROR(VLOOKUP($A188,#REF!,286,FALSE))=TRUE,"",IF(VLOOKUP($A188,#REF!,286,FALSE)=0,"",VLOOKUP($A188,#REF!,286,FALSE)))</f>
        <v/>
      </c>
      <c r="Y188" s="210" t="str">
        <f>IF(ISERROR(VLOOKUP($A188,#REF!,306,FALSE))=TRUE,"",IF(VLOOKUP($A188,#REF!,306,FALSE)=0,"",VLOOKUP($A188,#REF!,306,FALSE)))</f>
        <v/>
      </c>
      <c r="Z188" s="210" t="str">
        <f>IF(ISERROR(VLOOKUP($A188,#REF!,326,FALSE))=TRUE,"",IF(VLOOKUP($A188,#REF!,326,FALSE)=0,"",VLOOKUP($A188,#REF!,326,FALSE)))</f>
        <v/>
      </c>
      <c r="AA188" s="210" t="str">
        <f>IF(ISERROR(VLOOKUP($A188,#REF!,346,FALSE))=TRUE,"",IF(VLOOKUP($A188,#REF!,346,FALSE)=0,"",VLOOKUP($A188,#REF!,346,FALSE)))</f>
        <v/>
      </c>
      <c r="AB188" s="210" t="str">
        <f>IF(ISERROR(VLOOKUP($A188,#REF!,366,FALSE))=TRUE,"",IF(VLOOKUP($A188,#REF!,366,FALSE)=0,"",VLOOKUP($A188,#REF!,366,FALSE)))</f>
        <v/>
      </c>
      <c r="AC188" s="210" t="str">
        <f>IF(ISERROR(VLOOKUP($A188,#REF!,386,FALSE))=TRUE,"",IF(VLOOKUP($A188,#REF!,386,FALSE)=0,"",VLOOKUP($A188,#REF!,386,FALSE)))</f>
        <v/>
      </c>
    </row>
    <row r="189" spans="1:29" ht="13.5" customHeight="1">
      <c r="A189" s="204"/>
      <c r="B189" s="89" t="str">
        <f>IF(A189="","",MID(info_weblinks!$C$3,32,3))</f>
        <v/>
      </c>
      <c r="C189" s="89" t="str">
        <f>IF(info_parties!G189="","",info_parties!G189)</f>
        <v/>
      </c>
      <c r="D189" s="89" t="str">
        <f>IF(info_parties!K189="","",info_parties!K189)</f>
        <v/>
      </c>
      <c r="E189" s="89" t="str">
        <f>IF(info_parties!H189="","",info_parties!H189)</f>
        <v/>
      </c>
      <c r="F189" s="205" t="str">
        <f t="shared" si="8"/>
        <v/>
      </c>
      <c r="G189" s="206" t="str">
        <f t="shared" si="9"/>
        <v/>
      </c>
      <c r="H189" s="207" t="str">
        <f t="shared" si="10"/>
        <v/>
      </c>
      <c r="I189" s="208" t="str">
        <f t="shared" si="11"/>
        <v/>
      </c>
      <c r="J189" s="209" t="str">
        <f>IF(ISERROR(VLOOKUP($A189,#REF!,6,FALSE))=TRUE,"",IF(VLOOKUP($A189,#REF!,6,FALSE)=0,"",VLOOKUP($A189,#REF!,6,FALSE)))</f>
        <v/>
      </c>
      <c r="K189" s="209" t="str">
        <f>IF(ISERROR(VLOOKUP($A189,#REF!,26,FALSE))=TRUE,"",IF(VLOOKUP($A189,#REF!,26,FALSE)=0,"",VLOOKUP($A189,#REF!,26,FALSE)))</f>
        <v/>
      </c>
      <c r="L189" s="209" t="str">
        <f>IF(ISERROR(VLOOKUP($A189,#REF!,46,FALSE))=TRUE,"",IF(VLOOKUP($A189,#REF!,46,FALSE)=0,"",VLOOKUP($A189,#REF!,46,FALSE)))</f>
        <v/>
      </c>
      <c r="M189" s="209" t="str">
        <f>IF(ISERROR(VLOOKUP($A189,#REF!,66,FALSE))=TRUE,"",IF(VLOOKUP($A189,#REF!,66,FALSE)=0,"",VLOOKUP($A189,#REF!,66,FALSE)))</f>
        <v/>
      </c>
      <c r="N189" s="209" t="str">
        <f>IF(ISERROR(VLOOKUP($A189,#REF!,86,FALSE))=TRUE,"",IF(VLOOKUP($A189,#REF!,86,FALSE)=0,"",VLOOKUP($A189,#REF!,86,FALSE)))</f>
        <v/>
      </c>
      <c r="O189" s="209" t="str">
        <f>IF(ISERROR(VLOOKUP($A189,#REF!,106,FALSE))=TRUE,"",IF(VLOOKUP($A189,#REF!,106,FALSE)=0,"",VLOOKUP($A189,#REF!,106,FALSE)))</f>
        <v/>
      </c>
      <c r="P189" s="209" t="str">
        <f>IF(ISERROR(VLOOKUP($A189,#REF!,126,FALSE))=TRUE,"",IF(VLOOKUP($A189,#REF!,126,FALSE)=0,"",VLOOKUP($A189,#REF!,126,FALSE)))</f>
        <v/>
      </c>
      <c r="Q189" s="210" t="str">
        <f>IF(ISERROR(VLOOKUP($A189,#REF!,146,FALSE))=TRUE,"",IF(VLOOKUP($A189,#REF!,146,FALSE)=0,"",VLOOKUP($A189,#REF!,146,FALSE)))</f>
        <v/>
      </c>
      <c r="R189" s="210" t="str">
        <f>IF(ISERROR(VLOOKUP($A189,#REF!,166,FALSE))=TRUE,"",IF(VLOOKUP($A189,#REF!,166,FALSE)=0,"",VLOOKUP($A189,#REF!,166,FALSE)))</f>
        <v/>
      </c>
      <c r="S189" s="210" t="str">
        <f>IF(ISERROR(VLOOKUP($A189,#REF!,186,FALSE))=TRUE,"",IF(VLOOKUP($A189,#REF!,186,FALSE)=0,"",VLOOKUP($A189,#REF!,186,FALSE)))</f>
        <v/>
      </c>
      <c r="T189" s="210" t="str">
        <f>IF(ISERROR(VLOOKUP($A189,#REF!,206,FALSE))=TRUE,"",IF(VLOOKUP($A189,#REF!,206,FALSE)=0,"",VLOOKUP($A189,#REF!,206,FALSE)))</f>
        <v/>
      </c>
      <c r="U189" s="210" t="str">
        <f>IF(ISERROR(VLOOKUP($A189,#REF!,226,FALSE))=TRUE,"",IF(VLOOKUP($A189,#REF!,226,FALSE)=0,"",VLOOKUP($A189,#REF!,226,FALSE)))</f>
        <v/>
      </c>
      <c r="V189" s="210" t="str">
        <f>IF(ISERROR(VLOOKUP($A189,#REF!,246,FALSE))=TRUE,"",IF(VLOOKUP($A189,#REF!,246,FALSE)=0,"",VLOOKUP($A189,#REF!,246,FALSE)))</f>
        <v/>
      </c>
      <c r="W189" s="210" t="str">
        <f>IF(ISERROR(VLOOKUP($A189,#REF!,266,FALSE))=TRUE,"",IF(VLOOKUP($A189,#REF!,266,FALSE)=0,"",VLOOKUP($A189,#REF!,266,FALSE)))</f>
        <v/>
      </c>
      <c r="X189" s="210" t="str">
        <f>IF(ISERROR(VLOOKUP($A189,#REF!,286,FALSE))=TRUE,"",IF(VLOOKUP($A189,#REF!,286,FALSE)=0,"",VLOOKUP($A189,#REF!,286,FALSE)))</f>
        <v/>
      </c>
      <c r="Y189" s="210" t="str">
        <f>IF(ISERROR(VLOOKUP($A189,#REF!,306,FALSE))=TRUE,"",IF(VLOOKUP($A189,#REF!,306,FALSE)=0,"",VLOOKUP($A189,#REF!,306,FALSE)))</f>
        <v/>
      </c>
      <c r="Z189" s="210" t="str">
        <f>IF(ISERROR(VLOOKUP($A189,#REF!,326,FALSE))=TRUE,"",IF(VLOOKUP($A189,#REF!,326,FALSE)=0,"",VLOOKUP($A189,#REF!,326,FALSE)))</f>
        <v/>
      </c>
      <c r="AA189" s="210" t="str">
        <f>IF(ISERROR(VLOOKUP($A189,#REF!,346,FALSE))=TRUE,"",IF(VLOOKUP($A189,#REF!,346,FALSE)=0,"",VLOOKUP($A189,#REF!,346,FALSE)))</f>
        <v/>
      </c>
      <c r="AB189" s="210" t="str">
        <f>IF(ISERROR(VLOOKUP($A189,#REF!,366,FALSE))=TRUE,"",IF(VLOOKUP($A189,#REF!,366,FALSE)=0,"",VLOOKUP($A189,#REF!,366,FALSE)))</f>
        <v/>
      </c>
      <c r="AC189" s="210" t="str">
        <f>IF(ISERROR(VLOOKUP($A189,#REF!,386,FALSE))=TRUE,"",IF(VLOOKUP($A189,#REF!,386,FALSE)=0,"",VLOOKUP($A189,#REF!,386,FALSE)))</f>
        <v/>
      </c>
    </row>
    <row r="190" spans="1:29" ht="13.5" customHeight="1">
      <c r="A190" s="204"/>
      <c r="B190" s="89" t="str">
        <f>IF(A190="","",MID(info_weblinks!$C$3,32,3))</f>
        <v/>
      </c>
      <c r="C190" s="89" t="str">
        <f>IF(info_parties!G190="","",info_parties!G190)</f>
        <v/>
      </c>
      <c r="D190" s="89" t="str">
        <f>IF(info_parties!K190="","",info_parties!K190)</f>
        <v/>
      </c>
      <c r="E190" s="89" t="str">
        <f>IF(info_parties!H190="","",info_parties!H190)</f>
        <v/>
      </c>
      <c r="F190" s="205" t="str">
        <f t="shared" si="8"/>
        <v/>
      </c>
      <c r="G190" s="206" t="str">
        <f t="shared" si="9"/>
        <v/>
      </c>
      <c r="H190" s="207" t="str">
        <f t="shared" si="10"/>
        <v/>
      </c>
      <c r="I190" s="208" t="str">
        <f t="shared" si="11"/>
        <v/>
      </c>
      <c r="J190" s="209" t="str">
        <f>IF(ISERROR(VLOOKUP($A190,#REF!,6,FALSE))=TRUE,"",IF(VLOOKUP($A190,#REF!,6,FALSE)=0,"",VLOOKUP($A190,#REF!,6,FALSE)))</f>
        <v/>
      </c>
      <c r="K190" s="209" t="str">
        <f>IF(ISERROR(VLOOKUP($A190,#REF!,26,FALSE))=TRUE,"",IF(VLOOKUP($A190,#REF!,26,FALSE)=0,"",VLOOKUP($A190,#REF!,26,FALSE)))</f>
        <v/>
      </c>
      <c r="L190" s="209" t="str">
        <f>IF(ISERROR(VLOOKUP($A190,#REF!,46,FALSE))=TRUE,"",IF(VLOOKUP($A190,#REF!,46,FALSE)=0,"",VLOOKUP($A190,#REF!,46,FALSE)))</f>
        <v/>
      </c>
      <c r="M190" s="209" t="str">
        <f>IF(ISERROR(VLOOKUP($A190,#REF!,66,FALSE))=TRUE,"",IF(VLOOKUP($A190,#REF!,66,FALSE)=0,"",VLOOKUP($A190,#REF!,66,FALSE)))</f>
        <v/>
      </c>
      <c r="N190" s="209" t="str">
        <f>IF(ISERROR(VLOOKUP($A190,#REF!,86,FALSE))=TRUE,"",IF(VLOOKUP($A190,#REF!,86,FALSE)=0,"",VLOOKUP($A190,#REF!,86,FALSE)))</f>
        <v/>
      </c>
      <c r="O190" s="209" t="str">
        <f>IF(ISERROR(VLOOKUP($A190,#REF!,106,FALSE))=TRUE,"",IF(VLOOKUP($A190,#REF!,106,FALSE)=0,"",VLOOKUP($A190,#REF!,106,FALSE)))</f>
        <v/>
      </c>
      <c r="P190" s="209" t="str">
        <f>IF(ISERROR(VLOOKUP($A190,#REF!,126,FALSE))=TRUE,"",IF(VLOOKUP($A190,#REF!,126,FALSE)=0,"",VLOOKUP($A190,#REF!,126,FALSE)))</f>
        <v/>
      </c>
      <c r="Q190" s="210" t="str">
        <f>IF(ISERROR(VLOOKUP($A190,#REF!,146,FALSE))=TRUE,"",IF(VLOOKUP($A190,#REF!,146,FALSE)=0,"",VLOOKUP($A190,#REF!,146,FALSE)))</f>
        <v/>
      </c>
      <c r="R190" s="210" t="str">
        <f>IF(ISERROR(VLOOKUP($A190,#REF!,166,FALSE))=TRUE,"",IF(VLOOKUP($A190,#REF!,166,FALSE)=0,"",VLOOKUP($A190,#REF!,166,FALSE)))</f>
        <v/>
      </c>
      <c r="S190" s="210" t="str">
        <f>IF(ISERROR(VLOOKUP($A190,#REF!,186,FALSE))=TRUE,"",IF(VLOOKUP($A190,#REF!,186,FALSE)=0,"",VLOOKUP($A190,#REF!,186,FALSE)))</f>
        <v/>
      </c>
      <c r="T190" s="210" t="str">
        <f>IF(ISERROR(VLOOKUP($A190,#REF!,206,FALSE))=TRUE,"",IF(VLOOKUP($A190,#REF!,206,FALSE)=0,"",VLOOKUP($A190,#REF!,206,FALSE)))</f>
        <v/>
      </c>
      <c r="U190" s="210" t="str">
        <f>IF(ISERROR(VLOOKUP($A190,#REF!,226,FALSE))=TRUE,"",IF(VLOOKUP($A190,#REF!,226,FALSE)=0,"",VLOOKUP($A190,#REF!,226,FALSE)))</f>
        <v/>
      </c>
      <c r="V190" s="210" t="str">
        <f>IF(ISERROR(VLOOKUP($A190,#REF!,246,FALSE))=TRUE,"",IF(VLOOKUP($A190,#REF!,246,FALSE)=0,"",VLOOKUP($A190,#REF!,246,FALSE)))</f>
        <v/>
      </c>
      <c r="W190" s="210" t="str">
        <f>IF(ISERROR(VLOOKUP($A190,#REF!,266,FALSE))=TRUE,"",IF(VLOOKUP($A190,#REF!,266,FALSE)=0,"",VLOOKUP($A190,#REF!,266,FALSE)))</f>
        <v/>
      </c>
      <c r="X190" s="210" t="str">
        <f>IF(ISERROR(VLOOKUP($A190,#REF!,286,FALSE))=TRUE,"",IF(VLOOKUP($A190,#REF!,286,FALSE)=0,"",VLOOKUP($A190,#REF!,286,FALSE)))</f>
        <v/>
      </c>
      <c r="Y190" s="210" t="str">
        <f>IF(ISERROR(VLOOKUP($A190,#REF!,306,FALSE))=TRUE,"",IF(VLOOKUP($A190,#REF!,306,FALSE)=0,"",VLOOKUP($A190,#REF!,306,FALSE)))</f>
        <v/>
      </c>
      <c r="Z190" s="210" t="str">
        <f>IF(ISERROR(VLOOKUP($A190,#REF!,326,FALSE))=TRUE,"",IF(VLOOKUP($A190,#REF!,326,FALSE)=0,"",VLOOKUP($A190,#REF!,326,FALSE)))</f>
        <v/>
      </c>
      <c r="AA190" s="210" t="str">
        <f>IF(ISERROR(VLOOKUP($A190,#REF!,346,FALSE))=TRUE,"",IF(VLOOKUP($A190,#REF!,346,FALSE)=0,"",VLOOKUP($A190,#REF!,346,FALSE)))</f>
        <v/>
      </c>
      <c r="AB190" s="210" t="str">
        <f>IF(ISERROR(VLOOKUP($A190,#REF!,366,FALSE))=TRUE,"",IF(VLOOKUP($A190,#REF!,366,FALSE)=0,"",VLOOKUP($A190,#REF!,366,FALSE)))</f>
        <v/>
      </c>
      <c r="AC190" s="210" t="str">
        <f>IF(ISERROR(VLOOKUP($A190,#REF!,386,FALSE))=TRUE,"",IF(VLOOKUP($A190,#REF!,386,FALSE)=0,"",VLOOKUP($A190,#REF!,386,FALSE)))</f>
        <v/>
      </c>
    </row>
    <row r="191" spans="1:29" ht="13.5" customHeight="1">
      <c r="A191" s="204"/>
      <c r="B191" s="89" t="str">
        <f>IF(A191="","",MID(info_weblinks!$C$3,32,3))</f>
        <v/>
      </c>
      <c r="C191" s="89" t="str">
        <f>IF(info_parties!G191="","",info_parties!G191)</f>
        <v/>
      </c>
      <c r="D191" s="89" t="str">
        <f>IF(info_parties!K191="","",info_parties!K191)</f>
        <v/>
      </c>
      <c r="E191" s="89" t="str">
        <f>IF(info_parties!H191="","",info_parties!H191)</f>
        <v/>
      </c>
      <c r="F191" s="205" t="str">
        <f t="shared" si="8"/>
        <v/>
      </c>
      <c r="G191" s="206" t="str">
        <f t="shared" si="9"/>
        <v/>
      </c>
      <c r="H191" s="207" t="str">
        <f t="shared" si="10"/>
        <v/>
      </c>
      <c r="I191" s="208" t="str">
        <f t="shared" si="11"/>
        <v/>
      </c>
      <c r="J191" s="209" t="str">
        <f>IF(ISERROR(VLOOKUP($A191,#REF!,6,FALSE))=TRUE,"",IF(VLOOKUP($A191,#REF!,6,FALSE)=0,"",VLOOKUP($A191,#REF!,6,FALSE)))</f>
        <v/>
      </c>
      <c r="K191" s="209" t="str">
        <f>IF(ISERROR(VLOOKUP($A191,#REF!,26,FALSE))=TRUE,"",IF(VLOOKUP($A191,#REF!,26,FALSE)=0,"",VLOOKUP($A191,#REF!,26,FALSE)))</f>
        <v/>
      </c>
      <c r="L191" s="209" t="str">
        <f>IF(ISERROR(VLOOKUP($A191,#REF!,46,FALSE))=TRUE,"",IF(VLOOKUP($A191,#REF!,46,FALSE)=0,"",VLOOKUP($A191,#REF!,46,FALSE)))</f>
        <v/>
      </c>
      <c r="M191" s="209" t="str">
        <f>IF(ISERROR(VLOOKUP($A191,#REF!,66,FALSE))=TRUE,"",IF(VLOOKUP($A191,#REF!,66,FALSE)=0,"",VLOOKUP($A191,#REF!,66,FALSE)))</f>
        <v/>
      </c>
      <c r="N191" s="209" t="str">
        <f>IF(ISERROR(VLOOKUP($A191,#REF!,86,FALSE))=TRUE,"",IF(VLOOKUP($A191,#REF!,86,FALSE)=0,"",VLOOKUP($A191,#REF!,86,FALSE)))</f>
        <v/>
      </c>
      <c r="O191" s="209" t="str">
        <f>IF(ISERROR(VLOOKUP($A191,#REF!,106,FALSE))=TRUE,"",IF(VLOOKUP($A191,#REF!,106,FALSE)=0,"",VLOOKUP($A191,#REF!,106,FALSE)))</f>
        <v/>
      </c>
      <c r="P191" s="209" t="str">
        <f>IF(ISERROR(VLOOKUP($A191,#REF!,126,FALSE))=TRUE,"",IF(VLOOKUP($A191,#REF!,126,FALSE)=0,"",VLOOKUP($A191,#REF!,126,FALSE)))</f>
        <v/>
      </c>
      <c r="Q191" s="210" t="str">
        <f>IF(ISERROR(VLOOKUP($A191,#REF!,146,FALSE))=TRUE,"",IF(VLOOKUP($A191,#REF!,146,FALSE)=0,"",VLOOKUP($A191,#REF!,146,FALSE)))</f>
        <v/>
      </c>
      <c r="R191" s="210" t="str">
        <f>IF(ISERROR(VLOOKUP($A191,#REF!,166,FALSE))=TRUE,"",IF(VLOOKUP($A191,#REF!,166,FALSE)=0,"",VLOOKUP($A191,#REF!,166,FALSE)))</f>
        <v/>
      </c>
      <c r="S191" s="210" t="str">
        <f>IF(ISERROR(VLOOKUP($A191,#REF!,186,FALSE))=TRUE,"",IF(VLOOKUP($A191,#REF!,186,FALSE)=0,"",VLOOKUP($A191,#REF!,186,FALSE)))</f>
        <v/>
      </c>
      <c r="T191" s="210" t="str">
        <f>IF(ISERROR(VLOOKUP($A191,#REF!,206,FALSE))=TRUE,"",IF(VLOOKUP($A191,#REF!,206,FALSE)=0,"",VLOOKUP($A191,#REF!,206,FALSE)))</f>
        <v/>
      </c>
      <c r="U191" s="210" t="str">
        <f>IF(ISERROR(VLOOKUP($A191,#REF!,226,FALSE))=TRUE,"",IF(VLOOKUP($A191,#REF!,226,FALSE)=0,"",VLOOKUP($A191,#REF!,226,FALSE)))</f>
        <v/>
      </c>
      <c r="V191" s="210" t="str">
        <f>IF(ISERROR(VLOOKUP($A191,#REF!,246,FALSE))=TRUE,"",IF(VLOOKUP($A191,#REF!,246,FALSE)=0,"",VLOOKUP($A191,#REF!,246,FALSE)))</f>
        <v/>
      </c>
      <c r="W191" s="210" t="str">
        <f>IF(ISERROR(VLOOKUP($A191,#REF!,266,FALSE))=TRUE,"",IF(VLOOKUP($A191,#REF!,266,FALSE)=0,"",VLOOKUP($A191,#REF!,266,FALSE)))</f>
        <v/>
      </c>
      <c r="X191" s="210" t="str">
        <f>IF(ISERROR(VLOOKUP($A191,#REF!,286,FALSE))=TRUE,"",IF(VLOOKUP($A191,#REF!,286,FALSE)=0,"",VLOOKUP($A191,#REF!,286,FALSE)))</f>
        <v/>
      </c>
      <c r="Y191" s="210" t="str">
        <f>IF(ISERROR(VLOOKUP($A191,#REF!,306,FALSE))=TRUE,"",IF(VLOOKUP($A191,#REF!,306,FALSE)=0,"",VLOOKUP($A191,#REF!,306,FALSE)))</f>
        <v/>
      </c>
      <c r="Z191" s="210" t="str">
        <f>IF(ISERROR(VLOOKUP($A191,#REF!,326,FALSE))=TRUE,"",IF(VLOOKUP($A191,#REF!,326,FALSE)=0,"",VLOOKUP($A191,#REF!,326,FALSE)))</f>
        <v/>
      </c>
      <c r="AA191" s="210" t="str">
        <f>IF(ISERROR(VLOOKUP($A191,#REF!,346,FALSE))=TRUE,"",IF(VLOOKUP($A191,#REF!,346,FALSE)=0,"",VLOOKUP($A191,#REF!,346,FALSE)))</f>
        <v/>
      </c>
      <c r="AB191" s="210" t="str">
        <f>IF(ISERROR(VLOOKUP($A191,#REF!,366,FALSE))=TRUE,"",IF(VLOOKUP($A191,#REF!,366,FALSE)=0,"",VLOOKUP($A191,#REF!,366,FALSE)))</f>
        <v/>
      </c>
      <c r="AC191" s="210" t="str">
        <f>IF(ISERROR(VLOOKUP($A191,#REF!,386,FALSE))=TRUE,"",IF(VLOOKUP($A191,#REF!,386,FALSE)=0,"",VLOOKUP($A191,#REF!,386,FALSE)))</f>
        <v/>
      </c>
    </row>
    <row r="192" spans="1:29" ht="13.5" customHeight="1">
      <c r="A192" s="204"/>
      <c r="B192" s="89" t="str">
        <f>IF(A192="","",MID(info_weblinks!$C$3,32,3))</f>
        <v/>
      </c>
      <c r="C192" s="89" t="str">
        <f>IF(info_parties!G192="","",info_parties!G192)</f>
        <v/>
      </c>
      <c r="D192" s="89" t="str">
        <f>IF(info_parties!K192="","",info_parties!K192)</f>
        <v/>
      </c>
      <c r="E192" s="89" t="str">
        <f>IF(info_parties!H192="","",info_parties!H192)</f>
        <v/>
      </c>
      <c r="F192" s="205" t="str">
        <f t="shared" si="8"/>
        <v/>
      </c>
      <c r="G192" s="206" t="str">
        <f t="shared" si="9"/>
        <v/>
      </c>
      <c r="H192" s="207" t="str">
        <f t="shared" si="10"/>
        <v/>
      </c>
      <c r="I192" s="208" t="str">
        <f t="shared" si="11"/>
        <v/>
      </c>
      <c r="J192" s="209" t="str">
        <f>IF(ISERROR(VLOOKUP($A192,#REF!,6,FALSE))=TRUE,"",IF(VLOOKUP($A192,#REF!,6,FALSE)=0,"",VLOOKUP($A192,#REF!,6,FALSE)))</f>
        <v/>
      </c>
      <c r="K192" s="209" t="str">
        <f>IF(ISERROR(VLOOKUP($A192,#REF!,26,FALSE))=TRUE,"",IF(VLOOKUP($A192,#REF!,26,FALSE)=0,"",VLOOKUP($A192,#REF!,26,FALSE)))</f>
        <v/>
      </c>
      <c r="L192" s="209" t="str">
        <f>IF(ISERROR(VLOOKUP($A192,#REF!,46,FALSE))=TRUE,"",IF(VLOOKUP($A192,#REF!,46,FALSE)=0,"",VLOOKUP($A192,#REF!,46,FALSE)))</f>
        <v/>
      </c>
      <c r="M192" s="209" t="str">
        <f>IF(ISERROR(VLOOKUP($A192,#REF!,66,FALSE))=TRUE,"",IF(VLOOKUP($A192,#REF!,66,FALSE)=0,"",VLOOKUP($A192,#REF!,66,FALSE)))</f>
        <v/>
      </c>
      <c r="N192" s="209" t="str">
        <f>IF(ISERROR(VLOOKUP($A192,#REF!,86,FALSE))=TRUE,"",IF(VLOOKUP($A192,#REF!,86,FALSE)=0,"",VLOOKUP($A192,#REF!,86,FALSE)))</f>
        <v/>
      </c>
      <c r="O192" s="209" t="str">
        <f>IF(ISERROR(VLOOKUP($A192,#REF!,106,FALSE))=TRUE,"",IF(VLOOKUP($A192,#REF!,106,FALSE)=0,"",VLOOKUP($A192,#REF!,106,FALSE)))</f>
        <v/>
      </c>
      <c r="P192" s="209" t="str">
        <f>IF(ISERROR(VLOOKUP($A192,#REF!,126,FALSE))=TRUE,"",IF(VLOOKUP($A192,#REF!,126,FALSE)=0,"",VLOOKUP($A192,#REF!,126,FALSE)))</f>
        <v/>
      </c>
      <c r="Q192" s="210" t="str">
        <f>IF(ISERROR(VLOOKUP($A192,#REF!,146,FALSE))=TRUE,"",IF(VLOOKUP($A192,#REF!,146,FALSE)=0,"",VLOOKUP($A192,#REF!,146,FALSE)))</f>
        <v/>
      </c>
      <c r="R192" s="210" t="str">
        <f>IF(ISERROR(VLOOKUP($A192,#REF!,166,FALSE))=TRUE,"",IF(VLOOKUP($A192,#REF!,166,FALSE)=0,"",VLOOKUP($A192,#REF!,166,FALSE)))</f>
        <v/>
      </c>
      <c r="S192" s="210" t="str">
        <f>IF(ISERROR(VLOOKUP($A192,#REF!,186,FALSE))=TRUE,"",IF(VLOOKUP($A192,#REF!,186,FALSE)=0,"",VLOOKUP($A192,#REF!,186,FALSE)))</f>
        <v/>
      </c>
      <c r="T192" s="210" t="str">
        <f>IF(ISERROR(VLOOKUP($A192,#REF!,206,FALSE))=TRUE,"",IF(VLOOKUP($A192,#REF!,206,FALSE)=0,"",VLOOKUP($A192,#REF!,206,FALSE)))</f>
        <v/>
      </c>
      <c r="U192" s="210" t="str">
        <f>IF(ISERROR(VLOOKUP($A192,#REF!,226,FALSE))=TRUE,"",IF(VLOOKUP($A192,#REF!,226,FALSE)=0,"",VLOOKUP($A192,#REF!,226,FALSE)))</f>
        <v/>
      </c>
      <c r="V192" s="210" t="str">
        <f>IF(ISERROR(VLOOKUP($A192,#REF!,246,FALSE))=TRUE,"",IF(VLOOKUP($A192,#REF!,246,FALSE)=0,"",VLOOKUP($A192,#REF!,246,FALSE)))</f>
        <v/>
      </c>
      <c r="W192" s="210" t="str">
        <f>IF(ISERROR(VLOOKUP($A192,#REF!,266,FALSE))=TRUE,"",IF(VLOOKUP($A192,#REF!,266,FALSE)=0,"",VLOOKUP($A192,#REF!,266,FALSE)))</f>
        <v/>
      </c>
      <c r="X192" s="210" t="str">
        <f>IF(ISERROR(VLOOKUP($A192,#REF!,286,FALSE))=TRUE,"",IF(VLOOKUP($A192,#REF!,286,FALSE)=0,"",VLOOKUP($A192,#REF!,286,FALSE)))</f>
        <v/>
      </c>
      <c r="Y192" s="210" t="str">
        <f>IF(ISERROR(VLOOKUP($A192,#REF!,306,FALSE))=TRUE,"",IF(VLOOKUP($A192,#REF!,306,FALSE)=0,"",VLOOKUP($A192,#REF!,306,FALSE)))</f>
        <v/>
      </c>
      <c r="Z192" s="210" t="str">
        <f>IF(ISERROR(VLOOKUP($A192,#REF!,326,FALSE))=TRUE,"",IF(VLOOKUP($A192,#REF!,326,FALSE)=0,"",VLOOKUP($A192,#REF!,326,FALSE)))</f>
        <v/>
      </c>
      <c r="AA192" s="210" t="str">
        <f>IF(ISERROR(VLOOKUP($A192,#REF!,346,FALSE))=TRUE,"",IF(VLOOKUP($A192,#REF!,346,FALSE)=0,"",VLOOKUP($A192,#REF!,346,FALSE)))</f>
        <v/>
      </c>
      <c r="AB192" s="210" t="str">
        <f>IF(ISERROR(VLOOKUP($A192,#REF!,366,FALSE))=TRUE,"",IF(VLOOKUP($A192,#REF!,366,FALSE)=0,"",VLOOKUP($A192,#REF!,366,FALSE)))</f>
        <v/>
      </c>
      <c r="AC192" s="210" t="str">
        <f>IF(ISERROR(VLOOKUP($A192,#REF!,386,FALSE))=TRUE,"",IF(VLOOKUP($A192,#REF!,386,FALSE)=0,"",VLOOKUP($A192,#REF!,386,FALSE)))</f>
        <v/>
      </c>
    </row>
    <row r="193" spans="1:29" ht="13.5" customHeight="1">
      <c r="A193" s="204"/>
      <c r="B193" s="89" t="str">
        <f>IF(A193="","",MID(info_weblinks!$C$3,32,3))</f>
        <v/>
      </c>
      <c r="C193" s="89" t="str">
        <f>IF(info_parties!G193="","",info_parties!G193)</f>
        <v/>
      </c>
      <c r="D193" s="89" t="str">
        <f>IF(info_parties!K193="","",info_parties!K193)</f>
        <v/>
      </c>
      <c r="E193" s="89" t="str">
        <f>IF(info_parties!H193="","",info_parties!H193)</f>
        <v/>
      </c>
      <c r="F193" s="205" t="str">
        <f t="shared" si="8"/>
        <v/>
      </c>
      <c r="G193" s="206" t="str">
        <f t="shared" si="9"/>
        <v/>
      </c>
      <c r="H193" s="207" t="str">
        <f t="shared" si="10"/>
        <v/>
      </c>
      <c r="I193" s="208" t="str">
        <f t="shared" si="11"/>
        <v/>
      </c>
      <c r="J193" s="209" t="str">
        <f>IF(ISERROR(VLOOKUP($A193,#REF!,6,FALSE))=TRUE,"",IF(VLOOKUP($A193,#REF!,6,FALSE)=0,"",VLOOKUP($A193,#REF!,6,FALSE)))</f>
        <v/>
      </c>
      <c r="K193" s="209" t="str">
        <f>IF(ISERROR(VLOOKUP($A193,#REF!,26,FALSE))=TRUE,"",IF(VLOOKUP($A193,#REF!,26,FALSE)=0,"",VLOOKUP($A193,#REF!,26,FALSE)))</f>
        <v/>
      </c>
      <c r="L193" s="209" t="str">
        <f>IF(ISERROR(VLOOKUP($A193,#REF!,46,FALSE))=TRUE,"",IF(VLOOKUP($A193,#REF!,46,FALSE)=0,"",VLOOKUP($A193,#REF!,46,FALSE)))</f>
        <v/>
      </c>
      <c r="M193" s="209" t="str">
        <f>IF(ISERROR(VLOOKUP($A193,#REF!,66,FALSE))=TRUE,"",IF(VLOOKUP($A193,#REF!,66,FALSE)=0,"",VLOOKUP($A193,#REF!,66,FALSE)))</f>
        <v/>
      </c>
      <c r="N193" s="209" t="str">
        <f>IF(ISERROR(VLOOKUP($A193,#REF!,86,FALSE))=TRUE,"",IF(VLOOKUP($A193,#REF!,86,FALSE)=0,"",VLOOKUP($A193,#REF!,86,FALSE)))</f>
        <v/>
      </c>
      <c r="O193" s="209" t="str">
        <f>IF(ISERROR(VLOOKUP($A193,#REF!,106,FALSE))=TRUE,"",IF(VLOOKUP($A193,#REF!,106,FALSE)=0,"",VLOOKUP($A193,#REF!,106,FALSE)))</f>
        <v/>
      </c>
      <c r="P193" s="209" t="str">
        <f>IF(ISERROR(VLOOKUP($A193,#REF!,126,FALSE))=TRUE,"",IF(VLOOKUP($A193,#REF!,126,FALSE)=0,"",VLOOKUP($A193,#REF!,126,FALSE)))</f>
        <v/>
      </c>
      <c r="Q193" s="210" t="str">
        <f>IF(ISERROR(VLOOKUP($A193,#REF!,146,FALSE))=TRUE,"",IF(VLOOKUP($A193,#REF!,146,FALSE)=0,"",VLOOKUP($A193,#REF!,146,FALSE)))</f>
        <v/>
      </c>
      <c r="R193" s="210" t="str">
        <f>IF(ISERROR(VLOOKUP($A193,#REF!,166,FALSE))=TRUE,"",IF(VLOOKUP($A193,#REF!,166,FALSE)=0,"",VLOOKUP($A193,#REF!,166,FALSE)))</f>
        <v/>
      </c>
      <c r="S193" s="210" t="str">
        <f>IF(ISERROR(VLOOKUP($A193,#REF!,186,FALSE))=TRUE,"",IF(VLOOKUP($A193,#REF!,186,FALSE)=0,"",VLOOKUP($A193,#REF!,186,FALSE)))</f>
        <v/>
      </c>
      <c r="T193" s="210" t="str">
        <f>IF(ISERROR(VLOOKUP($A193,#REF!,206,FALSE))=TRUE,"",IF(VLOOKUP($A193,#REF!,206,FALSE)=0,"",VLOOKUP($A193,#REF!,206,FALSE)))</f>
        <v/>
      </c>
      <c r="U193" s="210" t="str">
        <f>IF(ISERROR(VLOOKUP($A193,#REF!,226,FALSE))=TRUE,"",IF(VLOOKUP($A193,#REF!,226,FALSE)=0,"",VLOOKUP($A193,#REF!,226,FALSE)))</f>
        <v/>
      </c>
      <c r="V193" s="210" t="str">
        <f>IF(ISERROR(VLOOKUP($A193,#REF!,246,FALSE))=TRUE,"",IF(VLOOKUP($A193,#REF!,246,FALSE)=0,"",VLOOKUP($A193,#REF!,246,FALSE)))</f>
        <v/>
      </c>
      <c r="W193" s="210" t="str">
        <f>IF(ISERROR(VLOOKUP($A193,#REF!,266,FALSE))=TRUE,"",IF(VLOOKUP($A193,#REF!,266,FALSE)=0,"",VLOOKUP($A193,#REF!,266,FALSE)))</f>
        <v/>
      </c>
      <c r="X193" s="210" t="str">
        <f>IF(ISERROR(VLOOKUP($A193,#REF!,286,FALSE))=TRUE,"",IF(VLOOKUP($A193,#REF!,286,FALSE)=0,"",VLOOKUP($A193,#REF!,286,FALSE)))</f>
        <v/>
      </c>
      <c r="Y193" s="210" t="str">
        <f>IF(ISERROR(VLOOKUP($A193,#REF!,306,FALSE))=TRUE,"",IF(VLOOKUP($A193,#REF!,306,FALSE)=0,"",VLOOKUP($A193,#REF!,306,FALSE)))</f>
        <v/>
      </c>
      <c r="Z193" s="210" t="str">
        <f>IF(ISERROR(VLOOKUP($A193,#REF!,326,FALSE))=TRUE,"",IF(VLOOKUP($A193,#REF!,326,FALSE)=0,"",VLOOKUP($A193,#REF!,326,FALSE)))</f>
        <v/>
      </c>
      <c r="AA193" s="210" t="str">
        <f>IF(ISERROR(VLOOKUP($A193,#REF!,346,FALSE))=TRUE,"",IF(VLOOKUP($A193,#REF!,346,FALSE)=0,"",VLOOKUP($A193,#REF!,346,FALSE)))</f>
        <v/>
      </c>
      <c r="AB193" s="210" t="str">
        <f>IF(ISERROR(VLOOKUP($A193,#REF!,366,FALSE))=TRUE,"",IF(VLOOKUP($A193,#REF!,366,FALSE)=0,"",VLOOKUP($A193,#REF!,366,FALSE)))</f>
        <v/>
      </c>
      <c r="AC193" s="210" t="str">
        <f>IF(ISERROR(VLOOKUP($A193,#REF!,386,FALSE))=TRUE,"",IF(VLOOKUP($A193,#REF!,386,FALSE)=0,"",VLOOKUP($A193,#REF!,386,FALSE)))</f>
        <v/>
      </c>
    </row>
    <row r="194" spans="1:29" ht="13.5" customHeight="1">
      <c r="A194" s="204"/>
      <c r="B194" s="89" t="str">
        <f>IF(A194="","",MID(info_weblinks!$C$3,32,3))</f>
        <v/>
      </c>
      <c r="C194" s="89" t="str">
        <f>IF(info_parties!G194="","",info_parties!G194)</f>
        <v/>
      </c>
      <c r="D194" s="89" t="str">
        <f>IF(info_parties!K194="","",info_parties!K194)</f>
        <v/>
      </c>
      <c r="E194" s="89" t="str">
        <f>IF(info_parties!H194="","",info_parties!H194)</f>
        <v/>
      </c>
      <c r="F194" s="205" t="str">
        <f t="shared" ref="F194:F200" si="12">IF(MAX(J194:AC194)=0,"",INDEX(J$1:AC$1,MATCH(TRUE,INDEX((J194:AC194&lt;&gt;""),0),0)))</f>
        <v/>
      </c>
      <c r="G194" s="206" t="str">
        <f t="shared" ref="G194:G200" si="13">IF(MAX(J194:AC194)=0,"",INDEX(J$1:AC$1,1,MATCH(LOOKUP(9.99+307,J194:AC194),J194:AC194,0)))</f>
        <v/>
      </c>
      <c r="H194" s="207" t="str">
        <f t="shared" ref="H194:H200" si="14">IF(MAX(J194:AC194)=0,"",MAX(J194:AC194))</f>
        <v/>
      </c>
      <c r="I194" s="208" t="str">
        <f t="shared" ref="I194:I200" si="15">IF(H194="","",INDEX(J$1:AC$1,1,MATCH(H194,J194:AC194,0)))</f>
        <v/>
      </c>
      <c r="J194" s="209" t="str">
        <f>IF(ISERROR(VLOOKUP($A194,#REF!,6,FALSE))=TRUE,"",IF(VLOOKUP($A194,#REF!,6,FALSE)=0,"",VLOOKUP($A194,#REF!,6,FALSE)))</f>
        <v/>
      </c>
      <c r="K194" s="209" t="str">
        <f>IF(ISERROR(VLOOKUP($A194,#REF!,26,FALSE))=TRUE,"",IF(VLOOKUP($A194,#REF!,26,FALSE)=0,"",VLOOKUP($A194,#REF!,26,FALSE)))</f>
        <v/>
      </c>
      <c r="L194" s="209" t="str">
        <f>IF(ISERROR(VLOOKUP($A194,#REF!,46,FALSE))=TRUE,"",IF(VLOOKUP($A194,#REF!,46,FALSE)=0,"",VLOOKUP($A194,#REF!,46,FALSE)))</f>
        <v/>
      </c>
      <c r="M194" s="209" t="str">
        <f>IF(ISERROR(VLOOKUP($A194,#REF!,66,FALSE))=TRUE,"",IF(VLOOKUP($A194,#REF!,66,FALSE)=0,"",VLOOKUP($A194,#REF!,66,FALSE)))</f>
        <v/>
      </c>
      <c r="N194" s="209" t="str">
        <f>IF(ISERROR(VLOOKUP($A194,#REF!,86,FALSE))=TRUE,"",IF(VLOOKUP($A194,#REF!,86,FALSE)=0,"",VLOOKUP($A194,#REF!,86,FALSE)))</f>
        <v/>
      </c>
      <c r="O194" s="209" t="str">
        <f>IF(ISERROR(VLOOKUP($A194,#REF!,106,FALSE))=TRUE,"",IF(VLOOKUP($A194,#REF!,106,FALSE)=0,"",VLOOKUP($A194,#REF!,106,FALSE)))</f>
        <v/>
      </c>
      <c r="P194" s="209" t="str">
        <f>IF(ISERROR(VLOOKUP($A194,#REF!,126,FALSE))=TRUE,"",IF(VLOOKUP($A194,#REF!,126,FALSE)=0,"",VLOOKUP($A194,#REF!,126,FALSE)))</f>
        <v/>
      </c>
      <c r="Q194" s="210" t="str">
        <f>IF(ISERROR(VLOOKUP($A194,#REF!,146,FALSE))=TRUE,"",IF(VLOOKUP($A194,#REF!,146,FALSE)=0,"",VLOOKUP($A194,#REF!,146,FALSE)))</f>
        <v/>
      </c>
      <c r="R194" s="210" t="str">
        <f>IF(ISERROR(VLOOKUP($A194,#REF!,166,FALSE))=TRUE,"",IF(VLOOKUP($A194,#REF!,166,FALSE)=0,"",VLOOKUP($A194,#REF!,166,FALSE)))</f>
        <v/>
      </c>
      <c r="S194" s="210" t="str">
        <f>IF(ISERROR(VLOOKUP($A194,#REF!,186,FALSE))=TRUE,"",IF(VLOOKUP($A194,#REF!,186,FALSE)=0,"",VLOOKUP($A194,#REF!,186,FALSE)))</f>
        <v/>
      </c>
      <c r="T194" s="210" t="str">
        <f>IF(ISERROR(VLOOKUP($A194,#REF!,206,FALSE))=TRUE,"",IF(VLOOKUP($A194,#REF!,206,FALSE)=0,"",VLOOKUP($A194,#REF!,206,FALSE)))</f>
        <v/>
      </c>
      <c r="U194" s="210" t="str">
        <f>IF(ISERROR(VLOOKUP($A194,#REF!,226,FALSE))=TRUE,"",IF(VLOOKUP($A194,#REF!,226,FALSE)=0,"",VLOOKUP($A194,#REF!,226,FALSE)))</f>
        <v/>
      </c>
      <c r="V194" s="210" t="str">
        <f>IF(ISERROR(VLOOKUP($A194,#REF!,246,FALSE))=TRUE,"",IF(VLOOKUP($A194,#REF!,246,FALSE)=0,"",VLOOKUP($A194,#REF!,246,FALSE)))</f>
        <v/>
      </c>
      <c r="W194" s="210" t="str">
        <f>IF(ISERROR(VLOOKUP($A194,#REF!,266,FALSE))=TRUE,"",IF(VLOOKUP($A194,#REF!,266,FALSE)=0,"",VLOOKUP($A194,#REF!,266,FALSE)))</f>
        <v/>
      </c>
      <c r="X194" s="210" t="str">
        <f>IF(ISERROR(VLOOKUP($A194,#REF!,286,FALSE))=TRUE,"",IF(VLOOKUP($A194,#REF!,286,FALSE)=0,"",VLOOKUP($A194,#REF!,286,FALSE)))</f>
        <v/>
      </c>
      <c r="Y194" s="210" t="str">
        <f>IF(ISERROR(VLOOKUP($A194,#REF!,306,FALSE))=TRUE,"",IF(VLOOKUP($A194,#REF!,306,FALSE)=0,"",VLOOKUP($A194,#REF!,306,FALSE)))</f>
        <v/>
      </c>
      <c r="Z194" s="210" t="str">
        <f>IF(ISERROR(VLOOKUP($A194,#REF!,326,FALSE))=TRUE,"",IF(VLOOKUP($A194,#REF!,326,FALSE)=0,"",VLOOKUP($A194,#REF!,326,FALSE)))</f>
        <v/>
      </c>
      <c r="AA194" s="210" t="str">
        <f>IF(ISERROR(VLOOKUP($A194,#REF!,346,FALSE))=TRUE,"",IF(VLOOKUP($A194,#REF!,346,FALSE)=0,"",VLOOKUP($A194,#REF!,346,FALSE)))</f>
        <v/>
      </c>
      <c r="AB194" s="210" t="str">
        <f>IF(ISERROR(VLOOKUP($A194,#REF!,366,FALSE))=TRUE,"",IF(VLOOKUP($A194,#REF!,366,FALSE)=0,"",VLOOKUP($A194,#REF!,366,FALSE)))</f>
        <v/>
      </c>
      <c r="AC194" s="210" t="str">
        <f>IF(ISERROR(VLOOKUP($A194,#REF!,386,FALSE))=TRUE,"",IF(VLOOKUP($A194,#REF!,386,FALSE)=0,"",VLOOKUP($A194,#REF!,386,FALSE)))</f>
        <v/>
      </c>
    </row>
    <row r="195" spans="1:29" ht="13.5" customHeight="1">
      <c r="A195" s="204"/>
      <c r="B195" s="89" t="str">
        <f>IF(A195="","",MID(info_weblinks!$C$3,32,3))</f>
        <v/>
      </c>
      <c r="C195" s="89" t="str">
        <f>IF(info_parties!G195="","",info_parties!G195)</f>
        <v/>
      </c>
      <c r="D195" s="89" t="str">
        <f>IF(info_parties!K195="","",info_parties!K195)</f>
        <v/>
      </c>
      <c r="E195" s="89" t="str">
        <f>IF(info_parties!H195="","",info_parties!H195)</f>
        <v/>
      </c>
      <c r="F195" s="205" t="str">
        <f t="shared" si="12"/>
        <v/>
      </c>
      <c r="G195" s="206" t="str">
        <f t="shared" si="13"/>
        <v/>
      </c>
      <c r="H195" s="207" t="str">
        <f t="shared" si="14"/>
        <v/>
      </c>
      <c r="I195" s="208" t="str">
        <f t="shared" si="15"/>
        <v/>
      </c>
      <c r="J195" s="209" t="str">
        <f>IF(ISERROR(VLOOKUP($A195,#REF!,6,FALSE))=TRUE,"",IF(VLOOKUP($A195,#REF!,6,FALSE)=0,"",VLOOKUP($A195,#REF!,6,FALSE)))</f>
        <v/>
      </c>
      <c r="K195" s="209" t="str">
        <f>IF(ISERROR(VLOOKUP($A195,#REF!,26,FALSE))=TRUE,"",IF(VLOOKUP($A195,#REF!,26,FALSE)=0,"",VLOOKUP($A195,#REF!,26,FALSE)))</f>
        <v/>
      </c>
      <c r="L195" s="209" t="str">
        <f>IF(ISERROR(VLOOKUP($A195,#REF!,46,FALSE))=TRUE,"",IF(VLOOKUP($A195,#REF!,46,FALSE)=0,"",VLOOKUP($A195,#REF!,46,FALSE)))</f>
        <v/>
      </c>
      <c r="M195" s="209" t="str">
        <f>IF(ISERROR(VLOOKUP($A195,#REF!,66,FALSE))=TRUE,"",IF(VLOOKUP($A195,#REF!,66,FALSE)=0,"",VLOOKUP($A195,#REF!,66,FALSE)))</f>
        <v/>
      </c>
      <c r="N195" s="209" t="str">
        <f>IF(ISERROR(VLOOKUP($A195,#REF!,86,FALSE))=TRUE,"",IF(VLOOKUP($A195,#REF!,86,FALSE)=0,"",VLOOKUP($A195,#REF!,86,FALSE)))</f>
        <v/>
      </c>
      <c r="O195" s="209" t="str">
        <f>IF(ISERROR(VLOOKUP($A195,#REF!,106,FALSE))=TRUE,"",IF(VLOOKUP($A195,#REF!,106,FALSE)=0,"",VLOOKUP($A195,#REF!,106,FALSE)))</f>
        <v/>
      </c>
      <c r="P195" s="209" t="str">
        <f>IF(ISERROR(VLOOKUP($A195,#REF!,126,FALSE))=TRUE,"",IF(VLOOKUP($A195,#REF!,126,FALSE)=0,"",VLOOKUP($A195,#REF!,126,FALSE)))</f>
        <v/>
      </c>
      <c r="Q195" s="210" t="str">
        <f>IF(ISERROR(VLOOKUP($A195,#REF!,146,FALSE))=TRUE,"",IF(VLOOKUP($A195,#REF!,146,FALSE)=0,"",VLOOKUP($A195,#REF!,146,FALSE)))</f>
        <v/>
      </c>
      <c r="R195" s="210" t="str">
        <f>IF(ISERROR(VLOOKUP($A195,#REF!,166,FALSE))=TRUE,"",IF(VLOOKUP($A195,#REF!,166,FALSE)=0,"",VLOOKUP($A195,#REF!,166,FALSE)))</f>
        <v/>
      </c>
      <c r="S195" s="210" t="str">
        <f>IF(ISERROR(VLOOKUP($A195,#REF!,186,FALSE))=TRUE,"",IF(VLOOKUP($A195,#REF!,186,FALSE)=0,"",VLOOKUP($A195,#REF!,186,FALSE)))</f>
        <v/>
      </c>
      <c r="T195" s="210" t="str">
        <f>IF(ISERROR(VLOOKUP($A195,#REF!,206,FALSE))=TRUE,"",IF(VLOOKUP($A195,#REF!,206,FALSE)=0,"",VLOOKUP($A195,#REF!,206,FALSE)))</f>
        <v/>
      </c>
      <c r="U195" s="210" t="str">
        <f>IF(ISERROR(VLOOKUP($A195,#REF!,226,FALSE))=TRUE,"",IF(VLOOKUP($A195,#REF!,226,FALSE)=0,"",VLOOKUP($A195,#REF!,226,FALSE)))</f>
        <v/>
      </c>
      <c r="V195" s="210" t="str">
        <f>IF(ISERROR(VLOOKUP($A195,#REF!,246,FALSE))=TRUE,"",IF(VLOOKUP($A195,#REF!,246,FALSE)=0,"",VLOOKUP($A195,#REF!,246,FALSE)))</f>
        <v/>
      </c>
      <c r="W195" s="210" t="str">
        <f>IF(ISERROR(VLOOKUP($A195,#REF!,266,FALSE))=TRUE,"",IF(VLOOKUP($A195,#REF!,266,FALSE)=0,"",VLOOKUP($A195,#REF!,266,FALSE)))</f>
        <v/>
      </c>
      <c r="X195" s="210" t="str">
        <f>IF(ISERROR(VLOOKUP($A195,#REF!,286,FALSE))=TRUE,"",IF(VLOOKUP($A195,#REF!,286,FALSE)=0,"",VLOOKUP($A195,#REF!,286,FALSE)))</f>
        <v/>
      </c>
      <c r="Y195" s="210" t="str">
        <f>IF(ISERROR(VLOOKUP($A195,#REF!,306,FALSE))=TRUE,"",IF(VLOOKUP($A195,#REF!,306,FALSE)=0,"",VLOOKUP($A195,#REF!,306,FALSE)))</f>
        <v/>
      </c>
      <c r="Z195" s="210" t="str">
        <f>IF(ISERROR(VLOOKUP($A195,#REF!,326,FALSE))=TRUE,"",IF(VLOOKUP($A195,#REF!,326,FALSE)=0,"",VLOOKUP($A195,#REF!,326,FALSE)))</f>
        <v/>
      </c>
      <c r="AA195" s="210" t="str">
        <f>IF(ISERROR(VLOOKUP($A195,#REF!,346,FALSE))=TRUE,"",IF(VLOOKUP($A195,#REF!,346,FALSE)=0,"",VLOOKUP($A195,#REF!,346,FALSE)))</f>
        <v/>
      </c>
      <c r="AB195" s="210" t="str">
        <f>IF(ISERROR(VLOOKUP($A195,#REF!,366,FALSE))=TRUE,"",IF(VLOOKUP($A195,#REF!,366,FALSE)=0,"",VLOOKUP($A195,#REF!,366,FALSE)))</f>
        <v/>
      </c>
      <c r="AC195" s="210" t="str">
        <f>IF(ISERROR(VLOOKUP($A195,#REF!,386,FALSE))=TRUE,"",IF(VLOOKUP($A195,#REF!,386,FALSE)=0,"",VLOOKUP($A195,#REF!,386,FALSE)))</f>
        <v/>
      </c>
    </row>
    <row r="196" spans="1:29" ht="13.5" customHeight="1">
      <c r="A196" s="204"/>
      <c r="B196" s="89" t="str">
        <f>IF(A196="","",MID(info_weblinks!$C$3,32,3))</f>
        <v/>
      </c>
      <c r="C196" s="89" t="str">
        <f>IF(info_parties!G196="","",info_parties!G196)</f>
        <v/>
      </c>
      <c r="D196" s="89" t="str">
        <f>IF(info_parties!K196="","",info_parties!K196)</f>
        <v/>
      </c>
      <c r="E196" s="89" t="str">
        <f>IF(info_parties!H196="","",info_parties!H196)</f>
        <v/>
      </c>
      <c r="F196" s="205" t="str">
        <f t="shared" si="12"/>
        <v/>
      </c>
      <c r="G196" s="206" t="str">
        <f t="shared" si="13"/>
        <v/>
      </c>
      <c r="H196" s="207" t="str">
        <f t="shared" si="14"/>
        <v/>
      </c>
      <c r="I196" s="208" t="str">
        <f t="shared" si="15"/>
        <v/>
      </c>
      <c r="J196" s="209" t="str">
        <f>IF(ISERROR(VLOOKUP($A196,#REF!,6,FALSE))=TRUE,"",IF(VLOOKUP($A196,#REF!,6,FALSE)=0,"",VLOOKUP($A196,#REF!,6,FALSE)))</f>
        <v/>
      </c>
      <c r="K196" s="209" t="str">
        <f>IF(ISERROR(VLOOKUP($A196,#REF!,26,FALSE))=TRUE,"",IF(VLOOKUP($A196,#REF!,26,FALSE)=0,"",VLOOKUP($A196,#REF!,26,FALSE)))</f>
        <v/>
      </c>
      <c r="L196" s="209" t="str">
        <f>IF(ISERROR(VLOOKUP($A196,#REF!,46,FALSE))=TRUE,"",IF(VLOOKUP($A196,#REF!,46,FALSE)=0,"",VLOOKUP($A196,#REF!,46,FALSE)))</f>
        <v/>
      </c>
      <c r="M196" s="209" t="str">
        <f>IF(ISERROR(VLOOKUP($A196,#REF!,66,FALSE))=TRUE,"",IF(VLOOKUP($A196,#REF!,66,FALSE)=0,"",VLOOKUP($A196,#REF!,66,FALSE)))</f>
        <v/>
      </c>
      <c r="N196" s="209" t="str">
        <f>IF(ISERROR(VLOOKUP($A196,#REF!,86,FALSE))=TRUE,"",IF(VLOOKUP($A196,#REF!,86,FALSE)=0,"",VLOOKUP($A196,#REF!,86,FALSE)))</f>
        <v/>
      </c>
      <c r="O196" s="209" t="str">
        <f>IF(ISERROR(VLOOKUP($A196,#REF!,106,FALSE))=TRUE,"",IF(VLOOKUP($A196,#REF!,106,FALSE)=0,"",VLOOKUP($A196,#REF!,106,FALSE)))</f>
        <v/>
      </c>
      <c r="P196" s="209" t="str">
        <f>IF(ISERROR(VLOOKUP($A196,#REF!,126,FALSE))=TRUE,"",IF(VLOOKUP($A196,#REF!,126,FALSE)=0,"",VLOOKUP($A196,#REF!,126,FALSE)))</f>
        <v/>
      </c>
      <c r="Q196" s="210" t="str">
        <f>IF(ISERROR(VLOOKUP($A196,#REF!,146,FALSE))=TRUE,"",IF(VLOOKUP($A196,#REF!,146,FALSE)=0,"",VLOOKUP($A196,#REF!,146,FALSE)))</f>
        <v/>
      </c>
      <c r="R196" s="210" t="str">
        <f>IF(ISERROR(VLOOKUP($A196,#REF!,166,FALSE))=TRUE,"",IF(VLOOKUP($A196,#REF!,166,FALSE)=0,"",VLOOKUP($A196,#REF!,166,FALSE)))</f>
        <v/>
      </c>
      <c r="S196" s="210" t="str">
        <f>IF(ISERROR(VLOOKUP($A196,#REF!,186,FALSE))=TRUE,"",IF(VLOOKUP($A196,#REF!,186,FALSE)=0,"",VLOOKUP($A196,#REF!,186,FALSE)))</f>
        <v/>
      </c>
      <c r="T196" s="210" t="str">
        <f>IF(ISERROR(VLOOKUP($A196,#REF!,206,FALSE))=TRUE,"",IF(VLOOKUP($A196,#REF!,206,FALSE)=0,"",VLOOKUP($A196,#REF!,206,FALSE)))</f>
        <v/>
      </c>
      <c r="U196" s="210" t="str">
        <f>IF(ISERROR(VLOOKUP($A196,#REF!,226,FALSE))=TRUE,"",IF(VLOOKUP($A196,#REF!,226,FALSE)=0,"",VLOOKUP($A196,#REF!,226,FALSE)))</f>
        <v/>
      </c>
      <c r="V196" s="210" t="str">
        <f>IF(ISERROR(VLOOKUP($A196,#REF!,246,FALSE))=TRUE,"",IF(VLOOKUP($A196,#REF!,246,FALSE)=0,"",VLOOKUP($A196,#REF!,246,FALSE)))</f>
        <v/>
      </c>
      <c r="W196" s="210" t="str">
        <f>IF(ISERROR(VLOOKUP($A196,#REF!,266,FALSE))=TRUE,"",IF(VLOOKUP($A196,#REF!,266,FALSE)=0,"",VLOOKUP($A196,#REF!,266,FALSE)))</f>
        <v/>
      </c>
      <c r="X196" s="210" t="str">
        <f>IF(ISERROR(VLOOKUP($A196,#REF!,286,FALSE))=TRUE,"",IF(VLOOKUP($A196,#REF!,286,FALSE)=0,"",VLOOKUP($A196,#REF!,286,FALSE)))</f>
        <v/>
      </c>
      <c r="Y196" s="210" t="str">
        <f>IF(ISERROR(VLOOKUP($A196,#REF!,306,FALSE))=TRUE,"",IF(VLOOKUP($A196,#REF!,306,FALSE)=0,"",VLOOKUP($A196,#REF!,306,FALSE)))</f>
        <v/>
      </c>
      <c r="Z196" s="210" t="str">
        <f>IF(ISERROR(VLOOKUP($A196,#REF!,326,FALSE))=TRUE,"",IF(VLOOKUP($A196,#REF!,326,FALSE)=0,"",VLOOKUP($A196,#REF!,326,FALSE)))</f>
        <v/>
      </c>
      <c r="AA196" s="210" t="str">
        <f>IF(ISERROR(VLOOKUP($A196,#REF!,346,FALSE))=TRUE,"",IF(VLOOKUP($A196,#REF!,346,FALSE)=0,"",VLOOKUP($A196,#REF!,346,FALSE)))</f>
        <v/>
      </c>
      <c r="AB196" s="210" t="str">
        <f>IF(ISERROR(VLOOKUP($A196,#REF!,366,FALSE))=TRUE,"",IF(VLOOKUP($A196,#REF!,366,FALSE)=0,"",VLOOKUP($A196,#REF!,366,FALSE)))</f>
        <v/>
      </c>
      <c r="AC196" s="210" t="str">
        <f>IF(ISERROR(VLOOKUP($A196,#REF!,386,FALSE))=TRUE,"",IF(VLOOKUP($A196,#REF!,386,FALSE)=0,"",VLOOKUP($A196,#REF!,386,FALSE)))</f>
        <v/>
      </c>
    </row>
    <row r="197" spans="1:29" ht="13.5" customHeight="1">
      <c r="A197" s="204"/>
      <c r="B197" s="89" t="str">
        <f>IF(A197="","",MID(info_weblinks!$C$3,32,3))</f>
        <v/>
      </c>
      <c r="C197" s="89" t="str">
        <f>IF(info_parties!G197="","",info_parties!G197)</f>
        <v/>
      </c>
      <c r="D197" s="89" t="str">
        <f>IF(info_parties!K197="","",info_parties!K197)</f>
        <v/>
      </c>
      <c r="E197" s="89" t="str">
        <f>IF(info_parties!H197="","",info_parties!H197)</f>
        <v/>
      </c>
      <c r="F197" s="205" t="str">
        <f t="shared" si="12"/>
        <v/>
      </c>
      <c r="G197" s="206" t="str">
        <f t="shared" si="13"/>
        <v/>
      </c>
      <c r="H197" s="207" t="str">
        <f t="shared" si="14"/>
        <v/>
      </c>
      <c r="I197" s="208" t="str">
        <f t="shared" si="15"/>
        <v/>
      </c>
      <c r="J197" s="209" t="str">
        <f>IF(ISERROR(VLOOKUP($A197,#REF!,6,FALSE))=TRUE,"",IF(VLOOKUP($A197,#REF!,6,FALSE)=0,"",VLOOKUP($A197,#REF!,6,FALSE)))</f>
        <v/>
      </c>
      <c r="K197" s="209" t="str">
        <f>IF(ISERROR(VLOOKUP($A197,#REF!,26,FALSE))=TRUE,"",IF(VLOOKUP($A197,#REF!,26,FALSE)=0,"",VLOOKUP($A197,#REF!,26,FALSE)))</f>
        <v/>
      </c>
      <c r="L197" s="209" t="str">
        <f>IF(ISERROR(VLOOKUP($A197,#REF!,46,FALSE))=TRUE,"",IF(VLOOKUP($A197,#REF!,46,FALSE)=0,"",VLOOKUP($A197,#REF!,46,FALSE)))</f>
        <v/>
      </c>
      <c r="M197" s="209" t="str">
        <f>IF(ISERROR(VLOOKUP($A197,#REF!,66,FALSE))=TRUE,"",IF(VLOOKUP($A197,#REF!,66,FALSE)=0,"",VLOOKUP($A197,#REF!,66,FALSE)))</f>
        <v/>
      </c>
      <c r="N197" s="209" t="str">
        <f>IF(ISERROR(VLOOKUP($A197,#REF!,86,FALSE))=TRUE,"",IF(VLOOKUP($A197,#REF!,86,FALSE)=0,"",VLOOKUP($A197,#REF!,86,FALSE)))</f>
        <v/>
      </c>
      <c r="O197" s="209" t="str">
        <f>IF(ISERROR(VLOOKUP($A197,#REF!,106,FALSE))=TRUE,"",IF(VLOOKUP($A197,#REF!,106,FALSE)=0,"",VLOOKUP($A197,#REF!,106,FALSE)))</f>
        <v/>
      </c>
      <c r="P197" s="209" t="str">
        <f>IF(ISERROR(VLOOKUP($A197,#REF!,126,FALSE))=TRUE,"",IF(VLOOKUP($A197,#REF!,126,FALSE)=0,"",VLOOKUP($A197,#REF!,126,FALSE)))</f>
        <v/>
      </c>
      <c r="Q197" s="210" t="str">
        <f>IF(ISERROR(VLOOKUP($A197,#REF!,146,FALSE))=TRUE,"",IF(VLOOKUP($A197,#REF!,146,FALSE)=0,"",VLOOKUP($A197,#REF!,146,FALSE)))</f>
        <v/>
      </c>
      <c r="R197" s="210" t="str">
        <f>IF(ISERROR(VLOOKUP($A197,#REF!,166,FALSE))=TRUE,"",IF(VLOOKUP($A197,#REF!,166,FALSE)=0,"",VLOOKUP($A197,#REF!,166,FALSE)))</f>
        <v/>
      </c>
      <c r="S197" s="210" t="str">
        <f>IF(ISERROR(VLOOKUP($A197,#REF!,186,FALSE))=TRUE,"",IF(VLOOKUP($A197,#REF!,186,FALSE)=0,"",VLOOKUP($A197,#REF!,186,FALSE)))</f>
        <v/>
      </c>
      <c r="T197" s="210" t="str">
        <f>IF(ISERROR(VLOOKUP($A197,#REF!,206,FALSE))=TRUE,"",IF(VLOOKUP($A197,#REF!,206,FALSE)=0,"",VLOOKUP($A197,#REF!,206,FALSE)))</f>
        <v/>
      </c>
      <c r="U197" s="210" t="str">
        <f>IF(ISERROR(VLOOKUP($A197,#REF!,226,FALSE))=TRUE,"",IF(VLOOKUP($A197,#REF!,226,FALSE)=0,"",VLOOKUP($A197,#REF!,226,FALSE)))</f>
        <v/>
      </c>
      <c r="V197" s="210" t="str">
        <f>IF(ISERROR(VLOOKUP($A197,#REF!,246,FALSE))=TRUE,"",IF(VLOOKUP($A197,#REF!,246,FALSE)=0,"",VLOOKUP($A197,#REF!,246,FALSE)))</f>
        <v/>
      </c>
      <c r="W197" s="210" t="str">
        <f>IF(ISERROR(VLOOKUP($A197,#REF!,266,FALSE))=TRUE,"",IF(VLOOKUP($A197,#REF!,266,FALSE)=0,"",VLOOKUP($A197,#REF!,266,FALSE)))</f>
        <v/>
      </c>
      <c r="X197" s="210" t="str">
        <f>IF(ISERROR(VLOOKUP($A197,#REF!,286,FALSE))=TRUE,"",IF(VLOOKUP($A197,#REF!,286,FALSE)=0,"",VLOOKUP($A197,#REF!,286,FALSE)))</f>
        <v/>
      </c>
      <c r="Y197" s="210" t="str">
        <f>IF(ISERROR(VLOOKUP($A197,#REF!,306,FALSE))=TRUE,"",IF(VLOOKUP($A197,#REF!,306,FALSE)=0,"",VLOOKUP($A197,#REF!,306,FALSE)))</f>
        <v/>
      </c>
      <c r="Z197" s="210" t="str">
        <f>IF(ISERROR(VLOOKUP($A197,#REF!,326,FALSE))=TRUE,"",IF(VLOOKUP($A197,#REF!,326,FALSE)=0,"",VLOOKUP($A197,#REF!,326,FALSE)))</f>
        <v/>
      </c>
      <c r="AA197" s="210" t="str">
        <f>IF(ISERROR(VLOOKUP($A197,#REF!,346,FALSE))=TRUE,"",IF(VLOOKUP($A197,#REF!,346,FALSE)=0,"",VLOOKUP($A197,#REF!,346,FALSE)))</f>
        <v/>
      </c>
      <c r="AB197" s="210" t="str">
        <f>IF(ISERROR(VLOOKUP($A197,#REF!,366,FALSE))=TRUE,"",IF(VLOOKUP($A197,#REF!,366,FALSE)=0,"",VLOOKUP($A197,#REF!,366,FALSE)))</f>
        <v/>
      </c>
      <c r="AC197" s="210" t="str">
        <f>IF(ISERROR(VLOOKUP($A197,#REF!,386,FALSE))=TRUE,"",IF(VLOOKUP($A197,#REF!,386,FALSE)=0,"",VLOOKUP($A197,#REF!,386,FALSE)))</f>
        <v/>
      </c>
    </row>
    <row r="198" spans="1:29" ht="13.5" customHeight="1">
      <c r="A198" s="204"/>
      <c r="B198" s="89" t="str">
        <f>IF(A198="","",MID(info_weblinks!$C$3,32,3))</f>
        <v/>
      </c>
      <c r="C198" s="89" t="str">
        <f>IF(info_parties!G198="","",info_parties!G198)</f>
        <v/>
      </c>
      <c r="D198" s="89" t="str">
        <f>IF(info_parties!K198="","",info_parties!K198)</f>
        <v/>
      </c>
      <c r="E198" s="89" t="str">
        <f>IF(info_parties!H198="","",info_parties!H198)</f>
        <v/>
      </c>
      <c r="F198" s="205" t="str">
        <f t="shared" si="12"/>
        <v/>
      </c>
      <c r="G198" s="206" t="str">
        <f t="shared" si="13"/>
        <v/>
      </c>
      <c r="H198" s="207" t="str">
        <f t="shared" si="14"/>
        <v/>
      </c>
      <c r="I198" s="208" t="str">
        <f t="shared" si="15"/>
        <v/>
      </c>
      <c r="J198" s="209" t="str">
        <f>IF(ISERROR(VLOOKUP($A198,#REF!,6,FALSE))=TRUE,"",IF(VLOOKUP($A198,#REF!,6,FALSE)=0,"",VLOOKUP($A198,#REF!,6,FALSE)))</f>
        <v/>
      </c>
      <c r="K198" s="209" t="str">
        <f>IF(ISERROR(VLOOKUP($A198,#REF!,26,FALSE))=TRUE,"",IF(VLOOKUP($A198,#REF!,26,FALSE)=0,"",VLOOKUP($A198,#REF!,26,FALSE)))</f>
        <v/>
      </c>
      <c r="L198" s="209" t="str">
        <f>IF(ISERROR(VLOOKUP($A198,#REF!,46,FALSE))=TRUE,"",IF(VLOOKUP($A198,#REF!,46,FALSE)=0,"",VLOOKUP($A198,#REF!,46,FALSE)))</f>
        <v/>
      </c>
      <c r="M198" s="209" t="str">
        <f>IF(ISERROR(VLOOKUP($A198,#REF!,66,FALSE))=TRUE,"",IF(VLOOKUP($A198,#REF!,66,FALSE)=0,"",VLOOKUP($A198,#REF!,66,FALSE)))</f>
        <v/>
      </c>
      <c r="N198" s="209" t="str">
        <f>IF(ISERROR(VLOOKUP($A198,#REF!,86,FALSE))=TRUE,"",IF(VLOOKUP($A198,#REF!,86,FALSE)=0,"",VLOOKUP($A198,#REF!,86,FALSE)))</f>
        <v/>
      </c>
      <c r="O198" s="209" t="str">
        <f>IF(ISERROR(VLOOKUP($A198,#REF!,106,FALSE))=TRUE,"",IF(VLOOKUP($A198,#REF!,106,FALSE)=0,"",VLOOKUP($A198,#REF!,106,FALSE)))</f>
        <v/>
      </c>
      <c r="P198" s="209" t="str">
        <f>IF(ISERROR(VLOOKUP($A198,#REF!,126,FALSE))=TRUE,"",IF(VLOOKUP($A198,#REF!,126,FALSE)=0,"",VLOOKUP($A198,#REF!,126,FALSE)))</f>
        <v/>
      </c>
      <c r="Q198" s="210" t="str">
        <f>IF(ISERROR(VLOOKUP($A198,#REF!,146,FALSE))=TRUE,"",IF(VLOOKUP($A198,#REF!,146,FALSE)=0,"",VLOOKUP($A198,#REF!,146,FALSE)))</f>
        <v/>
      </c>
      <c r="R198" s="210" t="str">
        <f>IF(ISERROR(VLOOKUP($A198,#REF!,166,FALSE))=TRUE,"",IF(VLOOKUP($A198,#REF!,166,FALSE)=0,"",VLOOKUP($A198,#REF!,166,FALSE)))</f>
        <v/>
      </c>
      <c r="S198" s="210" t="str">
        <f>IF(ISERROR(VLOOKUP($A198,#REF!,186,FALSE))=TRUE,"",IF(VLOOKUP($A198,#REF!,186,FALSE)=0,"",VLOOKUP($A198,#REF!,186,FALSE)))</f>
        <v/>
      </c>
      <c r="T198" s="210" t="str">
        <f>IF(ISERROR(VLOOKUP($A198,#REF!,206,FALSE))=TRUE,"",IF(VLOOKUP($A198,#REF!,206,FALSE)=0,"",VLOOKUP($A198,#REF!,206,FALSE)))</f>
        <v/>
      </c>
      <c r="U198" s="210" t="str">
        <f>IF(ISERROR(VLOOKUP($A198,#REF!,226,FALSE))=TRUE,"",IF(VLOOKUP($A198,#REF!,226,FALSE)=0,"",VLOOKUP($A198,#REF!,226,FALSE)))</f>
        <v/>
      </c>
      <c r="V198" s="210" t="str">
        <f>IF(ISERROR(VLOOKUP($A198,#REF!,246,FALSE))=TRUE,"",IF(VLOOKUP($A198,#REF!,246,FALSE)=0,"",VLOOKUP($A198,#REF!,246,FALSE)))</f>
        <v/>
      </c>
      <c r="W198" s="210" t="str">
        <f>IF(ISERROR(VLOOKUP($A198,#REF!,266,FALSE))=TRUE,"",IF(VLOOKUP($A198,#REF!,266,FALSE)=0,"",VLOOKUP($A198,#REF!,266,FALSE)))</f>
        <v/>
      </c>
      <c r="X198" s="210" t="str">
        <f>IF(ISERROR(VLOOKUP($A198,#REF!,286,FALSE))=TRUE,"",IF(VLOOKUP($A198,#REF!,286,FALSE)=0,"",VLOOKUP($A198,#REF!,286,FALSE)))</f>
        <v/>
      </c>
      <c r="Y198" s="210" t="str">
        <f>IF(ISERROR(VLOOKUP($A198,#REF!,306,FALSE))=TRUE,"",IF(VLOOKUP($A198,#REF!,306,FALSE)=0,"",VLOOKUP($A198,#REF!,306,FALSE)))</f>
        <v/>
      </c>
      <c r="Z198" s="210" t="str">
        <f>IF(ISERROR(VLOOKUP($A198,#REF!,326,FALSE))=TRUE,"",IF(VLOOKUP($A198,#REF!,326,FALSE)=0,"",VLOOKUP($A198,#REF!,326,FALSE)))</f>
        <v/>
      </c>
      <c r="AA198" s="210" t="str">
        <f>IF(ISERROR(VLOOKUP($A198,#REF!,346,FALSE))=TRUE,"",IF(VLOOKUP($A198,#REF!,346,FALSE)=0,"",VLOOKUP($A198,#REF!,346,FALSE)))</f>
        <v/>
      </c>
      <c r="AB198" s="210" t="str">
        <f>IF(ISERROR(VLOOKUP($A198,#REF!,366,FALSE))=TRUE,"",IF(VLOOKUP($A198,#REF!,366,FALSE)=0,"",VLOOKUP($A198,#REF!,366,FALSE)))</f>
        <v/>
      </c>
      <c r="AC198" s="210" t="str">
        <f>IF(ISERROR(VLOOKUP($A198,#REF!,386,FALSE))=TRUE,"",IF(VLOOKUP($A198,#REF!,386,FALSE)=0,"",VLOOKUP($A198,#REF!,386,FALSE)))</f>
        <v/>
      </c>
    </row>
    <row r="199" spans="1:29" ht="13.5" customHeight="1">
      <c r="A199" s="204"/>
      <c r="B199" s="89" t="str">
        <f>IF(A199="","",MID(info_weblinks!$C$3,32,3))</f>
        <v/>
      </c>
      <c r="C199" s="89" t="str">
        <f>IF(info_parties!G199="","",info_parties!G199)</f>
        <v/>
      </c>
      <c r="D199" s="89" t="str">
        <f>IF(info_parties!K199="","",info_parties!K199)</f>
        <v/>
      </c>
      <c r="E199" s="89" t="str">
        <f>IF(info_parties!H199="","",info_parties!H199)</f>
        <v/>
      </c>
      <c r="F199" s="205" t="str">
        <f t="shared" si="12"/>
        <v/>
      </c>
      <c r="G199" s="206" t="str">
        <f t="shared" si="13"/>
        <v/>
      </c>
      <c r="H199" s="207" t="str">
        <f t="shared" si="14"/>
        <v/>
      </c>
      <c r="I199" s="208" t="str">
        <f t="shared" si="15"/>
        <v/>
      </c>
      <c r="J199" s="209" t="str">
        <f>IF(ISERROR(VLOOKUP($A199,#REF!,6,FALSE))=TRUE,"",IF(VLOOKUP($A199,#REF!,6,FALSE)=0,"",VLOOKUP($A199,#REF!,6,FALSE)))</f>
        <v/>
      </c>
      <c r="K199" s="209" t="str">
        <f>IF(ISERROR(VLOOKUP($A199,#REF!,26,FALSE))=TRUE,"",IF(VLOOKUP($A199,#REF!,26,FALSE)=0,"",VLOOKUP($A199,#REF!,26,FALSE)))</f>
        <v/>
      </c>
      <c r="L199" s="209" t="str">
        <f>IF(ISERROR(VLOOKUP($A199,#REF!,46,FALSE))=TRUE,"",IF(VLOOKUP($A199,#REF!,46,FALSE)=0,"",VLOOKUP($A199,#REF!,46,FALSE)))</f>
        <v/>
      </c>
      <c r="M199" s="209" t="str">
        <f>IF(ISERROR(VLOOKUP($A199,#REF!,66,FALSE))=TRUE,"",IF(VLOOKUP($A199,#REF!,66,FALSE)=0,"",VLOOKUP($A199,#REF!,66,FALSE)))</f>
        <v/>
      </c>
      <c r="N199" s="209" t="str">
        <f>IF(ISERROR(VLOOKUP($A199,#REF!,86,FALSE))=TRUE,"",IF(VLOOKUP($A199,#REF!,86,FALSE)=0,"",VLOOKUP($A199,#REF!,86,FALSE)))</f>
        <v/>
      </c>
      <c r="O199" s="209" t="str">
        <f>IF(ISERROR(VLOOKUP($A199,#REF!,106,FALSE))=TRUE,"",IF(VLOOKUP($A199,#REF!,106,FALSE)=0,"",VLOOKUP($A199,#REF!,106,FALSE)))</f>
        <v/>
      </c>
      <c r="P199" s="209" t="str">
        <f>IF(ISERROR(VLOOKUP($A199,#REF!,126,FALSE))=TRUE,"",IF(VLOOKUP($A199,#REF!,126,FALSE)=0,"",VLOOKUP($A199,#REF!,126,FALSE)))</f>
        <v/>
      </c>
      <c r="Q199" s="210" t="str">
        <f>IF(ISERROR(VLOOKUP($A199,#REF!,146,FALSE))=TRUE,"",IF(VLOOKUP($A199,#REF!,146,FALSE)=0,"",VLOOKUP($A199,#REF!,146,FALSE)))</f>
        <v/>
      </c>
      <c r="R199" s="210" t="str">
        <f>IF(ISERROR(VLOOKUP($A199,#REF!,166,FALSE))=TRUE,"",IF(VLOOKUP($A199,#REF!,166,FALSE)=0,"",VLOOKUP($A199,#REF!,166,FALSE)))</f>
        <v/>
      </c>
      <c r="S199" s="210" t="str">
        <f>IF(ISERROR(VLOOKUP($A199,#REF!,186,FALSE))=TRUE,"",IF(VLOOKUP($A199,#REF!,186,FALSE)=0,"",VLOOKUP($A199,#REF!,186,FALSE)))</f>
        <v/>
      </c>
      <c r="T199" s="210" t="str">
        <f>IF(ISERROR(VLOOKUP($A199,#REF!,206,FALSE))=TRUE,"",IF(VLOOKUP($A199,#REF!,206,FALSE)=0,"",VLOOKUP($A199,#REF!,206,FALSE)))</f>
        <v/>
      </c>
      <c r="U199" s="210" t="str">
        <f>IF(ISERROR(VLOOKUP($A199,#REF!,226,FALSE))=TRUE,"",IF(VLOOKUP($A199,#REF!,226,FALSE)=0,"",VLOOKUP($A199,#REF!,226,FALSE)))</f>
        <v/>
      </c>
      <c r="V199" s="210" t="str">
        <f>IF(ISERROR(VLOOKUP($A199,#REF!,246,FALSE))=TRUE,"",IF(VLOOKUP($A199,#REF!,246,FALSE)=0,"",VLOOKUP($A199,#REF!,246,FALSE)))</f>
        <v/>
      </c>
      <c r="W199" s="210" t="str">
        <f>IF(ISERROR(VLOOKUP($A199,#REF!,266,FALSE))=TRUE,"",IF(VLOOKUP($A199,#REF!,266,FALSE)=0,"",VLOOKUP($A199,#REF!,266,FALSE)))</f>
        <v/>
      </c>
      <c r="X199" s="210" t="str">
        <f>IF(ISERROR(VLOOKUP($A199,#REF!,286,FALSE))=TRUE,"",IF(VLOOKUP($A199,#REF!,286,FALSE)=0,"",VLOOKUP($A199,#REF!,286,FALSE)))</f>
        <v/>
      </c>
      <c r="Y199" s="210" t="str">
        <f>IF(ISERROR(VLOOKUP($A199,#REF!,306,FALSE))=TRUE,"",IF(VLOOKUP($A199,#REF!,306,FALSE)=0,"",VLOOKUP($A199,#REF!,306,FALSE)))</f>
        <v/>
      </c>
      <c r="Z199" s="210" t="str">
        <f>IF(ISERROR(VLOOKUP($A199,#REF!,326,FALSE))=TRUE,"",IF(VLOOKUP($A199,#REF!,326,FALSE)=0,"",VLOOKUP($A199,#REF!,326,FALSE)))</f>
        <v/>
      </c>
      <c r="AA199" s="210" t="str">
        <f>IF(ISERROR(VLOOKUP($A199,#REF!,346,FALSE))=TRUE,"",IF(VLOOKUP($A199,#REF!,346,FALSE)=0,"",VLOOKUP($A199,#REF!,346,FALSE)))</f>
        <v/>
      </c>
      <c r="AB199" s="210" t="str">
        <f>IF(ISERROR(VLOOKUP($A199,#REF!,366,FALSE))=TRUE,"",IF(VLOOKUP($A199,#REF!,366,FALSE)=0,"",VLOOKUP($A199,#REF!,366,FALSE)))</f>
        <v/>
      </c>
      <c r="AC199" s="210" t="str">
        <f>IF(ISERROR(VLOOKUP($A199,#REF!,386,FALSE))=TRUE,"",IF(VLOOKUP($A199,#REF!,386,FALSE)=0,"",VLOOKUP($A199,#REF!,386,FALSE)))</f>
        <v/>
      </c>
    </row>
    <row r="200" spans="1:29" ht="13.5" customHeight="1">
      <c r="A200" s="204"/>
      <c r="B200" s="89" t="str">
        <f>IF(A200="","",MID(info_weblinks!$C$3,32,3))</f>
        <v/>
      </c>
      <c r="C200" s="89" t="str">
        <f>IF(info_parties!G200="","",info_parties!G200)</f>
        <v/>
      </c>
      <c r="D200" s="89" t="str">
        <f>IF(info_parties!K200="","",info_parties!K200)</f>
        <v/>
      </c>
      <c r="E200" s="89" t="str">
        <f>IF(info_parties!H200="","",info_parties!H200)</f>
        <v/>
      </c>
      <c r="F200" s="205" t="str">
        <f t="shared" si="12"/>
        <v/>
      </c>
      <c r="G200" s="206" t="str">
        <f t="shared" si="13"/>
        <v/>
      </c>
      <c r="H200" s="207" t="str">
        <f t="shared" si="14"/>
        <v/>
      </c>
      <c r="I200" s="208" t="str">
        <f t="shared" si="15"/>
        <v/>
      </c>
      <c r="J200" s="209" t="str">
        <f>IF(ISERROR(VLOOKUP($A200,#REF!,6,FALSE))=TRUE,"",IF(VLOOKUP($A200,#REF!,6,FALSE)=0,"",VLOOKUP($A200,#REF!,6,FALSE)))</f>
        <v/>
      </c>
      <c r="K200" s="209" t="str">
        <f>IF(ISERROR(VLOOKUP($A200,#REF!,26,FALSE))=TRUE,"",IF(VLOOKUP($A200,#REF!,26,FALSE)=0,"",VLOOKUP($A200,#REF!,26,FALSE)))</f>
        <v/>
      </c>
      <c r="L200" s="209" t="str">
        <f>IF(ISERROR(VLOOKUP($A200,#REF!,46,FALSE))=TRUE,"",IF(VLOOKUP($A200,#REF!,46,FALSE)=0,"",VLOOKUP($A200,#REF!,46,FALSE)))</f>
        <v/>
      </c>
      <c r="M200" s="209" t="str">
        <f>IF(ISERROR(VLOOKUP($A200,#REF!,66,FALSE))=TRUE,"",IF(VLOOKUP($A200,#REF!,66,FALSE)=0,"",VLOOKUP($A200,#REF!,66,FALSE)))</f>
        <v/>
      </c>
      <c r="N200" s="209" t="str">
        <f>IF(ISERROR(VLOOKUP($A200,#REF!,86,FALSE))=TRUE,"",IF(VLOOKUP($A200,#REF!,86,FALSE)=0,"",VLOOKUP($A200,#REF!,86,FALSE)))</f>
        <v/>
      </c>
      <c r="O200" s="209" t="str">
        <f>IF(ISERROR(VLOOKUP($A200,#REF!,106,FALSE))=TRUE,"",IF(VLOOKUP($A200,#REF!,106,FALSE)=0,"",VLOOKUP($A200,#REF!,106,FALSE)))</f>
        <v/>
      </c>
      <c r="P200" s="209" t="str">
        <f>IF(ISERROR(VLOOKUP($A200,#REF!,126,FALSE))=TRUE,"",IF(VLOOKUP($A200,#REF!,126,FALSE)=0,"",VLOOKUP($A200,#REF!,126,FALSE)))</f>
        <v/>
      </c>
      <c r="Q200" s="210" t="str">
        <f>IF(ISERROR(VLOOKUP($A200,#REF!,146,FALSE))=TRUE,"",IF(VLOOKUP($A200,#REF!,146,FALSE)=0,"",VLOOKUP($A200,#REF!,146,FALSE)))</f>
        <v/>
      </c>
      <c r="R200" s="210" t="str">
        <f>IF(ISERROR(VLOOKUP($A200,#REF!,166,FALSE))=TRUE,"",IF(VLOOKUP($A200,#REF!,166,FALSE)=0,"",VLOOKUP($A200,#REF!,166,FALSE)))</f>
        <v/>
      </c>
      <c r="S200" s="210" t="str">
        <f>IF(ISERROR(VLOOKUP($A200,#REF!,186,FALSE))=TRUE,"",IF(VLOOKUP($A200,#REF!,186,FALSE)=0,"",VLOOKUP($A200,#REF!,186,FALSE)))</f>
        <v/>
      </c>
      <c r="T200" s="210" t="str">
        <f>IF(ISERROR(VLOOKUP($A200,#REF!,206,FALSE))=TRUE,"",IF(VLOOKUP($A200,#REF!,206,FALSE)=0,"",VLOOKUP($A200,#REF!,206,FALSE)))</f>
        <v/>
      </c>
      <c r="U200" s="210" t="str">
        <f>IF(ISERROR(VLOOKUP($A200,#REF!,226,FALSE))=TRUE,"",IF(VLOOKUP($A200,#REF!,226,FALSE)=0,"",VLOOKUP($A200,#REF!,226,FALSE)))</f>
        <v/>
      </c>
      <c r="V200" s="210" t="str">
        <f>IF(ISERROR(VLOOKUP($A200,#REF!,246,FALSE))=TRUE,"",IF(VLOOKUP($A200,#REF!,246,FALSE)=0,"",VLOOKUP($A200,#REF!,246,FALSE)))</f>
        <v/>
      </c>
      <c r="W200" s="210" t="str">
        <f>IF(ISERROR(VLOOKUP($A200,#REF!,266,FALSE))=TRUE,"",IF(VLOOKUP($A200,#REF!,266,FALSE)=0,"",VLOOKUP($A200,#REF!,266,FALSE)))</f>
        <v/>
      </c>
      <c r="X200" s="210" t="str">
        <f>IF(ISERROR(VLOOKUP($A200,#REF!,286,FALSE))=TRUE,"",IF(VLOOKUP($A200,#REF!,286,FALSE)=0,"",VLOOKUP($A200,#REF!,286,FALSE)))</f>
        <v/>
      </c>
      <c r="Y200" s="210" t="str">
        <f>IF(ISERROR(VLOOKUP($A200,#REF!,306,FALSE))=TRUE,"",IF(VLOOKUP($A200,#REF!,306,FALSE)=0,"",VLOOKUP($A200,#REF!,306,FALSE)))</f>
        <v/>
      </c>
      <c r="Z200" s="210" t="str">
        <f>IF(ISERROR(VLOOKUP($A200,#REF!,326,FALSE))=TRUE,"",IF(VLOOKUP($A200,#REF!,326,FALSE)=0,"",VLOOKUP($A200,#REF!,326,FALSE)))</f>
        <v/>
      </c>
      <c r="AA200" s="210" t="str">
        <f>IF(ISERROR(VLOOKUP($A200,#REF!,346,FALSE))=TRUE,"",IF(VLOOKUP($A200,#REF!,346,FALSE)=0,"",VLOOKUP($A200,#REF!,346,FALSE)))</f>
        <v/>
      </c>
      <c r="AB200" s="210" t="str">
        <f>IF(ISERROR(VLOOKUP($A200,#REF!,366,FALSE))=TRUE,"",IF(VLOOKUP($A200,#REF!,366,FALSE)=0,"",VLOOKUP($A200,#REF!,366,FALSE)))</f>
        <v/>
      </c>
      <c r="AC200" s="210" t="str">
        <f>IF(ISERROR(VLOOKUP($A200,#REF!,386,FALSE))=TRUE,"",IF(VLOOKUP($A200,#REF!,386,FALSE)=0,"",VLOOKUP($A200,#REF!,386,FALSE)))</f>
        <v/>
      </c>
    </row>
    <row r="201" spans="1:29" ht="13.5" customHeight="1">
      <c r="J201" s="211"/>
      <c r="K201" s="211"/>
      <c r="L201" s="211"/>
      <c r="M201" s="211"/>
      <c r="N201" s="211"/>
      <c r="O201" s="211"/>
      <c r="P201" s="211"/>
      <c r="Q201" s="211"/>
      <c r="R201" s="211"/>
      <c r="S201" s="211"/>
      <c r="T201" s="211"/>
      <c r="U201" s="211"/>
      <c r="V201" s="211"/>
      <c r="W201" s="211"/>
      <c r="X201" s="211"/>
      <c r="Y201" s="211"/>
      <c r="Z201" s="211"/>
      <c r="AA201" s="211"/>
      <c r="AB201" s="211">
        <f>IF(ISERROR(VLOOKUP("Election Start Date:",#REF!,23,FALSE))=TRUE,0,IF(VLOOKUP("Election Start Date:",#REF!,23,FALSE)=0,0,VLOOKUP("Election Start Date:",#REF!,23,FALSE)))</f>
        <v>0</v>
      </c>
      <c r="AC201" s="211">
        <f>IF(ISERROR(VLOOKUP("Election Start Date:",#REF!,23,FALSE))=TRUE,0,IF(VLOOKUP("Election Start Date:",#REF!,23,FALSE)=0,0,VLOOKUP("Election Start Date:",#REF!,23,FALSE)))</f>
        <v>0</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sheetData>
    <row r="1" spans="1:8" ht="13.5" customHeight="1">
      <c r="A1" s="141" t="s">
        <v>224</v>
      </c>
      <c r="B1" s="1"/>
      <c r="C1" s="1"/>
      <c r="D1" s="1"/>
      <c r="E1" s="1"/>
      <c r="F1" s="1"/>
      <c r="G1" s="1"/>
      <c r="H1" s="1"/>
    </row>
    <row r="2" spans="1:8" ht="13.5" customHeight="1">
      <c r="A2" s="1"/>
      <c r="B2" s="1"/>
      <c r="C2" s="1"/>
      <c r="D2" s="1"/>
      <c r="E2" s="1"/>
      <c r="F2" s="1"/>
      <c r="G2" s="1"/>
      <c r="H2" s="1"/>
    </row>
    <row r="3" spans="1:8" ht="13.5" customHeight="1">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80"/>
  <sheetViews>
    <sheetView zoomScaleNormal="100" workbookViewId="0">
      <pane xSplit="1" ySplit="1" topLeftCell="G2" activePane="bottomRight" state="frozen"/>
      <selection activeCell="A9" sqref="A9"/>
      <selection pane="topRight" activeCell="A9" sqref="A9"/>
      <selection pane="bottomLeft" activeCell="A9" sqref="A9"/>
      <selection pane="bottomRight" activeCell="A8" sqref="A8"/>
    </sheetView>
  </sheetViews>
  <sheetFormatPr defaultColWidth="9.140625" defaultRowHeight="13.5" customHeight="1"/>
  <cols>
    <col min="1" max="1" width="21.42578125" style="2" customWidth="1"/>
    <col min="2" max="2" width="12.42578125" style="2" customWidth="1"/>
    <col min="3" max="3" width="11" style="2" customWidth="1"/>
    <col min="4" max="4" width="0.5703125" style="2" customWidth="1"/>
    <col min="5" max="5" width="26.5703125" style="2" customWidth="1"/>
    <col min="6" max="6" width="29.5703125" style="2" customWidth="1"/>
    <col min="7" max="7" width="23.42578125" style="2" customWidth="1"/>
    <col min="8" max="8" width="10.5703125" style="2" customWidth="1"/>
    <col min="9" max="10" width="0.5703125" style="2" customWidth="1"/>
    <col min="11" max="11" width="25" style="2" customWidth="1"/>
    <col min="12" max="16384" width="9.140625" style="2"/>
  </cols>
  <sheetData>
    <row r="1" spans="1:48" ht="33.75">
      <c r="A1" s="66" t="s">
        <v>127</v>
      </c>
      <c r="B1" s="36" t="s">
        <v>115</v>
      </c>
      <c r="C1" s="36" t="s">
        <v>116</v>
      </c>
      <c r="D1" s="126" t="s">
        <v>117</v>
      </c>
      <c r="E1" s="125" t="s">
        <v>169</v>
      </c>
      <c r="F1" s="125" t="s">
        <v>170</v>
      </c>
      <c r="G1" s="36" t="s">
        <v>171</v>
      </c>
      <c r="H1" s="71" t="s">
        <v>172</v>
      </c>
      <c r="I1" s="126" t="s">
        <v>171</v>
      </c>
      <c r="J1" s="126" t="s">
        <v>171</v>
      </c>
      <c r="K1" s="14" t="s">
        <v>173</v>
      </c>
      <c r="L1" s="14" t="s">
        <v>174</v>
      </c>
      <c r="M1" s="127" t="s">
        <v>175</v>
      </c>
      <c r="N1" s="127" t="s">
        <v>176</v>
      </c>
      <c r="O1" s="127" t="s">
        <v>177</v>
      </c>
      <c r="P1" s="127" t="s">
        <v>178</v>
      </c>
      <c r="Q1" s="127" t="s">
        <v>179</v>
      </c>
      <c r="R1" s="127" t="s">
        <v>180</v>
      </c>
      <c r="S1" s="36" t="s">
        <v>181</v>
      </c>
      <c r="T1" s="36" t="s">
        <v>182</v>
      </c>
      <c r="U1" s="36" t="s">
        <v>183</v>
      </c>
      <c r="V1" s="36" t="s">
        <v>184</v>
      </c>
      <c r="W1" s="36" t="s">
        <v>185</v>
      </c>
      <c r="X1" s="36" t="s">
        <v>186</v>
      </c>
      <c r="Y1" s="127" t="s">
        <v>187</v>
      </c>
      <c r="Z1" s="127" t="s">
        <v>188</v>
      </c>
      <c r="AA1" s="127" t="s">
        <v>189</v>
      </c>
      <c r="AB1" s="127" t="s">
        <v>190</v>
      </c>
      <c r="AC1" s="127" t="s">
        <v>191</v>
      </c>
      <c r="AD1" s="127" t="s">
        <v>192</v>
      </c>
      <c r="AE1" s="36" t="s">
        <v>193</v>
      </c>
      <c r="AF1" s="36" t="s">
        <v>194</v>
      </c>
      <c r="AG1" s="36" t="s">
        <v>195</v>
      </c>
      <c r="AH1" s="36" t="s">
        <v>196</v>
      </c>
      <c r="AI1" s="36" t="s">
        <v>197</v>
      </c>
      <c r="AJ1" s="36" t="s">
        <v>198</v>
      </c>
      <c r="AK1" s="127" t="s">
        <v>199</v>
      </c>
      <c r="AL1" s="127" t="s">
        <v>200</v>
      </c>
      <c r="AM1" s="127" t="s">
        <v>201</v>
      </c>
      <c r="AN1" s="127" t="s">
        <v>202</v>
      </c>
      <c r="AO1" s="127" t="s">
        <v>203</v>
      </c>
      <c r="AP1" s="127" t="s">
        <v>204</v>
      </c>
      <c r="AQ1" s="36" t="s">
        <v>205</v>
      </c>
      <c r="AR1" s="36" t="s">
        <v>206</v>
      </c>
      <c r="AS1" s="36" t="s">
        <v>207</v>
      </c>
      <c r="AT1" s="36" t="s">
        <v>208</v>
      </c>
      <c r="AU1" s="36" t="s">
        <v>209</v>
      </c>
      <c r="AV1" s="36" t="s">
        <v>210</v>
      </c>
    </row>
    <row r="2" spans="1:48" ht="13.5" customHeight="1">
      <c r="A2" s="128" t="s">
        <v>312</v>
      </c>
      <c r="B2" s="2" t="s">
        <v>1444</v>
      </c>
      <c r="D2" s="129"/>
      <c r="E2" s="73" t="str">
        <f t="shared" ref="E2:E33" si="0">G2&amp;" "&amp;F2</f>
        <v>Green (Groen, G), known until 15 November 2003 as Live differently (AGALEV, Anders gaan leven), known from 15 November 2003 until 12 January 2012 as Green! (G!, Groen!)</v>
      </c>
      <c r="F2" s="125" t="str">
        <f t="shared" ref="F2:F33" si="1">"("&amp;IF(AND(K2="",L2="")=TRUE,"",IF(K2="",L2,IF(L2="",K2,K2&amp;"/"&amp;L2))&amp;",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(Groen, G), known until 15 November 2003 as Live differently (AGALEV, Anders gaan leven), known from 15 November 2003 until 12 January 2012 as Green! (G!, Groen!)</v>
      </c>
      <c r="G2" s="2" t="s">
        <v>241</v>
      </c>
      <c r="H2" s="2" t="s">
        <v>354</v>
      </c>
      <c r="I2" s="129"/>
      <c r="J2" s="129"/>
      <c r="K2" s="2" t="s">
        <v>1511</v>
      </c>
      <c r="M2" s="2" t="s">
        <v>363</v>
      </c>
      <c r="N2" s="2" t="s">
        <v>364</v>
      </c>
      <c r="O2" s="2" t="s">
        <v>414</v>
      </c>
      <c r="Q2" s="59">
        <v>37940</v>
      </c>
      <c r="R2" s="153" t="s">
        <v>1377</v>
      </c>
      <c r="S2" s="130" t="s">
        <v>1375</v>
      </c>
      <c r="T2" s="49" t="s">
        <v>1509</v>
      </c>
      <c r="U2" s="2" t="s">
        <v>1376</v>
      </c>
      <c r="W2" s="200">
        <v>40919</v>
      </c>
      <c r="X2" s="153" t="s">
        <v>1510</v>
      </c>
    </row>
    <row r="3" spans="1:48" ht="13.5" customHeight="1">
      <c r="A3" s="128" t="s">
        <v>741</v>
      </c>
      <c r="B3" s="2" t="s">
        <v>1444</v>
      </c>
      <c r="D3" s="129"/>
      <c r="E3" s="73" t="str">
        <f t="shared" si="0"/>
        <v>Live differently and Green! (Anders gaan leven-Green!, AGALEV-GROEN)</v>
      </c>
      <c r="F3" s="125" t="str">
        <f t="shared" si="1"/>
        <v>(Anders gaan leven-Green!, AGALEV-GROEN)</v>
      </c>
      <c r="G3" s="2" t="s">
        <v>740</v>
      </c>
      <c r="H3" s="2" t="s">
        <v>739</v>
      </c>
      <c r="I3" s="129"/>
      <c r="J3" s="129"/>
      <c r="K3" s="2" t="s">
        <v>1512</v>
      </c>
    </row>
    <row r="4" spans="1:48" ht="13.5" customHeight="1">
      <c r="A4" s="128" t="s">
        <v>320</v>
      </c>
      <c r="D4" s="129"/>
      <c r="E4" s="73" t="str">
        <f t="shared" si="0"/>
        <v>Regionalist initiative vanguard (Avant-garde d’initiative régionaliste, AGIR)</v>
      </c>
      <c r="F4" s="125" t="str">
        <f t="shared" si="1"/>
        <v>(Avant-garde d’initiative régionaliste, AGIR)</v>
      </c>
      <c r="G4" s="2" t="s">
        <v>378</v>
      </c>
      <c r="H4" s="7" t="s">
        <v>379</v>
      </c>
      <c r="I4" s="129"/>
      <c r="J4" s="132"/>
      <c r="L4" s="2" t="s">
        <v>423</v>
      </c>
    </row>
    <row r="5" spans="1:48" ht="13.5" customHeight="1">
      <c r="A5" s="128" t="s">
        <v>295</v>
      </c>
      <c r="D5" s="129"/>
      <c r="E5" s="73" t="str">
        <f t="shared" si="0"/>
        <v>Belgium-Europe (België-Europe-Belgique, BEB)</v>
      </c>
      <c r="F5" s="125" t="str">
        <f t="shared" si="1"/>
        <v>(België-Europe-Belgique, BEB)</v>
      </c>
      <c r="G5" s="2" t="s">
        <v>330</v>
      </c>
      <c r="H5" s="2" t="s">
        <v>331</v>
      </c>
      <c r="I5" s="129"/>
      <c r="J5" s="129"/>
      <c r="L5" s="2" t="s">
        <v>400</v>
      </c>
      <c r="M5" s="130"/>
      <c r="O5" s="130"/>
      <c r="P5" s="130"/>
    </row>
    <row r="6" spans="1:48" ht="13.5" customHeight="1">
      <c r="A6" s="128" t="s">
        <v>628</v>
      </c>
      <c r="B6" s="2" t="s">
        <v>1440</v>
      </c>
      <c r="C6" s="2" t="s">
        <v>1441</v>
      </c>
      <c r="D6" s="129"/>
      <c r="E6" s="73" t="str">
        <f t="shared" si="0"/>
        <v>Christian-Democrat and Flemish/New Flemish Alliance (Cartel Christen-Democratisch &amp; Vlaams/Nieuw-Vlaams Alliantie, CD&amp;V and NV-A)</v>
      </c>
      <c r="F6" s="125" t="str">
        <f t="shared" si="1"/>
        <v>(Cartel Christen-Democratisch &amp; Vlaams/Nieuw-Vlaams Alliantie, CD&amp;V and NV-A)</v>
      </c>
      <c r="G6" s="2" t="s">
        <v>391</v>
      </c>
      <c r="H6" s="2" t="s">
        <v>632</v>
      </c>
      <c r="I6" s="129"/>
      <c r="J6" s="129"/>
      <c r="K6" s="2" t="s">
        <v>430</v>
      </c>
      <c r="N6" s="49"/>
      <c r="O6" s="131"/>
      <c r="T6" s="49"/>
    </row>
    <row r="7" spans="1:48" ht="13.5" customHeight="1">
      <c r="A7" s="128" t="s">
        <v>724</v>
      </c>
      <c r="D7" s="129"/>
      <c r="E7" s="73" t="str">
        <f t="shared" si="0"/>
        <v>Christian Social Party- European People’s Party (Christeliche soziale Partei- Europalsche Volkspartei, CSP-EVP)</v>
      </c>
      <c r="F7" s="125" t="str">
        <f t="shared" si="1"/>
        <v>(Christeliche soziale Partei- Europalsche Volkspartei, CSP-EVP)</v>
      </c>
      <c r="G7" s="49" t="s">
        <v>716</v>
      </c>
      <c r="H7" s="49" t="s">
        <v>715</v>
      </c>
      <c r="I7" s="129"/>
      <c r="J7" s="129"/>
      <c r="K7" s="49" t="s">
        <v>714</v>
      </c>
    </row>
    <row r="8" spans="1:48" ht="13.5" customHeight="1">
      <c r="A8" s="128" t="s">
        <v>296</v>
      </c>
      <c r="B8" s="2" t="s">
        <v>1442</v>
      </c>
      <c r="C8" s="2" t="s">
        <v>1441</v>
      </c>
      <c r="D8" s="129"/>
      <c r="E8" s="73" t="str">
        <f t="shared" si="0"/>
        <v>Christian Democratic and Flemish (Christen-Democratisch en Vlaams, CD&amp;V), known until 29 September 2001 as Christian People’s Party (CVP, Christelijke Volkspartij)</v>
      </c>
      <c r="F8" s="125" t="str">
        <f t="shared" si="1"/>
        <v>(Christen-Democratisch en Vlaams, CD&amp;V), known until 29 September 2001 as Christian People’s Party (CVP, Christelijke Volkspartij)</v>
      </c>
      <c r="G8" s="2" t="s">
        <v>768</v>
      </c>
      <c r="H8" s="2" t="s">
        <v>623</v>
      </c>
      <c r="I8" s="129"/>
      <c r="J8" s="129"/>
      <c r="K8" s="154" t="s">
        <v>767</v>
      </c>
      <c r="M8" s="2" t="s">
        <v>332</v>
      </c>
      <c r="N8" s="2" t="s">
        <v>333</v>
      </c>
      <c r="O8" s="2" t="s">
        <v>401</v>
      </c>
      <c r="P8" s="130"/>
      <c r="Q8" s="59">
        <v>37163</v>
      </c>
      <c r="R8" s="153" t="s">
        <v>1378</v>
      </c>
    </row>
    <row r="9" spans="1:48" ht="13.5" customHeight="1">
      <c r="A9" s="128" t="s">
        <v>712</v>
      </c>
      <c r="D9" s="129"/>
      <c r="E9" s="73" t="str">
        <f t="shared" si="0"/>
        <v>Stand (Debout, D)</v>
      </c>
      <c r="F9" s="125" t="str">
        <f t="shared" si="1"/>
        <v>(Debout, D)</v>
      </c>
      <c r="G9" s="2" t="s">
        <v>723</v>
      </c>
      <c r="H9" s="2" t="s">
        <v>713</v>
      </c>
      <c r="I9" s="129"/>
      <c r="J9" s="129"/>
      <c r="L9" s="2" t="s">
        <v>688</v>
      </c>
    </row>
    <row r="10" spans="1:48" ht="13.5" customHeight="1">
      <c r="A10" s="128" t="s">
        <v>301</v>
      </c>
      <c r="B10" s="2" t="s">
        <v>1443</v>
      </c>
      <c r="D10" s="129"/>
      <c r="E10" s="73" t="str">
        <f t="shared" si="0"/>
        <v>EcoIogists (Ecologistes pour I’organisation de luttes originales, ECOLO)</v>
      </c>
      <c r="F10" s="125" t="str">
        <f t="shared" si="1"/>
        <v>(Ecologistes pour I’organisation de luttes originales, ECOLO)</v>
      </c>
      <c r="G10" s="2" t="s">
        <v>342</v>
      </c>
      <c r="H10" s="2" t="s">
        <v>343</v>
      </c>
      <c r="I10" s="129"/>
      <c r="J10" s="129"/>
      <c r="L10" s="2" t="s">
        <v>406</v>
      </c>
      <c r="M10" s="130"/>
      <c r="O10" s="130"/>
      <c r="P10" s="130"/>
    </row>
    <row r="11" spans="1:48" ht="13.5" customHeight="1">
      <c r="A11" s="128" t="s">
        <v>306</v>
      </c>
      <c r="B11" s="2" t="s">
        <v>1452</v>
      </c>
      <c r="D11" s="129"/>
      <c r="E11" s="73" t="str">
        <f t="shared" si="0"/>
        <v>Francophone Democratic Front (Front democratique francophone_Pan pour la Wallonie, FDF-PPW)</v>
      </c>
      <c r="F11" s="125" t="str">
        <f t="shared" si="1"/>
        <v>(Front democratique francophone_Pan pour la Wallonie, FDF-PPW)</v>
      </c>
      <c r="G11" s="2" t="s">
        <v>351</v>
      </c>
      <c r="H11" s="2" t="s">
        <v>352</v>
      </c>
      <c r="I11" s="129"/>
      <c r="J11" s="129"/>
      <c r="L11" s="2" t="s">
        <v>407</v>
      </c>
      <c r="M11" s="130"/>
      <c r="O11" s="130"/>
      <c r="P11" s="130"/>
    </row>
    <row r="12" spans="1:48" ht="13.5" customHeight="1">
      <c r="A12" s="128" t="s">
        <v>697</v>
      </c>
      <c r="D12" s="129"/>
      <c r="E12" s="73" t="str">
        <f t="shared" si="0"/>
        <v>New Front of Belgium (Front nouveau de Belgique, FNB)</v>
      </c>
      <c r="F12" s="125" t="str">
        <f t="shared" si="1"/>
        <v>(Front nouveau de Belgique, FNB)</v>
      </c>
      <c r="G12" s="2" t="s">
        <v>694</v>
      </c>
      <c r="H12" s="2" t="s">
        <v>695</v>
      </c>
      <c r="I12" s="129"/>
      <c r="J12" s="129"/>
      <c r="L12" s="2" t="s">
        <v>696</v>
      </c>
    </row>
    <row r="13" spans="1:48" ht="13.5" customHeight="1">
      <c r="A13" s="128" t="s">
        <v>313</v>
      </c>
      <c r="B13" s="2" t="s">
        <v>1447</v>
      </c>
      <c r="C13" s="2" t="s">
        <v>1446</v>
      </c>
      <c r="D13" s="129"/>
      <c r="E13" s="73" t="str">
        <f t="shared" si="0"/>
        <v>National Front (Nationaal Front/ Front National, FN-NF)</v>
      </c>
      <c r="F13" s="125" t="str">
        <f t="shared" si="1"/>
        <v>(Nationaal Front/ Front National, FN-NF)</v>
      </c>
      <c r="G13" s="2" t="s">
        <v>365</v>
      </c>
      <c r="H13" s="2" t="s">
        <v>366</v>
      </c>
      <c r="I13" s="129"/>
      <c r="J13" s="129"/>
      <c r="K13" s="2" t="s">
        <v>415</v>
      </c>
      <c r="L13" s="2" t="s">
        <v>416</v>
      </c>
    </row>
    <row r="14" spans="1:48" ht="13.5" customHeight="1">
      <c r="A14" s="128" t="s">
        <v>307</v>
      </c>
      <c r="B14" s="2" t="s">
        <v>1444</v>
      </c>
      <c r="D14" s="129"/>
      <c r="E14" s="73" t="str">
        <f t="shared" si="0"/>
        <v>GREEN! (GROEN!, G)</v>
      </c>
      <c r="F14" s="125" t="str">
        <f t="shared" si="1"/>
        <v>(GROEN!, G)</v>
      </c>
      <c r="G14" s="2" t="s">
        <v>353</v>
      </c>
      <c r="H14" s="2" t="s">
        <v>354</v>
      </c>
      <c r="I14" s="129"/>
      <c r="J14" s="129"/>
      <c r="K14" s="2" t="s">
        <v>408</v>
      </c>
      <c r="M14" s="130"/>
      <c r="O14" s="130"/>
      <c r="P14" s="130"/>
    </row>
    <row r="15" spans="1:48" ht="13.5" customHeight="1">
      <c r="A15" s="128" t="s">
        <v>702</v>
      </c>
      <c r="D15" s="129"/>
      <c r="E15" s="73" t="str">
        <f t="shared" si="0"/>
        <v>United Left (Gauches unies, GU)</v>
      </c>
      <c r="F15" s="125" t="str">
        <f t="shared" si="1"/>
        <v>(Gauches unies, GU)</v>
      </c>
      <c r="G15" s="2" t="s">
        <v>699</v>
      </c>
      <c r="H15" s="2" t="s">
        <v>700</v>
      </c>
      <c r="I15" s="129"/>
      <c r="J15" s="129"/>
      <c r="L15" s="2" t="s">
        <v>701</v>
      </c>
    </row>
    <row r="16" spans="1:48" ht="13.5" customHeight="1">
      <c r="A16" s="128" t="s">
        <v>760</v>
      </c>
      <c r="D16" s="129"/>
      <c r="E16" s="73" t="str">
        <f t="shared" si="0"/>
        <v>Integral Democracy for the 21st Century (Integrale Democratie voor de 21ste Eeuw, ID21)</v>
      </c>
      <c r="F16" s="125" t="str">
        <f t="shared" si="1"/>
        <v>(Integrale Democratie voor de 21ste Eeuw, ID21)</v>
      </c>
      <c r="G16" s="2" t="s">
        <v>761</v>
      </c>
      <c r="H16" s="2" t="s">
        <v>762</v>
      </c>
      <c r="I16" s="129"/>
      <c r="J16" s="129"/>
      <c r="K16" s="2" t="s">
        <v>759</v>
      </c>
    </row>
    <row r="17" spans="1:20" ht="13.5" customHeight="1">
      <c r="A17" s="128" t="s">
        <v>325</v>
      </c>
      <c r="D17" s="129"/>
      <c r="E17" s="73" t="str">
        <f t="shared" si="0"/>
        <v>Independent (Independent, Independent)</v>
      </c>
      <c r="F17" s="125" t="str">
        <f t="shared" si="1"/>
        <v>(Independent, Independent)</v>
      </c>
      <c r="G17" s="2" t="s">
        <v>386</v>
      </c>
      <c r="H17" s="2" t="s">
        <v>386</v>
      </c>
      <c r="I17" s="129"/>
      <c r="J17" s="129"/>
      <c r="L17" s="2" t="s">
        <v>386</v>
      </c>
    </row>
    <row r="18" spans="1:20" ht="13.5" customHeight="1">
      <c r="A18" s="128" t="s">
        <v>311</v>
      </c>
      <c r="D18" s="129"/>
      <c r="E18" s="73" t="str">
        <f t="shared" si="0"/>
        <v>List of Young people (Liste de jeunes, JEUNES)</v>
      </c>
      <c r="F18" s="125" t="str">
        <f t="shared" si="1"/>
        <v>(Liste de jeunes, JEUNES)</v>
      </c>
      <c r="G18" s="2" t="s">
        <v>361</v>
      </c>
      <c r="H18" s="2" t="s">
        <v>362</v>
      </c>
      <c r="I18" s="129"/>
      <c r="J18" s="129"/>
      <c r="L18" s="2" t="s">
        <v>413</v>
      </c>
      <c r="P18" s="130"/>
    </row>
    <row r="19" spans="1:20" ht="13.5" customHeight="1">
      <c r="A19" s="128" t="s">
        <v>733</v>
      </c>
      <c r="D19" s="129"/>
      <c r="E19" s="73" t="str">
        <f t="shared" si="0"/>
        <v>Young Europe (Junges Europa, JUROPA)</v>
      </c>
      <c r="F19" s="125" t="str">
        <f t="shared" si="1"/>
        <v>(Junges Europa, JUROPA)</v>
      </c>
      <c r="G19" s="2" t="s">
        <v>728</v>
      </c>
      <c r="H19" s="2" t="s">
        <v>727</v>
      </c>
      <c r="I19" s="129"/>
      <c r="J19" s="129"/>
      <c r="K19" s="2" t="s">
        <v>729</v>
      </c>
    </row>
    <row r="20" spans="1:20" ht="13.5" customHeight="1">
      <c r="A20" s="128" t="s">
        <v>299</v>
      </c>
      <c r="B20" s="2" t="s">
        <v>1445</v>
      </c>
      <c r="C20" s="2" t="s">
        <v>1442</v>
      </c>
      <c r="D20" s="129"/>
      <c r="E20" s="73" t="str">
        <f t="shared" si="0"/>
        <v>De Decker's List (Lijst De Decker, LDD)</v>
      </c>
      <c r="F20" s="125" t="str">
        <f t="shared" si="1"/>
        <v>(Lijst De Decker, LDD)</v>
      </c>
      <c r="G20" s="2" t="s">
        <v>338</v>
      </c>
      <c r="H20" s="2" t="s">
        <v>339</v>
      </c>
      <c r="I20" s="129"/>
      <c r="J20" s="129"/>
      <c r="K20" s="2" t="s">
        <v>403</v>
      </c>
      <c r="M20" s="130"/>
      <c r="O20" s="130"/>
      <c r="P20" s="130"/>
    </row>
    <row r="21" spans="1:20" ht="13.5" customHeight="1">
      <c r="A21" s="128" t="s">
        <v>706</v>
      </c>
      <c r="D21" s="129"/>
      <c r="E21" s="73" t="str">
        <f t="shared" si="0"/>
        <v>Europe for Workers and Democracy List (Liste pour I’Europe des travailleurs et de la démocratie, LETD)</v>
      </c>
      <c r="F21" s="125" t="str">
        <f t="shared" si="1"/>
        <v>(Liste pour I’Europe des travailleurs et de la démocratie, LETD)</v>
      </c>
      <c r="G21" s="2" t="s">
        <v>703</v>
      </c>
      <c r="H21" s="2" t="s">
        <v>704</v>
      </c>
      <c r="I21" s="129"/>
      <c r="J21" s="129"/>
      <c r="L21" s="2" t="s">
        <v>705</v>
      </c>
    </row>
    <row r="22" spans="1:20" ht="13.5" customHeight="1">
      <c r="A22" s="128" t="s">
        <v>631</v>
      </c>
      <c r="B22" s="2" t="s">
        <v>1453</v>
      </c>
      <c r="D22" s="129"/>
      <c r="E22" s="73" t="str">
        <f t="shared" si="0"/>
        <v>Reform Movement ( Mouvement Réformateur, MR)</v>
      </c>
      <c r="F22" s="125" t="str">
        <f t="shared" si="1"/>
        <v>( Mouvement Réformateur, MR)</v>
      </c>
      <c r="G22" s="2" t="s">
        <v>395</v>
      </c>
      <c r="H22" s="2" t="s">
        <v>396</v>
      </c>
      <c r="I22" s="129"/>
      <c r="J22" s="129"/>
      <c r="L22" s="2" t="s">
        <v>432</v>
      </c>
    </row>
    <row r="23" spans="1:20" ht="13.5" customHeight="1">
      <c r="A23" s="128" t="s">
        <v>627</v>
      </c>
      <c r="B23" s="2" t="s">
        <v>1446</v>
      </c>
      <c r="C23" s="2" t="s">
        <v>1447</v>
      </c>
      <c r="D23" s="129"/>
      <c r="E23" s="73" t="str">
        <f t="shared" si="0"/>
        <v>New Flemish Alliance (Nieuw-Vlaams Alliantie, N-VA)</v>
      </c>
      <c r="F23" s="125" t="str">
        <f t="shared" si="1"/>
        <v>(Nieuw-Vlaams Alliantie, N-VA)</v>
      </c>
      <c r="G23" s="2" t="s">
        <v>624</v>
      </c>
      <c r="H23" s="2" t="s">
        <v>625</v>
      </c>
      <c r="I23" s="129"/>
      <c r="J23" s="129"/>
      <c r="K23" s="2" t="s">
        <v>626</v>
      </c>
      <c r="N23" s="49"/>
      <c r="O23" s="131"/>
      <c r="T23" s="49"/>
    </row>
    <row r="24" spans="1:20" ht="13.5" customHeight="1">
      <c r="A24" s="128" t="s">
        <v>316</v>
      </c>
      <c r="D24" s="129"/>
      <c r="E24" s="73" t="str">
        <f t="shared" si="0"/>
        <v>Party of the natural law (Natuurwetpartij, NWP)</v>
      </c>
      <c r="F24" s="125" t="str">
        <f t="shared" si="1"/>
        <v>(Natuurwetpartij, NWP)</v>
      </c>
      <c r="G24" s="2" t="s">
        <v>370</v>
      </c>
      <c r="H24" s="2" t="s">
        <v>371</v>
      </c>
      <c r="I24" s="129"/>
      <c r="J24" s="129"/>
      <c r="K24" s="2" t="s">
        <v>418</v>
      </c>
    </row>
    <row r="25" spans="1:20" ht="13.5" customHeight="1">
      <c r="A25" s="128" t="s">
        <v>314</v>
      </c>
      <c r="B25" s="2" t="s">
        <v>1455</v>
      </c>
      <c r="D25" s="129"/>
      <c r="E25" s="73" t="str">
        <f t="shared" si="0"/>
        <v>Other (Other/Other, Other)</v>
      </c>
      <c r="F25" s="125" t="str">
        <f t="shared" si="1"/>
        <v>(Other/Other, Other)</v>
      </c>
      <c r="G25" s="2" t="s">
        <v>367</v>
      </c>
      <c r="H25" s="2" t="s">
        <v>367</v>
      </c>
      <c r="I25" s="129"/>
      <c r="J25" s="129"/>
      <c r="K25" s="2" t="s">
        <v>367</v>
      </c>
      <c r="L25" s="2" t="s">
        <v>367</v>
      </c>
    </row>
    <row r="26" spans="1:20" ht="13.5" customHeight="1">
      <c r="A26" s="128" t="s">
        <v>621</v>
      </c>
      <c r="B26" s="2" t="s">
        <v>1448</v>
      </c>
      <c r="C26" s="2" t="s">
        <v>1445</v>
      </c>
      <c r="D26" s="129"/>
      <c r="E26" s="73" t="str">
        <f t="shared" si="0"/>
        <v>Open Flemish Liberals and Democrats (Open VLD) (Open Vlaamse Liberalen Demokraten , Open VLD)</v>
      </c>
      <c r="F26" s="125" t="str">
        <f t="shared" si="1"/>
        <v>(Open Vlaamse Liberalen Demokraten , Open VLD)</v>
      </c>
      <c r="G26" s="2" t="s">
        <v>435</v>
      </c>
      <c r="H26" s="2" t="s">
        <v>394</v>
      </c>
      <c r="I26" s="129"/>
      <c r="J26" s="129"/>
      <c r="K26" s="2" t="s">
        <v>434</v>
      </c>
    </row>
    <row r="27" spans="1:20" ht="13.5" customHeight="1">
      <c r="A27" s="128" t="s">
        <v>734</v>
      </c>
      <c r="D27" s="129"/>
      <c r="E27" s="73" t="str">
        <f t="shared" si="0"/>
        <v>Labour Party of Belgium (Partei der Arbeit Belgiens, PAB)</v>
      </c>
      <c r="F27" s="125" t="str">
        <f t="shared" si="1"/>
        <v>(Partei der Arbeit Belgiens, PAB)</v>
      </c>
      <c r="G27" s="2" t="s">
        <v>730</v>
      </c>
      <c r="H27" s="2" t="s">
        <v>731</v>
      </c>
      <c r="I27" s="129"/>
      <c r="J27" s="129"/>
      <c r="K27" s="2" t="s">
        <v>732</v>
      </c>
    </row>
    <row r="28" spans="1:20" ht="13.5" customHeight="1">
      <c r="A28" s="128" t="s">
        <v>298</v>
      </c>
      <c r="D28" s="129"/>
      <c r="E28" s="73" t="str">
        <f t="shared" si="0"/>
        <v>Communist Party  (Parti Communiste, PC)</v>
      </c>
      <c r="F28" s="125" t="str">
        <f t="shared" si="1"/>
        <v>(Parti Communiste, PC)</v>
      </c>
      <c r="G28" s="2" t="s">
        <v>336</v>
      </c>
      <c r="H28" s="2" t="s">
        <v>337</v>
      </c>
      <c r="I28" s="129"/>
      <c r="J28" s="129"/>
      <c r="L28" s="2" t="s">
        <v>402</v>
      </c>
      <c r="M28" s="130"/>
      <c r="O28" s="49"/>
      <c r="P28" s="130"/>
    </row>
    <row r="29" spans="1:20" ht="13.5" customHeight="1">
      <c r="A29" s="128" t="s">
        <v>726</v>
      </c>
      <c r="D29" s="129"/>
      <c r="E29" s="73" t="str">
        <f t="shared" si="0"/>
        <v>Party of German-Speaking Belgians (Dartei der Deutschsprachigen Belgien, PDB)</v>
      </c>
      <c r="F29" s="125" t="str">
        <f t="shared" si="1"/>
        <v>(Dartei der Deutschsprachigen Belgien, PDB)</v>
      </c>
      <c r="G29" s="2" t="s">
        <v>722</v>
      </c>
      <c r="H29" s="2" t="s">
        <v>720</v>
      </c>
      <c r="I29" s="129"/>
      <c r="J29" s="129"/>
      <c r="K29" s="2" t="s">
        <v>721</v>
      </c>
    </row>
    <row r="30" spans="1:20" ht="13.5" customHeight="1">
      <c r="A30" s="128" t="s">
        <v>725</v>
      </c>
      <c r="D30" s="129"/>
      <c r="E30" s="73" t="str">
        <f t="shared" si="0"/>
        <v>Party for Freedom and Progress (Partti fir Freiheit und Fortschritt, PFF)</v>
      </c>
      <c r="F30" s="125" t="str">
        <f t="shared" si="1"/>
        <v>(Partti fir Freiheit und Fortschritt, PFF)</v>
      </c>
      <c r="G30" s="2" t="s">
        <v>719</v>
      </c>
      <c r="H30" s="2" t="s">
        <v>718</v>
      </c>
      <c r="I30" s="129"/>
      <c r="J30" s="129"/>
      <c r="K30" s="2" t="s">
        <v>717</v>
      </c>
    </row>
    <row r="31" spans="1:20" ht="13.5" customHeight="1">
      <c r="A31" s="128" t="s">
        <v>711</v>
      </c>
      <c r="D31" s="129"/>
      <c r="E31" s="73" t="str">
        <f t="shared" si="0"/>
        <v>Humanist Party (Humanistische partij/Parti humaniste, PH-HP)</v>
      </c>
      <c r="F31" s="125" t="str">
        <f t="shared" si="1"/>
        <v>(Humanistische partij/Parti humaniste, PH-HP)</v>
      </c>
      <c r="G31" s="2" t="s">
        <v>709</v>
      </c>
      <c r="H31" s="2" t="s">
        <v>710</v>
      </c>
      <c r="I31" s="129"/>
      <c r="J31" s="129"/>
      <c r="K31" s="2" t="s">
        <v>708</v>
      </c>
      <c r="L31" s="2" t="s">
        <v>707</v>
      </c>
    </row>
    <row r="32" spans="1:20" ht="13.5" customHeight="1">
      <c r="A32" s="128" t="s">
        <v>690</v>
      </c>
      <c r="D32" s="129"/>
      <c r="E32" s="73" t="str">
        <f t="shared" si="0"/>
        <v>Party for New Politics in Belgium (Partij voor een Nieuwe Politiek in België, PNPb)</v>
      </c>
      <c r="F32" s="125" t="str">
        <f t="shared" si="1"/>
        <v>(Partij voor een Nieuwe Politiek in België, PNPb)</v>
      </c>
      <c r="G32" s="2" t="s">
        <v>693</v>
      </c>
      <c r="H32" s="7" t="s">
        <v>692</v>
      </c>
      <c r="I32" s="129"/>
      <c r="J32" s="129"/>
      <c r="K32" s="2" t="s">
        <v>691</v>
      </c>
    </row>
    <row r="33" spans="1:18" ht="13.5" customHeight="1">
      <c r="A33" s="128" t="s">
        <v>322</v>
      </c>
      <c r="D33" s="129"/>
      <c r="E33" s="73" t="str">
        <f t="shared" si="0"/>
        <v>Socialist Workers Party (Socialistische Arbeiders Partij/Parti ouvrier socialiste, POS-SAP)</v>
      </c>
      <c r="F33" s="125" t="str">
        <f t="shared" si="1"/>
        <v>(Socialistische Arbeiders Partij/Parti ouvrier socialiste, POS-SAP)</v>
      </c>
      <c r="G33" s="2" t="s">
        <v>381</v>
      </c>
      <c r="H33" s="2" t="s">
        <v>382</v>
      </c>
      <c r="I33" s="129"/>
      <c r="J33" s="129"/>
      <c r="K33" s="2" t="s">
        <v>424</v>
      </c>
      <c r="L33" s="2" t="s">
        <v>425</v>
      </c>
    </row>
    <row r="34" spans="1:18" ht="13.5" customHeight="1">
      <c r="A34" s="128" t="s">
        <v>310</v>
      </c>
      <c r="B34" s="2" t="s">
        <v>1453</v>
      </c>
      <c r="D34" s="129"/>
      <c r="E34" s="73" t="str">
        <f t="shared" ref="E34:E61" si="2">G34&amp;" "&amp;F34</f>
        <v>Liberal Reform Party (Parti réformateur liberal, PRL)</v>
      </c>
      <c r="F34" s="125" t="str">
        <f t="shared" ref="F34:F61" si="3">"("&amp;IF(AND(K34="",L34="")=TRUE,"",IF(K34="",L34,IF(L34="",K34,K34&amp;"/"&amp;L34))&amp;", "&amp;H34&amp;")"&amp;IF(M34="","",", known until "&amp;R34&amp;" as "&amp;M34&amp;" ("&amp;N34&amp;", "&amp;O34&amp;IF(P34="","","/ "&amp;P34)&amp;")"&amp;IF(S34="","",", known from "&amp;R34&amp;" until "&amp;X34&amp;" as "&amp;S34&amp;" ("&amp;T34&amp;", "&amp;U34&amp;IF(V34="","","/ "&amp;V34)&amp;")"))&amp;IF(AD34="","",", known from "&amp;X34&amp;" until "&amp;AD34&amp;" as "&amp;Y34&amp;" ("&amp;Z34&amp;", "&amp;AA34&amp;")"&amp;IF(AB34="","","/ "&amp;AB34)&amp;")")&amp;IF(AE34="","",", known from "&amp;AD34&amp;" until "&amp;AJ34&amp;" as "&amp;AE34&amp;" ("&amp;AF34&amp;", "&amp;AG34&amp;IF(AH34="","","/ "&amp;AH34)&amp;")")&amp;IF(AK34="","",", known from "&amp;AJ34&amp;" until "&amp;AP34&amp;" as "&amp;AK34&amp;" ("&amp;AL34&amp;", "&amp;AM34&amp;IF(AN34="","","/ "&amp;AN34)&amp;")")&amp;IF(AQ34="","",", known from "&amp;AP34&amp;" until "&amp;AV34&amp;" as "&amp;AQ34&amp;" ("&amp;AR34&amp;", "&amp;AS34&amp;IF(AT34="","","/ "&amp;AT34)&amp;")"))</f>
        <v>(Parti réformateur liberal, PRL)</v>
      </c>
      <c r="G34" s="2" t="s">
        <v>359</v>
      </c>
      <c r="H34" s="2" t="s">
        <v>360</v>
      </c>
      <c r="I34" s="129"/>
      <c r="J34" s="129"/>
      <c r="L34" s="2" t="s">
        <v>412</v>
      </c>
    </row>
    <row r="35" spans="1:18" ht="13.5" customHeight="1">
      <c r="A35" s="128" t="s">
        <v>1457</v>
      </c>
      <c r="D35" s="129"/>
      <c r="E35" s="73" t="str">
        <f t="shared" si="2"/>
        <v>Federation of the Liberal Reform Party, the Francophone Democratic Front and the Movement of Citizens for Change (Fédération Parti Réformateur Libéral - Front Démocratique des Francophones – Mouvement des Citoyens pour le Changement , PRL-FDF-MCC)</v>
      </c>
      <c r="F35" s="125" t="str">
        <f t="shared" si="3"/>
        <v>(Fédération Parti Réformateur Libéral - Front Démocratique des Francophones – Mouvement des Citoyens pour le Changement , PRL-FDF-MCC)</v>
      </c>
      <c r="G35" s="2" t="s">
        <v>397</v>
      </c>
      <c r="H35" s="2" t="s">
        <v>398</v>
      </c>
      <c r="I35" s="129"/>
      <c r="J35" s="129"/>
      <c r="L35" s="2" t="s">
        <v>433</v>
      </c>
    </row>
    <row r="36" spans="1:18" ht="13.5" customHeight="1">
      <c r="A36" s="128" t="s">
        <v>323</v>
      </c>
      <c r="B36" s="2" t="s">
        <v>1454</v>
      </c>
      <c r="D36" s="129"/>
      <c r="E36" s="73" t="str">
        <f t="shared" si="2"/>
        <v>Socialist Party (Parti socialiste, PS)</v>
      </c>
      <c r="F36" s="125" t="str">
        <f t="shared" si="3"/>
        <v>(Parti socialiste, PS)</v>
      </c>
      <c r="G36" s="2" t="s">
        <v>380</v>
      </c>
      <c r="H36" s="2" t="s">
        <v>383</v>
      </c>
      <c r="I36" s="129"/>
      <c r="J36" s="129"/>
      <c r="L36" s="2" t="s">
        <v>426</v>
      </c>
    </row>
    <row r="37" spans="1:18" ht="13.5" customHeight="1">
      <c r="A37" s="128" t="s">
        <v>297</v>
      </c>
      <c r="B37" s="2" t="s">
        <v>1440</v>
      </c>
      <c r="C37" s="2" t="s">
        <v>1451</v>
      </c>
      <c r="D37" s="129"/>
      <c r="E37" s="73" t="str">
        <f t="shared" si="2"/>
        <v>Democrat Humanist Centre (Centre Démocrate Humaniste, CDH), known until 18 May 2002 as Christian Social Party (PSC, / Parti social chrétien)</v>
      </c>
      <c r="F37" s="125" t="str">
        <f t="shared" si="3"/>
        <v>(Centre Démocrate Humaniste, CDH), known until 18 May 2002 as Christian Social Party (PSC, / Parti social chrétien)</v>
      </c>
      <c r="G37" s="2" t="s">
        <v>392</v>
      </c>
      <c r="H37" s="2" t="s">
        <v>393</v>
      </c>
      <c r="I37" s="129"/>
      <c r="J37" s="129"/>
      <c r="L37" s="2" t="s">
        <v>431</v>
      </c>
      <c r="M37" s="2" t="s">
        <v>334</v>
      </c>
      <c r="N37" s="2" t="s">
        <v>335</v>
      </c>
      <c r="P37" s="2" t="s">
        <v>635</v>
      </c>
      <c r="Q37" s="149">
        <v>37394</v>
      </c>
      <c r="R37" s="150" t="s">
        <v>636</v>
      </c>
    </row>
    <row r="38" spans="1:18" ht="13.5" customHeight="1">
      <c r="A38" s="128" t="s">
        <v>309</v>
      </c>
      <c r="D38" s="129"/>
      <c r="E38" s="73" t="str">
        <f t="shared" si="2"/>
        <v>Labour Party (Partij van de Arbeid/Parti du Travail de Belgique, PVDA-PTB)</v>
      </c>
      <c r="F38" s="125" t="str">
        <f t="shared" si="3"/>
        <v>(Partij van de Arbeid/Parti du Travail de Belgique, PVDA-PTB)</v>
      </c>
      <c r="G38" s="2" t="s">
        <v>357</v>
      </c>
      <c r="H38" s="2" t="s">
        <v>358</v>
      </c>
      <c r="I38" s="129"/>
      <c r="J38" s="129"/>
      <c r="K38" s="2" t="s">
        <v>410</v>
      </c>
      <c r="L38" s="2" t="s">
        <v>411</v>
      </c>
      <c r="M38" s="130"/>
      <c r="O38" s="130"/>
      <c r="P38" s="130"/>
    </row>
    <row r="39" spans="1:18" ht="13.5" customHeight="1">
      <c r="A39" s="128" t="s">
        <v>1505</v>
      </c>
      <c r="D39" s="129"/>
      <c r="E39" s="73" t="str">
        <f t="shared" ref="E39:E40" si="4">G39&amp;" "&amp;F39</f>
        <v>Labour Party (Partij van de Arbeid, PVDA)</v>
      </c>
      <c r="F39" s="125" t="str">
        <f t="shared" ref="F39:F40" si="5">"("&amp;IF(AND(K39="",L39="")=TRUE,"",IF(K39="",L39,IF(L39="",K39,K39&amp;"/"&amp;L39))&amp;", "&amp;H39&amp;")"&amp;IF(M39="","",", known until "&amp;R39&amp;" as "&amp;M39&amp;" ("&amp;N39&amp;", "&amp;O39&amp;IF(P39="","","/ "&amp;P39)&amp;")"&amp;IF(S39="","",", known from "&amp;R39&amp;" until "&amp;X39&amp;" as "&amp;S39&amp;" ("&amp;T39&amp;", "&amp;U39&amp;IF(V39="","","/ "&amp;V39)&amp;")"))&amp;IF(AD39="","",", known from "&amp;X39&amp;" until "&amp;AD39&amp;" as "&amp;Y39&amp;" ("&amp;Z39&amp;", "&amp;AA39&amp;")"&amp;IF(AB39="","","/ "&amp;AB39)&amp;")")&amp;IF(AE39="","",", known from "&amp;AD39&amp;" until "&amp;AJ39&amp;" as "&amp;AE39&amp;" ("&amp;AF39&amp;", "&amp;AG39&amp;IF(AH39="","","/ "&amp;AH39)&amp;")")&amp;IF(AK39="","",", known from "&amp;AJ39&amp;" until "&amp;AP39&amp;" as "&amp;AK39&amp;" ("&amp;AL39&amp;", "&amp;AM39&amp;IF(AN39="","","/ "&amp;AN39)&amp;")")&amp;IF(AQ39="","",", known from "&amp;AP39&amp;" until "&amp;AV39&amp;" as "&amp;AQ39&amp;" ("&amp;AR39&amp;", "&amp;AS39&amp;IF(AT39="","","/ "&amp;AT39)&amp;")"))</f>
        <v>(Partij van de Arbeid, PVDA)</v>
      </c>
      <c r="G39" s="2" t="s">
        <v>357</v>
      </c>
      <c r="H39" s="2" t="s">
        <v>1436</v>
      </c>
      <c r="I39" s="129"/>
      <c r="J39" s="129"/>
      <c r="K39" s="2" t="s">
        <v>410</v>
      </c>
      <c r="M39" s="130"/>
      <c r="O39" s="130"/>
      <c r="P39" s="130"/>
    </row>
    <row r="40" spans="1:18" ht="13.5" customHeight="1">
      <c r="A40" s="128" t="s">
        <v>1506</v>
      </c>
      <c r="D40" s="129"/>
      <c r="E40" s="73" t="str">
        <f t="shared" si="4"/>
        <v>Labour Party (Parti du Travail de Belgique, PTB)</v>
      </c>
      <c r="F40" s="125" t="str">
        <f t="shared" si="5"/>
        <v>(Parti du Travail de Belgique, PTB)</v>
      </c>
      <c r="G40" s="2" t="s">
        <v>357</v>
      </c>
      <c r="H40" s="2" t="s">
        <v>1507</v>
      </c>
      <c r="I40" s="129"/>
      <c r="J40" s="129"/>
      <c r="L40" s="2" t="s">
        <v>411</v>
      </c>
      <c r="M40" s="130"/>
      <c r="O40" s="130"/>
      <c r="P40" s="130"/>
    </row>
    <row r="41" spans="1:18" ht="13.5" customHeight="1">
      <c r="A41" s="128" t="s">
        <v>315</v>
      </c>
      <c r="B41" s="2" t="s">
        <v>1448</v>
      </c>
      <c r="C41" s="2" t="s">
        <v>1445</v>
      </c>
      <c r="D41" s="129"/>
      <c r="E41" s="73" t="str">
        <f t="shared" si="2"/>
        <v>Party of Liberty and Progress ( Partij voor Vrijheid en Vooruitgang, PVV)</v>
      </c>
      <c r="F41" s="125" t="str">
        <f t="shared" si="3"/>
        <v>( Partij voor Vrijheid en Vooruitgang, PVV)</v>
      </c>
      <c r="G41" s="2" t="s">
        <v>368</v>
      </c>
      <c r="H41" s="2" t="s">
        <v>369</v>
      </c>
      <c r="I41" s="129"/>
      <c r="J41" s="129"/>
      <c r="K41" s="2" t="s">
        <v>417</v>
      </c>
    </row>
    <row r="42" spans="1:18" ht="13.5" customHeight="1">
      <c r="A42" s="128" t="s">
        <v>318</v>
      </c>
      <c r="D42" s="129"/>
      <c r="E42" s="73" t="str">
        <f t="shared" si="2"/>
        <v>Rainbow (Regenboog, REGEBO)</v>
      </c>
      <c r="F42" s="125" t="str">
        <f t="shared" si="3"/>
        <v>(Regenboog, REGEBO)</v>
      </c>
      <c r="G42" s="2" t="s">
        <v>374</v>
      </c>
      <c r="H42" s="2" t="s">
        <v>375</v>
      </c>
      <c r="I42" s="129"/>
      <c r="J42" s="129"/>
      <c r="L42" s="2" t="s">
        <v>421</v>
      </c>
    </row>
    <row r="43" spans="1:18" ht="13.5" customHeight="1">
      <c r="A43" s="128" t="s">
        <v>319</v>
      </c>
      <c r="D43" s="129"/>
      <c r="E43" s="73" t="str">
        <f t="shared" si="2"/>
        <v>Red-green movement ( Rood-Groen beweging, RGB)</v>
      </c>
      <c r="F43" s="125" t="str">
        <f t="shared" si="3"/>
        <v>( Rood-Groen beweging, RGB)</v>
      </c>
      <c r="G43" s="2" t="s">
        <v>376</v>
      </c>
      <c r="H43" s="2" t="s">
        <v>377</v>
      </c>
      <c r="I43" s="129"/>
      <c r="J43" s="129"/>
      <c r="L43" s="2" t="s">
        <v>422</v>
      </c>
    </row>
    <row r="44" spans="1:18" ht="13.5" customHeight="1">
      <c r="A44" s="128" t="s">
        <v>317</v>
      </c>
      <c r="D44" s="129"/>
      <c r="E44" s="73" t="str">
        <f t="shared" si="2"/>
        <v>Better Seeking Alternatives than Doing Nothing in Apathy (Beter Alternatieven Nastreven Als Apathisch Nietsdoen/ - , BANAAN), known until  as Radical Reformers fighting for an upright Society (ROSSEM, Radikale Omvormers Strijders en Strubbelaars voor een Eerlijke Maatschappij)</v>
      </c>
      <c r="F44" s="125" t="str">
        <f t="shared" si="3"/>
        <v>(Beter Alternatieven Nastreven Als Apathisch Nietsdoen/ - , BANAAN), known until  as Radical Reformers fighting for an upright Society (ROSSEM, Radikale Omvormers Strijders en Strubbelaars voor een Eerlijke Maatschappij)</v>
      </c>
      <c r="G44" s="2" t="s">
        <v>1367</v>
      </c>
      <c r="H44" s="2" t="s">
        <v>1366</v>
      </c>
      <c r="I44" s="129"/>
      <c r="J44" s="129"/>
      <c r="K44" s="2" t="s">
        <v>1365</v>
      </c>
      <c r="L44" s="2" t="s">
        <v>420</v>
      </c>
      <c r="M44" s="2" t="s">
        <v>372</v>
      </c>
      <c r="N44" s="2" t="s">
        <v>373</v>
      </c>
      <c r="O44" s="2" t="s">
        <v>419</v>
      </c>
    </row>
    <row r="45" spans="1:18" ht="13.5" customHeight="1">
      <c r="A45" s="128" t="s">
        <v>327</v>
      </c>
      <c r="D45" s="129"/>
      <c r="E45" s="73" t="str">
        <f t="shared" si="2"/>
        <v>Walloon Rally (Rassemblement wallon, RW)</v>
      </c>
      <c r="F45" s="125" t="str">
        <f t="shared" si="3"/>
        <v>(Rassemblement wallon, RW)</v>
      </c>
      <c r="G45" s="2" t="s">
        <v>389</v>
      </c>
      <c r="H45" s="2" t="s">
        <v>390</v>
      </c>
      <c r="I45" s="129"/>
      <c r="J45" s="129"/>
      <c r="L45" s="2" t="s">
        <v>428</v>
      </c>
    </row>
    <row r="46" spans="1:18" ht="13.5" customHeight="1">
      <c r="A46" s="128" t="s">
        <v>746</v>
      </c>
      <c r="D46" s="129"/>
      <c r="E46" s="73" t="str">
        <f t="shared" si="2"/>
        <v>Social Liberal Democrats (Sociaal-Liberale Democraten, SoLiDe)</v>
      </c>
      <c r="F46" s="125" t="str">
        <f t="shared" si="3"/>
        <v>(Sociaal-Liberale Democraten, SoLiDe)</v>
      </c>
      <c r="G46" s="2" t="s">
        <v>745</v>
      </c>
      <c r="H46" s="2" t="s">
        <v>744</v>
      </c>
      <c r="I46" s="129"/>
      <c r="J46" s="129"/>
      <c r="K46" s="2" t="s">
        <v>743</v>
      </c>
    </row>
    <row r="47" spans="1:18" ht="13.5" customHeight="1">
      <c r="A47" s="128" t="s">
        <v>321</v>
      </c>
      <c r="B47" s="2" t="s">
        <v>1449</v>
      </c>
      <c r="D47" s="129"/>
      <c r="E47" s="73" t="str">
        <f t="shared" si="2"/>
        <v>Socialist Party-Differently (Socialistische Partij Anders, sp.a), known until 13 October 2001 as Socialist Party (SP, SocialistischePartij)</v>
      </c>
      <c r="F47" s="125" t="str">
        <f t="shared" si="3"/>
        <v>(Socialistische Partij Anders, sp.a), known until 13 October 2001 as Socialist Party (SP, SocialistischePartij)</v>
      </c>
      <c r="G47" s="2" t="s">
        <v>634</v>
      </c>
      <c r="H47" s="2" t="s">
        <v>1508</v>
      </c>
      <c r="I47" s="129"/>
      <c r="J47" s="132"/>
      <c r="K47" s="2" t="s">
        <v>633</v>
      </c>
      <c r="M47" s="2" t="s">
        <v>380</v>
      </c>
      <c r="N47" s="2" t="s">
        <v>78</v>
      </c>
      <c r="O47" s="2" t="s">
        <v>429</v>
      </c>
      <c r="Q47" s="149">
        <v>37177</v>
      </c>
      <c r="R47" s="153" t="s">
        <v>766</v>
      </c>
    </row>
    <row r="48" spans="1:18" ht="13.5" customHeight="1">
      <c r="A48" s="128" t="s">
        <v>1493</v>
      </c>
      <c r="B48" s="2" t="s">
        <v>1449</v>
      </c>
      <c r="D48" s="129"/>
      <c r="E48" s="73" t="str">
        <f t="shared" ref="E48" si="6">G48&amp;" "&amp;F48</f>
        <v>Socialist Party (German) (Sozialistische Partei, SP)</v>
      </c>
      <c r="F48" s="125" t="str">
        <f t="shared" ref="F48" si="7">"("&amp;IF(AND(K48="",L48="")=TRUE,"",IF(K48="",L48,IF(L48="",K48,K48&amp;"/"&amp;L48))&amp;", "&amp;H48&amp;")"&amp;IF(M48="","",", known until "&amp;R48&amp;" as "&amp;M48&amp;" ("&amp;N48&amp;", "&amp;O48&amp;IF(P48="","","/ "&amp;P48)&amp;")"&amp;IF(S48="","",", known from "&amp;R48&amp;" until "&amp;X48&amp;" as "&amp;S48&amp;" ("&amp;T48&amp;", "&amp;U48&amp;IF(V48="","","/ "&amp;V48)&amp;")"))&amp;IF(AD48="","",", known from "&amp;X48&amp;" until "&amp;AD48&amp;" as "&amp;Y48&amp;" ("&amp;Z48&amp;", "&amp;AA48&amp;")"&amp;IF(AB48="","","/ "&amp;AB48)&amp;")")&amp;IF(AE48="","",", known from "&amp;AD48&amp;" until "&amp;AJ48&amp;" as "&amp;AE48&amp;" ("&amp;AF48&amp;", "&amp;AG48&amp;IF(AH48="","","/ "&amp;AH48)&amp;")")&amp;IF(AK48="","",", known from "&amp;AJ48&amp;" until "&amp;AP48&amp;" as "&amp;AK48&amp;" ("&amp;AL48&amp;", "&amp;AM48&amp;IF(AN48="","","/ "&amp;AN48)&amp;")")&amp;IF(AQ48="","",", known from "&amp;AP48&amp;" until "&amp;AV48&amp;" as "&amp;AQ48&amp;" ("&amp;AR48&amp;", "&amp;AS48&amp;IF(AT48="","","/ "&amp;AT48)&amp;")"))</f>
        <v>(Sozialistische Partei, SP)</v>
      </c>
      <c r="G48" s="2" t="s">
        <v>1495</v>
      </c>
      <c r="H48" s="2" t="s">
        <v>78</v>
      </c>
      <c r="I48" s="129"/>
      <c r="J48" s="132"/>
      <c r="K48" s="2" t="s">
        <v>1494</v>
      </c>
      <c r="Q48" s="149"/>
      <c r="R48" s="153"/>
    </row>
    <row r="49" spans="1:18" ht="13.5" customHeight="1">
      <c r="A49" s="128" t="s">
        <v>769</v>
      </c>
      <c r="B49" s="2" t="s">
        <v>770</v>
      </c>
      <c r="D49" s="129"/>
      <c r="E49" s="73" t="str">
        <f t="shared" si="2"/>
        <v>Social Liberal Party (Sociaal-Liberale Partij, SLP), known until 19 April 2008 as Spirit (Spirit, Spirit)</v>
      </c>
      <c r="F49" s="125" t="str">
        <f t="shared" si="3"/>
        <v>(Sociaal-Liberale Partij, SLP), known until 19 April 2008 as Spirit (Spirit, Spirit)</v>
      </c>
      <c r="G49" s="2" t="s">
        <v>771</v>
      </c>
      <c r="H49" s="2" t="s">
        <v>772</v>
      </c>
      <c r="I49" s="129"/>
      <c r="J49" s="132"/>
      <c r="K49" s="2" t="s">
        <v>773</v>
      </c>
      <c r="M49" s="2" t="s">
        <v>774</v>
      </c>
      <c r="N49" s="2" t="s">
        <v>774</v>
      </c>
      <c r="O49" s="2" t="s">
        <v>774</v>
      </c>
      <c r="Q49" s="149">
        <v>39557</v>
      </c>
      <c r="R49" s="153" t="s">
        <v>775</v>
      </c>
    </row>
    <row r="50" spans="1:18" ht="13.5" customHeight="1">
      <c r="A50" s="128" t="s">
        <v>750</v>
      </c>
      <c r="D50" s="129"/>
      <c r="E50" s="73" t="str">
        <f t="shared" si="2"/>
        <v>Solidarity, universality, Human rights/ (Solidarité, universalité, droits de I’homme, SUD)</v>
      </c>
      <c r="F50" s="125" t="str">
        <f t="shared" si="3"/>
        <v>(Solidarité, universalité, droits de I’homme, SUD)</v>
      </c>
      <c r="G50" s="2" t="s">
        <v>747</v>
      </c>
      <c r="H50" s="2" t="s">
        <v>749</v>
      </c>
      <c r="I50" s="129"/>
      <c r="J50" s="129"/>
      <c r="K50" s="2" t="s">
        <v>748</v>
      </c>
      <c r="L50" s="152"/>
    </row>
    <row r="51" spans="1:18" ht="13.5" customHeight="1">
      <c r="A51" s="128" t="s">
        <v>300</v>
      </c>
      <c r="D51" s="129"/>
      <c r="E51" s="73" t="str">
        <f t="shared" si="2"/>
        <v>Democratic Union for the Respect of Labour (Respekt voor Arbeid en Democratie/Union democratique pour le respect du travail, UDRT-RAD)</v>
      </c>
      <c r="F51" s="125" t="str">
        <f t="shared" si="3"/>
        <v>(Respekt voor Arbeid en Democratie/Union democratique pour le respect du travail, UDRT-RAD)</v>
      </c>
      <c r="G51" s="2" t="s">
        <v>340</v>
      </c>
      <c r="H51" s="2" t="s">
        <v>341</v>
      </c>
      <c r="I51" s="129"/>
      <c r="J51" s="129"/>
      <c r="K51" s="2" t="s">
        <v>404</v>
      </c>
      <c r="L51" s="2" t="s">
        <v>405</v>
      </c>
      <c r="M51" s="130"/>
      <c r="O51" s="130"/>
      <c r="P51" s="130"/>
    </row>
    <row r="52" spans="1:18" ht="13.5" customHeight="1">
      <c r="A52" s="128" t="s">
        <v>294</v>
      </c>
      <c r="D52" s="129"/>
      <c r="E52" s="73" t="str">
        <f t="shared" si="2"/>
        <v>Belgian nationalists (Nationalistes belges, UNIE)</v>
      </c>
      <c r="F52" s="125" t="str">
        <f t="shared" si="3"/>
        <v>(Nationalistes belges, UNIE)</v>
      </c>
      <c r="G52" s="2" t="s">
        <v>328</v>
      </c>
      <c r="H52" s="2" t="s">
        <v>329</v>
      </c>
      <c r="I52" s="129"/>
      <c r="J52" s="129"/>
      <c r="L52" s="2" t="s">
        <v>399</v>
      </c>
      <c r="M52" s="130"/>
      <c r="O52" s="131"/>
      <c r="P52" s="130"/>
    </row>
    <row r="53" spans="1:18" ht="13.5" customHeight="1">
      <c r="A53" s="128" t="s">
        <v>324</v>
      </c>
      <c r="D53" s="132"/>
      <c r="E53" s="73" t="str">
        <f t="shared" si="2"/>
        <v>Vivant (Vivant/Vivant, V)</v>
      </c>
      <c r="F53" s="125" t="str">
        <f t="shared" si="3"/>
        <v>(Vivant/Vivant, V)</v>
      </c>
      <c r="G53" s="2" t="s">
        <v>384</v>
      </c>
      <c r="H53" s="7" t="s">
        <v>385</v>
      </c>
      <c r="I53" s="132"/>
      <c r="J53" s="129"/>
      <c r="K53" s="2" t="s">
        <v>384</v>
      </c>
      <c r="L53" s="2" t="s">
        <v>384</v>
      </c>
    </row>
    <row r="54" spans="1:18" ht="13.5" customHeight="1">
      <c r="A54" s="68" t="s">
        <v>302</v>
      </c>
      <c r="B54" s="2" t="s">
        <v>1450</v>
      </c>
      <c r="C54" s="2" t="s">
        <v>1447</v>
      </c>
      <c r="D54" s="129"/>
      <c r="E54" s="73" t="str">
        <f t="shared" si="2"/>
        <v>Flemish Block (Vlaams Blok, VB)</v>
      </c>
      <c r="F54" s="125" t="str">
        <f t="shared" si="3"/>
        <v>(Vlaams Blok, VB)</v>
      </c>
      <c r="G54" s="2" t="s">
        <v>344</v>
      </c>
      <c r="H54" s="2" t="s">
        <v>345</v>
      </c>
      <c r="I54" s="129"/>
      <c r="J54" s="129"/>
      <c r="K54" s="2" t="s">
        <v>752</v>
      </c>
      <c r="M54" s="130"/>
      <c r="O54" s="130"/>
      <c r="P54" s="130"/>
    </row>
    <row r="55" spans="1:18" ht="13.5" customHeight="1">
      <c r="A55" s="128" t="s">
        <v>303</v>
      </c>
      <c r="D55" s="129"/>
      <c r="E55" s="73" t="str">
        <f t="shared" si="2"/>
        <v>Flemish Liberals and Democrats  (Vlaamse Liberalen en Democraten, VLD)</v>
      </c>
      <c r="F55" s="125" t="str">
        <f t="shared" si="3"/>
        <v>(Vlaamse Liberalen en Democraten, VLD)</v>
      </c>
      <c r="G55" s="2" t="s">
        <v>346</v>
      </c>
      <c r="H55" s="2" t="s">
        <v>347</v>
      </c>
      <c r="I55" s="129"/>
      <c r="J55" s="129"/>
      <c r="K55" s="2" t="s">
        <v>753</v>
      </c>
      <c r="M55" s="130"/>
      <c r="O55" s="130"/>
      <c r="P55" s="130"/>
    </row>
    <row r="56" spans="1:18" ht="13.5" customHeight="1">
      <c r="A56" s="128" t="s">
        <v>738</v>
      </c>
      <c r="B56" s="2" t="s">
        <v>1448</v>
      </c>
      <c r="C56" s="2" t="s">
        <v>1445</v>
      </c>
      <c r="D56" s="129"/>
      <c r="E56" s="73" t="str">
        <f t="shared" si="2"/>
        <v>Flemish Liberals and Democrats Alive (Vlaamse Liberalen en Democraten Vivant, VLD-Vivant)</v>
      </c>
      <c r="F56" s="125" t="str">
        <f t="shared" si="3"/>
        <v>(Vlaamse Liberalen en Democraten Vivant, VLD-Vivant)</v>
      </c>
      <c r="G56" s="162" t="s">
        <v>736</v>
      </c>
      <c r="H56" s="2" t="s">
        <v>737</v>
      </c>
      <c r="I56" s="129"/>
      <c r="J56" s="129"/>
      <c r="K56" s="2" t="s">
        <v>735</v>
      </c>
      <c r="L56" s="7"/>
    </row>
    <row r="57" spans="1:18" ht="13.5" customHeight="1">
      <c r="A57" s="128" t="s">
        <v>305</v>
      </c>
      <c r="B57" s="2" t="s">
        <v>1456</v>
      </c>
      <c r="D57" s="129"/>
      <c r="E57" s="73" t="str">
        <f t="shared" si="2"/>
        <v>People's Union (Volksunie, VU)</v>
      </c>
      <c r="F57" s="125" t="str">
        <f t="shared" si="3"/>
        <v>(Volksunie, VU)</v>
      </c>
      <c r="G57" s="2" t="s">
        <v>756</v>
      </c>
      <c r="H57" s="2" t="s">
        <v>350</v>
      </c>
      <c r="I57" s="129"/>
      <c r="J57" s="129"/>
      <c r="K57" s="2" t="s">
        <v>755</v>
      </c>
      <c r="M57" s="130"/>
      <c r="O57" s="130"/>
      <c r="P57" s="130"/>
    </row>
    <row r="58" spans="1:18" ht="13.5" customHeight="1">
      <c r="A58" s="128" t="s">
        <v>751</v>
      </c>
      <c r="B58" s="2" t="s">
        <v>1456</v>
      </c>
      <c r="D58" s="129"/>
      <c r="E58" s="73" t="str">
        <f t="shared" si="2"/>
        <v>People's Union and ID21 (Volksunie en Integrale Democratie voor de 21ste Eeuw, VU-ID21)</v>
      </c>
      <c r="F58" s="125" t="str">
        <f t="shared" si="3"/>
        <v>(Volksunie en Integrale Democratie voor de 21ste Eeuw, VU-ID21)</v>
      </c>
      <c r="G58" s="2" t="s">
        <v>757</v>
      </c>
      <c r="H58" s="2" t="s">
        <v>758</v>
      </c>
      <c r="I58" s="129"/>
      <c r="J58" s="129"/>
      <c r="K58" s="152" t="s">
        <v>763</v>
      </c>
      <c r="L58" s="152"/>
    </row>
    <row r="59" spans="1:18" ht="13.5" customHeight="1">
      <c r="A59" s="128" t="s">
        <v>304</v>
      </c>
      <c r="D59" s="129"/>
      <c r="E59" s="73" t="str">
        <f t="shared" si="2"/>
        <v>Flemish People’s Party (Vlaamse Volks Partij, VVP)</v>
      </c>
      <c r="F59" s="125" t="str">
        <f t="shared" si="3"/>
        <v>(Vlaamse Volks Partij, VVP)</v>
      </c>
      <c r="G59" s="2" t="s">
        <v>348</v>
      </c>
      <c r="H59" s="2" t="s">
        <v>349</v>
      </c>
      <c r="I59" s="129"/>
      <c r="J59" s="129"/>
      <c r="K59" s="2" t="s">
        <v>754</v>
      </c>
      <c r="M59" s="130"/>
      <c r="O59" s="130"/>
      <c r="P59" s="130"/>
    </row>
    <row r="60" spans="1:18" ht="13.5" customHeight="1">
      <c r="A60" s="128" t="s">
        <v>326</v>
      </c>
      <c r="D60" s="129"/>
      <c r="E60" s="73" t="str">
        <f t="shared" si="2"/>
        <v>Walloon List (Wallon Active-toi et Lutte pour la Liberté et une Organisation Nouvelle, WALLON)</v>
      </c>
      <c r="F60" s="125" t="str">
        <f t="shared" si="3"/>
        <v>(Wallon Active-toi et Lutte pour la Liberté et une Organisation Nouvelle, WALLON)</v>
      </c>
      <c r="G60" s="2" t="s">
        <v>387</v>
      </c>
      <c r="H60" s="2" t="s">
        <v>388</v>
      </c>
      <c r="I60" s="129"/>
      <c r="J60" s="129"/>
      <c r="L60" s="2" t="s">
        <v>427</v>
      </c>
    </row>
    <row r="61" spans="1:18" ht="13.5" customHeight="1">
      <c r="A61" s="128" t="s">
        <v>308</v>
      </c>
      <c r="D61" s="129"/>
      <c r="E61" s="73" t="str">
        <f t="shared" si="2"/>
        <v>Growing old in dignity ( Waardig ouder worden, WOW)</v>
      </c>
      <c r="F61" s="125" t="str">
        <f t="shared" si="3"/>
        <v>( Waardig ouder worden, WOW)</v>
      </c>
      <c r="G61" s="2" t="s">
        <v>355</v>
      </c>
      <c r="H61" s="2" t="s">
        <v>356</v>
      </c>
      <c r="I61" s="129"/>
      <c r="J61" s="129"/>
      <c r="K61" s="2" t="s">
        <v>409</v>
      </c>
    </row>
    <row r="62" spans="1:18" ht="13.5" customHeight="1">
      <c r="A62" s="128" t="s">
        <v>1357</v>
      </c>
      <c r="D62" s="129"/>
      <c r="E62" s="73" t="str">
        <f t="shared" ref="E62:E64" si="8">G62&amp;" "&amp;F62</f>
        <v>People's Party (Parti Populaire, PP)</v>
      </c>
      <c r="F62" s="125" t="str">
        <f t="shared" ref="F62:F64" si="9">"("&amp;IF(AND(K62="",L62="")=TRUE,"",IF(K62="",L62,IF(L62="",K62,K62&amp;"/"&amp;L62))&amp;", "&amp;H62&amp;")"&amp;IF(M62="","",", known until "&amp;R62&amp;" as "&amp;M62&amp;" ("&amp;N62&amp;", "&amp;O62&amp;IF(P62="","","/ "&amp;P62)&amp;")"&amp;IF(S62="","",", known from "&amp;R62&amp;" until "&amp;X62&amp;" as "&amp;S62&amp;" ("&amp;T62&amp;", "&amp;U62&amp;IF(V62="","","/ "&amp;V62)&amp;")"))&amp;IF(AD62="","",", known from "&amp;X62&amp;" until "&amp;AD62&amp;" as "&amp;Y62&amp;" ("&amp;Z62&amp;", "&amp;AA62&amp;")"&amp;IF(AB62="","","/ "&amp;AB62)&amp;")")&amp;IF(AE62="","",", known from "&amp;AD62&amp;" until "&amp;AJ62&amp;" as "&amp;AE62&amp;" ("&amp;AF62&amp;", "&amp;AG62&amp;IF(AH62="","","/ "&amp;AH62)&amp;")")&amp;IF(AK62="","",", known from "&amp;AJ62&amp;" until "&amp;AP62&amp;" as "&amp;AK62&amp;" ("&amp;AL62&amp;", "&amp;AM62&amp;IF(AN62="","","/ "&amp;AN62)&amp;")")&amp;IF(AQ62="","",", known from "&amp;AP62&amp;" until "&amp;AV62&amp;" as "&amp;AQ62&amp;" ("&amp;AR62&amp;", "&amp;AS62&amp;IF(AT62="","","/ "&amp;AT62)&amp;")"))</f>
        <v>(Parti Populaire, PP)</v>
      </c>
      <c r="G62" s="2" t="s">
        <v>1360</v>
      </c>
      <c r="H62" s="2" t="s">
        <v>1359</v>
      </c>
      <c r="I62" s="129"/>
      <c r="J62" s="129"/>
      <c r="K62" s="2" t="s">
        <v>1358</v>
      </c>
    </row>
    <row r="63" spans="1:18" ht="13.5" customHeight="1">
      <c r="A63" s="128" t="s">
        <v>1361</v>
      </c>
      <c r="D63" s="129"/>
      <c r="E63" s="73" t="str">
        <f t="shared" si="8"/>
        <v>SAMUEL List (Liste SAMUEL, SAMUEL)</v>
      </c>
      <c r="F63" s="125" t="str">
        <f t="shared" si="9"/>
        <v>(Liste SAMUEL, SAMUEL)</v>
      </c>
      <c r="G63" s="2" t="s">
        <v>1362</v>
      </c>
      <c r="H63" s="2" t="s">
        <v>1363</v>
      </c>
      <c r="I63" s="129"/>
      <c r="J63" s="129"/>
      <c r="K63" s="2" t="s">
        <v>1364</v>
      </c>
    </row>
    <row r="64" spans="1:18" ht="13.5" customHeight="1">
      <c r="A64" s="128" t="s">
        <v>1395</v>
      </c>
      <c r="D64" s="129"/>
      <c r="E64" s="73" t="str">
        <f t="shared" si="8"/>
        <v>Rally Wallonia France (Rassemblement Wallonie France, RFW)</v>
      </c>
      <c r="F64" s="125" t="str">
        <f t="shared" si="9"/>
        <v>(Rassemblement Wallonie France, RFW)</v>
      </c>
      <c r="G64" s="2" t="s">
        <v>1370</v>
      </c>
      <c r="H64" s="2" t="s">
        <v>1369</v>
      </c>
      <c r="I64" s="129"/>
      <c r="J64" s="129"/>
      <c r="K64" s="2" t="s">
        <v>1368</v>
      </c>
    </row>
    <row r="65" spans="1:12" ht="13.5" customHeight="1">
      <c r="A65" s="128" t="s">
        <v>1371</v>
      </c>
      <c r="D65" s="129"/>
      <c r="E65" s="73" t="str">
        <f t="shared" ref="E65:E67" si="10">G65&amp;" "&amp;F65</f>
        <v>Wallonia First (Wallonie D'Abord, WDB)</v>
      </c>
      <c r="F65" s="125" t="str">
        <f t="shared" ref="F65:F67" si="11">"("&amp;IF(AND(K65="",L65="")=TRUE,"",IF(K65="",L65,IF(L65="",K65,K65&amp;"/"&amp;L65))&amp;", "&amp;H65&amp;")"&amp;IF(M65="","",", known until "&amp;R65&amp;" as "&amp;M65&amp;" ("&amp;N65&amp;", "&amp;O65&amp;IF(P65="","","/ "&amp;P65)&amp;")"&amp;IF(S65="","",", known from "&amp;R65&amp;" until "&amp;X65&amp;" as "&amp;S65&amp;" ("&amp;T65&amp;", "&amp;U65&amp;IF(V65="","","/ "&amp;V65)&amp;")"))&amp;IF(AD65="","",", known from "&amp;X65&amp;" until "&amp;AD65&amp;" as "&amp;Y65&amp;" ("&amp;Z65&amp;", "&amp;AA65&amp;")"&amp;IF(AB65="","","/ "&amp;AB65)&amp;")")&amp;IF(AE65="","",", known from "&amp;AD65&amp;" until "&amp;AJ65&amp;" as "&amp;AE65&amp;" ("&amp;AF65&amp;", "&amp;AG65&amp;IF(AH65="","","/ "&amp;AH65)&amp;")")&amp;IF(AK65="","",", known from "&amp;AJ65&amp;" until "&amp;AP65&amp;" as "&amp;AK65&amp;" ("&amp;AL65&amp;", "&amp;AM65&amp;IF(AN65="","","/ "&amp;AN65)&amp;")")&amp;IF(AQ65="","",", known from "&amp;AP65&amp;" until "&amp;AV65&amp;" as "&amp;AQ65&amp;" ("&amp;AR65&amp;", "&amp;AS65&amp;IF(AT65="","","/ "&amp;AT65)&amp;")"))</f>
        <v>(Wallonie D'Abord, WDB)</v>
      </c>
      <c r="G65" s="2" t="s">
        <v>1374</v>
      </c>
      <c r="H65" s="2" t="s">
        <v>1373</v>
      </c>
      <c r="I65" s="129"/>
      <c r="J65" s="129"/>
      <c r="L65" s="2" t="s">
        <v>1372</v>
      </c>
    </row>
    <row r="66" spans="1:12" ht="13.5" customHeight="1">
      <c r="A66" s="128" t="s">
        <v>1397</v>
      </c>
      <c r="D66" s="129"/>
      <c r="E66" s="73" t="str">
        <f t="shared" si="10"/>
        <v>Federal Christian Democrats (Chrétiens démocrates fédéraux, CDF)</v>
      </c>
      <c r="F66" s="125" t="str">
        <f t="shared" si="11"/>
        <v>(Chrétiens démocrates fédéraux, CDF)</v>
      </c>
      <c r="G66" s="2" t="s">
        <v>1398</v>
      </c>
      <c r="H66" s="2" t="s">
        <v>1396</v>
      </c>
      <c r="I66" s="129"/>
      <c r="J66" s="129"/>
      <c r="K66" s="2" t="s">
        <v>1387</v>
      </c>
    </row>
    <row r="67" spans="1:12" ht="13.5" customHeight="1">
      <c r="A67" s="66" t="s">
        <v>1482</v>
      </c>
      <c r="D67" s="129"/>
      <c r="E67" s="73" t="str">
        <f t="shared" si="10"/>
        <v>Francophone Democratic Federalists (Fédéralistes Démocrates Francophones, FDF)</v>
      </c>
      <c r="F67" s="125" t="str">
        <f t="shared" si="11"/>
        <v>(Fédéralistes Démocrates Francophones, FDF)</v>
      </c>
      <c r="G67" s="25" t="s">
        <v>1478</v>
      </c>
      <c r="H67" s="2" t="s">
        <v>1477</v>
      </c>
      <c r="I67" s="129"/>
      <c r="J67" s="129"/>
      <c r="K67" s="2" t="s">
        <v>1476</v>
      </c>
    </row>
    <row r="68" spans="1:12" ht="13.5" customHeight="1">
      <c r="A68" s="66" t="s">
        <v>1483</v>
      </c>
      <c r="D68" s="129"/>
      <c r="E68" s="73" t="str">
        <f t="shared" ref="E68:E69" si="12">G68&amp;" "&amp;F68</f>
        <v>Belgians, Rise up!;  (Debout Les Belges!, DLB)</v>
      </c>
      <c r="F68" s="125" t="str">
        <f t="shared" ref="F68:F69" si="13">"("&amp;IF(AND(K68="",L68="")=TRUE,"",IF(K68="",L68,IF(L68="",K68,K68&amp;"/"&amp;L68))&amp;", "&amp;H68&amp;")"&amp;IF(M68="","",", known until "&amp;R68&amp;" as "&amp;M68&amp;" ("&amp;N68&amp;", "&amp;O68&amp;IF(P68="","","/ "&amp;P68)&amp;")"&amp;IF(S68="","",", known from "&amp;R68&amp;" until "&amp;X68&amp;" as "&amp;S68&amp;" ("&amp;T68&amp;", "&amp;U68&amp;IF(V68="","","/ "&amp;V68)&amp;")"))&amp;IF(AD68="","",", known from "&amp;X68&amp;" until "&amp;AD68&amp;" as "&amp;Y68&amp;" ("&amp;Z68&amp;", "&amp;AA68&amp;")"&amp;IF(AB68="","","/ "&amp;AB68)&amp;")")&amp;IF(AE68="","",", known from "&amp;AD68&amp;" until "&amp;AJ68&amp;" as "&amp;AE68&amp;" ("&amp;AF68&amp;", "&amp;AG68&amp;IF(AH68="","","/ "&amp;AH68)&amp;")")&amp;IF(AK68="","",", known from "&amp;AJ68&amp;" until "&amp;AP68&amp;" as "&amp;AK68&amp;" ("&amp;AL68&amp;", "&amp;AM68&amp;IF(AN68="","","/ "&amp;AN68)&amp;")")&amp;IF(AQ68="","",", known from "&amp;AP68&amp;" until "&amp;AV68&amp;" as "&amp;AQ68&amp;" ("&amp;AR68&amp;", "&amp;AS68&amp;IF(AT68="","","/ "&amp;AT68)&amp;")"))</f>
        <v>(Debout Les Belges!, DLB)</v>
      </c>
      <c r="G68" s="25" t="s">
        <v>1479</v>
      </c>
      <c r="H68" s="2" t="s">
        <v>1481</v>
      </c>
      <c r="I68" s="129"/>
      <c r="J68" s="129"/>
      <c r="K68" s="2" t="s">
        <v>1480</v>
      </c>
    </row>
    <row r="69" spans="1:12" ht="13.5" customHeight="1">
      <c r="A69" s="66" t="s">
        <v>1492</v>
      </c>
      <c r="D69" s="129"/>
      <c r="E69" s="73" t="str">
        <f t="shared" si="12"/>
        <v>The Right (La Droite, D)</v>
      </c>
      <c r="F69" s="125" t="str">
        <f t="shared" si="13"/>
        <v>(La Droite, D)</v>
      </c>
      <c r="G69" s="25" t="s">
        <v>1485</v>
      </c>
      <c r="H69" s="2" t="s">
        <v>713</v>
      </c>
      <c r="I69" s="129"/>
      <c r="J69" s="129"/>
      <c r="K69" s="2" t="s">
        <v>1484</v>
      </c>
    </row>
    <row r="70" spans="1:12" ht="13.5" customHeight="1">
      <c r="A70" s="66"/>
      <c r="D70" s="129"/>
      <c r="E70" s="73"/>
      <c r="F70" s="125"/>
      <c r="G70" s="25"/>
      <c r="I70" s="129"/>
      <c r="J70" s="129"/>
    </row>
    <row r="71" spans="1:12" ht="13.5" customHeight="1">
      <c r="A71" s="66"/>
      <c r="D71" s="129"/>
      <c r="E71" s="73"/>
      <c r="F71" s="125"/>
      <c r="G71" s="25"/>
      <c r="I71" s="129"/>
      <c r="J71" s="129"/>
    </row>
    <row r="72" spans="1:12" ht="13.5" customHeight="1">
      <c r="A72" s="66"/>
      <c r="D72" s="129"/>
      <c r="E72" s="73"/>
      <c r="F72" s="125"/>
      <c r="G72" s="25"/>
      <c r="I72" s="129"/>
      <c r="J72" s="129"/>
    </row>
    <row r="73" spans="1:12" ht="13.5" customHeight="1">
      <c r="A73" s="66"/>
      <c r="D73" s="129"/>
      <c r="E73" s="73"/>
      <c r="F73" s="125"/>
      <c r="G73" s="25"/>
      <c r="I73" s="129"/>
      <c r="J73" s="129"/>
    </row>
    <row r="74" spans="1:12" ht="13.5" customHeight="1">
      <c r="A74" s="66"/>
      <c r="D74" s="129"/>
      <c r="E74" s="73"/>
      <c r="F74" s="125"/>
      <c r="G74" s="25"/>
      <c r="I74" s="129"/>
      <c r="J74" s="129"/>
    </row>
    <row r="75" spans="1:12" ht="13.5" customHeight="1">
      <c r="A75" s="66"/>
      <c r="D75" s="129"/>
      <c r="E75" s="73"/>
      <c r="F75" s="125"/>
      <c r="G75" s="25"/>
      <c r="I75" s="129"/>
      <c r="J75" s="129"/>
    </row>
    <row r="76" spans="1:12" ht="13.5" customHeight="1">
      <c r="A76" s="66"/>
      <c r="D76" s="129"/>
      <c r="E76" s="73"/>
      <c r="F76" s="125"/>
      <c r="G76" s="25"/>
      <c r="I76" s="129"/>
      <c r="J76" s="129"/>
    </row>
    <row r="77" spans="1:12" ht="13.5" customHeight="1">
      <c r="A77" s="66"/>
      <c r="D77" s="129"/>
      <c r="E77" s="73"/>
      <c r="F77" s="125"/>
      <c r="G77" s="25"/>
      <c r="I77" s="129"/>
      <c r="J77" s="129"/>
    </row>
    <row r="78" spans="1:12" ht="13.5" customHeight="1">
      <c r="A78" s="66"/>
      <c r="D78" s="129"/>
      <c r="E78" s="73"/>
      <c r="F78" s="125"/>
      <c r="G78" s="25"/>
      <c r="I78" s="129"/>
      <c r="J78" s="129"/>
    </row>
    <row r="79" spans="1:12" ht="13.5" customHeight="1">
      <c r="A79" s="66"/>
      <c r="D79" s="129"/>
      <c r="E79" s="73"/>
      <c r="F79" s="125"/>
      <c r="G79" s="25"/>
      <c r="I79" s="129"/>
      <c r="J79" s="129"/>
    </row>
    <row r="80" spans="1:12" ht="13.5" customHeight="1">
      <c r="A80" s="66"/>
      <c r="D80" s="129"/>
      <c r="E80" s="73"/>
      <c r="F80" s="125"/>
      <c r="G80" s="25"/>
      <c r="I80" s="129"/>
      <c r="J80" s="129"/>
    </row>
  </sheetData>
  <sortState xmlns:xlrd2="http://schemas.microsoft.com/office/spreadsheetml/2017/richdata2" ref="A2:AV61">
    <sortCondition ref="A2:A61"/>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B2:C97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99"/>
  <sheetViews>
    <sheetView zoomScaleNormal="100" workbookViewId="0">
      <pane xSplit="2" ySplit="10" topLeftCell="C11" activePane="bottomRight" state="frozen"/>
      <selection activeCell="A25" sqref="A25"/>
      <selection pane="topRight" activeCell="A25" sqref="A25"/>
      <selection pane="bottomLeft" activeCell="A25" sqref="A25"/>
      <selection pane="bottomRight" sqref="A1:XFD1048576"/>
    </sheetView>
  </sheetViews>
  <sheetFormatPr defaultColWidth="9.140625" defaultRowHeight="13.5" customHeight="1"/>
  <cols>
    <col min="1" max="1" width="11.42578125" style="2" customWidth="1"/>
    <col min="2" max="2" width="22.85546875" style="2" customWidth="1"/>
    <col min="3" max="3" width="8.85546875" style="70" customWidth="1"/>
    <col min="4" max="4" width="10.5703125" style="2" customWidth="1"/>
    <col min="5" max="16384" width="9.140625" style="2"/>
  </cols>
  <sheetData>
    <row r="1" spans="1:127" ht="13.5" customHeight="1">
      <c r="A1" s="14" t="s">
        <v>3</v>
      </c>
      <c r="B1" s="16"/>
      <c r="C1" s="15" t="s">
        <v>436</v>
      </c>
      <c r="D1" s="16"/>
      <c r="E1" s="16"/>
      <c r="F1" s="16"/>
      <c r="G1" s="113"/>
      <c r="H1" s="15" t="s">
        <v>437</v>
      </c>
      <c r="I1" s="16"/>
      <c r="J1" s="16"/>
      <c r="K1" s="16"/>
      <c r="L1" s="113"/>
      <c r="M1" s="15" t="s">
        <v>437</v>
      </c>
      <c r="N1" s="16"/>
      <c r="O1" s="16"/>
      <c r="P1" s="16"/>
      <c r="Q1" s="113"/>
      <c r="R1" s="15" t="s">
        <v>438</v>
      </c>
      <c r="S1" s="16"/>
      <c r="T1" s="16"/>
      <c r="U1" s="16"/>
      <c r="V1" s="113"/>
      <c r="W1" s="15" t="s">
        <v>438</v>
      </c>
      <c r="X1" s="16"/>
      <c r="Y1" s="16"/>
      <c r="Z1" s="16"/>
      <c r="AA1" s="113"/>
      <c r="AB1" s="15" t="s">
        <v>439</v>
      </c>
      <c r="AC1" s="16"/>
      <c r="AD1" s="16"/>
      <c r="AE1" s="16"/>
      <c r="AF1" s="113"/>
      <c r="AG1" s="15" t="s">
        <v>439</v>
      </c>
      <c r="AH1" s="16"/>
      <c r="AI1" s="16"/>
      <c r="AJ1" s="16"/>
      <c r="AK1" s="113"/>
      <c r="AL1" s="15" t="s">
        <v>440</v>
      </c>
      <c r="AM1" s="16"/>
      <c r="AN1" s="16"/>
      <c r="AO1" s="16"/>
      <c r="AP1" s="113"/>
      <c r="AQ1" s="15" t="s">
        <v>440</v>
      </c>
      <c r="AR1" s="16"/>
      <c r="AS1" s="16"/>
      <c r="AT1" s="16"/>
      <c r="AU1" s="113"/>
      <c r="AV1" s="15" t="s">
        <v>441</v>
      </c>
      <c r="AW1" s="16"/>
      <c r="AX1" s="16"/>
      <c r="AY1" s="16"/>
      <c r="AZ1" s="113"/>
      <c r="BA1" s="15" t="s">
        <v>442</v>
      </c>
      <c r="BB1" s="16"/>
      <c r="BC1" s="16"/>
      <c r="BD1" s="16"/>
      <c r="BE1" s="113"/>
      <c r="BF1" s="15" t="s">
        <v>443</v>
      </c>
      <c r="BG1" s="16"/>
      <c r="BH1" s="16"/>
      <c r="BI1" s="16"/>
      <c r="BJ1" s="113"/>
      <c r="BK1" s="15" t="s">
        <v>444</v>
      </c>
      <c r="BL1" s="16"/>
      <c r="BM1" s="16"/>
      <c r="BN1" s="16"/>
      <c r="BO1" s="113"/>
      <c r="BP1" s="15" t="s">
        <v>445</v>
      </c>
      <c r="BQ1" s="16"/>
      <c r="BR1" s="16"/>
      <c r="BS1" s="16"/>
      <c r="BT1" s="113"/>
      <c r="BU1" s="151" t="s">
        <v>639</v>
      </c>
      <c r="BV1" s="16"/>
      <c r="BW1" s="16"/>
      <c r="BX1" s="16"/>
      <c r="BY1" s="113"/>
      <c r="BZ1" s="15"/>
      <c r="CA1" s="16"/>
      <c r="CB1" s="16"/>
      <c r="CC1" s="16"/>
      <c r="CD1" s="113"/>
      <c r="CE1" s="15"/>
      <c r="CF1" s="16"/>
      <c r="CG1" s="16"/>
      <c r="CH1" s="16"/>
      <c r="CI1" s="113"/>
      <c r="CJ1" s="15"/>
      <c r="CK1" s="16"/>
      <c r="CL1" s="16"/>
      <c r="CM1" s="16"/>
      <c r="CN1" s="113"/>
      <c r="CO1" s="15"/>
      <c r="CP1" s="16"/>
      <c r="CQ1" s="16"/>
      <c r="CR1" s="16"/>
      <c r="CS1" s="113"/>
      <c r="CT1" s="15"/>
      <c r="CU1" s="16"/>
      <c r="CV1" s="16"/>
      <c r="CW1" s="16"/>
      <c r="CX1" s="113"/>
      <c r="CY1" s="15"/>
      <c r="CZ1" s="16"/>
      <c r="DA1" s="16"/>
      <c r="DB1" s="16"/>
      <c r="DC1" s="113"/>
      <c r="DD1" s="15"/>
      <c r="DE1" s="16"/>
      <c r="DF1" s="16"/>
      <c r="DG1" s="16"/>
      <c r="DH1" s="113"/>
      <c r="DI1" s="15"/>
      <c r="DJ1" s="16"/>
      <c r="DK1" s="16"/>
      <c r="DL1" s="16"/>
      <c r="DM1" s="113"/>
      <c r="DN1" s="15"/>
      <c r="DO1" s="16"/>
      <c r="DP1" s="16"/>
      <c r="DQ1" s="16"/>
      <c r="DR1" s="113"/>
      <c r="DS1" s="15"/>
      <c r="DT1" s="16"/>
      <c r="DU1" s="16"/>
      <c r="DV1" s="16"/>
      <c r="DW1" s="113"/>
    </row>
    <row r="2" spans="1:127" ht="13.5" customHeight="1">
      <c r="A2" s="14" t="s">
        <v>4</v>
      </c>
      <c r="B2" s="16"/>
      <c r="C2" s="61">
        <v>32272</v>
      </c>
      <c r="D2" s="16"/>
      <c r="E2" s="16"/>
      <c r="F2" s="16"/>
      <c r="G2" s="113"/>
      <c r="H2" s="61">
        <v>33514</v>
      </c>
      <c r="I2" s="16"/>
      <c r="J2" s="16"/>
      <c r="K2" s="16"/>
      <c r="L2" s="113"/>
      <c r="M2" s="61">
        <v>33514</v>
      </c>
      <c r="N2" s="16"/>
      <c r="O2" s="16"/>
      <c r="P2" s="16"/>
      <c r="Q2" s="113"/>
      <c r="R2" s="61">
        <v>33676</v>
      </c>
      <c r="S2" s="16"/>
      <c r="T2" s="16"/>
      <c r="U2" s="16"/>
      <c r="V2" s="113"/>
      <c r="W2" s="61">
        <v>33676</v>
      </c>
      <c r="X2" s="16"/>
      <c r="Y2" s="16"/>
      <c r="Z2" s="16"/>
      <c r="AA2" s="113"/>
      <c r="AB2" s="61">
        <v>34873</v>
      </c>
      <c r="AC2" s="16"/>
      <c r="AD2" s="16"/>
      <c r="AE2" s="16"/>
      <c r="AF2" s="113"/>
      <c r="AG2" s="61">
        <v>34873</v>
      </c>
      <c r="AH2" s="16"/>
      <c r="AI2" s="16"/>
      <c r="AJ2" s="16"/>
      <c r="AK2" s="113"/>
      <c r="AL2" s="61">
        <v>36354</v>
      </c>
      <c r="AM2" s="16"/>
      <c r="AN2" s="16"/>
      <c r="AO2" s="16"/>
      <c r="AP2" s="113"/>
      <c r="AQ2" s="61">
        <v>36354</v>
      </c>
      <c r="AR2" s="16"/>
      <c r="AS2" s="16"/>
      <c r="AT2" s="16"/>
      <c r="AU2" s="113"/>
      <c r="AV2" s="61">
        <v>37814</v>
      </c>
      <c r="AW2" s="16"/>
      <c r="AX2" s="16"/>
      <c r="AY2" s="16"/>
      <c r="AZ2" s="113"/>
      <c r="BA2" s="61">
        <v>39437</v>
      </c>
      <c r="BB2" s="16"/>
      <c r="BC2" s="16"/>
      <c r="BD2" s="16"/>
      <c r="BE2" s="113"/>
      <c r="BF2" s="61">
        <v>39527</v>
      </c>
      <c r="BG2" s="16"/>
      <c r="BH2" s="16"/>
      <c r="BI2" s="16"/>
      <c r="BJ2" s="113"/>
      <c r="BK2" s="61">
        <v>39812</v>
      </c>
      <c r="BL2" s="16"/>
      <c r="BM2" s="16"/>
      <c r="BN2" s="16"/>
      <c r="BO2" s="113"/>
      <c r="BP2" s="61">
        <v>40142</v>
      </c>
      <c r="BQ2" s="16"/>
      <c r="BR2" s="16"/>
      <c r="BS2" s="16"/>
      <c r="BT2" s="113"/>
      <c r="BU2" s="61">
        <v>40883</v>
      </c>
      <c r="BV2" s="16"/>
      <c r="BW2" s="16"/>
      <c r="BX2" s="16"/>
      <c r="BY2" s="113"/>
      <c r="BZ2" s="15"/>
      <c r="CA2" s="16"/>
      <c r="CB2" s="16"/>
      <c r="CC2" s="16"/>
      <c r="CD2" s="113"/>
      <c r="CE2" s="15"/>
      <c r="CF2" s="16"/>
      <c r="CG2" s="16"/>
      <c r="CH2" s="16"/>
      <c r="CI2" s="113"/>
      <c r="CJ2" s="15"/>
      <c r="CK2" s="16"/>
      <c r="CL2" s="16"/>
      <c r="CM2" s="16"/>
      <c r="CN2" s="113"/>
      <c r="CO2" s="61"/>
      <c r="CP2" s="16"/>
      <c r="CQ2" s="16"/>
      <c r="CR2" s="16"/>
      <c r="CS2" s="113"/>
      <c r="CT2" s="61"/>
      <c r="CU2" s="16"/>
      <c r="CV2" s="16"/>
      <c r="CW2" s="16"/>
      <c r="CX2" s="113"/>
      <c r="CY2" s="61"/>
      <c r="CZ2" s="16"/>
      <c r="DA2" s="16"/>
      <c r="DB2" s="16"/>
      <c r="DC2" s="113"/>
      <c r="DD2" s="61"/>
      <c r="DE2" s="16"/>
      <c r="DF2" s="16"/>
      <c r="DG2" s="16"/>
      <c r="DH2" s="113"/>
      <c r="DI2" s="61"/>
      <c r="DJ2" s="16"/>
      <c r="DK2" s="16"/>
      <c r="DL2" s="16"/>
      <c r="DM2" s="113"/>
      <c r="DN2" s="61"/>
      <c r="DO2" s="16"/>
      <c r="DP2" s="16"/>
      <c r="DQ2" s="16"/>
      <c r="DR2" s="113"/>
      <c r="DS2" s="61"/>
      <c r="DT2" s="16"/>
      <c r="DU2" s="16"/>
      <c r="DV2" s="16"/>
      <c r="DW2" s="113"/>
    </row>
    <row r="3" spans="1:127" ht="13.5" customHeight="1">
      <c r="A3" s="14" t="s">
        <v>5</v>
      </c>
      <c r="B3" s="16"/>
      <c r="C3" s="61">
        <v>33239</v>
      </c>
      <c r="D3" s="16"/>
      <c r="E3" s="16"/>
      <c r="F3" s="16"/>
      <c r="G3" s="113"/>
      <c r="H3" s="61">
        <v>33510</v>
      </c>
      <c r="I3" s="16"/>
      <c r="J3" s="16"/>
      <c r="K3" s="16"/>
      <c r="L3" s="113"/>
      <c r="M3" s="61">
        <v>33604</v>
      </c>
      <c r="N3" s="16"/>
      <c r="O3" s="16"/>
      <c r="P3" s="16"/>
      <c r="Q3" s="113"/>
      <c r="R3" s="61">
        <v>33676</v>
      </c>
      <c r="S3" s="16"/>
      <c r="T3" s="16"/>
      <c r="U3" s="16"/>
      <c r="V3" s="113"/>
      <c r="W3" s="61">
        <v>33970</v>
      </c>
      <c r="X3" s="16"/>
      <c r="Y3" s="16"/>
      <c r="Z3" s="16"/>
      <c r="AA3" s="113"/>
      <c r="AB3" s="61">
        <v>34873</v>
      </c>
      <c r="AC3" s="16"/>
      <c r="AD3" s="16"/>
      <c r="AE3" s="16"/>
      <c r="AF3" s="113"/>
      <c r="AG3" s="61">
        <v>35431</v>
      </c>
      <c r="AH3" s="16"/>
      <c r="AI3" s="16"/>
      <c r="AJ3" s="16"/>
      <c r="AK3" s="113"/>
      <c r="AL3" s="61">
        <v>36354</v>
      </c>
      <c r="AM3" s="16"/>
      <c r="AN3" s="16"/>
      <c r="AO3" s="16"/>
      <c r="AP3" s="113"/>
      <c r="AQ3" s="61">
        <v>36526</v>
      </c>
      <c r="AR3" s="16"/>
      <c r="AS3" s="16"/>
      <c r="AT3" s="16"/>
      <c r="AU3" s="113"/>
      <c r="AV3" s="61">
        <v>39437</v>
      </c>
      <c r="AW3" s="16"/>
      <c r="AX3" s="16"/>
      <c r="AY3" s="16"/>
      <c r="AZ3" s="113"/>
      <c r="BA3" s="61">
        <v>39448</v>
      </c>
      <c r="BB3" s="16"/>
      <c r="BC3" s="16"/>
      <c r="BD3" s="16"/>
      <c r="BE3" s="113"/>
      <c r="BF3" s="61">
        <v>39814</v>
      </c>
      <c r="BG3" s="16"/>
      <c r="BH3" s="16"/>
      <c r="BI3" s="16"/>
      <c r="BJ3" s="113"/>
      <c r="BK3" s="61">
        <v>39814</v>
      </c>
      <c r="BL3" s="16"/>
      <c r="BM3" s="16"/>
      <c r="BN3" s="16"/>
      <c r="BO3" s="113"/>
      <c r="BP3" s="5">
        <v>40179</v>
      </c>
      <c r="BQ3" s="16"/>
      <c r="BR3" s="16"/>
      <c r="BS3" s="16"/>
      <c r="BT3" s="113"/>
      <c r="BU3" s="5">
        <v>41455</v>
      </c>
      <c r="BV3" s="16"/>
      <c r="BW3" s="16"/>
      <c r="BX3" s="16"/>
      <c r="BY3" s="113"/>
      <c r="BZ3" s="4"/>
      <c r="CA3" s="16"/>
      <c r="CB3" s="16"/>
      <c r="CC3" s="16"/>
      <c r="CD3" s="113"/>
      <c r="CE3" s="4"/>
      <c r="CF3" s="16"/>
      <c r="CG3" s="16"/>
      <c r="CH3" s="16"/>
      <c r="CI3" s="113"/>
      <c r="CJ3" s="4"/>
      <c r="CK3" s="16"/>
      <c r="CL3" s="16"/>
      <c r="CM3" s="16"/>
      <c r="CN3" s="113"/>
      <c r="CO3" s="4"/>
      <c r="CP3" s="16"/>
      <c r="CQ3" s="16"/>
      <c r="CR3" s="16"/>
      <c r="CS3" s="113"/>
      <c r="CT3" s="4"/>
      <c r="CU3" s="16"/>
      <c r="CV3" s="16"/>
      <c r="CW3" s="16"/>
      <c r="CX3" s="113"/>
      <c r="CY3" s="4"/>
      <c r="CZ3" s="16"/>
      <c r="DA3" s="16"/>
      <c r="DB3" s="16"/>
      <c r="DC3" s="113"/>
      <c r="DD3" s="4"/>
      <c r="DE3" s="16"/>
      <c r="DF3" s="16"/>
      <c r="DG3" s="16"/>
      <c r="DH3" s="113"/>
      <c r="DI3" s="4"/>
      <c r="DJ3" s="16"/>
      <c r="DK3" s="16"/>
      <c r="DL3" s="16"/>
      <c r="DM3" s="113"/>
      <c r="DN3" s="4"/>
      <c r="DO3" s="16"/>
      <c r="DP3" s="16"/>
      <c r="DQ3" s="16"/>
      <c r="DR3" s="113"/>
      <c r="DS3" s="4"/>
      <c r="DT3" s="16"/>
      <c r="DU3" s="16"/>
      <c r="DV3" s="16"/>
      <c r="DW3" s="113"/>
    </row>
    <row r="4" spans="1:127" ht="4.5" customHeight="1">
      <c r="A4" s="14"/>
      <c r="B4" s="16"/>
      <c r="C4" s="114"/>
      <c r="D4" s="16"/>
      <c r="E4" s="16"/>
      <c r="F4" s="16"/>
      <c r="G4" s="113"/>
      <c r="H4" s="114"/>
      <c r="I4" s="16"/>
      <c r="J4" s="16"/>
      <c r="K4" s="16"/>
      <c r="L4" s="113"/>
      <c r="M4" s="114"/>
      <c r="N4" s="16"/>
      <c r="O4" s="16"/>
      <c r="P4" s="16"/>
      <c r="Q4" s="113"/>
      <c r="R4" s="114"/>
      <c r="S4" s="16"/>
      <c r="T4" s="16"/>
      <c r="U4" s="16"/>
      <c r="V4" s="113"/>
      <c r="W4" s="114"/>
      <c r="X4" s="16"/>
      <c r="Y4" s="16"/>
      <c r="Z4" s="16"/>
      <c r="AA4" s="113"/>
      <c r="AB4" s="114"/>
      <c r="AC4" s="16"/>
      <c r="AD4" s="16"/>
      <c r="AE4" s="16"/>
      <c r="AF4" s="113"/>
      <c r="AG4" s="114"/>
      <c r="AH4" s="16"/>
      <c r="AI4" s="16"/>
      <c r="AJ4" s="16"/>
      <c r="AK4" s="113"/>
      <c r="AL4" s="114"/>
      <c r="AM4" s="16"/>
      <c r="AN4" s="16"/>
      <c r="AO4" s="16"/>
      <c r="AP4" s="113"/>
      <c r="AQ4" s="114"/>
      <c r="AR4" s="16"/>
      <c r="AS4" s="16"/>
      <c r="AT4" s="16"/>
      <c r="AU4" s="113"/>
      <c r="AV4" s="114"/>
      <c r="AW4" s="16"/>
      <c r="AX4" s="16"/>
      <c r="AY4" s="16"/>
      <c r="AZ4" s="113"/>
      <c r="BA4" s="114"/>
      <c r="BB4" s="16"/>
      <c r="BC4" s="16"/>
      <c r="BD4" s="16"/>
      <c r="BE4" s="113"/>
      <c r="BF4" s="114"/>
      <c r="BG4" s="16"/>
      <c r="BH4" s="16"/>
      <c r="BI4" s="16"/>
      <c r="BJ4" s="113"/>
      <c r="BK4" s="114"/>
      <c r="BL4" s="16"/>
      <c r="BM4" s="16"/>
      <c r="BN4" s="16"/>
      <c r="BO4" s="113"/>
      <c r="BP4" s="114"/>
      <c r="BQ4" s="16"/>
      <c r="BR4" s="16"/>
      <c r="BS4" s="16"/>
      <c r="BT4" s="113"/>
      <c r="BU4" s="114"/>
      <c r="BV4" s="16"/>
      <c r="BW4" s="16"/>
      <c r="BX4" s="16"/>
      <c r="BY4" s="113"/>
      <c r="BZ4" s="114"/>
      <c r="CA4" s="16"/>
      <c r="CB4" s="16"/>
      <c r="CC4" s="16"/>
      <c r="CD4" s="113"/>
      <c r="CE4" s="114"/>
      <c r="CF4" s="16"/>
      <c r="CG4" s="16"/>
      <c r="CH4" s="16"/>
      <c r="CI4" s="113"/>
      <c r="CJ4" s="114"/>
      <c r="CK4" s="16"/>
      <c r="CL4" s="16"/>
      <c r="CM4" s="16"/>
      <c r="CN4" s="113"/>
      <c r="CO4" s="114"/>
      <c r="CP4" s="16"/>
      <c r="CQ4" s="16"/>
      <c r="CR4" s="16"/>
      <c r="CS4" s="113"/>
      <c r="CT4" s="114"/>
      <c r="CU4" s="16"/>
      <c r="CV4" s="16"/>
      <c r="CW4" s="16"/>
      <c r="CX4" s="113"/>
      <c r="CY4" s="114"/>
      <c r="CZ4" s="16"/>
      <c r="DA4" s="16"/>
      <c r="DB4" s="16"/>
      <c r="DC4" s="113"/>
      <c r="DD4" s="114"/>
      <c r="DE4" s="16"/>
      <c r="DF4" s="16"/>
      <c r="DG4" s="16"/>
      <c r="DH4" s="113"/>
      <c r="DI4" s="114"/>
      <c r="DJ4" s="16"/>
      <c r="DK4" s="16"/>
      <c r="DL4" s="16"/>
      <c r="DM4" s="113"/>
      <c r="DN4" s="114"/>
      <c r="DO4" s="16"/>
      <c r="DP4" s="16"/>
      <c r="DQ4" s="16"/>
      <c r="DR4" s="113"/>
      <c r="DS4" s="114"/>
      <c r="DT4" s="16"/>
      <c r="DU4" s="16"/>
      <c r="DV4" s="16"/>
      <c r="DW4" s="113"/>
    </row>
    <row r="5" spans="1:127" ht="4.5" customHeight="1">
      <c r="A5" s="14"/>
      <c r="B5" s="16"/>
      <c r="C5" s="63"/>
      <c r="D5" s="16"/>
      <c r="E5" s="16"/>
      <c r="F5" s="16"/>
      <c r="G5" s="113"/>
      <c r="H5" s="63"/>
      <c r="I5" s="16"/>
      <c r="J5" s="16"/>
      <c r="K5" s="16"/>
      <c r="L5" s="113"/>
      <c r="M5" s="63"/>
      <c r="N5" s="16"/>
      <c r="O5" s="16"/>
      <c r="P5" s="16"/>
      <c r="Q5" s="113"/>
      <c r="R5" s="63"/>
      <c r="S5" s="16"/>
      <c r="T5" s="16"/>
      <c r="U5" s="16"/>
      <c r="V5" s="113"/>
      <c r="W5" s="63"/>
      <c r="X5" s="16"/>
      <c r="Y5" s="16"/>
      <c r="Z5" s="16"/>
      <c r="AA5" s="113"/>
      <c r="AB5" s="63"/>
      <c r="AC5" s="16"/>
      <c r="AD5" s="16"/>
      <c r="AE5" s="16"/>
      <c r="AF5" s="113"/>
      <c r="AG5" s="63"/>
      <c r="AH5" s="16"/>
      <c r="AI5" s="16"/>
      <c r="AJ5" s="16"/>
      <c r="AK5" s="113"/>
      <c r="AL5" s="63"/>
      <c r="AM5" s="16"/>
      <c r="AN5" s="16"/>
      <c r="AO5" s="16"/>
      <c r="AP5" s="113"/>
      <c r="AQ5" s="63"/>
      <c r="AR5" s="16"/>
      <c r="AS5" s="16"/>
      <c r="AT5" s="16"/>
      <c r="AU5" s="113"/>
      <c r="AV5" s="63"/>
      <c r="AW5" s="16"/>
      <c r="AX5" s="16"/>
      <c r="AY5" s="16"/>
      <c r="AZ5" s="113"/>
      <c r="BA5" s="63"/>
      <c r="BB5" s="16"/>
      <c r="BC5" s="16"/>
      <c r="BD5" s="16"/>
      <c r="BE5" s="113"/>
      <c r="BF5" s="63"/>
      <c r="BG5" s="16"/>
      <c r="BH5" s="16"/>
      <c r="BI5" s="16"/>
      <c r="BJ5" s="113"/>
      <c r="BK5" s="63"/>
      <c r="BL5" s="16"/>
      <c r="BM5" s="16"/>
      <c r="BN5" s="16"/>
      <c r="BO5" s="113"/>
      <c r="BP5" s="63"/>
      <c r="BQ5" s="16"/>
      <c r="BR5" s="16"/>
      <c r="BS5" s="16"/>
      <c r="BT5" s="113"/>
      <c r="BU5" s="63"/>
      <c r="BV5" s="16"/>
      <c r="BW5" s="16"/>
      <c r="BX5" s="16"/>
      <c r="BY5" s="113"/>
      <c r="BZ5" s="63"/>
      <c r="CA5" s="16"/>
      <c r="CB5" s="16"/>
      <c r="CC5" s="16"/>
      <c r="CD5" s="113"/>
      <c r="CE5" s="63"/>
      <c r="CF5" s="16"/>
      <c r="CG5" s="16"/>
      <c r="CH5" s="16"/>
      <c r="CI5" s="113"/>
      <c r="CJ5" s="63"/>
      <c r="CK5" s="16"/>
      <c r="CL5" s="16"/>
      <c r="CM5" s="16"/>
      <c r="CN5" s="113"/>
      <c r="CO5" s="63"/>
      <c r="CP5" s="16"/>
      <c r="CQ5" s="16"/>
      <c r="CR5" s="16"/>
      <c r="CS5" s="113"/>
      <c r="CT5" s="63"/>
      <c r="CU5" s="16"/>
      <c r="CV5" s="16"/>
      <c r="CW5" s="16"/>
      <c r="CX5" s="113"/>
      <c r="CY5" s="63"/>
      <c r="CZ5" s="16"/>
      <c r="DA5" s="16"/>
      <c r="DB5" s="16"/>
      <c r="DC5" s="113"/>
      <c r="DD5" s="63"/>
      <c r="DE5" s="16"/>
      <c r="DF5" s="16"/>
      <c r="DG5" s="16"/>
      <c r="DH5" s="113"/>
      <c r="DI5" s="63"/>
      <c r="DJ5" s="16"/>
      <c r="DK5" s="16"/>
      <c r="DL5" s="16"/>
      <c r="DM5" s="113"/>
      <c r="DN5" s="63"/>
      <c r="DO5" s="16"/>
      <c r="DP5" s="16"/>
      <c r="DQ5" s="16"/>
      <c r="DR5" s="113"/>
      <c r="DS5" s="63"/>
      <c r="DT5" s="16"/>
      <c r="DU5" s="16"/>
      <c r="DV5" s="16"/>
      <c r="DW5" s="113"/>
    </row>
    <row r="6" spans="1:127" ht="4.5" customHeight="1">
      <c r="A6" s="14"/>
      <c r="B6" s="16"/>
      <c r="C6" s="63"/>
      <c r="D6" s="16"/>
      <c r="E6" s="16"/>
      <c r="F6" s="16"/>
      <c r="G6" s="113"/>
      <c r="H6" s="63"/>
      <c r="I6" s="16"/>
      <c r="J6" s="16"/>
      <c r="K6" s="16"/>
      <c r="L6" s="113"/>
      <c r="M6" s="63"/>
      <c r="N6" s="16"/>
      <c r="O6" s="16"/>
      <c r="P6" s="16"/>
      <c r="Q6" s="113"/>
      <c r="R6" s="63"/>
      <c r="S6" s="16"/>
      <c r="T6" s="16"/>
      <c r="U6" s="16"/>
      <c r="V6" s="113"/>
      <c r="W6" s="63"/>
      <c r="X6" s="16"/>
      <c r="Y6" s="16"/>
      <c r="Z6" s="16"/>
      <c r="AA6" s="113"/>
      <c r="AB6" s="63"/>
      <c r="AC6" s="16"/>
      <c r="AD6" s="16"/>
      <c r="AE6" s="16"/>
      <c r="AF6" s="113"/>
      <c r="AG6" s="63"/>
      <c r="AH6" s="16"/>
      <c r="AI6" s="16"/>
      <c r="AJ6" s="16"/>
      <c r="AK6" s="113"/>
      <c r="AL6" s="63"/>
      <c r="AM6" s="16"/>
      <c r="AN6" s="16"/>
      <c r="AO6" s="16"/>
      <c r="AP6" s="113"/>
      <c r="AQ6" s="63"/>
      <c r="AR6" s="16"/>
      <c r="AS6" s="16"/>
      <c r="AT6" s="16"/>
      <c r="AU6" s="113"/>
      <c r="AV6" s="63"/>
      <c r="AW6" s="16"/>
      <c r="AX6" s="16"/>
      <c r="AY6" s="16"/>
      <c r="AZ6" s="113"/>
      <c r="BA6" s="63"/>
      <c r="BB6" s="16"/>
      <c r="BC6" s="16"/>
      <c r="BD6" s="16"/>
      <c r="BE6" s="113"/>
      <c r="BF6" s="63"/>
      <c r="BG6" s="16"/>
      <c r="BH6" s="16"/>
      <c r="BI6" s="16"/>
      <c r="BJ6" s="113"/>
      <c r="BK6" s="63"/>
      <c r="BL6" s="16"/>
      <c r="BM6" s="16"/>
      <c r="BN6" s="16"/>
      <c r="BO6" s="113"/>
      <c r="BP6" s="63"/>
      <c r="BQ6" s="16"/>
      <c r="BR6" s="16"/>
      <c r="BS6" s="16"/>
      <c r="BT6" s="113"/>
      <c r="BU6" s="63"/>
      <c r="BV6" s="16"/>
      <c r="BW6" s="16"/>
      <c r="BX6" s="16"/>
      <c r="BY6" s="113"/>
      <c r="BZ6" s="63"/>
      <c r="CA6" s="16"/>
      <c r="CB6" s="16"/>
      <c r="CC6" s="16"/>
      <c r="CD6" s="113"/>
      <c r="CE6" s="63"/>
      <c r="CF6" s="16"/>
      <c r="CG6" s="16"/>
      <c r="CH6" s="16"/>
      <c r="CI6" s="113"/>
      <c r="CJ6" s="63"/>
      <c r="CK6" s="16"/>
      <c r="CL6" s="16"/>
      <c r="CM6" s="16"/>
      <c r="CN6" s="113"/>
      <c r="CO6" s="63"/>
      <c r="CP6" s="16"/>
      <c r="CQ6" s="16"/>
      <c r="CR6" s="16"/>
      <c r="CS6" s="113"/>
      <c r="CT6" s="63"/>
      <c r="CU6" s="16"/>
      <c r="CV6" s="16"/>
      <c r="CW6" s="16"/>
      <c r="CX6" s="113"/>
      <c r="CY6" s="63"/>
      <c r="CZ6" s="16"/>
      <c r="DA6" s="16"/>
      <c r="DB6" s="16"/>
      <c r="DC6" s="113"/>
      <c r="DD6" s="63"/>
      <c r="DE6" s="16"/>
      <c r="DF6" s="16"/>
      <c r="DG6" s="16"/>
      <c r="DH6" s="113"/>
      <c r="DI6" s="63"/>
      <c r="DJ6" s="16"/>
      <c r="DK6" s="16"/>
      <c r="DL6" s="16"/>
      <c r="DM6" s="113"/>
      <c r="DN6" s="63"/>
      <c r="DO6" s="16"/>
      <c r="DP6" s="16"/>
      <c r="DQ6" s="16"/>
      <c r="DR6" s="113"/>
      <c r="DS6" s="63"/>
      <c r="DT6" s="16"/>
      <c r="DU6" s="16"/>
      <c r="DV6" s="16"/>
      <c r="DW6" s="113"/>
    </row>
    <row r="7" spans="1:127" ht="4.5" customHeight="1">
      <c r="A7" s="14"/>
      <c r="B7" s="16"/>
      <c r="C7" s="63"/>
      <c r="D7" s="16"/>
      <c r="E7" s="16"/>
      <c r="F7" s="16"/>
      <c r="G7" s="113"/>
      <c r="H7" s="63"/>
      <c r="I7" s="16"/>
      <c r="J7" s="16"/>
      <c r="K7" s="16"/>
      <c r="L7" s="113"/>
      <c r="M7" s="63"/>
      <c r="N7" s="16"/>
      <c r="O7" s="16"/>
      <c r="P7" s="16"/>
      <c r="Q7" s="113"/>
      <c r="R7" s="63"/>
      <c r="S7" s="16"/>
      <c r="T7" s="16"/>
      <c r="U7" s="16"/>
      <c r="V7" s="113"/>
      <c r="W7" s="63"/>
      <c r="X7" s="16"/>
      <c r="Y7" s="16"/>
      <c r="Z7" s="16"/>
      <c r="AA7" s="113"/>
      <c r="AB7" s="63"/>
      <c r="AC7" s="16"/>
      <c r="AD7" s="16"/>
      <c r="AE7" s="16"/>
      <c r="AF7" s="113"/>
      <c r="AG7" s="63"/>
      <c r="AH7" s="16"/>
      <c r="AI7" s="16"/>
      <c r="AJ7" s="16"/>
      <c r="AK7" s="113"/>
      <c r="AL7" s="63"/>
      <c r="AM7" s="16"/>
      <c r="AN7" s="16"/>
      <c r="AO7" s="16"/>
      <c r="AP7" s="113"/>
      <c r="AQ7" s="63"/>
      <c r="AR7" s="16"/>
      <c r="AS7" s="16"/>
      <c r="AT7" s="16"/>
      <c r="AU7" s="113"/>
      <c r="AV7" s="63"/>
      <c r="AW7" s="16"/>
      <c r="AX7" s="16"/>
      <c r="AY7" s="16"/>
      <c r="AZ7" s="113"/>
      <c r="BA7" s="63"/>
      <c r="BB7" s="16"/>
      <c r="BC7" s="16"/>
      <c r="BD7" s="16"/>
      <c r="BE7" s="113"/>
      <c r="BF7" s="63"/>
      <c r="BG7" s="16"/>
      <c r="BH7" s="16"/>
      <c r="BI7" s="16"/>
      <c r="BJ7" s="113"/>
      <c r="BK7" s="63"/>
      <c r="BL7" s="16"/>
      <c r="BM7" s="16"/>
      <c r="BN7" s="16"/>
      <c r="BO7" s="113"/>
      <c r="BP7" s="63"/>
      <c r="BQ7" s="16"/>
      <c r="BR7" s="16"/>
      <c r="BS7" s="16"/>
      <c r="BT7" s="113"/>
      <c r="BU7" s="63"/>
      <c r="BV7" s="16"/>
      <c r="BW7" s="16"/>
      <c r="BX7" s="16"/>
      <c r="BY7" s="113"/>
      <c r="BZ7" s="63"/>
      <c r="CA7" s="16"/>
      <c r="CB7" s="16"/>
      <c r="CC7" s="16"/>
      <c r="CD7" s="113"/>
      <c r="CE7" s="63"/>
      <c r="CF7" s="16"/>
      <c r="CG7" s="16"/>
      <c r="CH7" s="16"/>
      <c r="CI7" s="113"/>
      <c r="CJ7" s="63"/>
      <c r="CK7" s="16"/>
      <c r="CL7" s="16"/>
      <c r="CM7" s="16"/>
      <c r="CN7" s="113"/>
      <c r="CO7" s="63"/>
      <c r="CP7" s="16"/>
      <c r="CQ7" s="16"/>
      <c r="CR7" s="16"/>
      <c r="CS7" s="113"/>
      <c r="CT7" s="63"/>
      <c r="CU7" s="16"/>
      <c r="CV7" s="16"/>
      <c r="CW7" s="16"/>
      <c r="CX7" s="113"/>
      <c r="CY7" s="63"/>
      <c r="CZ7" s="16"/>
      <c r="DA7" s="16"/>
      <c r="DB7" s="16"/>
      <c r="DC7" s="113"/>
      <c r="DD7" s="63"/>
      <c r="DE7" s="16"/>
      <c r="DF7" s="16"/>
      <c r="DG7" s="16"/>
      <c r="DH7" s="113"/>
      <c r="DI7" s="63"/>
      <c r="DJ7" s="16"/>
      <c r="DK7" s="16"/>
      <c r="DL7" s="16"/>
      <c r="DM7" s="113"/>
      <c r="DN7" s="63"/>
      <c r="DO7" s="16"/>
      <c r="DP7" s="16"/>
      <c r="DQ7" s="16"/>
      <c r="DR7" s="113"/>
      <c r="DS7" s="63"/>
      <c r="DT7" s="16"/>
      <c r="DU7" s="16"/>
      <c r="DV7" s="16"/>
      <c r="DW7" s="113"/>
    </row>
    <row r="8" spans="1:127" ht="4.5" customHeight="1">
      <c r="A8" s="14"/>
      <c r="B8" s="16"/>
      <c r="C8" s="63"/>
      <c r="D8" s="16"/>
      <c r="E8" s="16"/>
      <c r="F8" s="16"/>
      <c r="G8" s="113"/>
      <c r="H8" s="63"/>
      <c r="I8" s="16"/>
      <c r="J8" s="16"/>
      <c r="K8" s="16"/>
      <c r="L8" s="113"/>
      <c r="M8" s="63"/>
      <c r="N8" s="16"/>
      <c r="O8" s="16"/>
      <c r="P8" s="16"/>
      <c r="Q8" s="113"/>
      <c r="R8" s="63"/>
      <c r="S8" s="16"/>
      <c r="T8" s="16"/>
      <c r="U8" s="16"/>
      <c r="V8" s="113"/>
      <c r="W8" s="63"/>
      <c r="X8" s="16"/>
      <c r="Y8" s="16"/>
      <c r="Z8" s="16"/>
      <c r="AA8" s="113"/>
      <c r="AB8" s="63"/>
      <c r="AC8" s="16"/>
      <c r="AD8" s="16"/>
      <c r="AE8" s="16"/>
      <c r="AF8" s="113"/>
      <c r="AG8" s="63"/>
      <c r="AH8" s="16"/>
      <c r="AI8" s="16"/>
      <c r="AJ8" s="16"/>
      <c r="AK8" s="113"/>
      <c r="AL8" s="63"/>
      <c r="AM8" s="16"/>
      <c r="AN8" s="16"/>
      <c r="AO8" s="16"/>
      <c r="AP8" s="113"/>
      <c r="AQ8" s="63"/>
      <c r="AR8" s="16"/>
      <c r="AS8" s="16"/>
      <c r="AT8" s="16"/>
      <c r="AU8" s="113"/>
      <c r="AV8" s="63"/>
      <c r="AW8" s="16"/>
      <c r="AX8" s="16"/>
      <c r="AY8" s="16"/>
      <c r="AZ8" s="113"/>
      <c r="BA8" s="63"/>
      <c r="BB8" s="16"/>
      <c r="BC8" s="16"/>
      <c r="BD8" s="16"/>
      <c r="BE8" s="113"/>
      <c r="BF8" s="63"/>
      <c r="BG8" s="16"/>
      <c r="BH8" s="16"/>
      <c r="BI8" s="16"/>
      <c r="BJ8" s="113"/>
      <c r="BK8" s="63"/>
      <c r="BL8" s="16"/>
      <c r="BM8" s="16"/>
      <c r="BN8" s="16"/>
      <c r="BO8" s="113"/>
      <c r="BP8" s="63"/>
      <c r="BQ8" s="16"/>
      <c r="BR8" s="16"/>
      <c r="BS8" s="16"/>
      <c r="BT8" s="113"/>
      <c r="BU8" s="63"/>
      <c r="BV8" s="16"/>
      <c r="BW8" s="16"/>
      <c r="BX8" s="16"/>
      <c r="BY8" s="113"/>
      <c r="BZ8" s="63"/>
      <c r="CA8" s="16"/>
      <c r="CB8" s="16"/>
      <c r="CC8" s="16"/>
      <c r="CD8" s="113"/>
      <c r="CE8" s="63"/>
      <c r="CF8" s="16"/>
      <c r="CG8" s="16"/>
      <c r="CH8" s="16"/>
      <c r="CI8" s="113"/>
      <c r="CJ8" s="63"/>
      <c r="CK8" s="16"/>
      <c r="CL8" s="16"/>
      <c r="CM8" s="16"/>
      <c r="CN8" s="113"/>
      <c r="CO8" s="63"/>
      <c r="CP8" s="16"/>
      <c r="CQ8" s="16"/>
      <c r="CR8" s="16"/>
      <c r="CS8" s="113"/>
      <c r="CT8" s="63"/>
      <c r="CU8" s="16"/>
      <c r="CV8" s="16"/>
      <c r="CW8" s="16"/>
      <c r="CX8" s="113"/>
      <c r="CY8" s="63"/>
      <c r="CZ8" s="16"/>
      <c r="DA8" s="16"/>
      <c r="DB8" s="16"/>
      <c r="DC8" s="113"/>
      <c r="DD8" s="63"/>
      <c r="DE8" s="16"/>
      <c r="DF8" s="16"/>
      <c r="DG8" s="16"/>
      <c r="DH8" s="113"/>
      <c r="DI8" s="63"/>
      <c r="DJ8" s="16"/>
      <c r="DK8" s="16"/>
      <c r="DL8" s="16"/>
      <c r="DM8" s="113"/>
      <c r="DN8" s="63"/>
      <c r="DO8" s="16"/>
      <c r="DP8" s="16"/>
      <c r="DQ8" s="16"/>
      <c r="DR8" s="113"/>
      <c r="DS8" s="63"/>
      <c r="DT8" s="16"/>
      <c r="DU8" s="16"/>
      <c r="DV8" s="16"/>
      <c r="DW8" s="113"/>
    </row>
    <row r="9" spans="1:127" ht="13.5" customHeight="1">
      <c r="A9" s="14" t="s">
        <v>6</v>
      </c>
      <c r="B9" s="16"/>
      <c r="C9" s="61" t="s">
        <v>446</v>
      </c>
      <c r="D9" s="16"/>
      <c r="E9" s="16"/>
      <c r="F9" s="16"/>
      <c r="G9" s="113"/>
      <c r="H9" s="61" t="s">
        <v>446</v>
      </c>
      <c r="I9" s="16"/>
      <c r="J9" s="16"/>
      <c r="K9" s="16"/>
      <c r="L9" s="113"/>
      <c r="M9" s="61" t="s">
        <v>446</v>
      </c>
      <c r="N9" s="16"/>
      <c r="O9" s="16"/>
      <c r="P9" s="16"/>
      <c r="Q9" s="113"/>
      <c r="R9" s="61" t="s">
        <v>446</v>
      </c>
      <c r="S9" s="16"/>
      <c r="T9" s="16"/>
      <c r="U9" s="16"/>
      <c r="V9" s="113"/>
      <c r="W9" s="61" t="s">
        <v>446</v>
      </c>
      <c r="X9" s="16"/>
      <c r="Y9" s="16"/>
      <c r="Z9" s="16"/>
      <c r="AA9" s="113"/>
      <c r="AB9" s="61" t="s">
        <v>446</v>
      </c>
      <c r="AC9" s="16"/>
      <c r="AD9" s="16"/>
      <c r="AE9" s="16"/>
      <c r="AF9" s="113"/>
      <c r="AG9" s="4" t="s">
        <v>446</v>
      </c>
      <c r="AH9" s="16"/>
      <c r="AI9" s="16"/>
      <c r="AJ9" s="16"/>
      <c r="AK9" s="113"/>
      <c r="AL9" s="4" t="s">
        <v>446</v>
      </c>
      <c r="AM9" s="16"/>
      <c r="AN9" s="16"/>
      <c r="AO9" s="16"/>
      <c r="AP9" s="113"/>
      <c r="AQ9" s="61" t="s">
        <v>446</v>
      </c>
      <c r="AR9" s="16"/>
      <c r="AS9" s="16"/>
      <c r="AT9" s="16"/>
      <c r="AU9" s="113"/>
      <c r="AV9" s="61" t="s">
        <v>446</v>
      </c>
      <c r="AW9" s="16"/>
      <c r="AX9" s="16"/>
      <c r="AY9" s="16"/>
      <c r="AZ9" s="113"/>
      <c r="BA9" s="61" t="s">
        <v>446</v>
      </c>
      <c r="BB9" s="16"/>
      <c r="BC9" s="16"/>
      <c r="BD9" s="16"/>
      <c r="BE9" s="113"/>
      <c r="BF9" s="61" t="s">
        <v>446</v>
      </c>
      <c r="BG9" s="16"/>
      <c r="BH9" s="16"/>
      <c r="BI9" s="16"/>
      <c r="BJ9" s="113"/>
      <c r="BK9" s="61" t="s">
        <v>446</v>
      </c>
      <c r="BL9" s="16"/>
      <c r="BM9" s="16"/>
      <c r="BN9" s="16"/>
      <c r="BO9" s="113"/>
      <c r="BP9" s="4" t="s">
        <v>446</v>
      </c>
      <c r="BQ9" s="16"/>
      <c r="BR9" s="16"/>
      <c r="BS9" s="16"/>
      <c r="BT9" s="113"/>
      <c r="BU9" s="4" t="s">
        <v>1212</v>
      </c>
      <c r="BV9" s="16"/>
      <c r="BW9" s="16"/>
      <c r="BX9" s="16"/>
      <c r="BY9" s="113"/>
      <c r="BZ9" s="4"/>
      <c r="CA9" s="16"/>
      <c r="CB9" s="16"/>
      <c r="CC9" s="16"/>
      <c r="CD9" s="113"/>
      <c r="CE9" s="4"/>
      <c r="CF9" s="16"/>
      <c r="CG9" s="16"/>
      <c r="CH9" s="16"/>
      <c r="CI9" s="113"/>
      <c r="CJ9" s="4"/>
      <c r="CK9" s="16"/>
      <c r="CL9" s="16"/>
      <c r="CM9" s="16"/>
      <c r="CN9" s="113"/>
      <c r="CO9" s="4"/>
      <c r="CP9" s="16"/>
      <c r="CQ9" s="16"/>
      <c r="CR9" s="16"/>
      <c r="CS9" s="113"/>
      <c r="CT9" s="4"/>
      <c r="CU9" s="16"/>
      <c r="CV9" s="16"/>
      <c r="CW9" s="16"/>
      <c r="CX9" s="113"/>
      <c r="CY9" s="4"/>
      <c r="CZ9" s="16"/>
      <c r="DA9" s="16"/>
      <c r="DB9" s="16"/>
      <c r="DC9" s="113"/>
      <c r="DD9" s="4"/>
      <c r="DE9" s="16"/>
      <c r="DF9" s="16"/>
      <c r="DG9" s="16"/>
      <c r="DH9" s="113"/>
      <c r="DI9" s="4"/>
      <c r="DJ9" s="16"/>
      <c r="DK9" s="16"/>
      <c r="DL9" s="16"/>
      <c r="DM9" s="113"/>
      <c r="DN9" s="4"/>
      <c r="DO9" s="16"/>
      <c r="DP9" s="16"/>
      <c r="DQ9" s="16"/>
      <c r="DR9" s="113"/>
      <c r="DS9" s="4"/>
      <c r="DT9" s="16"/>
      <c r="DU9" s="16"/>
      <c r="DV9" s="16"/>
      <c r="DW9" s="113"/>
    </row>
    <row r="10" spans="1:127" ht="33.75">
      <c r="A10" s="14" t="s">
        <v>131</v>
      </c>
      <c r="B10" s="14" t="s">
        <v>7</v>
      </c>
      <c r="C10" s="37" t="s">
        <v>93</v>
      </c>
      <c r="D10" s="36" t="s">
        <v>94</v>
      </c>
      <c r="E10" s="36" t="s">
        <v>8</v>
      </c>
      <c r="F10" s="36" t="s">
        <v>95</v>
      </c>
      <c r="G10" s="36" t="s">
        <v>9</v>
      </c>
      <c r="H10" s="37" t="s">
        <v>93</v>
      </c>
      <c r="I10" s="36" t="s">
        <v>94</v>
      </c>
      <c r="J10" s="36" t="s">
        <v>8</v>
      </c>
      <c r="K10" s="36" t="s">
        <v>95</v>
      </c>
      <c r="L10" s="36" t="s">
        <v>9</v>
      </c>
      <c r="M10" s="37" t="s">
        <v>93</v>
      </c>
      <c r="N10" s="36" t="s">
        <v>94</v>
      </c>
      <c r="O10" s="36" t="s">
        <v>8</v>
      </c>
      <c r="P10" s="36" t="s">
        <v>95</v>
      </c>
      <c r="Q10" s="36" t="s">
        <v>9</v>
      </c>
      <c r="R10" s="37" t="s">
        <v>93</v>
      </c>
      <c r="S10" s="36" t="s">
        <v>94</v>
      </c>
      <c r="T10" s="36" t="s">
        <v>8</v>
      </c>
      <c r="U10" s="36" t="s">
        <v>95</v>
      </c>
      <c r="V10" s="36" t="s">
        <v>9</v>
      </c>
      <c r="W10" s="37" t="s">
        <v>93</v>
      </c>
      <c r="X10" s="36" t="s">
        <v>94</v>
      </c>
      <c r="Y10" s="36" t="s">
        <v>8</v>
      </c>
      <c r="Z10" s="36" t="s">
        <v>95</v>
      </c>
      <c r="AA10" s="36" t="s">
        <v>9</v>
      </c>
      <c r="AB10" s="37" t="s">
        <v>93</v>
      </c>
      <c r="AC10" s="36" t="s">
        <v>94</v>
      </c>
      <c r="AD10" s="36" t="s">
        <v>8</v>
      </c>
      <c r="AE10" s="36" t="s">
        <v>95</v>
      </c>
      <c r="AF10" s="36" t="s">
        <v>9</v>
      </c>
      <c r="AG10" s="37" t="s">
        <v>93</v>
      </c>
      <c r="AH10" s="36" t="s">
        <v>94</v>
      </c>
      <c r="AI10" s="36" t="s">
        <v>8</v>
      </c>
      <c r="AJ10" s="36" t="s">
        <v>95</v>
      </c>
      <c r="AK10" s="36" t="s">
        <v>9</v>
      </c>
      <c r="AL10" s="37" t="s">
        <v>93</v>
      </c>
      <c r="AM10" s="36" t="s">
        <v>94</v>
      </c>
      <c r="AN10" s="36" t="s">
        <v>8</v>
      </c>
      <c r="AO10" s="36" t="s">
        <v>95</v>
      </c>
      <c r="AP10" s="36" t="s">
        <v>9</v>
      </c>
      <c r="AQ10" s="37" t="s">
        <v>93</v>
      </c>
      <c r="AR10" s="36" t="s">
        <v>94</v>
      </c>
      <c r="AS10" s="36" t="s">
        <v>8</v>
      </c>
      <c r="AT10" s="36" t="s">
        <v>95</v>
      </c>
      <c r="AU10" s="36" t="s">
        <v>9</v>
      </c>
      <c r="AV10" s="37" t="s">
        <v>93</v>
      </c>
      <c r="AW10" s="36" t="s">
        <v>94</v>
      </c>
      <c r="AX10" s="36" t="s">
        <v>8</v>
      </c>
      <c r="AY10" s="36" t="s">
        <v>95</v>
      </c>
      <c r="AZ10" s="36" t="s">
        <v>9</v>
      </c>
      <c r="BA10" s="37" t="s">
        <v>93</v>
      </c>
      <c r="BB10" s="36" t="s">
        <v>94</v>
      </c>
      <c r="BC10" s="36" t="s">
        <v>8</v>
      </c>
      <c r="BD10" s="36" t="s">
        <v>95</v>
      </c>
      <c r="BE10" s="36" t="s">
        <v>9</v>
      </c>
      <c r="BF10" s="37" t="s">
        <v>93</v>
      </c>
      <c r="BG10" s="36" t="s">
        <v>94</v>
      </c>
      <c r="BH10" s="36" t="s">
        <v>8</v>
      </c>
      <c r="BI10" s="36" t="s">
        <v>95</v>
      </c>
      <c r="BJ10" s="36" t="s">
        <v>9</v>
      </c>
      <c r="BK10" s="37" t="s">
        <v>93</v>
      </c>
      <c r="BL10" s="36" t="s">
        <v>94</v>
      </c>
      <c r="BM10" s="36" t="s">
        <v>8</v>
      </c>
      <c r="BN10" s="36" t="s">
        <v>95</v>
      </c>
      <c r="BO10" s="36" t="s">
        <v>9</v>
      </c>
      <c r="BP10" s="37" t="s">
        <v>93</v>
      </c>
      <c r="BQ10" s="36" t="s">
        <v>94</v>
      </c>
      <c r="BR10" s="36" t="s">
        <v>8</v>
      </c>
      <c r="BS10" s="36" t="s">
        <v>95</v>
      </c>
      <c r="BT10" s="36" t="s">
        <v>9</v>
      </c>
      <c r="BU10" s="37" t="s">
        <v>93</v>
      </c>
      <c r="BV10" s="36" t="s">
        <v>94</v>
      </c>
      <c r="BW10" s="36" t="s">
        <v>8</v>
      </c>
      <c r="BX10" s="36" t="s">
        <v>95</v>
      </c>
      <c r="BY10" s="36" t="s">
        <v>9</v>
      </c>
      <c r="BZ10" s="37" t="s">
        <v>93</v>
      </c>
      <c r="CA10" s="36" t="s">
        <v>94</v>
      </c>
      <c r="CB10" s="36" t="s">
        <v>8</v>
      </c>
      <c r="CC10" s="36" t="s">
        <v>95</v>
      </c>
      <c r="CD10" s="36" t="s">
        <v>9</v>
      </c>
      <c r="CE10" s="37" t="s">
        <v>93</v>
      </c>
      <c r="CF10" s="36" t="s">
        <v>94</v>
      </c>
      <c r="CG10" s="36" t="s">
        <v>8</v>
      </c>
      <c r="CH10" s="36" t="s">
        <v>95</v>
      </c>
      <c r="CI10" s="36" t="s">
        <v>9</v>
      </c>
      <c r="CJ10" s="37" t="s">
        <v>93</v>
      </c>
      <c r="CK10" s="36" t="s">
        <v>94</v>
      </c>
      <c r="CL10" s="36" t="s">
        <v>8</v>
      </c>
      <c r="CM10" s="36" t="s">
        <v>95</v>
      </c>
      <c r="CN10" s="36" t="s">
        <v>9</v>
      </c>
      <c r="CO10" s="37" t="s">
        <v>93</v>
      </c>
      <c r="CP10" s="36" t="s">
        <v>94</v>
      </c>
      <c r="CQ10" s="36" t="s">
        <v>8</v>
      </c>
      <c r="CR10" s="36" t="s">
        <v>95</v>
      </c>
      <c r="CS10" s="36" t="s">
        <v>9</v>
      </c>
      <c r="CT10" s="37" t="s">
        <v>93</v>
      </c>
      <c r="CU10" s="36" t="s">
        <v>94</v>
      </c>
      <c r="CV10" s="36" t="s">
        <v>8</v>
      </c>
      <c r="CW10" s="36" t="s">
        <v>95</v>
      </c>
      <c r="CX10" s="36" t="s">
        <v>9</v>
      </c>
      <c r="CY10" s="37"/>
      <c r="CZ10" s="36"/>
      <c r="DA10" s="36"/>
      <c r="DB10" s="36"/>
      <c r="DC10" s="36"/>
      <c r="DD10" s="37"/>
      <c r="DE10" s="36"/>
      <c r="DF10" s="36"/>
      <c r="DG10" s="36"/>
      <c r="DH10" s="36"/>
      <c r="DI10" s="37"/>
      <c r="DJ10" s="36"/>
      <c r="DK10" s="36"/>
      <c r="DL10" s="36"/>
      <c r="DM10" s="36"/>
      <c r="DN10" s="37"/>
      <c r="DO10" s="36"/>
      <c r="DP10" s="36"/>
      <c r="DQ10" s="36"/>
      <c r="DR10" s="36"/>
      <c r="DS10" s="37"/>
      <c r="DT10" s="36"/>
      <c r="DU10" s="36"/>
      <c r="DV10" s="36"/>
      <c r="DW10" s="36"/>
    </row>
    <row r="11" spans="1:127" ht="13.5" customHeight="1">
      <c r="A11" s="66" t="s">
        <v>296</v>
      </c>
      <c r="B11" s="2" t="s">
        <v>447</v>
      </c>
      <c r="C11" s="15"/>
      <c r="D11" s="2">
        <v>43</v>
      </c>
      <c r="E11" s="34">
        <v>0.20300000000000001</v>
      </c>
      <c r="F11" s="2">
        <v>4</v>
      </c>
      <c r="G11" s="115">
        <v>0.23499999999999999</v>
      </c>
      <c r="H11" s="15"/>
      <c r="I11" s="2">
        <v>43</v>
      </c>
      <c r="J11" s="34">
        <v>0.20300000000000001</v>
      </c>
      <c r="K11" s="2">
        <v>5</v>
      </c>
      <c r="L11" s="115">
        <v>0.29399999999999998</v>
      </c>
      <c r="M11" s="15"/>
      <c r="N11" s="2">
        <v>39</v>
      </c>
      <c r="O11" s="34">
        <v>0.184</v>
      </c>
      <c r="P11" s="2">
        <v>5</v>
      </c>
      <c r="Q11" s="115">
        <v>0.29399999999999998</v>
      </c>
      <c r="R11" s="15"/>
      <c r="S11" s="2">
        <v>39</v>
      </c>
      <c r="T11" s="34">
        <v>0.184</v>
      </c>
      <c r="U11" s="2">
        <v>5</v>
      </c>
      <c r="V11" s="115">
        <v>0.33299999999999996</v>
      </c>
      <c r="W11" s="15"/>
      <c r="X11" s="2">
        <v>39</v>
      </c>
      <c r="Y11" s="34">
        <v>0.184</v>
      </c>
      <c r="Z11" s="2">
        <v>5</v>
      </c>
      <c r="AA11" s="115">
        <v>0.33299999999999996</v>
      </c>
      <c r="AB11" s="15"/>
      <c r="AC11" s="2">
        <v>29</v>
      </c>
      <c r="AD11" s="34">
        <v>0.193</v>
      </c>
      <c r="AE11" s="2">
        <v>5</v>
      </c>
      <c r="AF11" s="115">
        <v>0.33299999999999996</v>
      </c>
      <c r="AG11" s="15"/>
      <c r="AH11" s="2">
        <v>29</v>
      </c>
      <c r="AI11" s="34">
        <v>0.193</v>
      </c>
      <c r="AJ11" s="2">
        <v>5</v>
      </c>
      <c r="AK11" s="115">
        <v>0.33299999999999996</v>
      </c>
      <c r="AL11" s="15"/>
      <c r="AM11" s="2" t="s">
        <v>292</v>
      </c>
      <c r="AN11" s="34" t="s">
        <v>292</v>
      </c>
      <c r="AO11" s="2" t="s">
        <v>292</v>
      </c>
      <c r="AP11" s="115" t="s">
        <v>292</v>
      </c>
      <c r="AQ11" s="15"/>
      <c r="AR11" s="2" t="s">
        <v>292</v>
      </c>
      <c r="AS11" s="34" t="s">
        <v>292</v>
      </c>
      <c r="AT11" s="2" t="s">
        <v>292</v>
      </c>
      <c r="AU11" s="115" t="s">
        <v>292</v>
      </c>
      <c r="AV11" s="15"/>
      <c r="AW11" s="2" t="s">
        <v>292</v>
      </c>
      <c r="AX11" s="34" t="s">
        <v>292</v>
      </c>
      <c r="AY11" s="2" t="s">
        <v>292</v>
      </c>
      <c r="AZ11" s="115" t="s">
        <v>292</v>
      </c>
      <c r="BA11" s="15"/>
      <c r="BB11" s="2">
        <v>30</v>
      </c>
      <c r="BC11" s="34">
        <v>0.2</v>
      </c>
      <c r="BD11" s="2">
        <v>4</v>
      </c>
      <c r="BE11" s="115">
        <v>0.28600000000000003</v>
      </c>
      <c r="BF11" s="15"/>
      <c r="BG11" s="2">
        <v>30</v>
      </c>
      <c r="BH11" s="34">
        <v>0.2</v>
      </c>
      <c r="BI11" s="2">
        <v>6</v>
      </c>
      <c r="BJ11" s="115">
        <v>0.27300000000000002</v>
      </c>
      <c r="BK11" s="15"/>
      <c r="BL11" s="2">
        <v>23</v>
      </c>
      <c r="BM11" s="34">
        <v>0.245</v>
      </c>
      <c r="BN11" s="2">
        <v>6</v>
      </c>
      <c r="BO11" s="115">
        <v>0.27300000000000002</v>
      </c>
      <c r="BP11" s="15"/>
      <c r="BQ11" s="2">
        <v>23</v>
      </c>
      <c r="BR11" s="34">
        <v>0.245</v>
      </c>
      <c r="BS11" s="2">
        <v>7</v>
      </c>
      <c r="BT11" s="115">
        <v>0.29199999999999998</v>
      </c>
      <c r="BU11" s="2" t="s">
        <v>629</v>
      </c>
      <c r="BV11" s="2">
        <v>17</v>
      </c>
      <c r="BW11" s="34">
        <v>0.113</v>
      </c>
      <c r="BX11" s="2">
        <v>4</v>
      </c>
      <c r="BY11" s="115">
        <v>0.21</v>
      </c>
      <c r="BZ11" s="15"/>
      <c r="CB11" s="34"/>
      <c r="CD11" s="115"/>
      <c r="CE11" s="15"/>
      <c r="CG11" s="34"/>
      <c r="CI11" s="115"/>
      <c r="CJ11" s="15"/>
      <c r="CL11" s="34"/>
      <c r="CN11" s="115"/>
      <c r="CO11" s="15"/>
      <c r="CQ11" s="34"/>
      <c r="CS11" s="115"/>
      <c r="CT11" s="15"/>
      <c r="CV11" s="34"/>
      <c r="CX11" s="115"/>
      <c r="CY11" s="15"/>
      <c r="DA11" s="34"/>
      <c r="DC11" s="34"/>
      <c r="DD11" s="15"/>
      <c r="DF11" s="34"/>
      <c r="DH11" s="115"/>
      <c r="DI11" s="15"/>
      <c r="DK11" s="34"/>
      <c r="DM11" s="115"/>
      <c r="DN11" s="15"/>
      <c r="DP11" s="34"/>
      <c r="DR11" s="115"/>
      <c r="DS11" s="15"/>
      <c r="DU11" s="34"/>
      <c r="DW11" s="115"/>
    </row>
    <row r="12" spans="1:127" ht="13.5" customHeight="1">
      <c r="A12" s="66" t="s">
        <v>297</v>
      </c>
      <c r="B12" s="2" t="s">
        <v>448</v>
      </c>
      <c r="C12" s="15"/>
      <c r="D12" s="2">
        <v>19</v>
      </c>
      <c r="E12" s="34">
        <v>0.09</v>
      </c>
      <c r="F12" s="2">
        <v>3</v>
      </c>
      <c r="G12" s="115">
        <v>0.17600000000000002</v>
      </c>
      <c r="H12" s="15"/>
      <c r="I12" s="2">
        <v>19</v>
      </c>
      <c r="J12" s="34">
        <v>0.09</v>
      </c>
      <c r="K12" s="2">
        <v>3</v>
      </c>
      <c r="L12" s="115">
        <v>0.17600000000000002</v>
      </c>
      <c r="M12" s="15"/>
      <c r="N12" s="2">
        <v>18</v>
      </c>
      <c r="O12" s="34">
        <v>8.5000000000000006E-2</v>
      </c>
      <c r="P12" s="2">
        <v>3</v>
      </c>
      <c r="Q12" s="115">
        <v>0.17600000000000002</v>
      </c>
      <c r="R12" s="15"/>
      <c r="S12" s="2">
        <v>18</v>
      </c>
      <c r="T12" s="34">
        <v>8.5000000000000006E-2</v>
      </c>
      <c r="U12" s="2">
        <v>2</v>
      </c>
      <c r="V12" s="115">
        <v>0.13300000000000001</v>
      </c>
      <c r="W12" s="15"/>
      <c r="X12" s="2">
        <v>18</v>
      </c>
      <c r="Y12" s="34">
        <v>8.5000000000000006E-2</v>
      </c>
      <c r="Z12" s="2">
        <v>2</v>
      </c>
      <c r="AA12" s="115">
        <v>0.13300000000000001</v>
      </c>
      <c r="AB12" s="15"/>
      <c r="AC12" s="2">
        <v>12</v>
      </c>
      <c r="AD12" s="34">
        <v>0.08</v>
      </c>
      <c r="AE12" s="2">
        <v>2</v>
      </c>
      <c r="AF12" s="115">
        <v>0.13300000000000001</v>
      </c>
      <c r="AG12" s="15"/>
      <c r="AH12" s="2">
        <v>12</v>
      </c>
      <c r="AI12" s="34">
        <v>0.08</v>
      </c>
      <c r="AJ12" s="2">
        <v>2</v>
      </c>
      <c r="AK12" s="115">
        <v>0.13300000000000001</v>
      </c>
      <c r="AL12" s="15"/>
      <c r="AM12" s="2" t="s">
        <v>292</v>
      </c>
      <c r="AN12" s="34" t="s">
        <v>292</v>
      </c>
      <c r="AO12" s="2" t="s">
        <v>292</v>
      </c>
      <c r="AP12" s="115" t="s">
        <v>292</v>
      </c>
      <c r="AQ12" s="15"/>
      <c r="AR12" s="2" t="s">
        <v>292</v>
      </c>
      <c r="AS12" s="34" t="s">
        <v>292</v>
      </c>
      <c r="AT12" s="2" t="s">
        <v>292</v>
      </c>
      <c r="AU12" s="115" t="s">
        <v>292</v>
      </c>
      <c r="AV12" s="15"/>
      <c r="AW12" s="2" t="s">
        <v>292</v>
      </c>
      <c r="AX12" s="34" t="s">
        <v>292</v>
      </c>
      <c r="AY12" s="2" t="s">
        <v>292</v>
      </c>
      <c r="AZ12" s="115" t="s">
        <v>292</v>
      </c>
      <c r="BA12" s="15"/>
      <c r="BB12" s="2">
        <v>10</v>
      </c>
      <c r="BC12" s="34">
        <v>6.7000000000000004E-2</v>
      </c>
      <c r="BD12" s="2">
        <v>1</v>
      </c>
      <c r="BE12" s="115">
        <v>7.0999999999999994E-2</v>
      </c>
      <c r="BF12" s="15"/>
      <c r="BG12" s="2">
        <v>10</v>
      </c>
      <c r="BH12" s="34">
        <v>6.7000000000000004E-2</v>
      </c>
      <c r="BI12" s="2">
        <v>2</v>
      </c>
      <c r="BJ12" s="115">
        <v>0.1</v>
      </c>
      <c r="BK12" s="15"/>
      <c r="BL12" s="2">
        <v>10</v>
      </c>
      <c r="BM12" s="34">
        <v>0.106</v>
      </c>
      <c r="BN12" s="2">
        <v>2</v>
      </c>
      <c r="BO12" s="115">
        <v>0.1</v>
      </c>
      <c r="BP12" s="15"/>
      <c r="BQ12" s="2">
        <v>10</v>
      </c>
      <c r="BR12" s="115">
        <v>0.106</v>
      </c>
      <c r="BS12" s="2">
        <v>2</v>
      </c>
      <c r="BT12" s="115">
        <v>8.3000000000000004E-2</v>
      </c>
      <c r="BU12" s="15"/>
      <c r="BW12" s="34"/>
      <c r="BY12" s="115"/>
      <c r="BZ12" s="15"/>
      <c r="CB12" s="34"/>
      <c r="CD12" s="115"/>
      <c r="CE12" s="15"/>
      <c r="CG12" s="34"/>
      <c r="CI12" s="115"/>
      <c r="CJ12" s="15"/>
      <c r="CL12" s="34"/>
      <c r="CN12" s="115"/>
      <c r="CO12" s="15"/>
      <c r="CQ12" s="34"/>
      <c r="CS12" s="115"/>
      <c r="CT12" s="15"/>
      <c r="CV12" s="34"/>
      <c r="CX12" s="115"/>
      <c r="CY12" s="15"/>
      <c r="DA12" s="34"/>
      <c r="DC12" s="115"/>
      <c r="DD12" s="15"/>
      <c r="DF12" s="34"/>
      <c r="DH12" s="115"/>
      <c r="DI12" s="15"/>
      <c r="DK12" s="34"/>
      <c r="DM12" s="115"/>
      <c r="DN12" s="15"/>
      <c r="DP12" s="34"/>
      <c r="DR12" s="115"/>
      <c r="DS12" s="15"/>
      <c r="DU12" s="34"/>
      <c r="DW12" s="115"/>
    </row>
    <row r="13" spans="1:127" ht="13.5" customHeight="1">
      <c r="A13" s="143" t="s">
        <v>321</v>
      </c>
      <c r="B13" s="2" t="s">
        <v>449</v>
      </c>
      <c r="C13" s="15"/>
      <c r="D13" s="2">
        <v>32</v>
      </c>
      <c r="E13" s="34">
        <v>0.151</v>
      </c>
      <c r="F13" s="2">
        <v>3</v>
      </c>
      <c r="G13" s="115">
        <v>0.17600000000000002</v>
      </c>
      <c r="H13" s="15"/>
      <c r="I13" s="2">
        <v>32</v>
      </c>
      <c r="J13" s="34">
        <v>0.151</v>
      </c>
      <c r="K13" s="2">
        <v>4</v>
      </c>
      <c r="L13" s="115">
        <v>0.23499999999999999</v>
      </c>
      <c r="M13" s="15"/>
      <c r="N13" s="2">
        <v>28</v>
      </c>
      <c r="O13" s="34">
        <v>0.13200000000000001</v>
      </c>
      <c r="P13" s="2">
        <v>4</v>
      </c>
      <c r="Q13" s="115">
        <v>0.23499999999999999</v>
      </c>
      <c r="R13" s="15"/>
      <c r="S13" s="2">
        <v>28</v>
      </c>
      <c r="T13" s="34">
        <v>0.13200000000000001</v>
      </c>
      <c r="U13" s="2">
        <v>3</v>
      </c>
      <c r="V13" s="115">
        <v>0.2</v>
      </c>
      <c r="W13" s="15"/>
      <c r="X13" s="2">
        <v>27</v>
      </c>
      <c r="Y13" s="34">
        <v>0.127</v>
      </c>
      <c r="Z13" s="2">
        <v>3</v>
      </c>
      <c r="AA13" s="115">
        <v>0.2</v>
      </c>
      <c r="AB13" s="15"/>
      <c r="AC13" s="2">
        <v>20</v>
      </c>
      <c r="AD13" s="34">
        <v>0.13300000000000001</v>
      </c>
      <c r="AE13" s="2">
        <v>3</v>
      </c>
      <c r="AF13" s="115">
        <v>0.2</v>
      </c>
      <c r="AG13" s="15"/>
      <c r="AH13" s="2">
        <v>20</v>
      </c>
      <c r="AI13" s="34">
        <v>0.13300000000000001</v>
      </c>
      <c r="AJ13" s="2">
        <v>3</v>
      </c>
      <c r="AK13" s="115">
        <v>0.2</v>
      </c>
      <c r="AL13" s="15"/>
      <c r="AM13" s="2">
        <v>14</v>
      </c>
      <c r="AN13" s="34">
        <v>9.3000000000000013E-2</v>
      </c>
      <c r="AO13" s="2">
        <v>3</v>
      </c>
      <c r="AP13" s="115">
        <v>0.16699999999999998</v>
      </c>
      <c r="AQ13" s="15"/>
      <c r="AR13" s="2">
        <v>14</v>
      </c>
      <c r="AS13" s="34">
        <v>9.3000000000000013E-2</v>
      </c>
      <c r="AT13" s="2">
        <v>3</v>
      </c>
      <c r="AU13" s="115">
        <v>0.16699999999999998</v>
      </c>
      <c r="AV13" s="15"/>
      <c r="AW13" s="2">
        <v>23</v>
      </c>
      <c r="AX13" s="34">
        <v>0.153</v>
      </c>
      <c r="AY13" s="2">
        <v>6</v>
      </c>
      <c r="AZ13" s="115">
        <v>0.28600000000000003</v>
      </c>
      <c r="BA13" s="15"/>
      <c r="BB13" s="2" t="s">
        <v>292</v>
      </c>
      <c r="BC13" s="34" t="s">
        <v>292</v>
      </c>
      <c r="BD13" s="2" t="s">
        <v>292</v>
      </c>
      <c r="BE13" s="115" t="s">
        <v>292</v>
      </c>
      <c r="BF13" s="15"/>
      <c r="BG13" s="2" t="s">
        <v>292</v>
      </c>
      <c r="BH13" s="34" t="s">
        <v>292</v>
      </c>
      <c r="BI13" s="2" t="s">
        <v>292</v>
      </c>
      <c r="BJ13" s="115" t="s">
        <v>292</v>
      </c>
      <c r="BK13" s="15"/>
      <c r="BL13" s="2" t="s">
        <v>292</v>
      </c>
      <c r="BM13" s="34" t="s">
        <v>292</v>
      </c>
      <c r="BN13" s="2" t="s">
        <v>292</v>
      </c>
      <c r="BO13" s="115" t="s">
        <v>292</v>
      </c>
      <c r="BP13" s="15"/>
      <c r="BQ13" s="2" t="s">
        <v>292</v>
      </c>
      <c r="BR13" s="34" t="s">
        <v>292</v>
      </c>
      <c r="BS13" s="2" t="s">
        <v>292</v>
      </c>
      <c r="BT13" s="115" t="s">
        <v>292</v>
      </c>
      <c r="BU13" s="15"/>
      <c r="BV13" s="2">
        <v>13</v>
      </c>
      <c r="BW13" s="34">
        <v>8.6999999999999994E-2</v>
      </c>
      <c r="BX13" s="2">
        <v>3</v>
      </c>
      <c r="BY13" s="115">
        <v>0.158</v>
      </c>
      <c r="BZ13" s="15"/>
      <c r="CB13" s="34"/>
      <c r="CD13" s="115"/>
      <c r="CE13" s="15"/>
      <c r="CG13" s="34"/>
      <c r="CI13" s="115"/>
      <c r="CJ13" s="15"/>
      <c r="CL13" s="34"/>
      <c r="CN13" s="115"/>
      <c r="CO13" s="15"/>
      <c r="CQ13" s="34"/>
      <c r="CS13" s="115"/>
      <c r="CT13" s="15"/>
      <c r="CV13" s="34"/>
      <c r="CX13" s="34"/>
      <c r="CY13" s="15"/>
      <c r="DA13" s="34"/>
      <c r="DC13" s="115"/>
      <c r="DD13" s="15"/>
      <c r="DF13" s="34"/>
      <c r="DH13" s="115"/>
      <c r="DI13" s="15"/>
      <c r="DK13" s="34"/>
      <c r="DM13" s="115"/>
      <c r="DN13" s="15"/>
      <c r="DP13" s="34"/>
      <c r="DR13" s="115"/>
      <c r="DS13" s="15"/>
      <c r="DU13" s="34"/>
      <c r="DW13" s="115"/>
    </row>
    <row r="14" spans="1:127" ht="13.5" customHeight="1">
      <c r="A14" s="66" t="s">
        <v>323</v>
      </c>
      <c r="B14" s="2" t="s">
        <v>450</v>
      </c>
      <c r="C14" s="15"/>
      <c r="D14" s="2">
        <v>40</v>
      </c>
      <c r="E14" s="34">
        <v>0.18899999999999997</v>
      </c>
      <c r="F14" s="2">
        <v>5</v>
      </c>
      <c r="G14" s="115">
        <v>0.29399999999999998</v>
      </c>
      <c r="H14" s="15"/>
      <c r="I14" s="2">
        <v>40</v>
      </c>
      <c r="J14" s="34">
        <v>0.18899999999999997</v>
      </c>
      <c r="K14" s="2">
        <v>5</v>
      </c>
      <c r="L14" s="115">
        <v>0.29399999999999998</v>
      </c>
      <c r="M14" s="15"/>
      <c r="N14" s="2">
        <v>35</v>
      </c>
      <c r="O14" s="34">
        <v>0.16500000000000001</v>
      </c>
      <c r="P14" s="2">
        <v>5</v>
      </c>
      <c r="Q14" s="115">
        <v>0.29399999999999998</v>
      </c>
      <c r="R14" s="15"/>
      <c r="S14" s="2">
        <v>35</v>
      </c>
      <c r="T14" s="34">
        <v>0.16500000000000001</v>
      </c>
      <c r="U14" s="2">
        <v>5</v>
      </c>
      <c r="V14" s="115">
        <v>0.33299999999999996</v>
      </c>
      <c r="W14" s="15"/>
      <c r="X14" s="2">
        <v>35</v>
      </c>
      <c r="Y14" s="34">
        <v>0.16500000000000001</v>
      </c>
      <c r="Z14" s="2">
        <v>5</v>
      </c>
      <c r="AA14" s="115">
        <v>0.33299999999999996</v>
      </c>
      <c r="AB14" s="15"/>
      <c r="AC14" s="2">
        <v>21</v>
      </c>
      <c r="AD14" s="34">
        <v>0.14000000000000001</v>
      </c>
      <c r="AE14" s="2">
        <v>5</v>
      </c>
      <c r="AF14" s="115">
        <v>0.33299999999999996</v>
      </c>
      <c r="AG14" s="15"/>
      <c r="AH14" s="2">
        <v>22</v>
      </c>
      <c r="AI14" s="34">
        <v>0.14699999999999999</v>
      </c>
      <c r="AJ14" s="2">
        <v>5</v>
      </c>
      <c r="AK14" s="115">
        <v>0.33299999999999996</v>
      </c>
      <c r="AL14" s="15"/>
      <c r="AM14" s="2">
        <v>19</v>
      </c>
      <c r="AN14" s="34">
        <v>0.127</v>
      </c>
      <c r="AO14" s="2">
        <v>3</v>
      </c>
      <c r="AP14" s="115">
        <v>0.16699999999999998</v>
      </c>
      <c r="AQ14" s="15"/>
      <c r="AR14" s="2">
        <v>19</v>
      </c>
      <c r="AS14" s="34">
        <v>0.127</v>
      </c>
      <c r="AT14" s="2">
        <v>3</v>
      </c>
      <c r="AU14" s="115">
        <v>0.16699999999999998</v>
      </c>
      <c r="AV14" s="15"/>
      <c r="AW14" s="2">
        <v>25</v>
      </c>
      <c r="AX14" s="34">
        <v>0.16699999999999998</v>
      </c>
      <c r="AY14" s="2">
        <v>5</v>
      </c>
      <c r="AZ14" s="115">
        <v>0.23800000000000002</v>
      </c>
      <c r="BA14" s="15"/>
      <c r="BB14" s="2">
        <v>20</v>
      </c>
      <c r="BC14" s="34">
        <v>0.13300000000000001</v>
      </c>
      <c r="BD14" s="2">
        <v>3</v>
      </c>
      <c r="BE14" s="115">
        <v>0.214</v>
      </c>
      <c r="BF14" s="15"/>
      <c r="BG14" s="2">
        <v>20</v>
      </c>
      <c r="BH14" s="34">
        <v>0.13300000000000001</v>
      </c>
      <c r="BI14" s="2">
        <v>5</v>
      </c>
      <c r="BJ14" s="115">
        <v>0.22699999999999998</v>
      </c>
      <c r="BK14" s="15"/>
      <c r="BL14" s="2">
        <v>20</v>
      </c>
      <c r="BM14" s="34">
        <v>0.21299999999999999</v>
      </c>
      <c r="BN14" s="2">
        <v>5</v>
      </c>
      <c r="BO14" s="115">
        <v>0.22699999999999998</v>
      </c>
      <c r="BP14" s="15"/>
      <c r="BQ14" s="2">
        <v>20</v>
      </c>
      <c r="BR14" s="34">
        <v>0.21299999999999999</v>
      </c>
      <c r="BS14" s="2">
        <v>5</v>
      </c>
      <c r="BT14" s="115">
        <v>0.20800000000000002</v>
      </c>
      <c r="BU14" s="15"/>
      <c r="BV14" s="2">
        <v>27</v>
      </c>
      <c r="BW14" s="34">
        <v>0.17299999999999999</v>
      </c>
      <c r="BX14" s="2">
        <v>4</v>
      </c>
      <c r="BY14" s="115">
        <v>0.21</v>
      </c>
      <c r="BZ14" s="15"/>
      <c r="CB14" s="34"/>
      <c r="CD14" s="115"/>
      <c r="CE14" s="15"/>
      <c r="CG14" s="34"/>
      <c r="CI14" s="115"/>
      <c r="CJ14" s="15"/>
      <c r="CL14" s="34"/>
      <c r="CN14" s="115"/>
      <c r="CO14" s="15"/>
      <c r="CQ14" s="34"/>
      <c r="CS14" s="115"/>
      <c r="CT14" s="15"/>
      <c r="CV14" s="34"/>
      <c r="CX14" s="115"/>
      <c r="CY14" s="15"/>
      <c r="DA14" s="34"/>
      <c r="DC14" s="115"/>
      <c r="DD14" s="15"/>
      <c r="DF14" s="34"/>
      <c r="DH14" s="115"/>
      <c r="DI14" s="15"/>
      <c r="DK14" s="34"/>
      <c r="DM14" s="115"/>
      <c r="DN14" s="15"/>
      <c r="DP14" s="34"/>
      <c r="DR14" s="115"/>
      <c r="DS14" s="15"/>
      <c r="DU14" s="34"/>
      <c r="DW14" s="115"/>
    </row>
    <row r="15" spans="1:127" ht="13.5" customHeight="1">
      <c r="A15" s="66" t="s">
        <v>305</v>
      </c>
      <c r="B15" s="2" t="s">
        <v>451</v>
      </c>
      <c r="C15" s="15"/>
      <c r="D15" s="2">
        <v>16</v>
      </c>
      <c r="E15" s="34">
        <v>7.4999999999999997E-2</v>
      </c>
      <c r="F15" s="2">
        <v>2</v>
      </c>
      <c r="G15" s="115">
        <v>0.11800000000000001</v>
      </c>
      <c r="H15" s="15"/>
      <c r="I15" s="2" t="s">
        <v>292</v>
      </c>
      <c r="J15" s="34" t="s">
        <v>292</v>
      </c>
      <c r="K15" s="2" t="s">
        <v>292</v>
      </c>
      <c r="L15" s="115" t="s">
        <v>292</v>
      </c>
      <c r="M15" s="15"/>
      <c r="N15" s="2" t="s">
        <v>292</v>
      </c>
      <c r="O15" s="34" t="s">
        <v>292</v>
      </c>
      <c r="P15" s="2" t="s">
        <v>292</v>
      </c>
      <c r="Q15" s="115" t="s">
        <v>292</v>
      </c>
      <c r="R15" s="15"/>
      <c r="S15" s="2" t="s">
        <v>292</v>
      </c>
      <c r="T15" s="34" t="s">
        <v>292</v>
      </c>
      <c r="U15" s="2" t="s">
        <v>292</v>
      </c>
      <c r="V15" s="115" t="s">
        <v>292</v>
      </c>
      <c r="W15" s="15"/>
      <c r="X15" s="2" t="s">
        <v>292</v>
      </c>
      <c r="Y15" s="34" t="s">
        <v>292</v>
      </c>
      <c r="Z15" s="2" t="s">
        <v>292</v>
      </c>
      <c r="AA15" s="115" t="s">
        <v>292</v>
      </c>
      <c r="AB15" s="15"/>
      <c r="AC15" s="2" t="s">
        <v>292</v>
      </c>
      <c r="AD15" s="34" t="s">
        <v>292</v>
      </c>
      <c r="AE15" s="2" t="s">
        <v>292</v>
      </c>
      <c r="AF15" s="115" t="s">
        <v>292</v>
      </c>
      <c r="AG15" s="15"/>
      <c r="AH15" s="2" t="s">
        <v>292</v>
      </c>
      <c r="AI15" s="34" t="s">
        <v>292</v>
      </c>
      <c r="AJ15" s="2" t="s">
        <v>292</v>
      </c>
      <c r="AK15" s="115" t="s">
        <v>292</v>
      </c>
      <c r="AL15" s="15"/>
      <c r="AM15" s="2" t="s">
        <v>292</v>
      </c>
      <c r="AN15" s="34" t="s">
        <v>292</v>
      </c>
      <c r="AO15" s="2" t="s">
        <v>292</v>
      </c>
      <c r="AP15" s="115" t="s">
        <v>292</v>
      </c>
      <c r="AQ15" s="15"/>
      <c r="AR15" s="2" t="s">
        <v>292</v>
      </c>
      <c r="AS15" s="34" t="s">
        <v>292</v>
      </c>
      <c r="AT15" s="2" t="s">
        <v>292</v>
      </c>
      <c r="AU15" s="115" t="s">
        <v>292</v>
      </c>
      <c r="AV15" s="15"/>
      <c r="AW15" s="2" t="s">
        <v>292</v>
      </c>
      <c r="AX15" s="34" t="s">
        <v>292</v>
      </c>
      <c r="AY15" s="2" t="s">
        <v>292</v>
      </c>
      <c r="AZ15" s="115" t="s">
        <v>292</v>
      </c>
      <c r="BA15" s="15"/>
      <c r="BB15" s="2" t="s">
        <v>292</v>
      </c>
      <c r="BC15" s="34" t="s">
        <v>292</v>
      </c>
      <c r="BD15" s="2" t="s">
        <v>292</v>
      </c>
      <c r="BE15" s="115" t="s">
        <v>292</v>
      </c>
      <c r="BF15" s="15"/>
      <c r="BG15" s="2" t="s">
        <v>292</v>
      </c>
      <c r="BH15" s="34" t="s">
        <v>292</v>
      </c>
      <c r="BI15" s="2" t="s">
        <v>292</v>
      </c>
      <c r="BJ15" s="115" t="s">
        <v>292</v>
      </c>
      <c r="BK15" s="15"/>
      <c r="BL15" s="2" t="s">
        <v>292</v>
      </c>
      <c r="BM15" s="34" t="s">
        <v>292</v>
      </c>
      <c r="BN15" s="2" t="s">
        <v>292</v>
      </c>
      <c r="BO15" s="115" t="s">
        <v>292</v>
      </c>
      <c r="BP15" s="15"/>
      <c r="BQ15" s="2" t="s">
        <v>292</v>
      </c>
      <c r="BR15" s="34" t="s">
        <v>292</v>
      </c>
      <c r="BS15" s="2" t="s">
        <v>292</v>
      </c>
      <c r="BT15" s="115" t="s">
        <v>292</v>
      </c>
      <c r="BU15" s="15"/>
      <c r="BW15" s="34"/>
      <c r="BY15" s="115"/>
      <c r="BZ15" s="15"/>
      <c r="CB15" s="34"/>
      <c r="CD15" s="115"/>
      <c r="CE15" s="15"/>
      <c r="CG15" s="34"/>
      <c r="CI15" s="115"/>
      <c r="CJ15" s="15"/>
      <c r="CL15" s="34"/>
      <c r="CN15" s="115"/>
      <c r="CO15" s="15"/>
      <c r="CQ15" s="34"/>
      <c r="CS15" s="115"/>
      <c r="CT15" s="15"/>
      <c r="CV15" s="34"/>
      <c r="CX15" s="34"/>
      <c r="CY15" s="15"/>
      <c r="DA15" s="34"/>
      <c r="DC15" s="115"/>
      <c r="DD15" s="15"/>
      <c r="DF15" s="34"/>
      <c r="DH15" s="115"/>
      <c r="DI15" s="15"/>
      <c r="DK15" s="34"/>
      <c r="DM15" s="115"/>
      <c r="DN15" s="15"/>
      <c r="DP15" s="34"/>
      <c r="DR15" s="115"/>
      <c r="DS15" s="15"/>
      <c r="DU15" s="34"/>
      <c r="DW15" s="115"/>
    </row>
    <row r="16" spans="1:127" ht="13.5" customHeight="1">
      <c r="A16" s="66" t="s">
        <v>303</v>
      </c>
      <c r="B16" s="2" t="s">
        <v>452</v>
      </c>
      <c r="C16" s="15"/>
      <c r="D16" s="2" t="s">
        <v>292</v>
      </c>
      <c r="E16" s="34" t="s">
        <v>292</v>
      </c>
      <c r="F16" s="2" t="s">
        <v>292</v>
      </c>
      <c r="G16" s="115" t="s">
        <v>292</v>
      </c>
      <c r="H16" s="15"/>
      <c r="I16" s="2" t="s">
        <v>292</v>
      </c>
      <c r="J16" s="34" t="s">
        <v>292</v>
      </c>
      <c r="K16" s="2" t="s">
        <v>292</v>
      </c>
      <c r="L16" s="115" t="s">
        <v>292</v>
      </c>
      <c r="M16" s="15"/>
      <c r="N16" s="2" t="s">
        <v>292</v>
      </c>
      <c r="O16" s="34" t="s">
        <v>292</v>
      </c>
      <c r="P16" s="2" t="s">
        <v>292</v>
      </c>
      <c r="Q16" s="115" t="s">
        <v>292</v>
      </c>
      <c r="R16" s="15"/>
      <c r="S16" s="2" t="s">
        <v>292</v>
      </c>
      <c r="T16" s="34" t="s">
        <v>292</v>
      </c>
      <c r="U16" s="2" t="s">
        <v>292</v>
      </c>
      <c r="V16" s="115" t="s">
        <v>292</v>
      </c>
      <c r="W16" s="15"/>
      <c r="X16" s="2" t="s">
        <v>292</v>
      </c>
      <c r="Y16" s="34" t="s">
        <v>292</v>
      </c>
      <c r="Z16" s="2" t="s">
        <v>292</v>
      </c>
      <c r="AA16" s="115" t="s">
        <v>292</v>
      </c>
      <c r="AB16" s="15"/>
      <c r="AC16" s="2" t="s">
        <v>292</v>
      </c>
      <c r="AD16" s="34" t="s">
        <v>292</v>
      </c>
      <c r="AE16" s="2" t="s">
        <v>292</v>
      </c>
      <c r="AF16" s="115" t="s">
        <v>292</v>
      </c>
      <c r="AG16" s="15"/>
      <c r="AH16" s="2" t="s">
        <v>292</v>
      </c>
      <c r="AI16" s="34" t="s">
        <v>292</v>
      </c>
      <c r="AJ16" s="2" t="s">
        <v>292</v>
      </c>
      <c r="AK16" s="115" t="s">
        <v>292</v>
      </c>
      <c r="AL16" s="15"/>
      <c r="AM16" s="2">
        <v>23</v>
      </c>
      <c r="AN16" s="34">
        <v>0.153</v>
      </c>
      <c r="AO16" s="2">
        <v>5</v>
      </c>
      <c r="AP16" s="115">
        <v>0.27800000000000002</v>
      </c>
      <c r="AQ16" s="15"/>
      <c r="AR16" s="2">
        <v>23</v>
      </c>
      <c r="AS16" s="34">
        <v>0.153</v>
      </c>
      <c r="AT16" s="2">
        <v>5</v>
      </c>
      <c r="AU16" s="115">
        <v>0.27800000000000002</v>
      </c>
      <c r="AV16" s="15"/>
      <c r="AW16" s="2">
        <v>25</v>
      </c>
      <c r="AX16" s="34">
        <v>0.16699999999999998</v>
      </c>
      <c r="AY16" s="2">
        <v>5</v>
      </c>
      <c r="AZ16" s="115">
        <v>0.23800000000000002</v>
      </c>
      <c r="BA16" s="15"/>
      <c r="BB16" s="2">
        <v>18</v>
      </c>
      <c r="BC16" s="34">
        <v>0.12</v>
      </c>
      <c r="BD16" s="2">
        <v>3</v>
      </c>
      <c r="BE16" s="115">
        <v>0.214</v>
      </c>
      <c r="BF16" s="15"/>
      <c r="BG16" s="2">
        <v>18</v>
      </c>
      <c r="BH16" s="34">
        <v>0.12</v>
      </c>
      <c r="BI16" s="2">
        <v>4</v>
      </c>
      <c r="BJ16" s="115">
        <v>0.182</v>
      </c>
      <c r="BK16" s="15"/>
      <c r="BL16" s="2">
        <v>18</v>
      </c>
      <c r="BM16" s="34">
        <v>0.191</v>
      </c>
      <c r="BN16" s="2">
        <v>4</v>
      </c>
      <c r="BO16" s="115">
        <v>0.182</v>
      </c>
      <c r="BP16" s="15"/>
      <c r="BQ16" s="2">
        <v>18</v>
      </c>
      <c r="BR16" s="34">
        <v>0.191</v>
      </c>
      <c r="BS16" s="2">
        <v>4</v>
      </c>
      <c r="BT16" s="115">
        <v>0.16699999999999998</v>
      </c>
      <c r="BU16" s="15"/>
      <c r="BW16" s="34"/>
      <c r="BY16" s="115"/>
      <c r="BZ16" s="15"/>
      <c r="CB16" s="34"/>
      <c r="CD16" s="115"/>
      <c r="CE16" s="15"/>
      <c r="CG16" s="34"/>
      <c r="CI16" s="115"/>
      <c r="CJ16" s="15"/>
      <c r="CL16" s="34"/>
      <c r="CN16" s="115"/>
      <c r="CO16" s="15"/>
      <c r="CQ16" s="34"/>
      <c r="CS16" s="115"/>
      <c r="CT16" s="15"/>
      <c r="CV16" s="34"/>
      <c r="CX16" s="34"/>
      <c r="CY16" s="15"/>
      <c r="DA16" s="34"/>
      <c r="DC16" s="115"/>
      <c r="DD16" s="15"/>
      <c r="DF16" s="34"/>
      <c r="DH16" s="115"/>
      <c r="DI16" s="15"/>
      <c r="DK16" s="34"/>
      <c r="DM16" s="115"/>
      <c r="DN16" s="15"/>
      <c r="DP16" s="34"/>
      <c r="DR16" s="115"/>
      <c r="DS16" s="15"/>
      <c r="DU16" s="34"/>
      <c r="DW16" s="115"/>
    </row>
    <row r="17" spans="1:127" ht="13.5" customHeight="1">
      <c r="A17" s="66" t="s">
        <v>310</v>
      </c>
      <c r="B17" s="2" t="s">
        <v>453</v>
      </c>
      <c r="C17" s="15"/>
      <c r="D17" s="2" t="s">
        <v>292</v>
      </c>
      <c r="E17" s="34" t="s">
        <v>292</v>
      </c>
      <c r="F17" s="2" t="s">
        <v>292</v>
      </c>
      <c r="G17" s="115" t="s">
        <v>292</v>
      </c>
      <c r="H17" s="15"/>
      <c r="I17" s="2" t="s">
        <v>292</v>
      </c>
      <c r="J17" s="34" t="s">
        <v>292</v>
      </c>
      <c r="K17" s="2" t="s">
        <v>292</v>
      </c>
      <c r="L17" s="115" t="s">
        <v>292</v>
      </c>
      <c r="M17" s="15"/>
      <c r="N17" s="2" t="s">
        <v>292</v>
      </c>
      <c r="O17" s="34" t="s">
        <v>292</v>
      </c>
      <c r="P17" s="2" t="s">
        <v>292</v>
      </c>
      <c r="Q17" s="115" t="s">
        <v>292</v>
      </c>
      <c r="R17" s="15"/>
      <c r="S17" s="2" t="s">
        <v>292</v>
      </c>
      <c r="T17" s="34" t="s">
        <v>292</v>
      </c>
      <c r="U17" s="2" t="s">
        <v>292</v>
      </c>
      <c r="V17" s="115" t="s">
        <v>292</v>
      </c>
      <c r="W17" s="15"/>
      <c r="X17" s="2" t="s">
        <v>292</v>
      </c>
      <c r="Y17" s="34" t="s">
        <v>292</v>
      </c>
      <c r="Z17" s="2" t="s">
        <v>292</v>
      </c>
      <c r="AA17" s="115" t="s">
        <v>292</v>
      </c>
      <c r="AB17" s="15"/>
      <c r="AC17" s="2" t="s">
        <v>292</v>
      </c>
      <c r="AD17" s="34" t="s">
        <v>292</v>
      </c>
      <c r="AE17" s="2" t="s">
        <v>292</v>
      </c>
      <c r="AF17" s="115" t="s">
        <v>292</v>
      </c>
      <c r="AG17" s="15"/>
      <c r="AH17" s="2" t="s">
        <v>292</v>
      </c>
      <c r="AI17" s="34" t="s">
        <v>292</v>
      </c>
      <c r="AJ17" s="2" t="s">
        <v>292</v>
      </c>
      <c r="AK17" s="115" t="s">
        <v>292</v>
      </c>
      <c r="AL17" s="15"/>
      <c r="AM17" s="2">
        <v>18</v>
      </c>
      <c r="AN17" s="34">
        <v>0.12</v>
      </c>
      <c r="AO17" s="2">
        <v>3</v>
      </c>
      <c r="AP17" s="115">
        <v>0.16699999999999998</v>
      </c>
      <c r="AQ17" s="15"/>
      <c r="AR17" s="2">
        <v>18</v>
      </c>
      <c r="AS17" s="34">
        <v>0.12</v>
      </c>
      <c r="AT17" s="2">
        <v>3</v>
      </c>
      <c r="AU17" s="115">
        <v>0.16699999999999998</v>
      </c>
      <c r="AV17" s="15"/>
      <c r="AW17" s="2">
        <v>24</v>
      </c>
      <c r="AX17" s="34">
        <v>0.16</v>
      </c>
      <c r="AY17" s="2">
        <v>5</v>
      </c>
      <c r="AZ17" s="115">
        <v>0.23800000000000002</v>
      </c>
      <c r="BA17" s="15"/>
      <c r="BB17" s="2">
        <v>23</v>
      </c>
      <c r="BC17" s="34">
        <v>0.153</v>
      </c>
      <c r="BD17" s="2">
        <v>3</v>
      </c>
      <c r="BE17" s="115">
        <v>0.214</v>
      </c>
      <c r="BF17" s="15"/>
      <c r="BG17" s="2">
        <v>23</v>
      </c>
      <c r="BH17" s="34">
        <v>0.153</v>
      </c>
      <c r="BI17" s="2">
        <v>5</v>
      </c>
      <c r="BJ17" s="115">
        <v>0.22699999999999998</v>
      </c>
      <c r="BK17" s="15"/>
      <c r="BL17" s="2">
        <v>23</v>
      </c>
      <c r="BM17" s="34">
        <v>0.245</v>
      </c>
      <c r="BN17" s="2">
        <v>5</v>
      </c>
      <c r="BO17" s="115">
        <v>0.22699999999999998</v>
      </c>
      <c r="BP17" s="15"/>
      <c r="BQ17" s="2">
        <v>23</v>
      </c>
      <c r="BR17" s="34">
        <v>0.245</v>
      </c>
      <c r="BS17" s="2">
        <v>5</v>
      </c>
      <c r="BT17" s="115">
        <v>0.20800000000000002</v>
      </c>
      <c r="BU17" s="15"/>
      <c r="BW17" s="34"/>
      <c r="BY17" s="115"/>
      <c r="BZ17" s="15"/>
      <c r="CB17" s="34"/>
      <c r="CD17" s="115"/>
      <c r="CE17" s="15"/>
      <c r="CG17" s="34"/>
      <c r="CI17" s="115"/>
      <c r="CJ17" s="15"/>
      <c r="CL17" s="34"/>
      <c r="CN17" s="115"/>
      <c r="CO17" s="15"/>
      <c r="CQ17" s="34"/>
      <c r="CS17" s="115"/>
      <c r="CT17" s="15"/>
      <c r="CV17" s="34"/>
      <c r="CX17" s="115"/>
      <c r="CY17" s="15"/>
      <c r="DA17" s="34"/>
      <c r="DC17" s="115"/>
      <c r="DD17" s="15"/>
      <c r="DF17" s="34"/>
      <c r="DH17" s="115"/>
      <c r="DI17" s="15"/>
      <c r="DK17" s="34"/>
      <c r="DM17" s="115"/>
      <c r="DN17" s="15"/>
      <c r="DP17" s="34"/>
      <c r="DR17" s="115"/>
      <c r="DS17" s="15"/>
      <c r="DU17" s="34"/>
      <c r="DW17" s="115"/>
    </row>
    <row r="18" spans="1:127" ht="13.5" customHeight="1">
      <c r="A18" s="66" t="s">
        <v>301</v>
      </c>
      <c r="B18" s="2" t="s">
        <v>454</v>
      </c>
      <c r="C18" s="15"/>
      <c r="D18" s="2" t="s">
        <v>292</v>
      </c>
      <c r="E18" s="34" t="s">
        <v>292</v>
      </c>
      <c r="F18" s="2" t="s">
        <v>292</v>
      </c>
      <c r="G18" s="115" t="s">
        <v>292</v>
      </c>
      <c r="H18" s="15"/>
      <c r="I18" s="2" t="s">
        <v>292</v>
      </c>
      <c r="J18" s="34" t="s">
        <v>292</v>
      </c>
      <c r="K18" s="2" t="s">
        <v>292</v>
      </c>
      <c r="L18" s="115" t="s">
        <v>292</v>
      </c>
      <c r="M18" s="15"/>
      <c r="N18" s="2" t="s">
        <v>292</v>
      </c>
      <c r="O18" s="34" t="s">
        <v>292</v>
      </c>
      <c r="P18" s="2" t="s">
        <v>292</v>
      </c>
      <c r="Q18" s="115" t="s">
        <v>292</v>
      </c>
      <c r="R18" s="15"/>
      <c r="S18" s="2" t="s">
        <v>292</v>
      </c>
      <c r="T18" s="34" t="s">
        <v>292</v>
      </c>
      <c r="U18" s="2" t="s">
        <v>292</v>
      </c>
      <c r="V18" s="115" t="s">
        <v>292</v>
      </c>
      <c r="W18" s="15"/>
      <c r="X18" s="2" t="s">
        <v>292</v>
      </c>
      <c r="Y18" s="34" t="s">
        <v>292</v>
      </c>
      <c r="Z18" s="2" t="s">
        <v>292</v>
      </c>
      <c r="AA18" s="115" t="s">
        <v>292</v>
      </c>
      <c r="AB18" s="15"/>
      <c r="AC18" s="2" t="s">
        <v>292</v>
      </c>
      <c r="AD18" s="34" t="s">
        <v>292</v>
      </c>
      <c r="AE18" s="2" t="s">
        <v>292</v>
      </c>
      <c r="AF18" s="115" t="s">
        <v>292</v>
      </c>
      <c r="AG18" s="15"/>
      <c r="AH18" s="2" t="s">
        <v>292</v>
      </c>
      <c r="AI18" s="34" t="s">
        <v>292</v>
      </c>
      <c r="AJ18" s="2" t="s">
        <v>292</v>
      </c>
      <c r="AK18" s="115" t="s">
        <v>292</v>
      </c>
      <c r="AL18" s="15"/>
      <c r="AM18" s="2">
        <v>11</v>
      </c>
      <c r="AN18" s="34">
        <v>7.2999999999999995E-2</v>
      </c>
      <c r="AO18" s="2">
        <v>2</v>
      </c>
      <c r="AP18" s="115">
        <v>0.111</v>
      </c>
      <c r="AQ18" s="15"/>
      <c r="AR18" s="2">
        <v>11</v>
      </c>
      <c r="AS18" s="34">
        <v>7.2999999999999995E-2</v>
      </c>
      <c r="AT18" s="2">
        <v>2</v>
      </c>
      <c r="AU18" s="115">
        <v>0.111</v>
      </c>
      <c r="AV18" s="15"/>
      <c r="AW18" s="2" t="s">
        <v>292</v>
      </c>
      <c r="AX18" s="34" t="s">
        <v>292</v>
      </c>
      <c r="AY18" s="2" t="s">
        <v>292</v>
      </c>
      <c r="AZ18" s="115" t="s">
        <v>292</v>
      </c>
      <c r="BA18" s="15"/>
      <c r="BB18" s="2" t="s">
        <v>292</v>
      </c>
      <c r="BC18" s="34" t="s">
        <v>292</v>
      </c>
      <c r="BD18" s="2" t="s">
        <v>292</v>
      </c>
      <c r="BE18" s="115" t="s">
        <v>292</v>
      </c>
      <c r="BF18" s="15"/>
      <c r="BG18" s="2" t="s">
        <v>292</v>
      </c>
      <c r="BH18" s="34" t="s">
        <v>292</v>
      </c>
      <c r="BI18" s="2" t="s">
        <v>292</v>
      </c>
      <c r="BJ18" s="115" t="s">
        <v>292</v>
      </c>
      <c r="BK18" s="15"/>
      <c r="BL18" s="2" t="s">
        <v>292</v>
      </c>
      <c r="BM18" s="34" t="s">
        <v>292</v>
      </c>
      <c r="BN18" s="2" t="s">
        <v>292</v>
      </c>
      <c r="BO18" s="115" t="s">
        <v>292</v>
      </c>
      <c r="BP18" s="15"/>
      <c r="BQ18" s="2" t="s">
        <v>292</v>
      </c>
      <c r="BR18" s="34" t="s">
        <v>292</v>
      </c>
      <c r="BS18" s="2" t="s">
        <v>292</v>
      </c>
      <c r="BT18" s="115" t="s">
        <v>292</v>
      </c>
      <c r="BU18" s="15"/>
      <c r="BW18" s="34"/>
      <c r="BY18" s="115"/>
      <c r="BZ18" s="15"/>
      <c r="CB18" s="34"/>
      <c r="CD18" s="115"/>
      <c r="CE18" s="15"/>
      <c r="CG18" s="34"/>
      <c r="CI18" s="115"/>
      <c r="CJ18" s="15"/>
      <c r="CL18" s="34"/>
      <c r="CN18" s="115"/>
      <c r="CO18" s="15"/>
      <c r="CQ18" s="34"/>
      <c r="CS18" s="115"/>
      <c r="CT18" s="15"/>
      <c r="CV18" s="34"/>
      <c r="CX18" s="34"/>
      <c r="CY18" s="15"/>
      <c r="DA18" s="34"/>
      <c r="DC18" s="34"/>
      <c r="DD18" s="15"/>
      <c r="DF18" s="34"/>
      <c r="DH18" s="115"/>
      <c r="DI18" s="15"/>
      <c r="DK18" s="34"/>
      <c r="DM18" s="115"/>
      <c r="DN18" s="15"/>
      <c r="DP18" s="34"/>
      <c r="DR18" s="115"/>
      <c r="DS18" s="15"/>
      <c r="DU18" s="34"/>
      <c r="DW18" s="115"/>
    </row>
    <row r="19" spans="1:127" ht="13.5" customHeight="1">
      <c r="A19" s="66" t="s">
        <v>312</v>
      </c>
      <c r="B19" s="2" t="s">
        <v>455</v>
      </c>
      <c r="C19" s="15"/>
      <c r="D19" s="2" t="s">
        <v>292</v>
      </c>
      <c r="E19" s="34" t="s">
        <v>292</v>
      </c>
      <c r="F19" s="2" t="s">
        <v>292</v>
      </c>
      <c r="G19" s="115" t="s">
        <v>292</v>
      </c>
      <c r="H19" s="15"/>
      <c r="I19" s="2" t="s">
        <v>292</v>
      </c>
      <c r="J19" s="34" t="s">
        <v>292</v>
      </c>
      <c r="K19" s="2" t="s">
        <v>292</v>
      </c>
      <c r="L19" s="115" t="s">
        <v>292</v>
      </c>
      <c r="M19" s="15"/>
      <c r="N19" s="2" t="s">
        <v>292</v>
      </c>
      <c r="O19" s="34" t="s">
        <v>292</v>
      </c>
      <c r="P19" s="2" t="s">
        <v>292</v>
      </c>
      <c r="Q19" s="115" t="s">
        <v>292</v>
      </c>
      <c r="R19" s="15"/>
      <c r="S19" s="2" t="s">
        <v>292</v>
      </c>
      <c r="T19" s="34" t="s">
        <v>292</v>
      </c>
      <c r="U19" s="2" t="s">
        <v>292</v>
      </c>
      <c r="V19" s="115" t="s">
        <v>292</v>
      </c>
      <c r="W19" s="15"/>
      <c r="X19" s="2" t="s">
        <v>292</v>
      </c>
      <c r="Y19" s="34" t="s">
        <v>292</v>
      </c>
      <c r="Z19" s="2" t="s">
        <v>292</v>
      </c>
      <c r="AA19" s="115" t="s">
        <v>292</v>
      </c>
      <c r="AB19" s="15"/>
      <c r="AC19" s="2" t="s">
        <v>292</v>
      </c>
      <c r="AD19" s="34" t="s">
        <v>292</v>
      </c>
      <c r="AE19" s="2" t="s">
        <v>292</v>
      </c>
      <c r="AF19" s="115" t="s">
        <v>292</v>
      </c>
      <c r="AG19" s="15"/>
      <c r="AH19" s="2" t="s">
        <v>292</v>
      </c>
      <c r="AI19" s="34" t="s">
        <v>292</v>
      </c>
      <c r="AJ19" s="2" t="s">
        <v>292</v>
      </c>
      <c r="AK19" s="115" t="s">
        <v>292</v>
      </c>
      <c r="AL19" s="15"/>
      <c r="AM19" s="2">
        <v>9</v>
      </c>
      <c r="AN19" s="34">
        <v>0.06</v>
      </c>
      <c r="AO19" s="2">
        <v>2</v>
      </c>
      <c r="AP19" s="115">
        <v>0.111</v>
      </c>
      <c r="AQ19" s="15"/>
      <c r="AR19" s="2">
        <v>9</v>
      </c>
      <c r="AS19" s="34">
        <v>0.06</v>
      </c>
      <c r="AT19" s="2">
        <v>2</v>
      </c>
      <c r="AU19" s="115">
        <v>0.111</v>
      </c>
      <c r="AV19" s="15"/>
      <c r="AW19" s="2" t="s">
        <v>292</v>
      </c>
      <c r="AX19" s="34" t="s">
        <v>292</v>
      </c>
      <c r="AY19" s="2" t="s">
        <v>292</v>
      </c>
      <c r="AZ19" s="115" t="s">
        <v>292</v>
      </c>
      <c r="BA19" s="15"/>
      <c r="BB19" s="2" t="s">
        <v>292</v>
      </c>
      <c r="BC19" s="34" t="s">
        <v>292</v>
      </c>
      <c r="BD19" s="2" t="s">
        <v>292</v>
      </c>
      <c r="BE19" s="115" t="s">
        <v>292</v>
      </c>
      <c r="BF19" s="15"/>
      <c r="BG19" s="2" t="s">
        <v>292</v>
      </c>
      <c r="BH19" s="34" t="s">
        <v>292</v>
      </c>
      <c r="BI19" s="2" t="s">
        <v>292</v>
      </c>
      <c r="BJ19" s="115" t="s">
        <v>292</v>
      </c>
      <c r="BK19" s="15"/>
      <c r="BL19" s="2" t="s">
        <v>292</v>
      </c>
      <c r="BM19" s="34" t="s">
        <v>292</v>
      </c>
      <c r="BN19" s="2" t="s">
        <v>292</v>
      </c>
      <c r="BO19" s="115" t="s">
        <v>292</v>
      </c>
      <c r="BP19" s="15"/>
      <c r="BQ19" s="2" t="s">
        <v>292</v>
      </c>
      <c r="BR19" s="34" t="s">
        <v>292</v>
      </c>
      <c r="BS19" s="2" t="s">
        <v>292</v>
      </c>
      <c r="BT19" s="115" t="s">
        <v>292</v>
      </c>
      <c r="BU19" s="15"/>
      <c r="BW19" s="34"/>
      <c r="BY19" s="115"/>
      <c r="BZ19" s="15"/>
      <c r="CB19" s="34"/>
      <c r="CD19" s="115"/>
      <c r="CE19" s="15"/>
      <c r="CG19" s="34"/>
      <c r="CI19" s="115"/>
      <c r="CJ19" s="15"/>
      <c r="CL19" s="34"/>
      <c r="CN19" s="115"/>
      <c r="CO19" s="15"/>
      <c r="CQ19" s="34"/>
      <c r="CS19" s="115"/>
      <c r="CT19" s="15"/>
      <c r="CV19" s="34"/>
      <c r="CX19" s="115"/>
      <c r="CY19" s="15"/>
      <c r="DA19" s="34"/>
      <c r="DC19" s="115"/>
      <c r="DD19" s="15"/>
      <c r="DF19" s="34"/>
      <c r="DH19" s="115"/>
      <c r="DI19" s="15"/>
      <c r="DK19" s="34"/>
      <c r="DM19" s="115"/>
      <c r="DN19" s="15"/>
      <c r="DP19" s="34"/>
      <c r="DR19" s="115"/>
      <c r="DS19" s="15"/>
      <c r="DU19" s="34"/>
      <c r="DW19" s="115"/>
    </row>
    <row r="20" spans="1:127" ht="13.5" customHeight="1">
      <c r="A20" s="128" t="s">
        <v>621</v>
      </c>
      <c r="B20" s="2" t="s">
        <v>622</v>
      </c>
      <c r="C20" s="15"/>
      <c r="E20" s="34"/>
      <c r="G20" s="115"/>
      <c r="H20" s="15"/>
      <c r="J20" s="34"/>
      <c r="L20" s="115"/>
      <c r="M20" s="15"/>
      <c r="O20" s="34"/>
      <c r="Q20" s="115"/>
      <c r="R20" s="15"/>
      <c r="T20" s="34"/>
      <c r="V20" s="115"/>
      <c r="W20" s="15"/>
      <c r="Y20" s="34"/>
      <c r="AA20" s="115"/>
      <c r="AB20" s="15"/>
      <c r="AD20" s="34"/>
      <c r="AF20" s="115"/>
      <c r="AG20" s="15"/>
      <c r="AI20" s="34"/>
      <c r="AK20" s="115"/>
      <c r="AL20" s="15"/>
      <c r="AN20" s="34"/>
      <c r="AP20" s="115"/>
      <c r="AQ20" s="15"/>
      <c r="AS20" s="34"/>
      <c r="AU20" s="115"/>
      <c r="AV20" s="15"/>
      <c r="AX20" s="34"/>
      <c r="AZ20" s="115"/>
      <c r="BA20" s="15"/>
      <c r="BC20" s="34"/>
      <c r="BE20" s="115"/>
      <c r="BF20" s="15"/>
      <c r="BH20" s="34"/>
      <c r="BJ20" s="115"/>
      <c r="BK20" s="15"/>
      <c r="BM20" s="34"/>
      <c r="BO20" s="115"/>
      <c r="BP20" s="15"/>
      <c r="BR20" s="34"/>
      <c r="BT20" s="115"/>
      <c r="BU20" s="15"/>
      <c r="BW20" s="34"/>
      <c r="BY20" s="115"/>
      <c r="BZ20" s="15"/>
      <c r="CB20" s="34"/>
      <c r="CD20" s="115"/>
      <c r="CE20" s="15"/>
      <c r="CG20" s="34"/>
      <c r="CI20" s="115"/>
      <c r="CJ20" s="15"/>
      <c r="CL20" s="34"/>
      <c r="CN20" s="115"/>
      <c r="CO20" s="15"/>
      <c r="CQ20" s="34"/>
      <c r="CS20" s="115"/>
      <c r="CT20" s="15"/>
      <c r="CV20" s="34"/>
      <c r="CX20" s="115"/>
      <c r="CY20" s="15"/>
      <c r="DA20" s="34"/>
      <c r="DC20" s="115"/>
      <c r="DD20" s="15"/>
      <c r="DF20" s="34"/>
      <c r="DH20" s="115"/>
      <c r="DI20" s="15"/>
      <c r="DK20" s="34"/>
      <c r="DM20" s="115"/>
      <c r="DN20" s="15"/>
      <c r="DP20" s="34"/>
      <c r="DR20" s="115"/>
      <c r="DS20" s="15"/>
      <c r="DU20" s="34"/>
      <c r="DW20" s="115"/>
    </row>
    <row r="21" spans="1:127" ht="13.5" customHeight="1">
      <c r="A21" s="66" t="s">
        <v>631</v>
      </c>
      <c r="B21" s="2" t="s">
        <v>630</v>
      </c>
      <c r="C21" s="15"/>
      <c r="E21" s="34"/>
      <c r="G21" s="115"/>
      <c r="H21" s="15"/>
      <c r="J21" s="34"/>
      <c r="L21" s="115"/>
      <c r="M21" s="15"/>
      <c r="O21" s="34"/>
      <c r="Q21" s="115"/>
      <c r="R21" s="15"/>
      <c r="T21" s="34"/>
      <c r="V21" s="115"/>
      <c r="W21" s="15"/>
      <c r="Y21" s="34"/>
      <c r="AA21" s="115"/>
      <c r="AB21" s="15"/>
      <c r="AD21" s="34"/>
      <c r="AF21" s="115"/>
      <c r="AG21" s="15"/>
      <c r="AI21" s="34"/>
      <c r="AK21" s="115"/>
      <c r="AL21" s="15"/>
      <c r="AN21" s="34"/>
      <c r="AP21" s="115"/>
      <c r="AQ21" s="15"/>
      <c r="AS21" s="34"/>
      <c r="AU21" s="115"/>
      <c r="AV21" s="15"/>
      <c r="AX21" s="34"/>
      <c r="AZ21" s="115"/>
      <c r="BA21" s="15"/>
      <c r="BC21" s="34"/>
      <c r="BE21" s="115"/>
      <c r="BF21" s="15"/>
      <c r="BH21" s="34"/>
      <c r="BJ21" s="115"/>
      <c r="BK21" s="15"/>
      <c r="BM21" s="34"/>
      <c r="BO21" s="115"/>
      <c r="BP21" s="15"/>
      <c r="BR21" s="34"/>
      <c r="BT21" s="115"/>
      <c r="BU21" s="15"/>
      <c r="BV21" s="2">
        <v>15</v>
      </c>
      <c r="BW21" s="34">
        <v>0.1</v>
      </c>
      <c r="BX21" s="2">
        <v>3</v>
      </c>
      <c r="BY21" s="115">
        <v>0.158</v>
      </c>
      <c r="BZ21" s="15"/>
      <c r="CB21" s="34"/>
      <c r="CD21" s="115"/>
      <c r="CE21" s="15"/>
      <c r="CG21" s="34"/>
      <c r="CI21" s="115"/>
      <c r="CJ21" s="15"/>
      <c r="CL21" s="34"/>
      <c r="CN21" s="115"/>
      <c r="CO21" s="15"/>
      <c r="CQ21" s="34"/>
      <c r="CS21" s="115"/>
      <c r="CT21" s="15"/>
      <c r="CV21" s="34"/>
      <c r="CX21" s="115"/>
      <c r="CY21" s="15"/>
      <c r="DA21" s="34"/>
      <c r="DC21" s="115"/>
      <c r="DD21" s="15"/>
      <c r="DF21" s="34"/>
      <c r="DH21" s="115"/>
      <c r="DI21" s="15"/>
      <c r="DK21" s="34"/>
      <c r="DM21" s="115"/>
      <c r="DN21" s="15"/>
      <c r="DP21" s="34"/>
      <c r="DR21" s="115"/>
      <c r="DS21" s="15"/>
      <c r="DU21" s="34"/>
      <c r="DW21" s="115"/>
    </row>
    <row r="22" spans="1:127" ht="13.5" customHeight="1">
      <c r="A22" s="66" t="s">
        <v>621</v>
      </c>
      <c r="B22" s="2" t="s">
        <v>637</v>
      </c>
      <c r="C22" s="15"/>
      <c r="E22" s="34"/>
      <c r="G22" s="115"/>
      <c r="H22" s="15"/>
      <c r="J22" s="34"/>
      <c r="L22" s="115"/>
      <c r="M22" s="15"/>
      <c r="O22" s="34"/>
      <c r="Q22" s="115"/>
      <c r="R22" s="15"/>
      <c r="T22" s="34"/>
      <c r="V22" s="115"/>
      <c r="W22" s="15"/>
      <c r="Y22" s="34"/>
      <c r="AA22" s="115"/>
      <c r="AB22" s="15"/>
      <c r="AD22" s="34"/>
      <c r="AF22" s="115"/>
      <c r="AG22" s="15"/>
      <c r="AI22" s="34"/>
      <c r="AK22" s="115"/>
      <c r="AL22" s="15"/>
      <c r="AN22" s="34"/>
      <c r="AP22" s="115"/>
      <c r="AQ22" s="15"/>
      <c r="AS22" s="34"/>
      <c r="AU22" s="115"/>
      <c r="AV22" s="15"/>
      <c r="AX22" s="34"/>
      <c r="AZ22" s="115"/>
      <c r="BA22" s="15"/>
      <c r="BC22" s="34"/>
      <c r="BE22" s="115"/>
      <c r="BF22" s="15"/>
      <c r="BH22" s="34"/>
      <c r="BJ22" s="115"/>
      <c r="BK22" s="15"/>
      <c r="BM22" s="34"/>
      <c r="BO22" s="115"/>
      <c r="BP22" s="15"/>
      <c r="BR22" s="34"/>
      <c r="BT22" s="115"/>
      <c r="BU22" s="15"/>
      <c r="BV22" s="2">
        <v>13</v>
      </c>
      <c r="BW22" s="34">
        <v>8.6999999999999994E-2</v>
      </c>
      <c r="BX22" s="2">
        <v>3</v>
      </c>
      <c r="BY22" s="115">
        <v>0.158</v>
      </c>
      <c r="BZ22" s="15"/>
      <c r="CB22" s="34"/>
      <c r="CD22" s="115"/>
      <c r="CE22" s="15"/>
      <c r="CG22" s="34"/>
      <c r="CI22" s="115"/>
      <c r="CJ22" s="15"/>
      <c r="CL22" s="34"/>
      <c r="CN22" s="115"/>
      <c r="CO22" s="15"/>
      <c r="CQ22" s="34"/>
      <c r="CS22" s="115"/>
      <c r="CT22" s="15"/>
      <c r="CV22" s="34"/>
      <c r="CX22" s="115"/>
      <c r="CY22" s="15"/>
      <c r="DA22" s="34"/>
      <c r="DC22" s="115"/>
      <c r="DD22" s="15"/>
      <c r="DF22" s="34"/>
      <c r="DH22" s="115"/>
      <c r="DI22" s="15"/>
      <c r="DK22" s="34"/>
      <c r="DM22" s="115"/>
      <c r="DN22" s="15"/>
      <c r="DP22" s="34"/>
      <c r="DR22" s="115"/>
      <c r="DS22" s="15"/>
      <c r="DU22" s="34"/>
      <c r="DW22" s="115"/>
    </row>
    <row r="23" spans="1:127" ht="13.5" customHeight="1">
      <c r="A23" s="66" t="s">
        <v>297</v>
      </c>
      <c r="B23" s="2" t="s">
        <v>638</v>
      </c>
      <c r="C23" s="15"/>
      <c r="E23" s="34"/>
      <c r="G23" s="115"/>
      <c r="H23" s="15"/>
      <c r="J23" s="34"/>
      <c r="L23" s="115"/>
      <c r="M23" s="15"/>
      <c r="O23" s="34"/>
      <c r="Q23" s="115"/>
      <c r="R23" s="15"/>
      <c r="T23" s="34"/>
      <c r="V23" s="115"/>
      <c r="W23" s="15"/>
      <c r="Y23" s="34"/>
      <c r="AA23" s="115"/>
      <c r="AB23" s="15"/>
      <c r="AD23" s="34"/>
      <c r="AF23" s="115"/>
      <c r="AG23" s="15"/>
      <c r="AI23" s="34"/>
      <c r="AK23" s="115"/>
      <c r="AL23" s="15"/>
      <c r="AN23" s="34"/>
      <c r="AP23" s="115"/>
      <c r="AQ23" s="15"/>
      <c r="AS23" s="34"/>
      <c r="AU23" s="115"/>
      <c r="AV23" s="15"/>
      <c r="AX23" s="34"/>
      <c r="AZ23" s="115"/>
      <c r="BA23" s="15"/>
      <c r="BC23" s="34"/>
      <c r="BE23" s="115"/>
      <c r="BF23" s="15"/>
      <c r="BH23" s="34"/>
      <c r="BJ23" s="115"/>
      <c r="BK23" s="15"/>
      <c r="BM23" s="34"/>
      <c r="BO23" s="115"/>
      <c r="BP23" s="15"/>
      <c r="BR23" s="34"/>
      <c r="BT23" s="115"/>
      <c r="BU23" s="15"/>
      <c r="BV23" s="2">
        <v>9</v>
      </c>
      <c r="BW23" s="34">
        <v>0.06</v>
      </c>
      <c r="BX23" s="2">
        <v>2</v>
      </c>
      <c r="BY23" s="115">
        <v>0.105</v>
      </c>
      <c r="BZ23" s="15"/>
      <c r="CB23" s="34"/>
      <c r="CD23" s="115"/>
      <c r="CE23" s="15"/>
      <c r="CG23" s="34"/>
      <c r="CI23" s="115"/>
      <c r="CJ23" s="15"/>
      <c r="CL23" s="34"/>
      <c r="CN23" s="115"/>
      <c r="CO23" s="15"/>
      <c r="CQ23" s="34"/>
      <c r="CS23" s="115"/>
      <c r="CT23" s="15"/>
      <c r="CV23" s="34"/>
      <c r="CX23" s="115"/>
      <c r="CY23" s="15"/>
      <c r="DA23" s="34"/>
      <c r="DC23" s="115"/>
      <c r="DD23" s="15"/>
      <c r="DF23" s="34"/>
      <c r="DH23" s="115"/>
      <c r="DI23" s="15"/>
      <c r="DK23" s="34"/>
      <c r="DM23" s="115"/>
      <c r="DN23" s="15"/>
      <c r="DP23" s="34"/>
      <c r="DR23" s="115"/>
      <c r="DS23" s="15"/>
      <c r="DU23" s="34"/>
      <c r="DW23" s="115"/>
    </row>
    <row r="24" spans="1:127" ht="13.5" customHeight="1">
      <c r="A24" s="66"/>
      <c r="C24" s="15"/>
      <c r="E24" s="34"/>
      <c r="G24" s="115"/>
      <c r="H24" s="15"/>
      <c r="J24" s="34"/>
      <c r="L24" s="115"/>
      <c r="M24" s="15"/>
      <c r="O24" s="34"/>
      <c r="Q24" s="115"/>
      <c r="R24" s="15"/>
      <c r="T24" s="34"/>
      <c r="V24" s="115"/>
      <c r="W24" s="15"/>
      <c r="Y24" s="34"/>
      <c r="AA24" s="115"/>
      <c r="AB24" s="15"/>
      <c r="AD24" s="34"/>
      <c r="AF24" s="115"/>
      <c r="AG24" s="15"/>
      <c r="AI24" s="34"/>
      <c r="AK24" s="115"/>
      <c r="AL24" s="15"/>
      <c r="AN24" s="34"/>
      <c r="AP24" s="115"/>
      <c r="AQ24" s="15"/>
      <c r="AS24" s="34"/>
      <c r="AU24" s="115"/>
      <c r="AV24" s="15"/>
      <c r="AX24" s="34"/>
      <c r="AZ24" s="115"/>
      <c r="BA24" s="15"/>
      <c r="BC24" s="34"/>
      <c r="BE24" s="115"/>
      <c r="BF24" s="15"/>
      <c r="BH24" s="34"/>
      <c r="BJ24" s="115"/>
      <c r="BK24" s="15"/>
      <c r="BM24" s="34"/>
      <c r="BO24" s="115"/>
      <c r="BP24" s="15"/>
      <c r="BR24" s="34"/>
      <c r="BT24" s="115"/>
      <c r="BU24" s="15"/>
      <c r="BW24" s="34"/>
      <c r="BY24" s="115"/>
      <c r="BZ24" s="15"/>
      <c r="CB24" s="34"/>
      <c r="CD24" s="115"/>
      <c r="CE24" s="15"/>
      <c r="CG24" s="34"/>
      <c r="CI24" s="115"/>
      <c r="CJ24" s="15"/>
      <c r="CL24" s="34"/>
      <c r="CN24" s="115"/>
      <c r="CO24" s="15"/>
      <c r="CQ24" s="34"/>
      <c r="CS24" s="115"/>
      <c r="CT24" s="15"/>
      <c r="CV24" s="34"/>
      <c r="CX24" s="115"/>
      <c r="CY24" s="15"/>
      <c r="DA24" s="34"/>
      <c r="DC24" s="115"/>
      <c r="DD24" s="15"/>
      <c r="DF24" s="34"/>
      <c r="DH24" s="115"/>
      <c r="DI24" s="15"/>
      <c r="DK24" s="34"/>
      <c r="DM24" s="115"/>
      <c r="DN24" s="15"/>
      <c r="DP24" s="34"/>
      <c r="DR24" s="115"/>
      <c r="DS24" s="15"/>
      <c r="DU24" s="34"/>
      <c r="DW24" s="115"/>
    </row>
    <row r="25" spans="1:127" ht="13.5" customHeight="1">
      <c r="A25" s="66"/>
      <c r="C25" s="15"/>
      <c r="E25" s="34"/>
      <c r="G25" s="115"/>
      <c r="H25" s="15"/>
      <c r="J25" s="34"/>
      <c r="L25" s="115"/>
      <c r="M25" s="15"/>
      <c r="O25" s="34"/>
      <c r="Q25" s="115"/>
      <c r="R25" s="15"/>
      <c r="T25" s="34"/>
      <c r="V25" s="115"/>
      <c r="W25" s="15"/>
      <c r="Y25" s="34"/>
      <c r="AA25" s="115"/>
      <c r="AB25" s="15"/>
      <c r="AD25" s="34"/>
      <c r="AF25" s="115"/>
      <c r="AG25" s="15"/>
      <c r="AI25" s="34"/>
      <c r="AK25" s="115"/>
      <c r="AL25" s="15"/>
      <c r="AN25" s="34"/>
      <c r="AP25" s="115"/>
      <c r="AQ25" s="15"/>
      <c r="AS25" s="34"/>
      <c r="AU25" s="115"/>
      <c r="AV25" s="15"/>
      <c r="AX25" s="34"/>
      <c r="AZ25" s="115"/>
      <c r="BA25" s="15"/>
      <c r="BC25" s="34"/>
      <c r="BE25" s="115"/>
      <c r="BF25" s="15"/>
      <c r="BH25" s="34"/>
      <c r="BJ25" s="115"/>
      <c r="BK25" s="15"/>
      <c r="BM25" s="34"/>
      <c r="BO25" s="115"/>
      <c r="BP25" s="15"/>
      <c r="BR25" s="34"/>
      <c r="BT25" s="115"/>
      <c r="BU25" s="15"/>
      <c r="BW25" s="34"/>
      <c r="BY25" s="115"/>
      <c r="BZ25" s="15"/>
      <c r="CB25" s="34"/>
      <c r="CD25" s="115"/>
      <c r="CE25" s="15"/>
      <c r="CG25" s="34"/>
      <c r="CI25" s="115"/>
      <c r="CJ25" s="15"/>
      <c r="CL25" s="34"/>
      <c r="CN25" s="115"/>
      <c r="CO25" s="15"/>
      <c r="CQ25" s="34"/>
      <c r="CS25" s="115"/>
      <c r="CT25" s="15"/>
      <c r="CV25" s="34"/>
      <c r="CX25" s="115"/>
      <c r="CY25" s="15"/>
      <c r="DA25" s="34"/>
      <c r="DC25" s="115"/>
      <c r="DD25" s="15"/>
      <c r="DF25" s="34"/>
      <c r="DH25" s="115"/>
      <c r="DI25" s="15"/>
      <c r="DK25" s="34"/>
      <c r="DM25" s="115"/>
      <c r="DN25" s="15"/>
      <c r="DP25" s="34"/>
      <c r="DR25" s="115"/>
      <c r="DS25" s="15"/>
      <c r="DU25" s="34"/>
      <c r="DW25" s="115"/>
    </row>
    <row r="26" spans="1:127" ht="13.5" customHeight="1">
      <c r="A26" s="66"/>
      <c r="C26" s="15"/>
      <c r="E26" s="34"/>
      <c r="G26" s="115"/>
      <c r="H26" s="15"/>
      <c r="J26" s="34"/>
      <c r="L26" s="115"/>
      <c r="M26" s="15"/>
      <c r="O26" s="34"/>
      <c r="Q26" s="115"/>
      <c r="R26" s="15"/>
      <c r="T26" s="34"/>
      <c r="V26" s="115"/>
      <c r="W26" s="15"/>
      <c r="Y26" s="34"/>
      <c r="AA26" s="115"/>
      <c r="AB26" s="15"/>
      <c r="AD26" s="34"/>
      <c r="AF26" s="115"/>
      <c r="AG26" s="15"/>
      <c r="AI26" s="34"/>
      <c r="AK26" s="115"/>
      <c r="AL26" s="15"/>
      <c r="AN26" s="34"/>
      <c r="AP26" s="115"/>
      <c r="AQ26" s="15"/>
      <c r="AS26" s="34"/>
      <c r="AU26" s="115"/>
      <c r="AV26" s="15"/>
      <c r="AX26" s="34"/>
      <c r="AZ26" s="115"/>
      <c r="BA26" s="15"/>
      <c r="BC26" s="34"/>
      <c r="BE26" s="115"/>
      <c r="BF26" s="15"/>
      <c r="BH26" s="34"/>
      <c r="BJ26" s="115"/>
      <c r="BK26" s="15"/>
      <c r="BM26" s="34"/>
      <c r="BO26" s="115"/>
      <c r="BP26" s="15"/>
      <c r="BR26" s="34"/>
      <c r="BT26" s="115"/>
      <c r="BU26" s="15"/>
      <c r="BW26" s="34"/>
      <c r="BY26" s="115"/>
      <c r="BZ26" s="15"/>
      <c r="CB26" s="34"/>
      <c r="CD26" s="115"/>
      <c r="CE26" s="15"/>
      <c r="CG26" s="34"/>
      <c r="CI26" s="115"/>
      <c r="CJ26" s="15"/>
      <c r="CL26" s="34"/>
      <c r="CN26" s="115"/>
      <c r="CO26" s="15"/>
      <c r="CQ26" s="34"/>
      <c r="CS26" s="115"/>
      <c r="CT26" s="15"/>
      <c r="CV26" s="34"/>
      <c r="CX26" s="115"/>
      <c r="CY26" s="15"/>
      <c r="DA26" s="34"/>
      <c r="DC26" s="115"/>
      <c r="DD26" s="15"/>
      <c r="DF26" s="34"/>
      <c r="DH26" s="115"/>
      <c r="DI26" s="15"/>
      <c r="DK26" s="34"/>
      <c r="DM26" s="115"/>
      <c r="DN26" s="15"/>
      <c r="DP26" s="34"/>
      <c r="DR26" s="115"/>
      <c r="DS26" s="15"/>
      <c r="DU26" s="34"/>
      <c r="DW26" s="115"/>
    </row>
    <row r="27" spans="1:127" ht="13.5" customHeight="1">
      <c r="A27" s="66"/>
      <c r="C27" s="15"/>
      <c r="E27" s="34"/>
      <c r="G27" s="115"/>
      <c r="H27" s="15"/>
      <c r="J27" s="34"/>
      <c r="L27" s="115"/>
      <c r="M27" s="15"/>
      <c r="O27" s="34"/>
      <c r="Q27" s="115"/>
      <c r="R27" s="15"/>
      <c r="T27" s="34"/>
      <c r="V27" s="115"/>
      <c r="W27" s="15"/>
      <c r="Y27" s="34"/>
      <c r="AA27" s="115"/>
      <c r="AB27" s="15"/>
      <c r="AD27" s="34"/>
      <c r="AF27" s="115"/>
      <c r="AG27" s="15"/>
      <c r="AI27" s="34"/>
      <c r="AK27" s="115"/>
      <c r="AL27" s="15"/>
      <c r="AN27" s="34"/>
      <c r="AP27" s="115"/>
      <c r="AQ27" s="15"/>
      <c r="AS27" s="34"/>
      <c r="AU27" s="115"/>
      <c r="AV27" s="15"/>
      <c r="AX27" s="34"/>
      <c r="AZ27" s="115"/>
      <c r="BA27" s="15"/>
      <c r="BC27" s="34"/>
      <c r="BE27" s="115"/>
      <c r="BF27" s="15"/>
      <c r="BH27" s="34"/>
      <c r="BJ27" s="115"/>
      <c r="BK27" s="15"/>
      <c r="BM27" s="34"/>
      <c r="BO27" s="115"/>
      <c r="BP27" s="15"/>
      <c r="BR27" s="34"/>
      <c r="BT27" s="115"/>
      <c r="BU27" s="15"/>
      <c r="BW27" s="34"/>
      <c r="BY27" s="115"/>
      <c r="BZ27" s="15"/>
      <c r="CB27" s="34"/>
      <c r="CD27" s="115"/>
      <c r="CE27" s="15"/>
      <c r="CG27" s="34"/>
      <c r="CI27" s="115"/>
      <c r="CJ27" s="15"/>
      <c r="CL27" s="34"/>
      <c r="CN27" s="115"/>
      <c r="CO27" s="15"/>
      <c r="CQ27" s="34"/>
      <c r="CS27" s="115"/>
      <c r="CT27" s="15"/>
      <c r="CV27" s="34"/>
      <c r="CX27" s="115"/>
      <c r="CY27" s="15"/>
      <c r="DA27" s="34"/>
      <c r="DC27" s="115"/>
      <c r="DD27" s="15"/>
      <c r="DF27" s="34"/>
      <c r="DH27" s="115"/>
      <c r="DI27" s="15"/>
      <c r="DK27" s="34"/>
      <c r="DM27" s="115"/>
      <c r="DN27" s="15"/>
      <c r="DP27" s="34"/>
      <c r="DR27" s="115"/>
      <c r="DS27" s="15"/>
      <c r="DU27" s="34"/>
      <c r="DW27" s="115"/>
    </row>
    <row r="28" spans="1:127" ht="13.5" customHeight="1">
      <c r="A28" s="66"/>
      <c r="C28" s="15"/>
      <c r="E28" s="34"/>
      <c r="G28" s="115"/>
      <c r="H28" s="15"/>
      <c r="J28" s="34"/>
      <c r="L28" s="115"/>
      <c r="M28" s="15"/>
      <c r="O28" s="34"/>
      <c r="Q28" s="115"/>
      <c r="R28" s="15"/>
      <c r="T28" s="34"/>
      <c r="V28" s="115"/>
      <c r="W28" s="15"/>
      <c r="Y28" s="34"/>
      <c r="AA28" s="115"/>
      <c r="AB28" s="15"/>
      <c r="AD28" s="34"/>
      <c r="AF28" s="115"/>
      <c r="AG28" s="15"/>
      <c r="AI28" s="34"/>
      <c r="AK28" s="115"/>
      <c r="AL28" s="15"/>
      <c r="AN28" s="34"/>
      <c r="AP28" s="115"/>
      <c r="AQ28" s="15"/>
      <c r="AS28" s="34"/>
      <c r="AU28" s="115"/>
      <c r="AV28" s="15"/>
      <c r="AX28" s="34"/>
      <c r="AZ28" s="115"/>
      <c r="BA28" s="15"/>
      <c r="BC28" s="34"/>
      <c r="BE28" s="115"/>
      <c r="BF28" s="15"/>
      <c r="BH28" s="34"/>
      <c r="BJ28" s="115"/>
      <c r="BK28" s="15"/>
      <c r="BM28" s="34"/>
      <c r="BO28" s="115"/>
      <c r="BP28" s="15"/>
      <c r="BR28" s="34"/>
      <c r="BT28" s="115"/>
      <c r="BU28" s="15"/>
      <c r="BW28" s="34"/>
      <c r="BY28" s="115"/>
      <c r="BZ28" s="15"/>
      <c r="CB28" s="34"/>
      <c r="CD28" s="115"/>
      <c r="CE28" s="15"/>
      <c r="CG28" s="34"/>
      <c r="CI28" s="115"/>
      <c r="CJ28" s="15"/>
      <c r="CL28" s="34"/>
      <c r="CN28" s="115"/>
      <c r="CO28" s="15"/>
      <c r="CQ28" s="34"/>
      <c r="CS28" s="115"/>
      <c r="CT28" s="15"/>
      <c r="CV28" s="34"/>
      <c r="CX28" s="115"/>
      <c r="CY28" s="15"/>
      <c r="DA28" s="34"/>
      <c r="DC28" s="115"/>
      <c r="DD28" s="15"/>
      <c r="DF28" s="34"/>
      <c r="DH28" s="115"/>
      <c r="DI28" s="15"/>
      <c r="DK28" s="34"/>
      <c r="DM28" s="115"/>
      <c r="DN28" s="15"/>
      <c r="DP28" s="34"/>
      <c r="DR28" s="115"/>
      <c r="DS28" s="15"/>
      <c r="DU28" s="34"/>
      <c r="DW28" s="115"/>
    </row>
    <row r="29" spans="1:127" ht="13.5" customHeight="1">
      <c r="A29" s="66"/>
      <c r="C29" s="15"/>
      <c r="E29" s="34"/>
      <c r="G29" s="115"/>
      <c r="H29" s="15"/>
      <c r="J29" s="34"/>
      <c r="L29" s="115"/>
      <c r="M29" s="15"/>
      <c r="O29" s="34"/>
      <c r="Q29" s="115"/>
      <c r="R29" s="15"/>
      <c r="T29" s="34"/>
      <c r="V29" s="115"/>
      <c r="W29" s="15"/>
      <c r="Y29" s="34"/>
      <c r="AA29" s="115"/>
      <c r="AB29" s="15"/>
      <c r="AD29" s="34"/>
      <c r="AF29" s="115"/>
      <c r="AG29" s="15"/>
      <c r="AI29" s="34"/>
      <c r="AK29" s="115"/>
      <c r="AL29" s="15"/>
      <c r="AN29" s="34"/>
      <c r="AP29" s="115"/>
      <c r="AQ29" s="15"/>
      <c r="AS29" s="34"/>
      <c r="AU29" s="115"/>
      <c r="AV29" s="15"/>
      <c r="AX29" s="34"/>
      <c r="AZ29" s="115"/>
      <c r="BA29" s="15"/>
      <c r="BC29" s="34"/>
      <c r="BE29" s="115"/>
      <c r="BF29" s="15"/>
      <c r="BH29" s="34"/>
      <c r="BJ29" s="115"/>
      <c r="BK29" s="15"/>
      <c r="BM29" s="34"/>
      <c r="BO29" s="115"/>
      <c r="BP29" s="15"/>
      <c r="BR29" s="34"/>
      <c r="BT29" s="115"/>
      <c r="BU29" s="15"/>
      <c r="BW29" s="34"/>
      <c r="BY29" s="115"/>
      <c r="BZ29" s="15"/>
      <c r="CB29" s="34"/>
      <c r="CD29" s="115"/>
      <c r="CE29" s="15"/>
      <c r="CG29" s="34"/>
      <c r="CI29" s="115"/>
      <c r="CJ29" s="15"/>
      <c r="CL29" s="34"/>
      <c r="CN29" s="115"/>
      <c r="CO29" s="15"/>
      <c r="CQ29" s="34"/>
      <c r="CS29" s="115"/>
      <c r="CT29" s="15"/>
      <c r="CV29" s="34"/>
      <c r="CX29" s="115"/>
      <c r="CY29" s="15"/>
      <c r="DA29" s="34"/>
      <c r="DC29" s="115"/>
      <c r="DD29" s="15"/>
      <c r="DF29" s="34"/>
      <c r="DH29" s="115"/>
      <c r="DI29" s="15"/>
      <c r="DK29" s="34"/>
      <c r="DM29" s="115"/>
      <c r="DN29" s="15"/>
      <c r="DP29" s="34"/>
      <c r="DR29" s="115"/>
      <c r="DS29" s="15"/>
      <c r="DU29" s="34"/>
      <c r="DW29" s="115"/>
    </row>
    <row r="30" spans="1:127" ht="13.5" customHeight="1">
      <c r="A30" s="66"/>
      <c r="C30" s="15"/>
      <c r="E30" s="34"/>
      <c r="G30" s="115"/>
      <c r="H30" s="15"/>
      <c r="J30" s="34"/>
      <c r="L30" s="115"/>
      <c r="M30" s="15"/>
      <c r="O30" s="34"/>
      <c r="Q30" s="115"/>
      <c r="R30" s="15"/>
      <c r="T30" s="34"/>
      <c r="V30" s="115"/>
      <c r="W30" s="15"/>
      <c r="Y30" s="34"/>
      <c r="AA30" s="115"/>
      <c r="AB30" s="15"/>
      <c r="AD30" s="34"/>
      <c r="AF30" s="115"/>
      <c r="AG30" s="15"/>
      <c r="AI30" s="34"/>
      <c r="AK30" s="115"/>
      <c r="AL30" s="15"/>
      <c r="AN30" s="34"/>
      <c r="AP30" s="115"/>
      <c r="AQ30" s="15"/>
      <c r="AS30" s="34"/>
      <c r="AU30" s="115"/>
      <c r="AV30" s="15"/>
      <c r="AX30" s="34"/>
      <c r="AZ30" s="115"/>
      <c r="BA30" s="15"/>
      <c r="BC30" s="34"/>
      <c r="BE30" s="115"/>
      <c r="BF30" s="15"/>
      <c r="BH30" s="34"/>
      <c r="BJ30" s="115"/>
      <c r="BK30" s="15"/>
      <c r="BM30" s="34"/>
      <c r="BO30" s="115"/>
      <c r="BP30" s="15"/>
      <c r="BR30" s="34"/>
      <c r="BT30" s="115"/>
      <c r="BU30" s="15"/>
      <c r="BW30" s="34"/>
      <c r="BY30" s="115"/>
      <c r="BZ30" s="15"/>
      <c r="CB30" s="34"/>
      <c r="CD30" s="115"/>
      <c r="CE30" s="15"/>
      <c r="CG30" s="34"/>
      <c r="CI30" s="115"/>
      <c r="CJ30" s="15"/>
      <c r="CL30" s="34"/>
      <c r="CN30" s="115"/>
      <c r="CO30" s="15"/>
      <c r="CQ30" s="34"/>
      <c r="CS30" s="115"/>
      <c r="CT30" s="15"/>
      <c r="CV30" s="34"/>
      <c r="CX30" s="115"/>
      <c r="CY30" s="15"/>
      <c r="DA30" s="34"/>
      <c r="DC30" s="115"/>
      <c r="DD30" s="15"/>
      <c r="DF30" s="34"/>
      <c r="DH30" s="115"/>
      <c r="DI30" s="15"/>
      <c r="DK30" s="34"/>
      <c r="DM30" s="115"/>
      <c r="DN30" s="15"/>
      <c r="DP30" s="34"/>
      <c r="DR30" s="115"/>
      <c r="DS30" s="15"/>
      <c r="DU30" s="34"/>
      <c r="DW30" s="115"/>
    </row>
    <row r="31" spans="1:127" ht="13.5" customHeight="1">
      <c r="A31" s="66"/>
      <c r="C31" s="15"/>
      <c r="E31" s="34"/>
      <c r="G31" s="115"/>
      <c r="H31" s="15"/>
      <c r="J31" s="34"/>
      <c r="L31" s="115"/>
      <c r="M31" s="15"/>
      <c r="O31" s="34"/>
      <c r="Q31" s="115"/>
      <c r="R31" s="15"/>
      <c r="T31" s="34"/>
      <c r="V31" s="115"/>
      <c r="W31" s="15"/>
      <c r="Y31" s="34"/>
      <c r="AA31" s="115"/>
      <c r="AB31" s="15"/>
      <c r="AD31" s="34"/>
      <c r="AF31" s="115"/>
      <c r="AG31" s="15"/>
      <c r="AI31" s="34"/>
      <c r="AK31" s="115"/>
      <c r="AL31" s="15"/>
      <c r="AN31" s="34"/>
      <c r="AP31" s="115"/>
      <c r="AQ31" s="15"/>
      <c r="AS31" s="34"/>
      <c r="AU31" s="115"/>
      <c r="AV31" s="15"/>
      <c r="AX31" s="34"/>
      <c r="AZ31" s="115"/>
      <c r="BA31" s="15"/>
      <c r="BC31" s="34"/>
      <c r="BE31" s="115"/>
      <c r="BF31" s="15"/>
      <c r="BH31" s="34"/>
      <c r="BJ31" s="115"/>
      <c r="BK31" s="15"/>
      <c r="BM31" s="34"/>
      <c r="BO31" s="115"/>
      <c r="BP31" s="15"/>
      <c r="BR31" s="34"/>
      <c r="BT31" s="115"/>
      <c r="BU31" s="15"/>
      <c r="BW31" s="34"/>
      <c r="BY31" s="115"/>
      <c r="BZ31" s="15"/>
      <c r="CB31" s="34"/>
      <c r="CD31" s="115"/>
      <c r="CE31" s="15"/>
      <c r="CG31" s="34"/>
      <c r="CI31" s="115"/>
      <c r="CJ31" s="15"/>
      <c r="CL31" s="34"/>
      <c r="CN31" s="115"/>
      <c r="CO31" s="15"/>
      <c r="CQ31" s="34"/>
      <c r="CS31" s="115"/>
      <c r="CT31" s="15"/>
      <c r="CV31" s="34"/>
      <c r="CX31" s="115"/>
      <c r="CY31" s="15"/>
      <c r="DA31" s="34"/>
      <c r="DC31" s="115"/>
      <c r="DD31" s="15"/>
      <c r="DF31" s="34"/>
      <c r="DH31" s="115"/>
      <c r="DI31" s="15"/>
      <c r="DK31" s="34"/>
      <c r="DM31" s="115"/>
      <c r="DN31" s="15"/>
      <c r="DP31" s="34"/>
      <c r="DR31" s="115"/>
      <c r="DS31" s="15"/>
      <c r="DU31" s="34"/>
      <c r="DW31" s="115"/>
    </row>
    <row r="32" spans="1:127" ht="13.5" customHeight="1">
      <c r="A32" s="66"/>
      <c r="C32" s="15"/>
      <c r="E32" s="34"/>
      <c r="G32" s="115"/>
      <c r="H32" s="15"/>
      <c r="J32" s="34"/>
      <c r="L32" s="115"/>
      <c r="M32" s="15"/>
      <c r="O32" s="34"/>
      <c r="Q32" s="115"/>
      <c r="R32" s="15"/>
      <c r="T32" s="34"/>
      <c r="V32" s="115"/>
      <c r="W32" s="15"/>
      <c r="Y32" s="34"/>
      <c r="AA32" s="115"/>
      <c r="AB32" s="15"/>
      <c r="AD32" s="34"/>
      <c r="AF32" s="115"/>
      <c r="AG32" s="15"/>
      <c r="AI32" s="34"/>
      <c r="AK32" s="115"/>
      <c r="AL32" s="15"/>
      <c r="AN32" s="34"/>
      <c r="AP32" s="115"/>
      <c r="AQ32" s="15"/>
      <c r="AS32" s="34"/>
      <c r="AU32" s="115"/>
      <c r="AV32" s="15"/>
      <c r="AX32" s="34"/>
      <c r="AZ32" s="115"/>
      <c r="BA32" s="15"/>
      <c r="BC32" s="34"/>
      <c r="BE32" s="115"/>
      <c r="BF32" s="15"/>
      <c r="BH32" s="34"/>
      <c r="BJ32" s="115"/>
      <c r="BK32" s="15"/>
      <c r="BM32" s="34"/>
      <c r="BO32" s="115"/>
      <c r="BP32" s="15"/>
      <c r="BR32" s="34"/>
      <c r="BT32" s="115"/>
      <c r="BU32" s="15"/>
      <c r="BW32" s="34"/>
      <c r="BY32" s="115"/>
      <c r="BZ32" s="15"/>
      <c r="CB32" s="34"/>
      <c r="CD32" s="115"/>
      <c r="CE32" s="15"/>
      <c r="CG32" s="34"/>
      <c r="CI32" s="115"/>
      <c r="CJ32" s="15"/>
      <c r="CL32" s="34"/>
      <c r="CN32" s="115"/>
      <c r="CO32" s="15"/>
      <c r="CQ32" s="34"/>
      <c r="CS32" s="115"/>
      <c r="CT32" s="15"/>
      <c r="CV32" s="34"/>
      <c r="CX32" s="115"/>
      <c r="CY32" s="15"/>
      <c r="DA32" s="34"/>
      <c r="DC32" s="115"/>
      <c r="DD32" s="15"/>
      <c r="DF32" s="34"/>
      <c r="DH32" s="115"/>
      <c r="DI32" s="15"/>
      <c r="DK32" s="34"/>
      <c r="DM32" s="115"/>
      <c r="DN32" s="15"/>
      <c r="DP32" s="34"/>
      <c r="DR32" s="115"/>
      <c r="DS32" s="15"/>
      <c r="DU32" s="34"/>
      <c r="DW32" s="115"/>
    </row>
    <row r="33" spans="1:127" ht="13.5" customHeight="1">
      <c r="A33" s="66"/>
      <c r="C33" s="15"/>
      <c r="E33" s="34"/>
      <c r="G33" s="115"/>
      <c r="H33" s="15"/>
      <c r="J33" s="34"/>
      <c r="L33" s="115"/>
      <c r="M33" s="15"/>
      <c r="O33" s="34"/>
      <c r="Q33" s="115"/>
      <c r="R33" s="15"/>
      <c r="T33" s="34"/>
      <c r="V33" s="115"/>
      <c r="W33" s="15"/>
      <c r="Y33" s="34"/>
      <c r="AA33" s="115"/>
      <c r="AB33" s="15"/>
      <c r="AD33" s="34"/>
      <c r="AF33" s="115"/>
      <c r="AG33" s="15"/>
      <c r="AI33" s="34"/>
      <c r="AK33" s="115"/>
      <c r="AL33" s="15"/>
      <c r="AN33" s="34"/>
      <c r="AP33" s="115"/>
      <c r="AQ33" s="15"/>
      <c r="AS33" s="34"/>
      <c r="AU33" s="115"/>
      <c r="AV33" s="15"/>
      <c r="AX33" s="34"/>
      <c r="AZ33" s="115"/>
      <c r="BA33" s="15"/>
      <c r="BC33" s="34"/>
      <c r="BE33" s="115"/>
      <c r="BF33" s="15"/>
      <c r="BH33" s="34"/>
      <c r="BJ33" s="115"/>
      <c r="BK33" s="15"/>
      <c r="BM33" s="34"/>
      <c r="BO33" s="115"/>
      <c r="BP33" s="15"/>
      <c r="BR33" s="34"/>
      <c r="BT33" s="115"/>
      <c r="BU33" s="15"/>
      <c r="BW33" s="34"/>
      <c r="BY33" s="115"/>
      <c r="BZ33" s="15"/>
      <c r="CB33" s="34"/>
      <c r="CD33" s="115"/>
      <c r="CE33" s="15"/>
      <c r="CG33" s="34"/>
      <c r="CI33" s="115"/>
      <c r="CJ33" s="15"/>
      <c r="CL33" s="34"/>
      <c r="CN33" s="115"/>
      <c r="CO33" s="15"/>
      <c r="CQ33" s="34"/>
      <c r="CS33" s="115"/>
      <c r="CT33" s="15"/>
      <c r="CV33" s="34"/>
      <c r="CX33" s="115"/>
      <c r="CY33" s="15"/>
      <c r="DA33" s="34"/>
      <c r="DC33" s="115"/>
      <c r="DD33" s="15"/>
      <c r="DF33" s="34"/>
      <c r="DH33" s="115"/>
      <c r="DI33" s="15"/>
      <c r="DK33" s="34"/>
      <c r="DM33" s="115"/>
      <c r="DN33" s="15"/>
      <c r="DP33" s="34"/>
      <c r="DR33" s="115"/>
      <c r="DS33" s="15"/>
      <c r="DU33" s="34"/>
      <c r="DW33" s="115"/>
    </row>
    <row r="34" spans="1:127" ht="13.5" customHeight="1">
      <c r="A34" s="66"/>
      <c r="C34" s="15"/>
      <c r="E34" s="34"/>
      <c r="G34" s="115"/>
      <c r="H34" s="15"/>
      <c r="J34" s="34"/>
      <c r="L34" s="115"/>
      <c r="M34" s="15"/>
      <c r="O34" s="34"/>
      <c r="Q34" s="115"/>
      <c r="R34" s="15"/>
      <c r="T34" s="34"/>
      <c r="V34" s="115"/>
      <c r="W34" s="15"/>
      <c r="Y34" s="34"/>
      <c r="AA34" s="115"/>
      <c r="AB34" s="15"/>
      <c r="AD34" s="34"/>
      <c r="AF34" s="115"/>
      <c r="AG34" s="15"/>
      <c r="AI34" s="34"/>
      <c r="AK34" s="115"/>
      <c r="AL34" s="15"/>
      <c r="AN34" s="34"/>
      <c r="AP34" s="115"/>
      <c r="AQ34" s="15"/>
      <c r="AS34" s="34"/>
      <c r="AU34" s="115"/>
      <c r="AV34" s="15"/>
      <c r="AX34" s="34"/>
      <c r="AZ34" s="115"/>
      <c r="BA34" s="15"/>
      <c r="BC34" s="34"/>
      <c r="BE34" s="115"/>
      <c r="BF34" s="15"/>
      <c r="BH34" s="34"/>
      <c r="BJ34" s="115"/>
      <c r="BK34" s="15"/>
      <c r="BM34" s="34"/>
      <c r="BO34" s="115"/>
      <c r="BP34" s="15"/>
      <c r="BR34" s="34"/>
      <c r="BT34" s="115"/>
      <c r="BU34" s="15"/>
      <c r="BW34" s="34"/>
      <c r="BY34" s="115"/>
      <c r="BZ34" s="15"/>
      <c r="CB34" s="34"/>
      <c r="CD34" s="115"/>
      <c r="CE34" s="15"/>
      <c r="CG34" s="34"/>
      <c r="CI34" s="115"/>
      <c r="CJ34" s="15"/>
      <c r="CL34" s="34"/>
      <c r="CN34" s="115"/>
      <c r="CO34" s="15"/>
      <c r="CQ34" s="34"/>
      <c r="CS34" s="115"/>
      <c r="CT34" s="15"/>
      <c r="CV34" s="34"/>
      <c r="CX34" s="115"/>
      <c r="CY34" s="15"/>
      <c r="DA34" s="34"/>
      <c r="DC34" s="115"/>
      <c r="DD34" s="15"/>
      <c r="DF34" s="34"/>
      <c r="DH34" s="115"/>
      <c r="DI34" s="15"/>
      <c r="DK34" s="34"/>
      <c r="DM34" s="115"/>
      <c r="DN34" s="15"/>
      <c r="DP34" s="34"/>
      <c r="DR34" s="115"/>
      <c r="DS34" s="15"/>
      <c r="DU34" s="34"/>
      <c r="DW34" s="115"/>
    </row>
    <row r="35" spans="1:127" ht="13.5" customHeight="1">
      <c r="A35" s="66"/>
      <c r="C35" s="15"/>
      <c r="E35" s="34"/>
      <c r="G35" s="115"/>
      <c r="H35" s="15"/>
      <c r="J35" s="34"/>
      <c r="L35" s="115"/>
      <c r="M35" s="15"/>
      <c r="O35" s="34"/>
      <c r="Q35" s="115"/>
      <c r="R35" s="15"/>
      <c r="T35" s="34"/>
      <c r="V35" s="115"/>
      <c r="W35" s="15"/>
      <c r="Y35" s="34"/>
      <c r="AA35" s="115"/>
      <c r="AB35" s="15"/>
      <c r="AD35" s="34"/>
      <c r="AF35" s="115"/>
      <c r="AG35" s="15"/>
      <c r="AI35" s="34"/>
      <c r="AK35" s="115"/>
      <c r="AL35" s="15"/>
      <c r="AN35" s="34"/>
      <c r="AP35" s="115"/>
      <c r="AQ35" s="15"/>
      <c r="AS35" s="34"/>
      <c r="AU35" s="115"/>
      <c r="AV35" s="15"/>
      <c r="AX35" s="34"/>
      <c r="AZ35" s="115"/>
      <c r="BA35" s="15"/>
      <c r="BC35" s="34"/>
      <c r="BE35" s="115"/>
      <c r="BF35" s="15"/>
      <c r="BH35" s="34"/>
      <c r="BJ35" s="115"/>
      <c r="BK35" s="15"/>
      <c r="BM35" s="34"/>
      <c r="BO35" s="115"/>
      <c r="BP35" s="15"/>
      <c r="BR35" s="34"/>
      <c r="BT35" s="115"/>
      <c r="BU35" s="15"/>
      <c r="BW35" s="34"/>
      <c r="BY35" s="115"/>
      <c r="BZ35" s="15"/>
      <c r="CB35" s="34"/>
      <c r="CD35" s="115"/>
      <c r="CE35" s="15"/>
      <c r="CG35" s="34"/>
      <c r="CI35" s="115"/>
      <c r="CJ35" s="15"/>
      <c r="CL35" s="34"/>
      <c r="CN35" s="115"/>
      <c r="CO35" s="15"/>
      <c r="CQ35" s="34"/>
      <c r="CS35" s="115"/>
      <c r="CT35" s="15"/>
      <c r="CV35" s="34"/>
      <c r="CX35" s="115"/>
      <c r="CY35" s="15"/>
      <c r="DA35" s="34"/>
      <c r="DC35" s="115"/>
      <c r="DD35" s="15"/>
      <c r="DF35" s="34"/>
      <c r="DH35" s="115"/>
      <c r="DI35" s="15"/>
      <c r="DK35" s="34"/>
      <c r="DM35" s="115"/>
      <c r="DN35" s="15"/>
      <c r="DP35" s="34"/>
      <c r="DR35" s="115"/>
      <c r="DS35" s="15"/>
      <c r="DU35" s="34"/>
      <c r="DW35" s="115"/>
    </row>
    <row r="36" spans="1:127" ht="13.5" customHeight="1">
      <c r="A36" s="66"/>
      <c r="C36" s="15"/>
      <c r="E36" s="34"/>
      <c r="G36" s="115"/>
      <c r="H36" s="15"/>
      <c r="J36" s="34"/>
      <c r="L36" s="115"/>
      <c r="M36" s="15"/>
      <c r="O36" s="34"/>
      <c r="Q36" s="115"/>
      <c r="R36" s="15"/>
      <c r="T36" s="34"/>
      <c r="V36" s="115"/>
      <c r="W36" s="15"/>
      <c r="Y36" s="34"/>
      <c r="AA36" s="115"/>
      <c r="AB36" s="15"/>
      <c r="AD36" s="34"/>
      <c r="AF36" s="115"/>
      <c r="AG36" s="15"/>
      <c r="AI36" s="34"/>
      <c r="AK36" s="115"/>
      <c r="AL36" s="15"/>
      <c r="AN36" s="34"/>
      <c r="AP36" s="115"/>
      <c r="AQ36" s="15"/>
      <c r="AS36" s="34"/>
      <c r="AU36" s="115"/>
      <c r="AV36" s="15"/>
      <c r="AX36" s="34"/>
      <c r="AZ36" s="115"/>
      <c r="BA36" s="15"/>
      <c r="BC36" s="34"/>
      <c r="BE36" s="115"/>
      <c r="BF36" s="15"/>
      <c r="BH36" s="34"/>
      <c r="BJ36" s="115"/>
      <c r="BK36" s="15"/>
      <c r="BM36" s="34"/>
      <c r="BO36" s="115"/>
      <c r="BP36" s="15"/>
      <c r="BR36" s="34"/>
      <c r="BT36" s="115"/>
      <c r="BU36" s="15"/>
      <c r="BW36" s="34"/>
      <c r="BY36" s="115"/>
      <c r="BZ36" s="15"/>
      <c r="CB36" s="34"/>
      <c r="CD36" s="115"/>
      <c r="CE36" s="15"/>
      <c r="CG36" s="34"/>
      <c r="CI36" s="115"/>
      <c r="CJ36" s="15"/>
      <c r="CL36" s="34"/>
      <c r="CN36" s="115"/>
      <c r="CO36" s="15"/>
      <c r="CQ36" s="34"/>
      <c r="CS36" s="115"/>
      <c r="CT36" s="15"/>
      <c r="CV36" s="34"/>
      <c r="CX36" s="115"/>
      <c r="CY36" s="15"/>
      <c r="DA36" s="34"/>
      <c r="DC36" s="115"/>
      <c r="DD36" s="15"/>
      <c r="DF36" s="34"/>
      <c r="DH36" s="115"/>
      <c r="DI36" s="15"/>
      <c r="DK36" s="34"/>
      <c r="DM36" s="115"/>
      <c r="DN36" s="15"/>
      <c r="DP36" s="34"/>
      <c r="DR36" s="115"/>
      <c r="DS36" s="15"/>
      <c r="DU36" s="34"/>
      <c r="DW36" s="115"/>
    </row>
    <row r="37" spans="1:127" ht="13.5" customHeight="1">
      <c r="A37" s="66"/>
      <c r="C37" s="15"/>
      <c r="E37" s="34"/>
      <c r="G37" s="115"/>
      <c r="H37" s="15"/>
      <c r="J37" s="34"/>
      <c r="L37" s="115"/>
      <c r="M37" s="15"/>
      <c r="O37" s="34"/>
      <c r="Q37" s="115"/>
      <c r="R37" s="15"/>
      <c r="T37" s="34"/>
      <c r="V37" s="115"/>
      <c r="W37" s="15"/>
      <c r="Y37" s="34"/>
      <c r="AA37" s="115"/>
      <c r="AB37" s="15"/>
      <c r="AD37" s="34"/>
      <c r="AF37" s="115"/>
      <c r="AG37" s="15"/>
      <c r="AI37" s="34"/>
      <c r="AK37" s="115"/>
      <c r="AL37" s="15"/>
      <c r="AN37" s="34"/>
      <c r="AP37" s="115"/>
      <c r="AQ37" s="15"/>
      <c r="AS37" s="34"/>
      <c r="AU37" s="115"/>
      <c r="AV37" s="15"/>
      <c r="AX37" s="34"/>
      <c r="AZ37" s="115"/>
      <c r="BA37" s="15"/>
      <c r="BC37" s="34"/>
      <c r="BE37" s="115"/>
      <c r="BF37" s="15"/>
      <c r="BH37" s="34"/>
      <c r="BJ37" s="115"/>
      <c r="BK37" s="15"/>
      <c r="BM37" s="34"/>
      <c r="BO37" s="115"/>
      <c r="BP37" s="15"/>
      <c r="BR37" s="34"/>
      <c r="BT37" s="115"/>
      <c r="BU37" s="15"/>
      <c r="BW37" s="34"/>
      <c r="BY37" s="115"/>
      <c r="BZ37" s="15"/>
      <c r="CB37" s="34"/>
      <c r="CD37" s="115"/>
      <c r="CE37" s="15"/>
      <c r="CG37" s="34"/>
      <c r="CI37" s="115"/>
      <c r="CJ37" s="15"/>
      <c r="CL37" s="34"/>
      <c r="CN37" s="115"/>
      <c r="CO37" s="15"/>
      <c r="CQ37" s="34"/>
      <c r="CS37" s="115"/>
      <c r="CT37" s="15"/>
      <c r="CV37" s="34"/>
      <c r="CX37" s="115"/>
      <c r="CY37" s="15"/>
      <c r="DA37" s="34"/>
      <c r="DC37" s="115"/>
      <c r="DD37" s="15"/>
      <c r="DF37" s="34"/>
      <c r="DH37" s="115"/>
      <c r="DI37" s="15"/>
      <c r="DK37" s="34"/>
      <c r="DM37" s="115"/>
      <c r="DN37" s="15"/>
      <c r="DP37" s="34"/>
      <c r="DR37" s="115"/>
      <c r="DS37" s="15"/>
      <c r="DU37" s="34"/>
      <c r="DW37" s="115"/>
    </row>
    <row r="38" spans="1:127" ht="13.5" customHeight="1">
      <c r="A38" s="66"/>
      <c r="C38" s="15"/>
      <c r="E38" s="34"/>
      <c r="G38" s="115"/>
      <c r="H38" s="15"/>
      <c r="J38" s="34"/>
      <c r="L38" s="115"/>
      <c r="M38" s="15"/>
      <c r="O38" s="34"/>
      <c r="Q38" s="115"/>
      <c r="R38" s="15"/>
      <c r="T38" s="34"/>
      <c r="V38" s="115"/>
      <c r="W38" s="15"/>
      <c r="Y38" s="34"/>
      <c r="AA38" s="115"/>
      <c r="AB38" s="15"/>
      <c r="AD38" s="34"/>
      <c r="AF38" s="115"/>
      <c r="AG38" s="15"/>
      <c r="AI38" s="34"/>
      <c r="AK38" s="115"/>
      <c r="AL38" s="15"/>
      <c r="AN38" s="34"/>
      <c r="AP38" s="115"/>
      <c r="AQ38" s="15"/>
      <c r="AS38" s="34"/>
      <c r="AU38" s="115"/>
      <c r="AV38" s="15"/>
      <c r="AX38" s="34"/>
      <c r="AZ38" s="115"/>
      <c r="BA38" s="15"/>
      <c r="BC38" s="34"/>
      <c r="BE38" s="115"/>
      <c r="BF38" s="15"/>
      <c r="BH38" s="34"/>
      <c r="BJ38" s="115"/>
      <c r="BK38" s="15"/>
      <c r="BM38" s="34"/>
      <c r="BO38" s="115"/>
      <c r="BP38" s="15"/>
      <c r="BR38" s="34"/>
      <c r="BT38" s="115"/>
      <c r="BU38" s="15"/>
      <c r="BW38" s="34"/>
      <c r="BY38" s="115"/>
      <c r="BZ38" s="15"/>
      <c r="CB38" s="34"/>
      <c r="CD38" s="115"/>
      <c r="CE38" s="15"/>
      <c r="CG38" s="34"/>
      <c r="CI38" s="115"/>
      <c r="CJ38" s="15"/>
      <c r="CL38" s="34"/>
      <c r="CN38" s="115"/>
      <c r="CO38" s="15"/>
      <c r="CQ38" s="34"/>
      <c r="CS38" s="115"/>
      <c r="CT38" s="15"/>
      <c r="CV38" s="34"/>
      <c r="CX38" s="115"/>
      <c r="CY38" s="15"/>
      <c r="DA38" s="34"/>
      <c r="DC38" s="115"/>
      <c r="DD38" s="15"/>
      <c r="DF38" s="34"/>
      <c r="DH38" s="115"/>
      <c r="DI38" s="15"/>
      <c r="DK38" s="34"/>
      <c r="DM38" s="115"/>
      <c r="DN38" s="15"/>
      <c r="DP38" s="34"/>
      <c r="DR38" s="115"/>
      <c r="DS38" s="15"/>
      <c r="DU38" s="34"/>
      <c r="DW38" s="115"/>
    </row>
    <row r="39" spans="1:127" ht="13.5" customHeight="1">
      <c r="A39" s="66"/>
      <c r="C39" s="15"/>
      <c r="E39" s="34"/>
      <c r="G39" s="115"/>
      <c r="H39" s="15"/>
      <c r="J39" s="34"/>
      <c r="L39" s="115"/>
      <c r="M39" s="15"/>
      <c r="O39" s="34"/>
      <c r="Q39" s="115"/>
      <c r="R39" s="15"/>
      <c r="T39" s="34"/>
      <c r="V39" s="115"/>
      <c r="W39" s="15"/>
      <c r="Y39" s="34"/>
      <c r="AA39" s="115"/>
      <c r="AB39" s="15"/>
      <c r="AD39" s="34"/>
      <c r="AF39" s="115"/>
      <c r="AG39" s="15"/>
      <c r="AI39" s="34"/>
      <c r="AK39" s="115"/>
      <c r="AL39" s="15"/>
      <c r="AN39" s="34"/>
      <c r="AP39" s="115"/>
      <c r="AQ39" s="15"/>
      <c r="AS39" s="34"/>
      <c r="AU39" s="115"/>
      <c r="AV39" s="15"/>
      <c r="AX39" s="34"/>
      <c r="AZ39" s="115"/>
      <c r="BA39" s="15"/>
      <c r="BC39" s="34"/>
      <c r="BE39" s="115"/>
      <c r="BF39" s="15"/>
      <c r="BH39" s="34"/>
      <c r="BJ39" s="115"/>
      <c r="BK39" s="15"/>
      <c r="BM39" s="34"/>
      <c r="BO39" s="115"/>
      <c r="BP39" s="15"/>
      <c r="BR39" s="34"/>
      <c r="BT39" s="115"/>
      <c r="BU39" s="15"/>
      <c r="BW39" s="34"/>
      <c r="BY39" s="115"/>
      <c r="BZ39" s="15"/>
      <c r="CB39" s="34"/>
      <c r="CD39" s="115"/>
      <c r="CE39" s="15"/>
      <c r="CG39" s="34"/>
      <c r="CI39" s="115"/>
      <c r="CJ39" s="15"/>
      <c r="CL39" s="34"/>
      <c r="CN39" s="115"/>
      <c r="CO39" s="15"/>
      <c r="CQ39" s="34"/>
      <c r="CS39" s="115"/>
      <c r="CT39" s="15"/>
      <c r="CV39" s="34"/>
      <c r="CX39" s="115"/>
      <c r="CY39" s="15"/>
      <c r="DA39" s="34"/>
      <c r="DC39" s="115"/>
      <c r="DD39" s="15"/>
      <c r="DF39" s="34"/>
      <c r="DH39" s="115"/>
      <c r="DI39" s="15"/>
      <c r="DK39" s="34"/>
      <c r="DM39" s="115"/>
      <c r="DN39" s="15"/>
      <c r="DP39" s="34"/>
      <c r="DR39" s="115"/>
      <c r="DS39" s="15"/>
      <c r="DU39" s="34"/>
      <c r="DW39" s="115"/>
    </row>
    <row r="40" spans="1:127" ht="13.5" customHeight="1">
      <c r="A40" s="66"/>
      <c r="C40" s="15"/>
      <c r="E40" s="34"/>
      <c r="G40" s="115"/>
      <c r="H40" s="15"/>
      <c r="J40" s="34"/>
      <c r="L40" s="115"/>
      <c r="M40" s="15"/>
      <c r="O40" s="34"/>
      <c r="Q40" s="115"/>
      <c r="R40" s="15"/>
      <c r="T40" s="34"/>
      <c r="V40" s="115"/>
      <c r="W40" s="15"/>
      <c r="Y40" s="34"/>
      <c r="AA40" s="115"/>
      <c r="AB40" s="15"/>
      <c r="AD40" s="34"/>
      <c r="AF40" s="115"/>
      <c r="AG40" s="15"/>
      <c r="AI40" s="34"/>
      <c r="AK40" s="115"/>
      <c r="AL40" s="15"/>
      <c r="AN40" s="34"/>
      <c r="AP40" s="115"/>
      <c r="AQ40" s="15"/>
      <c r="AS40" s="34"/>
      <c r="AU40" s="115"/>
      <c r="AV40" s="15"/>
      <c r="AX40" s="34"/>
      <c r="AZ40" s="115"/>
      <c r="BA40" s="15"/>
      <c r="BC40" s="34"/>
      <c r="BE40" s="115"/>
      <c r="BF40" s="15"/>
      <c r="BH40" s="34"/>
      <c r="BJ40" s="115"/>
      <c r="BK40" s="15"/>
      <c r="BM40" s="34"/>
      <c r="BO40" s="115"/>
      <c r="BP40" s="15"/>
      <c r="BR40" s="34"/>
      <c r="BT40" s="115"/>
      <c r="BU40" s="15"/>
      <c r="BW40" s="34"/>
      <c r="BY40" s="115"/>
      <c r="BZ40" s="15"/>
      <c r="CB40" s="34"/>
      <c r="CD40" s="115"/>
      <c r="CE40" s="15"/>
      <c r="CG40" s="34"/>
      <c r="CI40" s="115"/>
      <c r="CJ40" s="15"/>
      <c r="CL40" s="34"/>
      <c r="CN40" s="115"/>
      <c r="CO40" s="15"/>
      <c r="CQ40" s="34"/>
      <c r="CS40" s="115"/>
      <c r="CT40" s="15"/>
      <c r="CV40" s="34"/>
      <c r="CX40" s="115"/>
      <c r="CY40" s="15"/>
      <c r="DA40" s="34"/>
      <c r="DC40" s="115"/>
      <c r="DD40" s="15"/>
      <c r="DF40" s="34"/>
      <c r="DH40" s="115"/>
      <c r="DI40" s="15"/>
      <c r="DK40" s="34"/>
      <c r="DM40" s="115"/>
      <c r="DN40" s="15"/>
      <c r="DP40" s="34"/>
      <c r="DR40" s="115"/>
      <c r="DS40" s="15"/>
      <c r="DU40" s="34"/>
      <c r="DW40" s="115"/>
    </row>
    <row r="41" spans="1:127" ht="13.5" customHeight="1">
      <c r="A41" s="66"/>
      <c r="C41" s="15"/>
      <c r="E41" s="34"/>
      <c r="G41" s="115"/>
      <c r="H41" s="15"/>
      <c r="J41" s="34"/>
      <c r="L41" s="115"/>
      <c r="M41" s="15"/>
      <c r="O41" s="34"/>
      <c r="Q41" s="115"/>
      <c r="R41" s="15"/>
      <c r="T41" s="34"/>
      <c r="V41" s="115"/>
      <c r="W41" s="15"/>
      <c r="Y41" s="34"/>
      <c r="AA41" s="115"/>
      <c r="AB41" s="15"/>
      <c r="AD41" s="34"/>
      <c r="AF41" s="115"/>
      <c r="AG41" s="15"/>
      <c r="AI41" s="34"/>
      <c r="AK41" s="115"/>
      <c r="AL41" s="15"/>
      <c r="AN41" s="34"/>
      <c r="AP41" s="115"/>
      <c r="AQ41" s="15"/>
      <c r="AS41" s="34"/>
      <c r="AU41" s="115"/>
      <c r="AV41" s="15"/>
      <c r="AX41" s="34"/>
      <c r="AZ41" s="115"/>
      <c r="BA41" s="15"/>
      <c r="BC41" s="34"/>
      <c r="BE41" s="115"/>
      <c r="BF41" s="15"/>
      <c r="BH41" s="34"/>
      <c r="BJ41" s="115"/>
      <c r="BK41" s="15"/>
      <c r="BM41" s="34"/>
      <c r="BO41" s="115"/>
      <c r="BP41" s="15"/>
      <c r="BR41" s="34"/>
      <c r="BT41" s="115"/>
      <c r="BU41" s="15"/>
      <c r="BW41" s="34"/>
      <c r="BY41" s="115"/>
      <c r="BZ41" s="15"/>
      <c r="CB41" s="34"/>
      <c r="CD41" s="115"/>
      <c r="CE41" s="15"/>
      <c r="CG41" s="34"/>
      <c r="CI41" s="115"/>
      <c r="CJ41" s="15"/>
      <c r="CL41" s="34"/>
      <c r="CN41" s="115"/>
      <c r="CO41" s="15"/>
      <c r="CQ41" s="34"/>
      <c r="CS41" s="115"/>
      <c r="CT41" s="15"/>
      <c r="CV41" s="34"/>
      <c r="CX41" s="115"/>
      <c r="CY41" s="15"/>
      <c r="DA41" s="34"/>
      <c r="DC41" s="115"/>
      <c r="DD41" s="15"/>
      <c r="DF41" s="34"/>
      <c r="DH41" s="115"/>
      <c r="DI41" s="15"/>
      <c r="DK41" s="34"/>
      <c r="DM41" s="115"/>
      <c r="DN41" s="15"/>
      <c r="DP41" s="34"/>
      <c r="DR41" s="115"/>
      <c r="DS41" s="15"/>
      <c r="DU41" s="34"/>
      <c r="DW41" s="115"/>
    </row>
    <row r="42" spans="1:127" ht="13.5" customHeight="1">
      <c r="A42" s="66"/>
      <c r="C42" s="15"/>
      <c r="E42" s="34"/>
      <c r="G42" s="115"/>
      <c r="H42" s="15"/>
      <c r="J42" s="34"/>
      <c r="L42" s="115"/>
      <c r="M42" s="15"/>
      <c r="O42" s="34"/>
      <c r="Q42" s="115"/>
      <c r="R42" s="15"/>
      <c r="T42" s="34"/>
      <c r="V42" s="115"/>
      <c r="W42" s="15"/>
      <c r="Y42" s="34"/>
      <c r="AA42" s="115"/>
      <c r="AB42" s="15"/>
      <c r="AD42" s="34"/>
      <c r="AF42" s="115"/>
      <c r="AG42" s="15"/>
      <c r="AI42" s="34"/>
      <c r="AK42" s="115"/>
      <c r="AL42" s="15"/>
      <c r="AN42" s="34"/>
      <c r="AP42" s="115"/>
      <c r="AQ42" s="15"/>
      <c r="AS42" s="34"/>
      <c r="AU42" s="115"/>
      <c r="AV42" s="15"/>
      <c r="AX42" s="34"/>
      <c r="AZ42" s="115"/>
      <c r="BA42" s="15"/>
      <c r="BC42" s="34"/>
      <c r="BE42" s="115"/>
      <c r="BF42" s="15"/>
      <c r="BH42" s="34"/>
      <c r="BJ42" s="115"/>
      <c r="BK42" s="15"/>
      <c r="BM42" s="34"/>
      <c r="BO42" s="115"/>
      <c r="BP42" s="15"/>
      <c r="BR42" s="34"/>
      <c r="BT42" s="115"/>
      <c r="BU42" s="15"/>
      <c r="BW42" s="34"/>
      <c r="BY42" s="115"/>
      <c r="BZ42" s="15"/>
      <c r="CB42" s="34"/>
      <c r="CD42" s="115"/>
      <c r="CE42" s="15"/>
      <c r="CG42" s="34"/>
      <c r="CI42" s="115"/>
      <c r="CJ42" s="15"/>
      <c r="CL42" s="34"/>
      <c r="CN42" s="115"/>
      <c r="CO42" s="15"/>
      <c r="CQ42" s="34"/>
      <c r="CS42" s="115"/>
      <c r="CT42" s="15"/>
      <c r="CV42" s="34"/>
      <c r="CX42" s="115"/>
      <c r="CY42" s="15"/>
      <c r="DA42" s="34"/>
      <c r="DC42" s="115"/>
      <c r="DD42" s="15"/>
      <c r="DF42" s="34"/>
      <c r="DH42" s="115"/>
      <c r="DI42" s="15"/>
      <c r="DK42" s="34"/>
      <c r="DM42" s="115"/>
      <c r="DN42" s="15"/>
      <c r="DP42" s="34"/>
      <c r="DR42" s="115"/>
      <c r="DS42" s="15"/>
      <c r="DU42" s="34"/>
      <c r="DW42" s="115"/>
    </row>
    <row r="43" spans="1:127" ht="13.5" customHeight="1">
      <c r="A43" s="66"/>
      <c r="C43" s="15"/>
      <c r="E43" s="34"/>
      <c r="G43" s="115"/>
      <c r="H43" s="15"/>
      <c r="J43" s="34"/>
      <c r="L43" s="115"/>
      <c r="M43" s="15"/>
      <c r="O43" s="34"/>
      <c r="Q43" s="115"/>
      <c r="R43" s="15"/>
      <c r="T43" s="34"/>
      <c r="V43" s="115"/>
      <c r="W43" s="15"/>
      <c r="Y43" s="34"/>
      <c r="AA43" s="115"/>
      <c r="AB43" s="15"/>
      <c r="AD43" s="34"/>
      <c r="AF43" s="115"/>
      <c r="AG43" s="15"/>
      <c r="AI43" s="34"/>
      <c r="AK43" s="115"/>
      <c r="AL43" s="15"/>
      <c r="AN43" s="34"/>
      <c r="AP43" s="115"/>
      <c r="AQ43" s="15"/>
      <c r="AS43" s="34"/>
      <c r="AU43" s="115"/>
      <c r="AV43" s="15"/>
      <c r="AX43" s="34"/>
      <c r="AZ43" s="115"/>
      <c r="BA43" s="15"/>
      <c r="BC43" s="34"/>
      <c r="BE43" s="115"/>
      <c r="BF43" s="15"/>
      <c r="BH43" s="34"/>
      <c r="BJ43" s="115"/>
      <c r="BK43" s="15"/>
      <c r="BM43" s="34"/>
      <c r="BO43" s="115"/>
      <c r="BP43" s="15"/>
      <c r="BR43" s="34"/>
      <c r="BT43" s="115"/>
      <c r="BU43" s="15"/>
      <c r="BW43" s="34"/>
      <c r="BY43" s="115"/>
      <c r="BZ43" s="15"/>
      <c r="CB43" s="34"/>
      <c r="CD43" s="115"/>
      <c r="CE43" s="15"/>
      <c r="CG43" s="34"/>
      <c r="CI43" s="115"/>
      <c r="CJ43" s="15"/>
      <c r="CL43" s="34"/>
      <c r="CN43" s="115"/>
      <c r="CO43" s="15"/>
      <c r="CQ43" s="34"/>
      <c r="CS43" s="115"/>
      <c r="CT43" s="15"/>
      <c r="CV43" s="34"/>
      <c r="CX43" s="115"/>
      <c r="CY43" s="15"/>
      <c r="DA43" s="34"/>
      <c r="DC43" s="115"/>
      <c r="DD43" s="15"/>
      <c r="DF43" s="34"/>
      <c r="DH43" s="115"/>
      <c r="DI43" s="15"/>
      <c r="DK43" s="34"/>
      <c r="DM43" s="115"/>
      <c r="DN43" s="15"/>
      <c r="DP43" s="34"/>
      <c r="DR43" s="115"/>
      <c r="DS43" s="15"/>
      <c r="DU43" s="34"/>
      <c r="DW43" s="115"/>
    </row>
    <row r="44" spans="1:127" ht="13.5" customHeight="1">
      <c r="A44" s="66"/>
      <c r="C44" s="15"/>
      <c r="E44" s="34"/>
      <c r="G44" s="115"/>
      <c r="H44" s="15"/>
      <c r="J44" s="34"/>
      <c r="L44" s="115"/>
      <c r="M44" s="15"/>
      <c r="O44" s="34"/>
      <c r="Q44" s="115"/>
      <c r="R44" s="15"/>
      <c r="T44" s="34"/>
      <c r="V44" s="115"/>
      <c r="W44" s="15"/>
      <c r="Y44" s="34"/>
      <c r="AA44" s="115"/>
      <c r="AB44" s="15"/>
      <c r="AD44" s="34"/>
      <c r="AF44" s="115"/>
      <c r="AG44" s="15"/>
      <c r="AI44" s="34"/>
      <c r="AK44" s="115"/>
      <c r="AL44" s="15"/>
      <c r="AN44" s="34"/>
      <c r="AP44" s="115"/>
      <c r="AQ44" s="15"/>
      <c r="AS44" s="34"/>
      <c r="AU44" s="115"/>
      <c r="AV44" s="15"/>
      <c r="AX44" s="34"/>
      <c r="AZ44" s="115"/>
      <c r="BA44" s="15"/>
      <c r="BC44" s="34"/>
      <c r="BE44" s="115"/>
      <c r="BF44" s="15"/>
      <c r="BH44" s="34"/>
      <c r="BJ44" s="115"/>
      <c r="BK44" s="15"/>
      <c r="BM44" s="34"/>
      <c r="BO44" s="115"/>
      <c r="BP44" s="15"/>
      <c r="BR44" s="34"/>
      <c r="BT44" s="115"/>
      <c r="BU44" s="15"/>
      <c r="BW44" s="34"/>
      <c r="BY44" s="115"/>
      <c r="BZ44" s="15"/>
      <c r="CB44" s="34"/>
      <c r="CD44" s="115"/>
      <c r="CE44" s="15"/>
      <c r="CG44" s="34"/>
      <c r="CI44" s="115"/>
      <c r="CJ44" s="15"/>
      <c r="CL44" s="34"/>
      <c r="CN44" s="115"/>
      <c r="CO44" s="15"/>
      <c r="CQ44" s="34"/>
      <c r="CS44" s="115"/>
      <c r="CT44" s="15"/>
      <c r="CV44" s="34"/>
      <c r="CX44" s="115"/>
      <c r="CY44" s="15"/>
      <c r="DA44" s="34"/>
      <c r="DC44" s="115"/>
      <c r="DD44" s="15"/>
      <c r="DF44" s="34"/>
      <c r="DH44" s="115"/>
      <c r="DI44" s="15"/>
      <c r="DK44" s="34"/>
      <c r="DM44" s="115"/>
      <c r="DN44" s="15"/>
      <c r="DP44" s="34"/>
      <c r="DR44" s="115"/>
      <c r="DS44" s="15"/>
      <c r="DU44" s="34"/>
      <c r="DW44" s="115"/>
    </row>
    <row r="45" spans="1:127" ht="13.5" customHeight="1">
      <c r="A45" s="66"/>
      <c r="C45" s="15"/>
      <c r="E45" s="34"/>
      <c r="G45" s="115"/>
      <c r="H45" s="15"/>
      <c r="J45" s="34"/>
      <c r="L45" s="115"/>
      <c r="M45" s="15"/>
      <c r="O45" s="34"/>
      <c r="Q45" s="115"/>
      <c r="R45" s="15"/>
      <c r="T45" s="34"/>
      <c r="V45" s="115"/>
      <c r="W45" s="15"/>
      <c r="Y45" s="34"/>
      <c r="AA45" s="115"/>
      <c r="AB45" s="15"/>
      <c r="AD45" s="34"/>
      <c r="AF45" s="115"/>
      <c r="AG45" s="15"/>
      <c r="AI45" s="34"/>
      <c r="AK45" s="115"/>
      <c r="AL45" s="15"/>
      <c r="AN45" s="34"/>
      <c r="AP45" s="115"/>
      <c r="AQ45" s="15"/>
      <c r="AS45" s="34"/>
      <c r="AU45" s="115"/>
      <c r="AV45" s="15"/>
      <c r="AX45" s="34"/>
      <c r="AZ45" s="115"/>
      <c r="BA45" s="15"/>
      <c r="BC45" s="34"/>
      <c r="BE45" s="115"/>
      <c r="BF45" s="15"/>
      <c r="BH45" s="34"/>
      <c r="BJ45" s="115"/>
      <c r="BK45" s="15"/>
      <c r="BM45" s="34"/>
      <c r="BO45" s="115"/>
      <c r="BP45" s="15"/>
      <c r="BR45" s="34"/>
      <c r="BT45" s="115"/>
      <c r="BU45" s="15"/>
      <c r="BW45" s="34"/>
      <c r="BY45" s="115"/>
      <c r="BZ45" s="15"/>
      <c r="CB45" s="34"/>
      <c r="CD45" s="115"/>
      <c r="CE45" s="15"/>
      <c r="CG45" s="34"/>
      <c r="CI45" s="115"/>
      <c r="CJ45" s="15"/>
      <c r="CL45" s="34"/>
      <c r="CN45" s="115"/>
      <c r="CO45" s="15"/>
      <c r="CQ45" s="34"/>
      <c r="CS45" s="115"/>
      <c r="CT45" s="15"/>
      <c r="CV45" s="34"/>
      <c r="CX45" s="115"/>
      <c r="CY45" s="15"/>
      <c r="DA45" s="34"/>
      <c r="DC45" s="115"/>
      <c r="DD45" s="15"/>
      <c r="DF45" s="34"/>
      <c r="DH45" s="115"/>
      <c r="DI45" s="15"/>
      <c r="DK45" s="34"/>
      <c r="DM45" s="115"/>
      <c r="DN45" s="15"/>
      <c r="DP45" s="34"/>
      <c r="DR45" s="115"/>
      <c r="DS45" s="15"/>
      <c r="DU45" s="34"/>
      <c r="DW45" s="115"/>
    </row>
    <row r="46" spans="1:127" ht="13.5" customHeight="1">
      <c r="A46" s="66"/>
      <c r="C46" s="15"/>
      <c r="E46" s="34"/>
      <c r="G46" s="115"/>
      <c r="H46" s="15"/>
      <c r="J46" s="34"/>
      <c r="L46" s="115"/>
      <c r="M46" s="15"/>
      <c r="O46" s="34"/>
      <c r="Q46" s="115"/>
      <c r="R46" s="15"/>
      <c r="T46" s="34"/>
      <c r="V46" s="115"/>
      <c r="W46" s="15"/>
      <c r="Y46" s="34"/>
      <c r="AA46" s="115"/>
      <c r="AB46" s="15"/>
      <c r="AD46" s="34"/>
      <c r="AF46" s="115"/>
      <c r="AG46" s="15"/>
      <c r="AI46" s="34"/>
      <c r="AK46" s="115"/>
      <c r="AL46" s="15"/>
      <c r="AN46" s="34"/>
      <c r="AP46" s="115"/>
      <c r="AQ46" s="15"/>
      <c r="AS46" s="34"/>
      <c r="AU46" s="115"/>
      <c r="AV46" s="15"/>
      <c r="AX46" s="34"/>
      <c r="AZ46" s="115"/>
      <c r="BA46" s="15"/>
      <c r="BC46" s="34"/>
      <c r="BE46" s="115"/>
      <c r="BF46" s="15"/>
      <c r="BH46" s="34"/>
      <c r="BJ46" s="115"/>
      <c r="BK46" s="15"/>
      <c r="BM46" s="34"/>
      <c r="BO46" s="115"/>
      <c r="BP46" s="15"/>
      <c r="BR46" s="34"/>
      <c r="BT46" s="115"/>
      <c r="BU46" s="15"/>
      <c r="BW46" s="34"/>
      <c r="BY46" s="115"/>
      <c r="BZ46" s="15"/>
      <c r="CB46" s="34"/>
      <c r="CD46" s="115"/>
      <c r="CE46" s="15"/>
      <c r="CG46" s="34"/>
      <c r="CI46" s="115"/>
      <c r="CJ46" s="15"/>
      <c r="CL46" s="34"/>
      <c r="CN46" s="115"/>
      <c r="CO46" s="15"/>
      <c r="CQ46" s="34"/>
      <c r="CS46" s="115"/>
      <c r="CT46" s="15"/>
      <c r="CV46" s="34"/>
      <c r="CX46" s="115"/>
      <c r="CY46" s="15"/>
      <c r="DA46" s="34"/>
      <c r="DC46" s="115"/>
      <c r="DD46" s="15"/>
      <c r="DF46" s="34"/>
      <c r="DH46" s="115"/>
      <c r="DI46" s="15"/>
      <c r="DK46" s="34"/>
      <c r="DM46" s="115"/>
      <c r="DN46" s="15"/>
      <c r="DP46" s="34"/>
      <c r="DR46" s="115"/>
      <c r="DS46" s="15"/>
      <c r="DU46" s="34"/>
      <c r="DW46" s="115"/>
    </row>
    <row r="47" spans="1:127" ht="13.5" customHeight="1">
      <c r="A47" s="66"/>
      <c r="C47" s="15"/>
      <c r="E47" s="34"/>
      <c r="G47" s="115"/>
      <c r="H47" s="15"/>
      <c r="J47" s="34"/>
      <c r="L47" s="115"/>
      <c r="M47" s="15"/>
      <c r="O47" s="34"/>
      <c r="Q47" s="115"/>
      <c r="R47" s="15"/>
      <c r="T47" s="34"/>
      <c r="V47" s="115"/>
      <c r="W47" s="15"/>
      <c r="Y47" s="34"/>
      <c r="AA47" s="115"/>
      <c r="AB47" s="15"/>
      <c r="AD47" s="34"/>
      <c r="AF47" s="115"/>
      <c r="AG47" s="15"/>
      <c r="AI47" s="34"/>
      <c r="AK47" s="115"/>
      <c r="AL47" s="15"/>
      <c r="AN47" s="34"/>
      <c r="AP47" s="115"/>
      <c r="AQ47" s="15"/>
      <c r="AS47" s="34"/>
      <c r="AU47" s="115"/>
      <c r="AV47" s="15"/>
      <c r="AX47" s="34"/>
      <c r="AZ47" s="115"/>
      <c r="BA47" s="15"/>
      <c r="BC47" s="34"/>
      <c r="BE47" s="115"/>
      <c r="BF47" s="15"/>
      <c r="BH47" s="34"/>
      <c r="BJ47" s="115"/>
      <c r="BK47" s="15"/>
      <c r="BM47" s="34"/>
      <c r="BO47" s="115"/>
      <c r="BP47" s="15"/>
      <c r="BR47" s="34"/>
      <c r="BT47" s="115"/>
      <c r="BU47" s="15"/>
      <c r="BW47" s="34"/>
      <c r="BY47" s="115"/>
      <c r="BZ47" s="15"/>
      <c r="CB47" s="34"/>
      <c r="CD47" s="115"/>
      <c r="CE47" s="15"/>
      <c r="CG47" s="34"/>
      <c r="CI47" s="115"/>
      <c r="CJ47" s="15"/>
      <c r="CL47" s="34"/>
      <c r="CN47" s="115"/>
      <c r="CO47" s="15"/>
      <c r="CQ47" s="34"/>
      <c r="CS47" s="115"/>
      <c r="CT47" s="15"/>
      <c r="CV47" s="34"/>
      <c r="CX47" s="115"/>
      <c r="CY47" s="15"/>
      <c r="DA47" s="34"/>
      <c r="DC47" s="115"/>
      <c r="DD47" s="15"/>
      <c r="DF47" s="34"/>
      <c r="DH47" s="115"/>
      <c r="DI47" s="15"/>
      <c r="DK47" s="34"/>
      <c r="DM47" s="115"/>
      <c r="DN47" s="15"/>
      <c r="DP47" s="34"/>
      <c r="DR47" s="115"/>
      <c r="DS47" s="15"/>
      <c r="DU47" s="34"/>
      <c r="DW47" s="115"/>
    </row>
    <row r="48" spans="1:127" ht="13.5" customHeight="1">
      <c r="A48" s="66"/>
      <c r="C48" s="15"/>
      <c r="E48" s="34"/>
      <c r="G48" s="115"/>
      <c r="H48" s="15"/>
      <c r="J48" s="34"/>
      <c r="L48" s="115"/>
      <c r="M48" s="15"/>
      <c r="O48" s="34"/>
      <c r="Q48" s="115"/>
      <c r="R48" s="15"/>
      <c r="T48" s="34"/>
      <c r="V48" s="115"/>
      <c r="W48" s="15"/>
      <c r="Y48" s="34"/>
      <c r="AA48" s="115"/>
      <c r="AB48" s="15"/>
      <c r="AD48" s="34"/>
      <c r="AF48" s="115"/>
      <c r="AG48" s="15"/>
      <c r="AI48" s="34"/>
      <c r="AK48" s="115"/>
      <c r="AL48" s="15"/>
      <c r="AN48" s="34"/>
      <c r="AP48" s="115"/>
      <c r="AQ48" s="15"/>
      <c r="AS48" s="34"/>
      <c r="AU48" s="115"/>
      <c r="AV48" s="15"/>
      <c r="AX48" s="34"/>
      <c r="AZ48" s="115"/>
      <c r="BA48" s="15"/>
      <c r="BC48" s="34"/>
      <c r="BE48" s="115"/>
      <c r="BF48" s="15"/>
      <c r="BH48" s="34"/>
      <c r="BJ48" s="115"/>
      <c r="BK48" s="15"/>
      <c r="BM48" s="34"/>
      <c r="BO48" s="115"/>
      <c r="BP48" s="15"/>
      <c r="BR48" s="34"/>
      <c r="BT48" s="115"/>
      <c r="BU48" s="15"/>
      <c r="BW48" s="34"/>
      <c r="BY48" s="115"/>
      <c r="BZ48" s="15"/>
      <c r="CB48" s="34"/>
      <c r="CD48" s="115"/>
      <c r="CE48" s="15"/>
      <c r="CG48" s="34"/>
      <c r="CI48" s="115"/>
      <c r="CJ48" s="15"/>
      <c r="CL48" s="34"/>
      <c r="CN48" s="115"/>
      <c r="CO48" s="15"/>
      <c r="CQ48" s="34"/>
      <c r="CS48" s="115"/>
      <c r="CT48" s="15"/>
      <c r="CV48" s="34"/>
      <c r="CX48" s="115"/>
      <c r="CY48" s="15"/>
      <c r="DA48" s="34"/>
      <c r="DC48" s="115"/>
      <c r="DD48" s="15"/>
      <c r="DF48" s="34"/>
      <c r="DH48" s="115"/>
      <c r="DI48" s="15"/>
      <c r="DK48" s="34"/>
      <c r="DM48" s="115"/>
      <c r="DN48" s="15"/>
      <c r="DP48" s="34"/>
      <c r="DR48" s="115"/>
      <c r="DS48" s="15"/>
      <c r="DU48" s="34"/>
      <c r="DW48" s="115"/>
    </row>
    <row r="49" spans="1:127" ht="13.5" customHeight="1">
      <c r="A49" s="66"/>
      <c r="C49" s="15"/>
      <c r="E49" s="34"/>
      <c r="G49" s="115"/>
      <c r="H49" s="15"/>
      <c r="J49" s="34"/>
      <c r="L49" s="115"/>
      <c r="M49" s="15"/>
      <c r="O49" s="34"/>
      <c r="Q49" s="115"/>
      <c r="R49" s="15"/>
      <c r="T49" s="34"/>
      <c r="V49" s="115"/>
      <c r="W49" s="15"/>
      <c r="Y49" s="34"/>
      <c r="AA49" s="115"/>
      <c r="AB49" s="15"/>
      <c r="AD49" s="34"/>
      <c r="AF49" s="115"/>
      <c r="AG49" s="15"/>
      <c r="AI49" s="34"/>
      <c r="AK49" s="115"/>
      <c r="AL49" s="15"/>
      <c r="AN49" s="34"/>
      <c r="AP49" s="115"/>
      <c r="AQ49" s="15"/>
      <c r="AS49" s="34"/>
      <c r="AU49" s="115"/>
      <c r="AV49" s="15"/>
      <c r="AX49" s="34"/>
      <c r="AZ49" s="115"/>
      <c r="BA49" s="15"/>
      <c r="BC49" s="34"/>
      <c r="BE49" s="115"/>
      <c r="BF49" s="15"/>
      <c r="BH49" s="34"/>
      <c r="BJ49" s="115"/>
      <c r="BK49" s="15"/>
      <c r="BM49" s="34"/>
      <c r="BO49" s="115"/>
      <c r="BP49" s="15"/>
      <c r="BR49" s="34"/>
      <c r="BT49" s="115"/>
      <c r="BU49" s="15"/>
      <c r="BW49" s="34"/>
      <c r="BY49" s="115"/>
      <c r="BZ49" s="15"/>
      <c r="CB49" s="34"/>
      <c r="CD49" s="115"/>
      <c r="CE49" s="15"/>
      <c r="CG49" s="34"/>
      <c r="CI49" s="115"/>
      <c r="CJ49" s="15"/>
      <c r="CL49" s="34"/>
      <c r="CN49" s="115"/>
      <c r="CO49" s="15"/>
      <c r="CQ49" s="34"/>
      <c r="CS49" s="115"/>
      <c r="CT49" s="15"/>
      <c r="CV49" s="34"/>
      <c r="CX49" s="115"/>
      <c r="CY49" s="15"/>
      <c r="DA49" s="34"/>
      <c r="DC49" s="115"/>
      <c r="DD49" s="15"/>
      <c r="DF49" s="34"/>
      <c r="DH49" s="115"/>
      <c r="DI49" s="15"/>
      <c r="DK49" s="34"/>
      <c r="DM49" s="115"/>
      <c r="DN49" s="15"/>
      <c r="DP49" s="34"/>
      <c r="DR49" s="115"/>
      <c r="DS49" s="15"/>
      <c r="DU49" s="34"/>
      <c r="DW49" s="115"/>
    </row>
    <row r="50" spans="1:127" ht="13.5" customHeight="1">
      <c r="A50" s="66"/>
      <c r="C50" s="15"/>
      <c r="E50" s="34"/>
      <c r="G50" s="115"/>
      <c r="H50" s="15"/>
      <c r="J50" s="34"/>
      <c r="L50" s="115"/>
      <c r="M50" s="15"/>
      <c r="O50" s="34"/>
      <c r="Q50" s="115"/>
      <c r="R50" s="15"/>
      <c r="T50" s="34"/>
      <c r="V50" s="115"/>
      <c r="W50" s="15"/>
      <c r="Y50" s="34"/>
      <c r="AA50" s="115"/>
      <c r="AB50" s="15"/>
      <c r="AD50" s="34"/>
      <c r="AF50" s="115"/>
      <c r="AG50" s="15"/>
      <c r="AI50" s="34"/>
      <c r="AK50" s="115"/>
      <c r="AL50" s="15"/>
      <c r="AN50" s="34"/>
      <c r="AP50" s="115"/>
      <c r="AQ50" s="15"/>
      <c r="AS50" s="34"/>
      <c r="AU50" s="115"/>
      <c r="AV50" s="15"/>
      <c r="AX50" s="34"/>
      <c r="AZ50" s="115"/>
      <c r="BA50" s="15"/>
      <c r="BC50" s="34"/>
      <c r="BE50" s="115"/>
      <c r="BF50" s="15"/>
      <c r="BH50" s="34"/>
      <c r="BJ50" s="115"/>
      <c r="BK50" s="15"/>
      <c r="BM50" s="34"/>
      <c r="BO50" s="115"/>
      <c r="BP50" s="15"/>
      <c r="BR50" s="34"/>
      <c r="BT50" s="115"/>
      <c r="BU50" s="15"/>
      <c r="BW50" s="34"/>
      <c r="BY50" s="115"/>
      <c r="BZ50" s="15"/>
      <c r="CB50" s="34"/>
      <c r="CD50" s="115"/>
      <c r="CE50" s="15"/>
      <c r="CG50" s="34"/>
      <c r="CI50" s="115"/>
      <c r="CJ50" s="15"/>
      <c r="CL50" s="34"/>
      <c r="CN50" s="115"/>
      <c r="CO50" s="15"/>
      <c r="CQ50" s="34"/>
      <c r="CS50" s="115"/>
      <c r="CT50" s="15"/>
      <c r="CV50" s="34"/>
      <c r="CX50" s="115"/>
      <c r="CY50" s="15"/>
      <c r="DA50" s="34"/>
      <c r="DC50" s="115"/>
      <c r="DD50" s="15"/>
      <c r="DF50" s="34"/>
      <c r="DH50" s="115"/>
      <c r="DI50" s="15"/>
      <c r="DK50" s="34"/>
      <c r="DM50" s="115"/>
      <c r="DN50" s="15"/>
      <c r="DP50" s="34"/>
      <c r="DR50" s="115"/>
      <c r="DS50" s="15"/>
      <c r="DU50" s="34"/>
      <c r="DW50" s="115"/>
    </row>
    <row r="51" spans="1:127" ht="13.5" customHeight="1">
      <c r="A51" s="66"/>
      <c r="C51" s="15"/>
      <c r="E51" s="34"/>
      <c r="G51" s="115"/>
      <c r="H51" s="15"/>
      <c r="J51" s="34"/>
      <c r="L51" s="115"/>
      <c r="M51" s="15"/>
      <c r="O51" s="34"/>
      <c r="Q51" s="115"/>
      <c r="R51" s="15"/>
      <c r="T51" s="34"/>
      <c r="V51" s="115"/>
      <c r="W51" s="15"/>
      <c r="Y51" s="34"/>
      <c r="AA51" s="115"/>
      <c r="AB51" s="15"/>
      <c r="AD51" s="34"/>
      <c r="AF51" s="115"/>
      <c r="AG51" s="15"/>
      <c r="AI51" s="34"/>
      <c r="AK51" s="115"/>
      <c r="AL51" s="15"/>
      <c r="AN51" s="34"/>
      <c r="AP51" s="115"/>
      <c r="AQ51" s="15"/>
      <c r="AS51" s="34"/>
      <c r="AU51" s="115"/>
      <c r="AV51" s="15"/>
      <c r="AX51" s="34"/>
      <c r="AZ51" s="115"/>
      <c r="BA51" s="15"/>
      <c r="BC51" s="34"/>
      <c r="BE51" s="115"/>
      <c r="BF51" s="15"/>
      <c r="BH51" s="34"/>
      <c r="BJ51" s="115"/>
      <c r="BK51" s="15"/>
      <c r="BM51" s="34"/>
      <c r="BO51" s="115"/>
      <c r="BP51" s="15"/>
      <c r="BR51" s="34"/>
      <c r="BT51" s="115"/>
      <c r="BU51" s="15"/>
      <c r="BW51" s="34"/>
      <c r="BY51" s="115"/>
      <c r="BZ51" s="15"/>
      <c r="CB51" s="34"/>
      <c r="CD51" s="115"/>
      <c r="CE51" s="15"/>
      <c r="CG51" s="34"/>
      <c r="CI51" s="115"/>
      <c r="CJ51" s="15"/>
      <c r="CL51" s="34"/>
      <c r="CN51" s="115"/>
      <c r="CO51" s="15"/>
      <c r="CQ51" s="34"/>
      <c r="CS51" s="115"/>
      <c r="CT51" s="15"/>
      <c r="CV51" s="34"/>
      <c r="CX51" s="115"/>
      <c r="CY51" s="15"/>
      <c r="DA51" s="34"/>
      <c r="DC51" s="115"/>
      <c r="DD51" s="15"/>
      <c r="DF51" s="34"/>
      <c r="DH51" s="115"/>
      <c r="DI51" s="15"/>
      <c r="DK51" s="34"/>
      <c r="DM51" s="115"/>
      <c r="DN51" s="15"/>
      <c r="DP51" s="34"/>
      <c r="DR51" s="115"/>
      <c r="DS51" s="15"/>
      <c r="DU51" s="34"/>
      <c r="DW51" s="115"/>
    </row>
    <row r="52" spans="1:127" ht="13.5" customHeight="1">
      <c r="A52" s="66"/>
      <c r="C52" s="15"/>
      <c r="E52" s="34"/>
      <c r="G52" s="115"/>
      <c r="H52" s="15"/>
      <c r="J52" s="34"/>
      <c r="L52" s="115"/>
      <c r="M52" s="15"/>
      <c r="O52" s="34"/>
      <c r="Q52" s="115"/>
      <c r="R52" s="15"/>
      <c r="T52" s="34"/>
      <c r="V52" s="115"/>
      <c r="W52" s="15"/>
      <c r="Y52" s="34"/>
      <c r="AA52" s="115"/>
      <c r="AB52" s="15"/>
      <c r="AD52" s="34"/>
      <c r="AF52" s="115"/>
      <c r="AG52" s="15"/>
      <c r="AI52" s="34"/>
      <c r="AK52" s="115"/>
      <c r="AL52" s="15"/>
      <c r="AN52" s="34"/>
      <c r="AP52" s="115"/>
      <c r="AQ52" s="15"/>
      <c r="AS52" s="34"/>
      <c r="AU52" s="115"/>
      <c r="AV52" s="15"/>
      <c r="AX52" s="34"/>
      <c r="AZ52" s="115"/>
      <c r="BA52" s="15"/>
      <c r="BC52" s="34"/>
      <c r="BE52" s="115"/>
      <c r="BF52" s="15"/>
      <c r="BH52" s="34"/>
      <c r="BJ52" s="115"/>
      <c r="BK52" s="15"/>
      <c r="BM52" s="34"/>
      <c r="BO52" s="115"/>
      <c r="BP52" s="15"/>
      <c r="BR52" s="34"/>
      <c r="BT52" s="115"/>
      <c r="BU52" s="15"/>
      <c r="BW52" s="34"/>
      <c r="BY52" s="115"/>
      <c r="BZ52" s="15"/>
      <c r="CB52" s="34"/>
      <c r="CD52" s="115"/>
      <c r="CE52" s="15"/>
      <c r="CG52" s="34"/>
      <c r="CI52" s="115"/>
      <c r="CJ52" s="15"/>
      <c r="CL52" s="34"/>
      <c r="CN52" s="115"/>
      <c r="CO52" s="15"/>
      <c r="CQ52" s="34"/>
      <c r="CS52" s="115"/>
      <c r="CT52" s="15"/>
      <c r="CV52" s="34"/>
      <c r="CX52" s="115"/>
      <c r="CY52" s="15"/>
      <c r="DA52" s="34"/>
      <c r="DC52" s="115"/>
      <c r="DD52" s="15"/>
      <c r="DF52" s="34"/>
      <c r="DH52" s="115"/>
      <c r="DI52" s="15"/>
      <c r="DK52" s="34"/>
      <c r="DM52" s="115"/>
      <c r="DN52" s="15"/>
      <c r="DP52" s="34"/>
      <c r="DR52" s="115"/>
      <c r="DS52" s="15"/>
      <c r="DU52" s="34"/>
      <c r="DW52" s="115"/>
    </row>
    <row r="53" spans="1:127" ht="13.5" customHeight="1">
      <c r="A53" s="66"/>
      <c r="C53" s="15"/>
      <c r="E53" s="34"/>
      <c r="G53" s="115"/>
      <c r="H53" s="15"/>
      <c r="J53" s="34"/>
      <c r="L53" s="115"/>
      <c r="M53" s="15"/>
      <c r="O53" s="34"/>
      <c r="Q53" s="115"/>
      <c r="R53" s="15"/>
      <c r="T53" s="34"/>
      <c r="V53" s="115"/>
      <c r="W53" s="15"/>
      <c r="Y53" s="34"/>
      <c r="AA53" s="115"/>
      <c r="AB53" s="15"/>
      <c r="AD53" s="34"/>
      <c r="AF53" s="115"/>
      <c r="AG53" s="15"/>
      <c r="AI53" s="34"/>
      <c r="AK53" s="115"/>
      <c r="AL53" s="15"/>
      <c r="AN53" s="34"/>
      <c r="AP53" s="115"/>
      <c r="AQ53" s="15"/>
      <c r="AS53" s="34"/>
      <c r="AU53" s="115"/>
      <c r="AV53" s="15"/>
      <c r="AX53" s="34"/>
      <c r="AZ53" s="115"/>
      <c r="BA53" s="15"/>
      <c r="BC53" s="34"/>
      <c r="BE53" s="115"/>
      <c r="BF53" s="15"/>
      <c r="BH53" s="34"/>
      <c r="BJ53" s="115"/>
      <c r="BK53" s="15"/>
      <c r="BM53" s="34"/>
      <c r="BO53" s="115"/>
      <c r="BP53" s="15"/>
      <c r="BR53" s="34"/>
      <c r="BT53" s="115"/>
      <c r="BU53" s="15"/>
      <c r="BW53" s="34"/>
      <c r="BY53" s="115"/>
      <c r="BZ53" s="15"/>
      <c r="CB53" s="34"/>
      <c r="CD53" s="115"/>
      <c r="CE53" s="15"/>
      <c r="CG53" s="34"/>
      <c r="CI53" s="115"/>
      <c r="CJ53" s="15"/>
      <c r="CL53" s="34"/>
      <c r="CN53" s="115"/>
      <c r="CO53" s="15"/>
      <c r="CQ53" s="34"/>
      <c r="CS53" s="115"/>
      <c r="CT53" s="15"/>
      <c r="CV53" s="34"/>
      <c r="CX53" s="115"/>
      <c r="CY53" s="15"/>
      <c r="DA53" s="34"/>
      <c r="DC53" s="115"/>
      <c r="DD53" s="15"/>
      <c r="DF53" s="34"/>
      <c r="DH53" s="115"/>
      <c r="DI53" s="15"/>
      <c r="DK53" s="34"/>
      <c r="DM53" s="115"/>
      <c r="DN53" s="15"/>
      <c r="DP53" s="34"/>
      <c r="DR53" s="115"/>
      <c r="DS53" s="15"/>
      <c r="DU53" s="34"/>
      <c r="DW53" s="115"/>
    </row>
    <row r="54" spans="1:127" ht="13.5" customHeight="1">
      <c r="A54" s="66"/>
      <c r="C54" s="15"/>
      <c r="E54" s="34"/>
      <c r="G54" s="115"/>
      <c r="H54" s="15"/>
      <c r="J54" s="34"/>
      <c r="L54" s="115"/>
      <c r="M54" s="15"/>
      <c r="O54" s="34"/>
      <c r="Q54" s="115"/>
      <c r="R54" s="15"/>
      <c r="T54" s="34"/>
      <c r="V54" s="115"/>
      <c r="W54" s="15"/>
      <c r="Y54" s="34"/>
      <c r="AA54" s="115"/>
      <c r="AB54" s="15"/>
      <c r="AD54" s="34"/>
      <c r="AF54" s="115"/>
      <c r="AG54" s="15"/>
      <c r="AI54" s="34"/>
      <c r="AK54" s="115"/>
      <c r="AL54" s="15"/>
      <c r="AN54" s="34"/>
      <c r="AP54" s="115"/>
      <c r="AQ54" s="15"/>
      <c r="AS54" s="34"/>
      <c r="AU54" s="115"/>
      <c r="AV54" s="15"/>
      <c r="AX54" s="34"/>
      <c r="AZ54" s="115"/>
      <c r="BA54" s="15"/>
      <c r="BC54" s="34"/>
      <c r="BE54" s="115"/>
      <c r="BF54" s="15"/>
      <c r="BH54" s="34"/>
      <c r="BJ54" s="115"/>
      <c r="BK54" s="15"/>
      <c r="BM54" s="34"/>
      <c r="BO54" s="115"/>
      <c r="BP54" s="15"/>
      <c r="BR54" s="34"/>
      <c r="BT54" s="115"/>
      <c r="BU54" s="15"/>
      <c r="BW54" s="34"/>
      <c r="BY54" s="115"/>
      <c r="BZ54" s="15"/>
      <c r="CB54" s="34"/>
      <c r="CD54" s="115"/>
      <c r="CE54" s="15"/>
      <c r="CG54" s="34"/>
      <c r="CI54" s="115"/>
      <c r="CJ54" s="15"/>
      <c r="CL54" s="34"/>
      <c r="CN54" s="115"/>
      <c r="CO54" s="15"/>
      <c r="CQ54" s="34"/>
      <c r="CS54" s="115"/>
      <c r="CT54" s="15"/>
      <c r="CV54" s="34"/>
      <c r="CX54" s="115"/>
      <c r="CY54" s="15"/>
      <c r="DA54" s="34"/>
      <c r="DC54" s="115"/>
      <c r="DD54" s="15"/>
      <c r="DF54" s="34"/>
      <c r="DH54" s="115"/>
      <c r="DI54" s="15"/>
      <c r="DK54" s="34"/>
      <c r="DM54" s="115"/>
      <c r="DN54" s="15"/>
      <c r="DP54" s="34"/>
      <c r="DR54" s="115"/>
      <c r="DS54" s="15"/>
      <c r="DU54" s="34"/>
      <c r="DW54" s="115"/>
    </row>
    <row r="55" spans="1:127" ht="13.5" customHeight="1">
      <c r="A55" s="66"/>
      <c r="C55" s="15"/>
      <c r="E55" s="34"/>
      <c r="G55" s="115"/>
      <c r="H55" s="15"/>
      <c r="J55" s="34"/>
      <c r="L55" s="115"/>
      <c r="M55" s="15"/>
      <c r="O55" s="34"/>
      <c r="Q55" s="115"/>
      <c r="R55" s="15"/>
      <c r="T55" s="34"/>
      <c r="V55" s="115"/>
      <c r="W55" s="15"/>
      <c r="Y55" s="34"/>
      <c r="AA55" s="115"/>
      <c r="AB55" s="15"/>
      <c r="AD55" s="34"/>
      <c r="AF55" s="115"/>
      <c r="AG55" s="15"/>
      <c r="AI55" s="34"/>
      <c r="AK55" s="115"/>
      <c r="AL55" s="15"/>
      <c r="AN55" s="34"/>
      <c r="AP55" s="115"/>
      <c r="AQ55" s="15"/>
      <c r="AS55" s="34"/>
      <c r="AU55" s="115"/>
      <c r="AV55" s="15"/>
      <c r="AX55" s="34"/>
      <c r="AZ55" s="115"/>
      <c r="BA55" s="15"/>
      <c r="BC55" s="34"/>
      <c r="BE55" s="115"/>
      <c r="BF55" s="15"/>
      <c r="BH55" s="34"/>
      <c r="BJ55" s="115"/>
      <c r="BK55" s="15"/>
      <c r="BM55" s="34"/>
      <c r="BO55" s="115"/>
      <c r="BP55" s="15"/>
      <c r="BR55" s="34"/>
      <c r="BT55" s="115"/>
      <c r="BU55" s="15"/>
      <c r="BW55" s="34"/>
      <c r="BY55" s="115"/>
      <c r="BZ55" s="15"/>
      <c r="CB55" s="34"/>
      <c r="CD55" s="115"/>
      <c r="CE55" s="15"/>
      <c r="CG55" s="34"/>
      <c r="CI55" s="115"/>
      <c r="CJ55" s="15"/>
      <c r="CL55" s="34"/>
      <c r="CN55" s="115"/>
      <c r="CO55" s="15"/>
      <c r="CQ55" s="34"/>
      <c r="CS55" s="115"/>
      <c r="CT55" s="15"/>
      <c r="CV55" s="34"/>
      <c r="CX55" s="115"/>
      <c r="CY55" s="15"/>
      <c r="DA55" s="34"/>
      <c r="DC55" s="115"/>
      <c r="DD55" s="15"/>
      <c r="DF55" s="34"/>
      <c r="DH55" s="115"/>
      <c r="DI55" s="15"/>
      <c r="DK55" s="34"/>
      <c r="DM55" s="115"/>
      <c r="DN55" s="15"/>
      <c r="DP55" s="34"/>
      <c r="DR55" s="115"/>
      <c r="DS55" s="15"/>
      <c r="DU55" s="34"/>
      <c r="DW55" s="115"/>
    </row>
    <row r="56" spans="1:127" ht="13.5" customHeight="1">
      <c r="A56" s="66"/>
      <c r="C56" s="15"/>
      <c r="E56" s="34"/>
      <c r="G56" s="115"/>
      <c r="H56" s="15"/>
      <c r="J56" s="34"/>
      <c r="L56" s="115"/>
      <c r="M56" s="15"/>
      <c r="O56" s="34"/>
      <c r="Q56" s="115"/>
      <c r="R56" s="15"/>
      <c r="T56" s="34"/>
      <c r="V56" s="115"/>
      <c r="W56" s="15"/>
      <c r="Y56" s="34"/>
      <c r="AA56" s="115"/>
      <c r="AB56" s="15"/>
      <c r="AD56" s="34"/>
      <c r="AF56" s="115"/>
      <c r="AG56" s="15"/>
      <c r="AI56" s="34"/>
      <c r="AK56" s="115"/>
      <c r="AL56" s="15"/>
      <c r="AN56" s="34"/>
      <c r="AP56" s="115"/>
      <c r="AQ56" s="15"/>
      <c r="AS56" s="34"/>
      <c r="AU56" s="115"/>
      <c r="AV56" s="15"/>
      <c r="AX56" s="34"/>
      <c r="AZ56" s="115"/>
      <c r="BA56" s="15"/>
      <c r="BC56" s="34"/>
      <c r="BE56" s="115"/>
      <c r="BF56" s="15"/>
      <c r="BH56" s="34"/>
      <c r="BJ56" s="115"/>
      <c r="BK56" s="15"/>
      <c r="BM56" s="34"/>
      <c r="BO56" s="115"/>
      <c r="BP56" s="15"/>
      <c r="BR56" s="34"/>
      <c r="BT56" s="115"/>
      <c r="BU56" s="15"/>
      <c r="BW56" s="34"/>
      <c r="BY56" s="115"/>
      <c r="BZ56" s="15"/>
      <c r="CB56" s="34"/>
      <c r="CD56" s="115"/>
      <c r="CE56" s="15"/>
      <c r="CG56" s="34"/>
      <c r="CI56" s="115"/>
      <c r="CJ56" s="15"/>
      <c r="CL56" s="34"/>
      <c r="CN56" s="115"/>
      <c r="CO56" s="15"/>
      <c r="CQ56" s="34"/>
      <c r="CS56" s="115"/>
      <c r="CT56" s="15"/>
      <c r="CV56" s="34"/>
      <c r="CX56" s="115"/>
      <c r="CY56" s="15"/>
      <c r="DA56" s="34"/>
      <c r="DC56" s="115"/>
      <c r="DD56" s="15"/>
      <c r="DF56" s="34"/>
      <c r="DH56" s="115"/>
      <c r="DI56" s="15"/>
      <c r="DK56" s="34"/>
      <c r="DM56" s="115"/>
      <c r="DN56" s="15"/>
      <c r="DP56" s="34"/>
      <c r="DR56" s="115"/>
      <c r="DS56" s="15"/>
      <c r="DU56" s="34"/>
      <c r="DW56" s="115"/>
    </row>
    <row r="57" spans="1:127" ht="13.5" customHeight="1">
      <c r="A57" s="66"/>
      <c r="C57" s="15"/>
      <c r="E57" s="34"/>
      <c r="G57" s="115"/>
      <c r="H57" s="15"/>
      <c r="J57" s="34"/>
      <c r="L57" s="115"/>
      <c r="M57" s="15"/>
      <c r="O57" s="34"/>
      <c r="Q57" s="115"/>
      <c r="R57" s="15"/>
      <c r="T57" s="34"/>
      <c r="V57" s="115"/>
      <c r="W57" s="15"/>
      <c r="Y57" s="34"/>
      <c r="AA57" s="115"/>
      <c r="AB57" s="15"/>
      <c r="AD57" s="34"/>
      <c r="AF57" s="115"/>
      <c r="AG57" s="15"/>
      <c r="AI57" s="34"/>
      <c r="AK57" s="115"/>
      <c r="AL57" s="15"/>
      <c r="AN57" s="34"/>
      <c r="AP57" s="115"/>
      <c r="AQ57" s="15"/>
      <c r="AS57" s="34"/>
      <c r="AU57" s="115"/>
      <c r="AV57" s="15"/>
      <c r="AX57" s="34"/>
      <c r="AZ57" s="115"/>
      <c r="BA57" s="15"/>
      <c r="BC57" s="34"/>
      <c r="BE57" s="115"/>
      <c r="BF57" s="15"/>
      <c r="BH57" s="34"/>
      <c r="BJ57" s="115"/>
      <c r="BK57" s="15"/>
      <c r="BM57" s="34"/>
      <c r="BO57" s="115"/>
      <c r="BP57" s="15"/>
      <c r="BR57" s="34"/>
      <c r="BT57" s="115"/>
      <c r="BU57" s="15"/>
      <c r="BW57" s="34"/>
      <c r="BY57" s="115"/>
      <c r="BZ57" s="15"/>
      <c r="CB57" s="34"/>
      <c r="CD57" s="115"/>
      <c r="CE57" s="15"/>
      <c r="CG57" s="34"/>
      <c r="CI57" s="115"/>
      <c r="CJ57" s="15"/>
      <c r="CL57" s="34"/>
      <c r="CN57" s="115"/>
      <c r="CO57" s="15"/>
      <c r="CQ57" s="34"/>
      <c r="CS57" s="115"/>
      <c r="CT57" s="15"/>
      <c r="CV57" s="34"/>
      <c r="CX57" s="115"/>
      <c r="CY57" s="15"/>
      <c r="DA57" s="34"/>
      <c r="DC57" s="115"/>
      <c r="DD57" s="15"/>
      <c r="DF57" s="34"/>
      <c r="DH57" s="115"/>
      <c r="DI57" s="15"/>
      <c r="DK57" s="34"/>
      <c r="DM57" s="115"/>
      <c r="DN57" s="15"/>
      <c r="DP57" s="34"/>
      <c r="DR57" s="115"/>
      <c r="DS57" s="15"/>
      <c r="DU57" s="34"/>
      <c r="DW57" s="115"/>
    </row>
    <row r="58" spans="1:127" ht="13.5" customHeight="1">
      <c r="A58" s="66"/>
      <c r="C58" s="15"/>
      <c r="E58" s="34"/>
      <c r="G58" s="115"/>
      <c r="H58" s="15"/>
      <c r="J58" s="34"/>
      <c r="L58" s="115"/>
      <c r="M58" s="15"/>
      <c r="O58" s="34"/>
      <c r="Q58" s="115"/>
      <c r="R58" s="15"/>
      <c r="T58" s="34"/>
      <c r="V58" s="115"/>
      <c r="W58" s="15"/>
      <c r="Y58" s="34"/>
      <c r="AA58" s="115"/>
      <c r="AB58" s="15"/>
      <c r="AD58" s="34"/>
      <c r="AF58" s="115"/>
      <c r="AG58" s="15"/>
      <c r="AI58" s="34"/>
      <c r="AK58" s="115"/>
      <c r="AL58" s="15"/>
      <c r="AN58" s="34"/>
      <c r="AP58" s="115"/>
      <c r="AQ58" s="15"/>
      <c r="AS58" s="34"/>
      <c r="AU58" s="115"/>
      <c r="AV58" s="15"/>
      <c r="AX58" s="34"/>
      <c r="AZ58" s="115"/>
      <c r="BA58" s="15"/>
      <c r="BC58" s="34"/>
      <c r="BE58" s="115"/>
      <c r="BF58" s="15"/>
      <c r="BH58" s="34"/>
      <c r="BJ58" s="115"/>
      <c r="BK58" s="15"/>
      <c r="BM58" s="34"/>
      <c r="BO58" s="115"/>
      <c r="BP58" s="15"/>
      <c r="BR58" s="34"/>
      <c r="BT58" s="115"/>
      <c r="BU58" s="15"/>
      <c r="BW58" s="34"/>
      <c r="BY58" s="115"/>
      <c r="BZ58" s="15"/>
      <c r="CB58" s="34"/>
      <c r="CD58" s="115"/>
      <c r="CE58" s="15"/>
      <c r="CG58" s="34"/>
      <c r="CI58" s="115"/>
      <c r="CJ58" s="15"/>
      <c r="CL58" s="34"/>
      <c r="CN58" s="115"/>
      <c r="CO58" s="15"/>
      <c r="CQ58" s="34"/>
      <c r="CS58" s="115"/>
      <c r="CT58" s="15"/>
      <c r="CV58" s="34"/>
      <c r="CX58" s="115"/>
      <c r="CY58" s="15"/>
      <c r="DA58" s="34"/>
      <c r="DC58" s="115"/>
      <c r="DD58" s="15"/>
      <c r="DF58" s="34"/>
      <c r="DH58" s="115"/>
      <c r="DI58" s="15"/>
      <c r="DK58" s="34"/>
      <c r="DM58" s="115"/>
      <c r="DN58" s="15"/>
      <c r="DP58" s="34"/>
      <c r="DR58" s="115"/>
      <c r="DS58" s="15"/>
      <c r="DU58" s="34"/>
      <c r="DW58" s="115"/>
    </row>
    <row r="59" spans="1:127" ht="13.5" customHeight="1">
      <c r="A59" s="66"/>
      <c r="C59" s="15"/>
      <c r="E59" s="34"/>
      <c r="G59" s="115"/>
      <c r="H59" s="15"/>
      <c r="J59" s="34"/>
      <c r="L59" s="115"/>
      <c r="M59" s="15"/>
      <c r="O59" s="34"/>
      <c r="Q59" s="115"/>
      <c r="R59" s="15"/>
      <c r="T59" s="34"/>
      <c r="V59" s="115"/>
      <c r="W59" s="15"/>
      <c r="Y59" s="34"/>
      <c r="AA59" s="115"/>
      <c r="AB59" s="15"/>
      <c r="AD59" s="34"/>
      <c r="AF59" s="115"/>
      <c r="AG59" s="15"/>
      <c r="AI59" s="34"/>
      <c r="AK59" s="115"/>
      <c r="AL59" s="15"/>
      <c r="AN59" s="34"/>
      <c r="AP59" s="115"/>
      <c r="AQ59" s="15"/>
      <c r="AS59" s="34"/>
      <c r="AU59" s="115"/>
      <c r="AV59" s="15"/>
      <c r="AX59" s="34"/>
      <c r="AZ59" s="115"/>
      <c r="BA59" s="15"/>
      <c r="BC59" s="34"/>
      <c r="BE59" s="115"/>
      <c r="BF59" s="15"/>
      <c r="BH59" s="34"/>
      <c r="BJ59" s="115"/>
      <c r="BK59" s="15"/>
      <c r="BM59" s="34"/>
      <c r="BO59" s="115"/>
      <c r="BP59" s="15"/>
      <c r="BR59" s="34"/>
      <c r="BT59" s="115"/>
      <c r="BU59" s="15"/>
      <c r="BW59" s="34"/>
      <c r="BY59" s="115"/>
      <c r="BZ59" s="15"/>
      <c r="CB59" s="34"/>
      <c r="CD59" s="115"/>
      <c r="CE59" s="15"/>
      <c r="CG59" s="34"/>
      <c r="CI59" s="115"/>
      <c r="CJ59" s="15"/>
      <c r="CL59" s="34"/>
      <c r="CN59" s="115"/>
      <c r="CO59" s="15"/>
      <c r="CQ59" s="34"/>
      <c r="CS59" s="115"/>
      <c r="CT59" s="15"/>
      <c r="CV59" s="34"/>
      <c r="CX59" s="115"/>
      <c r="CY59" s="15"/>
      <c r="DA59" s="34"/>
      <c r="DC59" s="115"/>
      <c r="DD59" s="15"/>
      <c r="DF59" s="34"/>
      <c r="DH59" s="115"/>
      <c r="DI59" s="15"/>
      <c r="DK59" s="34"/>
      <c r="DM59" s="115"/>
      <c r="DN59" s="15"/>
      <c r="DP59" s="34"/>
      <c r="DR59" s="115"/>
      <c r="DS59" s="15"/>
      <c r="DU59" s="34"/>
      <c r="DW59" s="115"/>
    </row>
    <row r="60" spans="1:127" ht="13.5" customHeight="1">
      <c r="A60" s="66"/>
      <c r="C60" s="15"/>
      <c r="E60" s="34"/>
      <c r="G60" s="115"/>
      <c r="H60" s="15"/>
      <c r="J60" s="34"/>
      <c r="L60" s="115"/>
      <c r="M60" s="15"/>
      <c r="O60" s="34"/>
      <c r="Q60" s="115"/>
      <c r="R60" s="15"/>
      <c r="T60" s="34"/>
      <c r="V60" s="115"/>
      <c r="W60" s="15"/>
      <c r="Y60" s="34"/>
      <c r="AA60" s="115"/>
      <c r="AB60" s="15"/>
      <c r="AD60" s="34"/>
      <c r="AF60" s="115"/>
      <c r="AG60" s="15"/>
      <c r="AI60" s="34"/>
      <c r="AK60" s="115"/>
      <c r="AL60" s="15"/>
      <c r="AN60" s="34"/>
      <c r="AP60" s="115"/>
      <c r="AQ60" s="15"/>
      <c r="AS60" s="34"/>
      <c r="AU60" s="115"/>
      <c r="AV60" s="15"/>
      <c r="AX60" s="34"/>
      <c r="AZ60" s="115"/>
      <c r="BA60" s="15"/>
      <c r="BC60" s="34"/>
      <c r="BE60" s="115"/>
      <c r="BF60" s="15"/>
      <c r="BH60" s="34"/>
      <c r="BJ60" s="115"/>
      <c r="BK60" s="15"/>
      <c r="BM60" s="34"/>
      <c r="BO60" s="115"/>
      <c r="BP60" s="15"/>
      <c r="BR60" s="34"/>
      <c r="BT60" s="115"/>
      <c r="BU60" s="15"/>
      <c r="BW60" s="34"/>
      <c r="BY60" s="115"/>
      <c r="BZ60" s="15"/>
      <c r="CB60" s="34"/>
      <c r="CD60" s="115"/>
      <c r="CE60" s="15"/>
      <c r="CG60" s="34"/>
      <c r="CI60" s="115"/>
      <c r="CJ60" s="15"/>
      <c r="CL60" s="34"/>
      <c r="CN60" s="115"/>
      <c r="CO60" s="15"/>
      <c r="CQ60" s="34"/>
      <c r="CS60" s="115"/>
      <c r="CT60" s="15"/>
      <c r="CV60" s="34"/>
      <c r="CX60" s="115"/>
      <c r="CY60" s="15"/>
      <c r="DA60" s="34"/>
      <c r="DC60" s="115"/>
      <c r="DD60" s="15"/>
      <c r="DF60" s="34"/>
      <c r="DH60" s="115"/>
      <c r="DI60" s="15"/>
      <c r="DK60" s="34"/>
      <c r="DM60" s="115"/>
      <c r="DN60" s="15"/>
      <c r="DP60" s="34"/>
      <c r="DR60" s="115"/>
      <c r="DS60" s="15"/>
      <c r="DU60" s="34"/>
      <c r="DW60" s="115"/>
    </row>
    <row r="61" spans="1:127" ht="13.5" customHeight="1">
      <c r="A61" s="66"/>
      <c r="C61" s="15"/>
      <c r="E61" s="34"/>
      <c r="G61" s="115"/>
      <c r="H61" s="15"/>
      <c r="J61" s="34"/>
      <c r="L61" s="115"/>
      <c r="M61" s="15"/>
      <c r="O61" s="34"/>
      <c r="Q61" s="115"/>
      <c r="R61" s="15"/>
      <c r="T61" s="34"/>
      <c r="V61" s="115"/>
      <c r="W61" s="15"/>
      <c r="Y61" s="34"/>
      <c r="AA61" s="115"/>
      <c r="AB61" s="15"/>
      <c r="AD61" s="34"/>
      <c r="AF61" s="115"/>
      <c r="AG61" s="15"/>
      <c r="AI61" s="34"/>
      <c r="AK61" s="115"/>
      <c r="AL61" s="15"/>
      <c r="AN61" s="34"/>
      <c r="AP61" s="115"/>
      <c r="AQ61" s="15"/>
      <c r="AS61" s="34"/>
      <c r="AU61" s="115"/>
      <c r="AV61" s="15"/>
      <c r="AX61" s="34"/>
      <c r="AZ61" s="115"/>
      <c r="BA61" s="15"/>
      <c r="BC61" s="34"/>
      <c r="BE61" s="115"/>
      <c r="BF61" s="15"/>
      <c r="BH61" s="34"/>
      <c r="BJ61" s="115"/>
      <c r="BK61" s="15"/>
      <c r="BM61" s="34"/>
      <c r="BO61" s="115"/>
      <c r="BP61" s="15"/>
      <c r="BR61" s="34"/>
      <c r="BT61" s="115"/>
      <c r="BU61" s="15"/>
      <c r="BW61" s="34"/>
      <c r="BY61" s="115"/>
      <c r="BZ61" s="15"/>
      <c r="CB61" s="34"/>
      <c r="CD61" s="115"/>
      <c r="CE61" s="15"/>
      <c r="CG61" s="34"/>
      <c r="CI61" s="115"/>
      <c r="CJ61" s="15"/>
      <c r="CL61" s="34"/>
      <c r="CN61" s="115"/>
      <c r="CO61" s="15"/>
      <c r="CQ61" s="34"/>
      <c r="CS61" s="115"/>
      <c r="CT61" s="15"/>
      <c r="CV61" s="34"/>
      <c r="CX61" s="115"/>
      <c r="CY61" s="15"/>
      <c r="DA61" s="34"/>
      <c r="DC61" s="115"/>
      <c r="DD61" s="15"/>
      <c r="DF61" s="34"/>
      <c r="DH61" s="115"/>
      <c r="DI61" s="15"/>
      <c r="DK61" s="34"/>
      <c r="DM61" s="115"/>
      <c r="DN61" s="15"/>
      <c r="DP61" s="34"/>
      <c r="DR61" s="115"/>
      <c r="DS61" s="15"/>
      <c r="DU61" s="34"/>
      <c r="DW61" s="115"/>
    </row>
    <row r="62" spans="1:127" ht="13.5" customHeight="1">
      <c r="A62" s="66"/>
      <c r="C62" s="15"/>
      <c r="E62" s="34"/>
      <c r="G62" s="115"/>
      <c r="H62" s="15"/>
      <c r="J62" s="34"/>
      <c r="L62" s="115"/>
      <c r="M62" s="15"/>
      <c r="O62" s="34"/>
      <c r="Q62" s="115"/>
      <c r="R62" s="15"/>
      <c r="T62" s="34"/>
      <c r="V62" s="115"/>
      <c r="W62" s="15"/>
      <c r="Y62" s="34"/>
      <c r="AA62" s="115"/>
      <c r="AB62" s="15"/>
      <c r="AD62" s="34"/>
      <c r="AF62" s="115"/>
      <c r="AG62" s="15"/>
      <c r="AI62" s="34"/>
      <c r="AK62" s="115"/>
      <c r="AL62" s="15"/>
      <c r="AN62" s="34"/>
      <c r="AP62" s="115"/>
      <c r="AQ62" s="15"/>
      <c r="AS62" s="34"/>
      <c r="AU62" s="115"/>
      <c r="AV62" s="15"/>
      <c r="AX62" s="34"/>
      <c r="AZ62" s="115"/>
      <c r="BA62" s="15"/>
      <c r="BC62" s="34"/>
      <c r="BE62" s="115"/>
      <c r="BF62" s="15"/>
      <c r="BH62" s="34"/>
      <c r="BJ62" s="115"/>
      <c r="BK62" s="15"/>
      <c r="BM62" s="34"/>
      <c r="BO62" s="115"/>
      <c r="BP62" s="15"/>
      <c r="BR62" s="34"/>
      <c r="BT62" s="115"/>
      <c r="BU62" s="15"/>
      <c r="BW62" s="34"/>
      <c r="BY62" s="115"/>
      <c r="BZ62" s="15"/>
      <c r="CB62" s="34"/>
      <c r="CD62" s="115"/>
      <c r="CE62" s="15"/>
      <c r="CG62" s="34"/>
      <c r="CI62" s="115"/>
      <c r="CJ62" s="15"/>
      <c r="CL62" s="34"/>
      <c r="CN62" s="115"/>
      <c r="CO62" s="15"/>
      <c r="CQ62" s="34"/>
      <c r="CS62" s="115"/>
      <c r="CT62" s="15"/>
      <c r="CV62" s="34"/>
      <c r="CX62" s="115"/>
      <c r="CY62" s="15"/>
      <c r="DA62" s="34"/>
      <c r="DC62" s="115"/>
      <c r="DD62" s="15"/>
      <c r="DF62" s="34"/>
      <c r="DH62" s="115"/>
      <c r="DI62" s="15"/>
      <c r="DK62" s="34"/>
      <c r="DM62" s="115"/>
      <c r="DN62" s="15"/>
      <c r="DP62" s="34"/>
      <c r="DR62" s="115"/>
      <c r="DS62" s="15"/>
      <c r="DU62" s="34"/>
      <c r="DW62" s="115"/>
    </row>
    <row r="63" spans="1:127" ht="13.5" customHeight="1">
      <c r="A63" s="66"/>
      <c r="C63" s="15"/>
      <c r="E63" s="34"/>
      <c r="G63" s="115"/>
      <c r="H63" s="15"/>
      <c r="J63" s="34"/>
      <c r="L63" s="115"/>
      <c r="M63" s="15"/>
      <c r="O63" s="34"/>
      <c r="Q63" s="115"/>
      <c r="R63" s="15"/>
      <c r="T63" s="34"/>
      <c r="V63" s="115"/>
      <c r="W63" s="15"/>
      <c r="Y63" s="34"/>
      <c r="AA63" s="115"/>
      <c r="AB63" s="15"/>
      <c r="AD63" s="34"/>
      <c r="AF63" s="115"/>
      <c r="AG63" s="15"/>
      <c r="AI63" s="34"/>
      <c r="AK63" s="115"/>
      <c r="AL63" s="15"/>
      <c r="AN63" s="34"/>
      <c r="AP63" s="115"/>
      <c r="AQ63" s="15"/>
      <c r="AS63" s="34"/>
      <c r="AU63" s="115"/>
      <c r="AV63" s="15"/>
      <c r="AX63" s="34"/>
      <c r="AZ63" s="115"/>
      <c r="BA63" s="15"/>
      <c r="BC63" s="34"/>
      <c r="BE63" s="115"/>
      <c r="BF63" s="15"/>
      <c r="BH63" s="34"/>
      <c r="BJ63" s="115"/>
      <c r="BK63" s="15"/>
      <c r="BM63" s="34"/>
      <c r="BO63" s="115"/>
      <c r="BP63" s="15"/>
      <c r="BR63" s="34"/>
      <c r="BT63" s="115"/>
      <c r="BU63" s="15"/>
      <c r="BW63" s="34"/>
      <c r="BY63" s="115"/>
      <c r="BZ63" s="15"/>
      <c r="CB63" s="34"/>
      <c r="CD63" s="115"/>
      <c r="CE63" s="15"/>
      <c r="CG63" s="34"/>
      <c r="CI63" s="115"/>
      <c r="CJ63" s="15"/>
      <c r="CL63" s="34"/>
      <c r="CN63" s="115"/>
      <c r="CO63" s="15"/>
      <c r="CQ63" s="34"/>
      <c r="CS63" s="115"/>
      <c r="CT63" s="15"/>
      <c r="CV63" s="34"/>
      <c r="CX63" s="115"/>
      <c r="CY63" s="15"/>
      <c r="DA63" s="34"/>
      <c r="DC63" s="115"/>
      <c r="DD63" s="15"/>
      <c r="DF63" s="34"/>
      <c r="DH63" s="115"/>
      <c r="DI63" s="15"/>
      <c r="DK63" s="34"/>
      <c r="DM63" s="115"/>
      <c r="DN63" s="15"/>
      <c r="DP63" s="34"/>
      <c r="DR63" s="115"/>
      <c r="DS63" s="15"/>
      <c r="DU63" s="34"/>
      <c r="DW63" s="115"/>
    </row>
    <row r="64" spans="1:127" ht="13.5" customHeight="1">
      <c r="A64" s="66"/>
      <c r="C64" s="15"/>
      <c r="E64" s="34"/>
      <c r="G64" s="115"/>
      <c r="H64" s="15"/>
      <c r="J64" s="34"/>
      <c r="L64" s="115"/>
      <c r="M64" s="15"/>
      <c r="O64" s="34"/>
      <c r="Q64" s="115"/>
      <c r="R64" s="15"/>
      <c r="T64" s="34"/>
      <c r="V64" s="115"/>
      <c r="W64" s="15"/>
      <c r="Y64" s="34"/>
      <c r="AA64" s="115"/>
      <c r="AB64" s="15"/>
      <c r="AD64" s="34"/>
      <c r="AF64" s="115"/>
      <c r="AG64" s="15"/>
      <c r="AI64" s="34"/>
      <c r="AK64" s="115"/>
      <c r="AL64" s="15"/>
      <c r="AN64" s="34"/>
      <c r="AP64" s="115"/>
      <c r="AQ64" s="15"/>
      <c r="AS64" s="34"/>
      <c r="AU64" s="115"/>
      <c r="AV64" s="15"/>
      <c r="AX64" s="34"/>
      <c r="AZ64" s="115"/>
      <c r="BA64" s="15"/>
      <c r="BC64" s="34"/>
      <c r="BE64" s="115"/>
      <c r="BF64" s="15"/>
      <c r="BH64" s="34"/>
      <c r="BJ64" s="115"/>
      <c r="BK64" s="15"/>
      <c r="BM64" s="34"/>
      <c r="BO64" s="115"/>
      <c r="BP64" s="15"/>
      <c r="BR64" s="34"/>
      <c r="BT64" s="115"/>
      <c r="BU64" s="15"/>
      <c r="BW64" s="34"/>
      <c r="BY64" s="115"/>
      <c r="BZ64" s="15"/>
      <c r="CB64" s="34"/>
      <c r="CD64" s="115"/>
      <c r="CE64" s="15"/>
      <c r="CG64" s="34"/>
      <c r="CI64" s="115"/>
      <c r="CJ64" s="15"/>
      <c r="CL64" s="34"/>
      <c r="CN64" s="115"/>
      <c r="CO64" s="15"/>
      <c r="CQ64" s="34"/>
      <c r="CS64" s="115"/>
      <c r="CT64" s="15"/>
      <c r="CV64" s="34"/>
      <c r="CX64" s="115"/>
      <c r="CY64" s="15"/>
      <c r="DA64" s="34"/>
      <c r="DC64" s="115"/>
      <c r="DD64" s="15"/>
      <c r="DF64" s="34"/>
      <c r="DH64" s="115"/>
      <c r="DI64" s="15"/>
      <c r="DK64" s="34"/>
      <c r="DM64" s="115"/>
      <c r="DN64" s="15"/>
      <c r="DP64" s="34"/>
      <c r="DR64" s="115"/>
      <c r="DS64" s="15"/>
      <c r="DU64" s="34"/>
      <c r="DW64" s="115"/>
    </row>
    <row r="65" spans="1:127" ht="13.5" customHeight="1">
      <c r="A65" s="66"/>
      <c r="C65" s="15"/>
      <c r="E65" s="34"/>
      <c r="G65" s="115"/>
      <c r="H65" s="15"/>
      <c r="J65" s="34"/>
      <c r="L65" s="115"/>
      <c r="M65" s="15"/>
      <c r="O65" s="34"/>
      <c r="Q65" s="115"/>
      <c r="R65" s="15"/>
      <c r="T65" s="34"/>
      <c r="V65" s="115"/>
      <c r="W65" s="15"/>
      <c r="Y65" s="34"/>
      <c r="AA65" s="115"/>
      <c r="AB65" s="15"/>
      <c r="AD65" s="34"/>
      <c r="AF65" s="115"/>
      <c r="AG65" s="15"/>
      <c r="AI65" s="34"/>
      <c r="AK65" s="115"/>
      <c r="AL65" s="15"/>
      <c r="AN65" s="34"/>
      <c r="AP65" s="115"/>
      <c r="AQ65" s="15"/>
      <c r="AS65" s="34"/>
      <c r="AU65" s="115"/>
      <c r="AV65" s="15"/>
      <c r="AX65" s="34"/>
      <c r="AZ65" s="115"/>
      <c r="BA65" s="15"/>
      <c r="BC65" s="34"/>
      <c r="BE65" s="115"/>
      <c r="BF65" s="15"/>
      <c r="BH65" s="34"/>
      <c r="BJ65" s="115"/>
      <c r="BK65" s="15"/>
      <c r="BM65" s="34"/>
      <c r="BO65" s="115"/>
      <c r="BP65" s="15"/>
      <c r="BR65" s="34"/>
      <c r="BT65" s="115"/>
      <c r="BU65" s="15"/>
      <c r="BW65" s="34"/>
      <c r="BY65" s="115"/>
      <c r="BZ65" s="15"/>
      <c r="CB65" s="34"/>
      <c r="CD65" s="115"/>
      <c r="CE65" s="15"/>
      <c r="CG65" s="34"/>
      <c r="CI65" s="115"/>
      <c r="CJ65" s="15"/>
      <c r="CL65" s="34"/>
      <c r="CN65" s="115"/>
      <c r="CO65" s="15"/>
      <c r="CQ65" s="34"/>
      <c r="CS65" s="115"/>
      <c r="CT65" s="15"/>
      <c r="CV65" s="34"/>
      <c r="CX65" s="115"/>
      <c r="CY65" s="15"/>
      <c r="DA65" s="34"/>
      <c r="DC65" s="115"/>
      <c r="DD65" s="15"/>
      <c r="DF65" s="34"/>
      <c r="DH65" s="115"/>
      <c r="DI65" s="15"/>
      <c r="DK65" s="34"/>
      <c r="DM65" s="115"/>
      <c r="DN65" s="15"/>
      <c r="DP65" s="34"/>
      <c r="DR65" s="115"/>
      <c r="DS65" s="15"/>
      <c r="DU65" s="34"/>
      <c r="DW65" s="115"/>
    </row>
    <row r="66" spans="1:127" ht="13.5" customHeight="1">
      <c r="A66" s="66"/>
      <c r="C66" s="15"/>
      <c r="E66" s="34"/>
      <c r="G66" s="115"/>
      <c r="H66" s="15"/>
      <c r="J66" s="34"/>
      <c r="L66" s="115"/>
      <c r="M66" s="15"/>
      <c r="O66" s="34"/>
      <c r="Q66" s="115"/>
      <c r="R66" s="15"/>
      <c r="T66" s="34"/>
      <c r="V66" s="115"/>
      <c r="W66" s="15"/>
      <c r="Y66" s="34"/>
      <c r="AA66" s="115"/>
      <c r="AB66" s="15"/>
      <c r="AD66" s="34"/>
      <c r="AF66" s="115"/>
      <c r="AG66" s="15"/>
      <c r="AI66" s="34"/>
      <c r="AK66" s="115"/>
      <c r="AL66" s="15"/>
      <c r="AN66" s="34"/>
      <c r="AP66" s="115"/>
      <c r="AQ66" s="15"/>
      <c r="AS66" s="34"/>
      <c r="AU66" s="115"/>
      <c r="AV66" s="15"/>
      <c r="AX66" s="34"/>
      <c r="AZ66" s="115"/>
      <c r="BA66" s="15"/>
      <c r="BC66" s="34"/>
      <c r="BE66" s="115"/>
      <c r="BF66" s="15"/>
      <c r="BH66" s="34"/>
      <c r="BJ66" s="115"/>
      <c r="BK66" s="15"/>
      <c r="BM66" s="34"/>
      <c r="BO66" s="115"/>
      <c r="BP66" s="15"/>
      <c r="BR66" s="34"/>
      <c r="BT66" s="115"/>
      <c r="BU66" s="15"/>
      <c r="BW66" s="34"/>
      <c r="BY66" s="115"/>
      <c r="BZ66" s="15"/>
      <c r="CB66" s="34"/>
      <c r="CD66" s="115"/>
      <c r="CE66" s="15"/>
      <c r="CG66" s="34"/>
      <c r="CI66" s="115"/>
      <c r="CJ66" s="15"/>
      <c r="CL66" s="34"/>
      <c r="CN66" s="115"/>
      <c r="CO66" s="15"/>
      <c r="CQ66" s="34"/>
      <c r="CS66" s="115"/>
      <c r="CT66" s="15"/>
      <c r="CV66" s="34"/>
      <c r="CX66" s="115"/>
      <c r="CY66" s="15"/>
      <c r="DA66" s="34"/>
      <c r="DC66" s="115"/>
      <c r="DD66" s="15"/>
      <c r="DF66" s="34"/>
      <c r="DH66" s="115"/>
      <c r="DI66" s="15"/>
      <c r="DK66" s="34"/>
      <c r="DM66" s="115"/>
      <c r="DN66" s="15"/>
      <c r="DP66" s="34"/>
      <c r="DR66" s="115"/>
      <c r="DS66" s="15"/>
      <c r="DU66" s="34"/>
      <c r="DW66" s="115"/>
    </row>
    <row r="67" spans="1:127" ht="13.5" customHeight="1">
      <c r="A67" s="66"/>
      <c r="C67" s="15"/>
      <c r="E67" s="34"/>
      <c r="G67" s="115"/>
      <c r="H67" s="15"/>
      <c r="J67" s="34"/>
      <c r="L67" s="115"/>
      <c r="M67" s="15"/>
      <c r="O67" s="34"/>
      <c r="Q67" s="115"/>
      <c r="R67" s="15"/>
      <c r="T67" s="34"/>
      <c r="V67" s="115"/>
      <c r="W67" s="15"/>
      <c r="Y67" s="34"/>
      <c r="AA67" s="115"/>
      <c r="AB67" s="15"/>
      <c r="AD67" s="34"/>
      <c r="AF67" s="115"/>
      <c r="AG67" s="15"/>
      <c r="AI67" s="34"/>
      <c r="AK67" s="115"/>
      <c r="AL67" s="15"/>
      <c r="AN67" s="34"/>
      <c r="AP67" s="115"/>
      <c r="AQ67" s="15"/>
      <c r="AS67" s="34"/>
      <c r="AU67" s="115"/>
      <c r="AV67" s="15"/>
      <c r="AX67" s="34"/>
      <c r="AZ67" s="115"/>
      <c r="BA67" s="15"/>
      <c r="BC67" s="34"/>
      <c r="BE67" s="115"/>
      <c r="BF67" s="15"/>
      <c r="BH67" s="34"/>
      <c r="BJ67" s="115"/>
      <c r="BK67" s="15"/>
      <c r="BM67" s="34"/>
      <c r="BO67" s="115"/>
      <c r="BP67" s="15"/>
      <c r="BR67" s="34"/>
      <c r="BT67" s="115"/>
      <c r="BU67" s="15"/>
      <c r="BW67" s="34"/>
      <c r="BY67" s="115"/>
      <c r="BZ67" s="15"/>
      <c r="CB67" s="34"/>
      <c r="CD67" s="115"/>
      <c r="CE67" s="15"/>
      <c r="CG67" s="34"/>
      <c r="CI67" s="115"/>
      <c r="CJ67" s="15"/>
      <c r="CL67" s="34"/>
      <c r="CN67" s="115"/>
      <c r="CO67" s="15"/>
      <c r="CQ67" s="34"/>
      <c r="CS67" s="115"/>
      <c r="CT67" s="15"/>
      <c r="CV67" s="34"/>
      <c r="CX67" s="115"/>
      <c r="CY67" s="15"/>
      <c r="DA67" s="34"/>
      <c r="DC67" s="115"/>
      <c r="DD67" s="15"/>
      <c r="DF67" s="34"/>
      <c r="DH67" s="115"/>
      <c r="DI67" s="15"/>
      <c r="DK67" s="34"/>
      <c r="DM67" s="115"/>
      <c r="DN67" s="15"/>
      <c r="DP67" s="34"/>
      <c r="DR67" s="115"/>
      <c r="DS67" s="15"/>
      <c r="DU67" s="34"/>
      <c r="DW67" s="115"/>
    </row>
    <row r="68" spans="1:127" ht="13.5" customHeight="1">
      <c r="A68" s="66"/>
      <c r="C68" s="15"/>
      <c r="E68" s="34"/>
      <c r="G68" s="115"/>
      <c r="H68" s="15"/>
      <c r="J68" s="34"/>
      <c r="L68" s="115"/>
      <c r="M68" s="15"/>
      <c r="O68" s="34"/>
      <c r="Q68" s="115"/>
      <c r="R68" s="15"/>
      <c r="T68" s="34"/>
      <c r="V68" s="115"/>
      <c r="W68" s="15"/>
      <c r="Y68" s="34"/>
      <c r="AA68" s="115"/>
      <c r="AB68" s="15"/>
      <c r="AD68" s="34"/>
      <c r="AF68" s="115"/>
      <c r="AG68" s="15"/>
      <c r="AI68" s="34"/>
      <c r="AK68" s="115"/>
      <c r="AL68" s="15"/>
      <c r="AN68" s="34"/>
      <c r="AP68" s="115"/>
      <c r="AQ68" s="15"/>
      <c r="AS68" s="34"/>
      <c r="AU68" s="115"/>
      <c r="AV68" s="15"/>
      <c r="AX68" s="34"/>
      <c r="AZ68" s="115"/>
      <c r="BA68" s="15"/>
      <c r="BC68" s="34"/>
      <c r="BE68" s="115"/>
      <c r="BF68" s="15"/>
      <c r="BH68" s="34"/>
      <c r="BJ68" s="115"/>
      <c r="BK68" s="15"/>
      <c r="BM68" s="34"/>
      <c r="BO68" s="115"/>
      <c r="BP68" s="15"/>
      <c r="BR68" s="34"/>
      <c r="BT68" s="115"/>
      <c r="BU68" s="15"/>
      <c r="BW68" s="34"/>
      <c r="BY68" s="115"/>
      <c r="BZ68" s="15"/>
      <c r="CB68" s="34"/>
      <c r="CD68" s="115"/>
      <c r="CE68" s="15"/>
      <c r="CG68" s="34"/>
      <c r="CI68" s="115"/>
      <c r="CJ68" s="15"/>
      <c r="CL68" s="34"/>
      <c r="CN68" s="115"/>
      <c r="CO68" s="15"/>
      <c r="CQ68" s="34"/>
      <c r="CS68" s="115"/>
      <c r="CT68" s="15"/>
      <c r="CV68" s="34"/>
      <c r="CX68" s="115"/>
      <c r="CY68" s="15"/>
      <c r="DA68" s="34"/>
      <c r="DC68" s="115"/>
      <c r="DD68" s="15"/>
      <c r="DF68" s="34"/>
      <c r="DH68" s="115"/>
      <c r="DI68" s="15"/>
      <c r="DK68" s="34"/>
      <c r="DM68" s="115"/>
      <c r="DN68" s="15"/>
      <c r="DP68" s="34"/>
      <c r="DR68" s="115"/>
      <c r="DS68" s="15"/>
      <c r="DU68" s="34"/>
      <c r="DW68" s="115"/>
    </row>
    <row r="69" spans="1:127" ht="13.5" customHeight="1">
      <c r="A69" s="66"/>
      <c r="C69" s="15"/>
      <c r="E69" s="34"/>
      <c r="G69" s="115"/>
      <c r="H69" s="15"/>
      <c r="J69" s="34"/>
      <c r="L69" s="115"/>
      <c r="M69" s="15"/>
      <c r="O69" s="34"/>
      <c r="Q69" s="115"/>
      <c r="R69" s="15"/>
      <c r="T69" s="34"/>
      <c r="V69" s="115"/>
      <c r="W69" s="15"/>
      <c r="Y69" s="34"/>
      <c r="AA69" s="115"/>
      <c r="AB69" s="15"/>
      <c r="AD69" s="34"/>
      <c r="AF69" s="115"/>
      <c r="AG69" s="15"/>
      <c r="AI69" s="34"/>
      <c r="AK69" s="115"/>
      <c r="AL69" s="15"/>
      <c r="AN69" s="34"/>
      <c r="AP69" s="115"/>
      <c r="AQ69" s="15"/>
      <c r="AS69" s="34"/>
      <c r="AU69" s="115"/>
      <c r="AV69" s="15"/>
      <c r="AX69" s="34"/>
      <c r="AZ69" s="115"/>
      <c r="BA69" s="15"/>
      <c r="BC69" s="34"/>
      <c r="BE69" s="115"/>
      <c r="BF69" s="15"/>
      <c r="BH69" s="34"/>
      <c r="BJ69" s="115"/>
      <c r="BK69" s="15"/>
      <c r="BM69" s="34"/>
      <c r="BO69" s="115"/>
      <c r="BP69" s="15"/>
      <c r="BR69" s="34"/>
      <c r="BT69" s="115"/>
      <c r="BU69" s="15"/>
      <c r="BW69" s="34"/>
      <c r="BY69" s="115"/>
      <c r="BZ69" s="15"/>
      <c r="CB69" s="34"/>
      <c r="CD69" s="115"/>
      <c r="CE69" s="15"/>
      <c r="CG69" s="34"/>
      <c r="CI69" s="115"/>
      <c r="CJ69" s="15"/>
      <c r="CL69" s="34"/>
      <c r="CN69" s="115"/>
      <c r="CO69" s="15"/>
      <c r="CQ69" s="34"/>
      <c r="CS69" s="115"/>
      <c r="CT69" s="15"/>
      <c r="CV69" s="34"/>
      <c r="CX69" s="115"/>
      <c r="CY69" s="15"/>
      <c r="DA69" s="34"/>
      <c r="DC69" s="115"/>
      <c r="DD69" s="15"/>
      <c r="DF69" s="34"/>
      <c r="DH69" s="115"/>
      <c r="DI69" s="15"/>
      <c r="DK69" s="34"/>
      <c r="DM69" s="115"/>
      <c r="DN69" s="15"/>
      <c r="DP69" s="34"/>
      <c r="DR69" s="115"/>
      <c r="DS69" s="15"/>
      <c r="DU69" s="34"/>
      <c r="DW69" s="115"/>
    </row>
    <row r="70" spans="1:127" ht="13.5" customHeight="1">
      <c r="A70" s="66"/>
      <c r="C70" s="15"/>
      <c r="E70" s="34"/>
      <c r="G70" s="115"/>
      <c r="H70" s="15"/>
      <c r="J70" s="34"/>
      <c r="L70" s="115"/>
      <c r="M70" s="15"/>
      <c r="O70" s="34"/>
      <c r="Q70" s="115"/>
      <c r="R70" s="15"/>
      <c r="T70" s="34"/>
      <c r="V70" s="115"/>
      <c r="W70" s="15"/>
      <c r="Y70" s="34"/>
      <c r="AA70" s="115"/>
      <c r="AB70" s="15"/>
      <c r="AD70" s="34"/>
      <c r="AF70" s="115"/>
      <c r="AG70" s="15"/>
      <c r="AI70" s="34"/>
      <c r="AK70" s="115"/>
      <c r="AL70" s="15"/>
      <c r="AN70" s="34"/>
      <c r="AP70" s="115"/>
      <c r="AQ70" s="15"/>
      <c r="AS70" s="34"/>
      <c r="AU70" s="115"/>
      <c r="AV70" s="15"/>
      <c r="AX70" s="34"/>
      <c r="AZ70" s="115"/>
      <c r="BA70" s="15"/>
      <c r="BC70" s="34"/>
      <c r="BE70" s="115"/>
      <c r="BF70" s="15"/>
      <c r="BH70" s="34"/>
      <c r="BJ70" s="115"/>
      <c r="BK70" s="15"/>
      <c r="BM70" s="34"/>
      <c r="BO70" s="115"/>
      <c r="BP70" s="15"/>
      <c r="BR70" s="34"/>
      <c r="BT70" s="115"/>
      <c r="BU70" s="15"/>
      <c r="BW70" s="34"/>
      <c r="BY70" s="115"/>
      <c r="BZ70" s="15"/>
      <c r="CB70" s="34"/>
      <c r="CD70" s="115"/>
      <c r="CE70" s="15"/>
      <c r="CG70" s="34"/>
      <c r="CI70" s="115"/>
      <c r="CJ70" s="15"/>
      <c r="CL70" s="34"/>
      <c r="CN70" s="115"/>
      <c r="CO70" s="15"/>
      <c r="CQ70" s="34"/>
      <c r="CS70" s="115"/>
      <c r="CT70" s="15"/>
      <c r="CV70" s="34"/>
      <c r="CX70" s="115"/>
      <c r="CY70" s="15"/>
      <c r="DA70" s="34"/>
      <c r="DC70" s="115"/>
      <c r="DD70" s="15"/>
      <c r="DF70" s="34"/>
      <c r="DH70" s="115"/>
      <c r="DI70" s="15"/>
      <c r="DK70" s="34"/>
      <c r="DM70" s="115"/>
      <c r="DN70" s="15"/>
      <c r="DP70" s="34"/>
      <c r="DR70" s="115"/>
      <c r="DS70" s="15"/>
      <c r="DU70" s="34"/>
      <c r="DW70" s="115"/>
    </row>
    <row r="71" spans="1:127" ht="13.5" customHeight="1">
      <c r="A71" s="66"/>
      <c r="C71" s="15"/>
      <c r="E71" s="34"/>
      <c r="G71" s="115"/>
      <c r="H71" s="15"/>
      <c r="J71" s="34"/>
      <c r="L71" s="115"/>
      <c r="M71" s="15"/>
      <c r="O71" s="34"/>
      <c r="Q71" s="115"/>
      <c r="R71" s="15"/>
      <c r="T71" s="34"/>
      <c r="V71" s="115"/>
      <c r="W71" s="15"/>
      <c r="Y71" s="34"/>
      <c r="AA71" s="115"/>
      <c r="AB71" s="15"/>
      <c r="AD71" s="34"/>
      <c r="AF71" s="115"/>
      <c r="AG71" s="15"/>
      <c r="AI71" s="34"/>
      <c r="AK71" s="115"/>
      <c r="AL71" s="15"/>
      <c r="AN71" s="34"/>
      <c r="AP71" s="115"/>
      <c r="AQ71" s="15"/>
      <c r="AS71" s="34"/>
      <c r="AU71" s="115"/>
      <c r="AV71" s="15"/>
      <c r="AX71" s="34"/>
      <c r="AZ71" s="115"/>
      <c r="BA71" s="15"/>
      <c r="BC71" s="34"/>
      <c r="BE71" s="115"/>
      <c r="BF71" s="15"/>
      <c r="BH71" s="34"/>
      <c r="BJ71" s="115"/>
      <c r="BK71" s="15"/>
      <c r="BM71" s="34"/>
      <c r="BO71" s="115"/>
      <c r="BP71" s="15"/>
      <c r="BR71" s="34"/>
      <c r="BT71" s="115"/>
      <c r="BU71" s="15"/>
      <c r="BW71" s="34"/>
      <c r="BY71" s="115"/>
      <c r="BZ71" s="15"/>
      <c r="CB71" s="34"/>
      <c r="CD71" s="115"/>
      <c r="CE71" s="15"/>
      <c r="CG71" s="34"/>
      <c r="CI71" s="115"/>
      <c r="CJ71" s="15"/>
      <c r="CL71" s="34"/>
      <c r="CN71" s="115"/>
      <c r="CO71" s="15"/>
      <c r="CQ71" s="34"/>
      <c r="CS71" s="115"/>
      <c r="CT71" s="15"/>
      <c r="CV71" s="34"/>
      <c r="CX71" s="115"/>
      <c r="CY71" s="15"/>
      <c r="DA71" s="34"/>
      <c r="DC71" s="115"/>
      <c r="DD71" s="15"/>
      <c r="DF71" s="34"/>
      <c r="DH71" s="115"/>
      <c r="DI71" s="15"/>
      <c r="DK71" s="34"/>
      <c r="DM71" s="115"/>
      <c r="DN71" s="15"/>
      <c r="DP71" s="34"/>
      <c r="DR71" s="115"/>
      <c r="DS71" s="15"/>
      <c r="DU71" s="34"/>
      <c r="DW71" s="115"/>
    </row>
    <row r="72" spans="1:127" ht="13.5" customHeight="1">
      <c r="A72" s="66"/>
      <c r="C72" s="15"/>
      <c r="E72" s="34"/>
      <c r="G72" s="115"/>
      <c r="H72" s="15"/>
      <c r="J72" s="34"/>
      <c r="L72" s="115"/>
      <c r="M72" s="15"/>
      <c r="O72" s="34"/>
      <c r="Q72" s="115"/>
      <c r="R72" s="15"/>
      <c r="T72" s="34"/>
      <c r="V72" s="115"/>
      <c r="W72" s="15"/>
      <c r="Y72" s="34"/>
      <c r="AA72" s="115"/>
      <c r="AB72" s="15"/>
      <c r="AD72" s="34"/>
      <c r="AF72" s="115"/>
      <c r="AG72" s="15"/>
      <c r="AI72" s="34"/>
      <c r="AK72" s="115"/>
      <c r="AL72" s="15"/>
      <c r="AN72" s="34"/>
      <c r="AP72" s="115"/>
      <c r="AQ72" s="15"/>
      <c r="AS72" s="34"/>
      <c r="AU72" s="115"/>
      <c r="AV72" s="15"/>
      <c r="AX72" s="34"/>
      <c r="AZ72" s="115"/>
      <c r="BA72" s="15"/>
      <c r="BC72" s="34"/>
      <c r="BE72" s="115"/>
      <c r="BF72" s="15"/>
      <c r="BH72" s="34"/>
      <c r="BJ72" s="115"/>
      <c r="BK72" s="15"/>
      <c r="BM72" s="34"/>
      <c r="BO72" s="115"/>
      <c r="BP72" s="15"/>
      <c r="BR72" s="34"/>
      <c r="BT72" s="115"/>
      <c r="BU72" s="15"/>
      <c r="BW72" s="34"/>
      <c r="BY72" s="115"/>
      <c r="BZ72" s="15"/>
      <c r="CB72" s="34"/>
      <c r="CD72" s="115"/>
      <c r="CE72" s="15"/>
      <c r="CG72" s="34"/>
      <c r="CI72" s="115"/>
      <c r="CJ72" s="15"/>
      <c r="CL72" s="34"/>
      <c r="CN72" s="115"/>
      <c r="CO72" s="15"/>
      <c r="CQ72" s="34"/>
      <c r="CS72" s="115"/>
      <c r="CT72" s="15"/>
      <c r="CV72" s="34"/>
      <c r="CX72" s="115"/>
      <c r="CY72" s="15"/>
      <c r="DA72" s="34"/>
      <c r="DC72" s="115"/>
      <c r="DD72" s="15"/>
      <c r="DF72" s="34"/>
      <c r="DH72" s="115"/>
      <c r="DI72" s="15"/>
      <c r="DK72" s="34"/>
      <c r="DM72" s="115"/>
      <c r="DN72" s="15"/>
      <c r="DP72" s="34"/>
      <c r="DR72" s="115"/>
      <c r="DS72" s="15"/>
      <c r="DU72" s="34"/>
      <c r="DW72" s="115"/>
    </row>
    <row r="73" spans="1:127" ht="13.5" customHeight="1">
      <c r="A73" s="66"/>
      <c r="C73" s="15"/>
      <c r="E73" s="34"/>
      <c r="G73" s="115"/>
      <c r="H73" s="15"/>
      <c r="J73" s="34"/>
      <c r="L73" s="115"/>
      <c r="M73" s="15"/>
      <c r="O73" s="34"/>
      <c r="Q73" s="115"/>
      <c r="R73" s="15"/>
      <c r="T73" s="34"/>
      <c r="V73" s="115"/>
      <c r="W73" s="15"/>
      <c r="Y73" s="34"/>
      <c r="AA73" s="115"/>
      <c r="AB73" s="15"/>
      <c r="AD73" s="34"/>
      <c r="AF73" s="115"/>
      <c r="AG73" s="15"/>
      <c r="AI73" s="34"/>
      <c r="AK73" s="115"/>
      <c r="AL73" s="15"/>
      <c r="AN73" s="34"/>
      <c r="AP73" s="115"/>
      <c r="AQ73" s="15"/>
      <c r="AS73" s="34"/>
      <c r="AU73" s="115"/>
      <c r="AV73" s="15"/>
      <c r="AX73" s="34"/>
      <c r="AZ73" s="115"/>
      <c r="BA73" s="15"/>
      <c r="BC73" s="34"/>
      <c r="BE73" s="115"/>
      <c r="BF73" s="15"/>
      <c r="BH73" s="34"/>
      <c r="BJ73" s="115"/>
      <c r="BK73" s="15"/>
      <c r="BM73" s="34"/>
      <c r="BO73" s="115"/>
      <c r="BP73" s="15"/>
      <c r="BR73" s="34"/>
      <c r="BT73" s="115"/>
      <c r="BU73" s="15"/>
      <c r="BW73" s="34"/>
      <c r="BY73" s="115"/>
      <c r="BZ73" s="15"/>
      <c r="CB73" s="34"/>
      <c r="CD73" s="115"/>
      <c r="CE73" s="15"/>
      <c r="CG73" s="34"/>
      <c r="CI73" s="115"/>
      <c r="CJ73" s="15"/>
      <c r="CL73" s="34"/>
      <c r="CN73" s="115"/>
      <c r="CO73" s="15"/>
      <c r="CQ73" s="34"/>
      <c r="CS73" s="115"/>
      <c r="CT73" s="15"/>
      <c r="CV73" s="34"/>
      <c r="CX73" s="115"/>
      <c r="CY73" s="15"/>
      <c r="DA73" s="34"/>
      <c r="DC73" s="115"/>
      <c r="DD73" s="15"/>
      <c r="DF73" s="34"/>
      <c r="DH73" s="115"/>
      <c r="DI73" s="15"/>
      <c r="DK73" s="34"/>
      <c r="DM73" s="115"/>
      <c r="DN73" s="15"/>
      <c r="DP73" s="34"/>
      <c r="DR73" s="115"/>
      <c r="DS73" s="15"/>
      <c r="DU73" s="34"/>
      <c r="DW73" s="115"/>
    </row>
    <row r="74" spans="1:127" ht="13.5" customHeight="1">
      <c r="A74" s="66"/>
      <c r="C74" s="15"/>
      <c r="E74" s="34"/>
      <c r="G74" s="115"/>
      <c r="H74" s="15"/>
      <c r="J74" s="34"/>
      <c r="L74" s="115"/>
      <c r="M74" s="15"/>
      <c r="O74" s="34"/>
      <c r="Q74" s="115"/>
      <c r="R74" s="15"/>
      <c r="T74" s="34"/>
      <c r="V74" s="115"/>
      <c r="W74" s="15"/>
      <c r="Y74" s="34"/>
      <c r="AA74" s="115"/>
      <c r="AB74" s="15"/>
      <c r="AD74" s="34"/>
      <c r="AF74" s="115"/>
      <c r="AG74" s="15"/>
      <c r="AI74" s="34"/>
      <c r="AK74" s="115"/>
      <c r="AL74" s="15"/>
      <c r="AN74" s="34"/>
      <c r="AP74" s="115"/>
      <c r="AQ74" s="15"/>
      <c r="AS74" s="34"/>
      <c r="AU74" s="115"/>
      <c r="AV74" s="15"/>
      <c r="AX74" s="34"/>
      <c r="AZ74" s="115"/>
      <c r="BA74" s="15"/>
      <c r="BC74" s="34"/>
      <c r="BE74" s="115"/>
      <c r="BF74" s="15"/>
      <c r="BH74" s="34"/>
      <c r="BJ74" s="115"/>
      <c r="BK74" s="15"/>
      <c r="BM74" s="34"/>
      <c r="BO74" s="115"/>
      <c r="BP74" s="15"/>
      <c r="BR74" s="34"/>
      <c r="BT74" s="115"/>
      <c r="BU74" s="15"/>
      <c r="BW74" s="34"/>
      <c r="BY74" s="115"/>
      <c r="BZ74" s="15"/>
      <c r="CB74" s="34"/>
      <c r="CD74" s="115"/>
      <c r="CE74" s="15"/>
      <c r="CG74" s="34"/>
      <c r="CI74" s="115"/>
      <c r="CJ74" s="15"/>
      <c r="CL74" s="34"/>
      <c r="CN74" s="115"/>
      <c r="CO74" s="15"/>
      <c r="CQ74" s="34"/>
      <c r="CS74" s="115"/>
      <c r="CT74" s="15"/>
      <c r="CV74" s="34"/>
      <c r="CX74" s="115"/>
      <c r="CY74" s="15"/>
      <c r="DA74" s="34"/>
      <c r="DC74" s="115"/>
      <c r="DD74" s="15"/>
      <c r="DF74" s="34"/>
      <c r="DH74" s="115"/>
      <c r="DI74" s="15"/>
      <c r="DK74" s="34"/>
      <c r="DM74" s="115"/>
      <c r="DN74" s="15"/>
      <c r="DP74" s="34"/>
      <c r="DR74" s="115"/>
      <c r="DS74" s="15"/>
      <c r="DU74" s="34"/>
      <c r="DW74" s="115"/>
    </row>
    <row r="75" spans="1:127" ht="13.5" customHeight="1">
      <c r="A75" s="66"/>
      <c r="C75" s="15"/>
      <c r="E75" s="34"/>
      <c r="G75" s="115"/>
      <c r="H75" s="15"/>
      <c r="J75" s="34"/>
      <c r="L75" s="115"/>
      <c r="M75" s="15"/>
      <c r="O75" s="34"/>
      <c r="Q75" s="115"/>
      <c r="R75" s="15"/>
      <c r="T75" s="34"/>
      <c r="V75" s="115"/>
      <c r="W75" s="15"/>
      <c r="Y75" s="34"/>
      <c r="AA75" s="115"/>
      <c r="AB75" s="15"/>
      <c r="AD75" s="34"/>
      <c r="AF75" s="115"/>
      <c r="AG75" s="15"/>
      <c r="AI75" s="34"/>
      <c r="AK75" s="115"/>
      <c r="AL75" s="15"/>
      <c r="AN75" s="34"/>
      <c r="AP75" s="115"/>
      <c r="AQ75" s="15"/>
      <c r="AS75" s="34"/>
      <c r="AU75" s="115"/>
      <c r="AV75" s="15"/>
      <c r="AX75" s="34"/>
      <c r="AZ75" s="115"/>
      <c r="BA75" s="15"/>
      <c r="BC75" s="34"/>
      <c r="BE75" s="115"/>
      <c r="BF75" s="15"/>
      <c r="BH75" s="34"/>
      <c r="BJ75" s="115"/>
      <c r="BK75" s="15"/>
      <c r="BM75" s="34"/>
      <c r="BO75" s="115"/>
      <c r="BP75" s="15"/>
      <c r="BR75" s="34"/>
      <c r="BT75" s="115"/>
      <c r="BU75" s="15"/>
      <c r="BW75" s="34"/>
      <c r="BY75" s="115"/>
      <c r="BZ75" s="15"/>
      <c r="CB75" s="34"/>
      <c r="CD75" s="115"/>
      <c r="CE75" s="15"/>
      <c r="CG75" s="34"/>
      <c r="CI75" s="115"/>
      <c r="CJ75" s="15"/>
      <c r="CL75" s="34"/>
      <c r="CN75" s="115"/>
      <c r="CO75" s="15"/>
      <c r="CQ75" s="34"/>
      <c r="CS75" s="115"/>
      <c r="CT75" s="15"/>
      <c r="CV75" s="34"/>
      <c r="CX75" s="115"/>
      <c r="CY75" s="15"/>
      <c r="DA75" s="34"/>
      <c r="DC75" s="115"/>
      <c r="DD75" s="15"/>
      <c r="DF75" s="34"/>
      <c r="DH75" s="115"/>
      <c r="DI75" s="15"/>
      <c r="DK75" s="34"/>
      <c r="DM75" s="115"/>
      <c r="DN75" s="15"/>
      <c r="DP75" s="34"/>
      <c r="DR75" s="115"/>
      <c r="DS75" s="15"/>
      <c r="DU75" s="34"/>
      <c r="DW75" s="115"/>
    </row>
    <row r="76" spans="1:127" ht="13.5" customHeight="1">
      <c r="A76" s="66"/>
      <c r="C76" s="15"/>
      <c r="E76" s="34"/>
      <c r="G76" s="115"/>
      <c r="H76" s="15"/>
      <c r="J76" s="34"/>
      <c r="L76" s="115"/>
      <c r="M76" s="15"/>
      <c r="O76" s="34"/>
      <c r="Q76" s="115"/>
      <c r="R76" s="15"/>
      <c r="T76" s="34"/>
      <c r="V76" s="115"/>
      <c r="W76" s="15"/>
      <c r="Y76" s="34"/>
      <c r="AA76" s="115"/>
      <c r="AB76" s="15"/>
      <c r="AD76" s="34"/>
      <c r="AF76" s="115"/>
      <c r="AG76" s="15"/>
      <c r="AI76" s="34"/>
      <c r="AK76" s="115"/>
      <c r="AL76" s="15"/>
      <c r="AN76" s="34"/>
      <c r="AP76" s="115"/>
      <c r="AQ76" s="15"/>
      <c r="AS76" s="34"/>
      <c r="AU76" s="115"/>
      <c r="AV76" s="15"/>
      <c r="AX76" s="34"/>
      <c r="AZ76" s="115"/>
      <c r="BA76" s="15"/>
      <c r="BC76" s="34"/>
      <c r="BE76" s="115"/>
      <c r="BF76" s="15"/>
      <c r="BH76" s="34"/>
      <c r="BJ76" s="115"/>
      <c r="BK76" s="15"/>
      <c r="BM76" s="34"/>
      <c r="BO76" s="115"/>
      <c r="BP76" s="15"/>
      <c r="BR76" s="34"/>
      <c r="BT76" s="115"/>
      <c r="BU76" s="15"/>
      <c r="BW76" s="34"/>
      <c r="BY76" s="115"/>
      <c r="BZ76" s="15"/>
      <c r="CB76" s="34"/>
      <c r="CD76" s="115"/>
      <c r="CE76" s="15"/>
      <c r="CG76" s="34"/>
      <c r="CI76" s="115"/>
      <c r="CJ76" s="15"/>
      <c r="CL76" s="34"/>
      <c r="CN76" s="115"/>
      <c r="CO76" s="15"/>
      <c r="CQ76" s="34"/>
      <c r="CS76" s="115"/>
      <c r="CT76" s="15"/>
      <c r="CV76" s="34"/>
      <c r="CX76" s="115"/>
      <c r="CY76" s="15"/>
      <c r="DA76" s="34"/>
      <c r="DC76" s="115"/>
      <c r="DD76" s="15"/>
      <c r="DF76" s="34"/>
      <c r="DH76" s="115"/>
      <c r="DI76" s="15"/>
      <c r="DK76" s="34"/>
      <c r="DM76" s="115"/>
      <c r="DN76" s="15"/>
      <c r="DP76" s="34"/>
      <c r="DR76" s="115"/>
      <c r="DS76" s="15"/>
      <c r="DU76" s="34"/>
      <c r="DW76" s="115"/>
    </row>
    <row r="77" spans="1:127" ht="13.5" customHeight="1">
      <c r="A77" s="66"/>
      <c r="C77" s="15"/>
      <c r="E77" s="34"/>
      <c r="G77" s="115"/>
      <c r="H77" s="15"/>
      <c r="J77" s="34"/>
      <c r="L77" s="115"/>
      <c r="M77" s="15"/>
      <c r="O77" s="34"/>
      <c r="Q77" s="115"/>
      <c r="R77" s="15"/>
      <c r="T77" s="34"/>
      <c r="V77" s="115"/>
      <c r="W77" s="15"/>
      <c r="Y77" s="34"/>
      <c r="AA77" s="115"/>
      <c r="AB77" s="15"/>
      <c r="AD77" s="34"/>
      <c r="AF77" s="115"/>
      <c r="AG77" s="15"/>
      <c r="AI77" s="34"/>
      <c r="AK77" s="115"/>
      <c r="AL77" s="15"/>
      <c r="AN77" s="34"/>
      <c r="AP77" s="115"/>
      <c r="AQ77" s="15"/>
      <c r="AS77" s="34"/>
      <c r="AU77" s="115"/>
      <c r="AV77" s="15"/>
      <c r="AX77" s="34"/>
      <c r="AZ77" s="115"/>
      <c r="BA77" s="15"/>
      <c r="BC77" s="34"/>
      <c r="BE77" s="115"/>
      <c r="BF77" s="15"/>
      <c r="BH77" s="34"/>
      <c r="BJ77" s="115"/>
      <c r="BK77" s="15"/>
      <c r="BM77" s="34"/>
      <c r="BO77" s="115"/>
      <c r="BP77" s="15"/>
      <c r="BR77" s="34"/>
      <c r="BT77" s="115"/>
      <c r="BU77" s="15"/>
      <c r="BW77" s="34"/>
      <c r="BY77" s="115"/>
      <c r="BZ77" s="15"/>
      <c r="CB77" s="34"/>
      <c r="CD77" s="115"/>
      <c r="CE77" s="15"/>
      <c r="CG77" s="34"/>
      <c r="CI77" s="115"/>
      <c r="CJ77" s="15"/>
      <c r="CL77" s="34"/>
      <c r="CN77" s="115"/>
      <c r="CO77" s="15"/>
      <c r="CQ77" s="34"/>
      <c r="CS77" s="115"/>
      <c r="CT77" s="15"/>
      <c r="CV77" s="34"/>
      <c r="CX77" s="115"/>
      <c r="CY77" s="15"/>
      <c r="DA77" s="34"/>
      <c r="DC77" s="115"/>
      <c r="DD77" s="15"/>
      <c r="DF77" s="34"/>
      <c r="DH77" s="115"/>
      <c r="DI77" s="15"/>
      <c r="DK77" s="34"/>
      <c r="DM77" s="115"/>
      <c r="DN77" s="15"/>
      <c r="DP77" s="34"/>
      <c r="DR77" s="115"/>
      <c r="DS77" s="15"/>
      <c r="DU77" s="34"/>
      <c r="DW77" s="115"/>
    </row>
    <row r="78" spans="1:127" ht="13.5" customHeight="1">
      <c r="A78" s="66"/>
      <c r="C78" s="15"/>
      <c r="E78" s="34"/>
      <c r="G78" s="115"/>
      <c r="H78" s="15"/>
      <c r="J78" s="34"/>
      <c r="L78" s="115"/>
      <c r="M78" s="15"/>
      <c r="O78" s="34"/>
      <c r="Q78" s="115"/>
      <c r="R78" s="15"/>
      <c r="T78" s="34"/>
      <c r="V78" s="115"/>
      <c r="W78" s="15"/>
      <c r="Y78" s="34"/>
      <c r="AA78" s="115"/>
      <c r="AB78" s="15"/>
      <c r="AD78" s="34"/>
      <c r="AF78" s="115"/>
      <c r="AG78" s="15"/>
      <c r="AI78" s="34"/>
      <c r="AK78" s="115"/>
      <c r="AL78" s="15"/>
      <c r="AN78" s="34"/>
      <c r="AP78" s="115"/>
      <c r="AQ78" s="15"/>
      <c r="AS78" s="34"/>
      <c r="AU78" s="115"/>
      <c r="AV78" s="15"/>
      <c r="AX78" s="34"/>
      <c r="AZ78" s="115"/>
      <c r="BA78" s="15"/>
      <c r="BC78" s="34"/>
      <c r="BE78" s="115"/>
      <c r="BF78" s="15"/>
      <c r="BH78" s="34"/>
      <c r="BJ78" s="115"/>
      <c r="BK78" s="15"/>
      <c r="BM78" s="34"/>
      <c r="BO78" s="115"/>
      <c r="BP78" s="15"/>
      <c r="BR78" s="34"/>
      <c r="BT78" s="115"/>
      <c r="BU78" s="15"/>
      <c r="BW78" s="34"/>
      <c r="BY78" s="115"/>
      <c r="BZ78" s="15"/>
      <c r="CB78" s="34"/>
      <c r="CD78" s="115"/>
      <c r="CE78" s="15"/>
      <c r="CG78" s="34"/>
      <c r="CI78" s="115"/>
      <c r="CJ78" s="15"/>
      <c r="CL78" s="34"/>
      <c r="CN78" s="115"/>
      <c r="CO78" s="15"/>
      <c r="CQ78" s="34"/>
      <c r="CS78" s="115"/>
      <c r="CT78" s="15"/>
      <c r="CV78" s="34"/>
      <c r="CX78" s="115"/>
      <c r="CY78" s="15"/>
      <c r="DA78" s="34"/>
      <c r="DC78" s="115"/>
      <c r="DD78" s="15"/>
      <c r="DF78" s="34"/>
      <c r="DH78" s="115"/>
      <c r="DI78" s="15"/>
      <c r="DK78" s="34"/>
      <c r="DM78" s="115"/>
      <c r="DN78" s="15"/>
      <c r="DP78" s="34"/>
      <c r="DR78" s="115"/>
      <c r="DS78" s="15"/>
      <c r="DU78" s="34"/>
      <c r="DW78" s="115"/>
    </row>
    <row r="79" spans="1:127" ht="13.5" customHeight="1">
      <c r="A79" s="66"/>
      <c r="C79" s="15"/>
      <c r="E79" s="34"/>
      <c r="G79" s="115"/>
      <c r="H79" s="15"/>
      <c r="J79" s="34"/>
      <c r="L79" s="115"/>
      <c r="M79" s="15"/>
      <c r="O79" s="34"/>
      <c r="Q79" s="115"/>
      <c r="R79" s="15"/>
      <c r="T79" s="34"/>
      <c r="V79" s="115"/>
      <c r="W79" s="15"/>
      <c r="Y79" s="34"/>
      <c r="AA79" s="115"/>
      <c r="AB79" s="15"/>
      <c r="AD79" s="34"/>
      <c r="AF79" s="115"/>
      <c r="AG79" s="15"/>
      <c r="AI79" s="34"/>
      <c r="AK79" s="115"/>
      <c r="AL79" s="15"/>
      <c r="AN79" s="34"/>
      <c r="AP79" s="115"/>
      <c r="AQ79" s="15"/>
      <c r="AS79" s="34"/>
      <c r="AU79" s="115"/>
      <c r="AV79" s="15"/>
      <c r="AX79" s="34"/>
      <c r="AZ79" s="115"/>
      <c r="BA79" s="15"/>
      <c r="BC79" s="34"/>
      <c r="BE79" s="115"/>
      <c r="BF79" s="15"/>
      <c r="BH79" s="34"/>
      <c r="BJ79" s="115"/>
      <c r="BK79" s="15"/>
      <c r="BM79" s="34"/>
      <c r="BO79" s="115"/>
      <c r="BP79" s="15"/>
      <c r="BR79" s="34"/>
      <c r="BT79" s="115"/>
      <c r="BU79" s="15"/>
      <c r="BW79" s="34"/>
      <c r="BY79" s="115"/>
      <c r="BZ79" s="15"/>
      <c r="CB79" s="34"/>
      <c r="CD79" s="115"/>
      <c r="CE79" s="15"/>
      <c r="CG79" s="34"/>
      <c r="CI79" s="115"/>
      <c r="CJ79" s="15"/>
      <c r="CL79" s="34"/>
      <c r="CN79" s="115"/>
      <c r="CO79" s="15"/>
      <c r="CQ79" s="34"/>
      <c r="CS79" s="115"/>
      <c r="CT79" s="15"/>
      <c r="CV79" s="34"/>
      <c r="CX79" s="115"/>
      <c r="CY79" s="15"/>
      <c r="DA79" s="34"/>
      <c r="DC79" s="115"/>
      <c r="DD79" s="15"/>
      <c r="DF79" s="34"/>
      <c r="DH79" s="115"/>
      <c r="DI79" s="15"/>
      <c r="DK79" s="34"/>
      <c r="DM79" s="115"/>
      <c r="DN79" s="15"/>
      <c r="DP79" s="34"/>
      <c r="DR79" s="115"/>
      <c r="DS79" s="15"/>
      <c r="DU79" s="34"/>
      <c r="DW79" s="115"/>
    </row>
    <row r="80" spans="1:127" ht="13.5" customHeight="1">
      <c r="A80" s="66"/>
      <c r="C80" s="15"/>
      <c r="E80" s="34"/>
      <c r="G80" s="115"/>
      <c r="H80" s="15"/>
      <c r="J80" s="34"/>
      <c r="L80" s="115"/>
      <c r="M80" s="15"/>
      <c r="O80" s="34"/>
      <c r="Q80" s="115"/>
      <c r="R80" s="15"/>
      <c r="T80" s="34"/>
      <c r="V80" s="115"/>
      <c r="W80" s="15"/>
      <c r="Y80" s="34"/>
      <c r="AA80" s="115"/>
      <c r="AB80" s="15"/>
      <c r="AD80" s="34"/>
      <c r="AF80" s="115"/>
      <c r="AG80" s="15"/>
      <c r="AI80" s="34"/>
      <c r="AK80" s="115"/>
      <c r="AL80" s="15"/>
      <c r="AN80" s="34"/>
      <c r="AP80" s="115"/>
      <c r="AQ80" s="15"/>
      <c r="AS80" s="34"/>
      <c r="AU80" s="115"/>
      <c r="AV80" s="15"/>
      <c r="AX80" s="34"/>
      <c r="AZ80" s="115"/>
      <c r="BA80" s="15"/>
      <c r="BC80" s="34"/>
      <c r="BE80" s="115"/>
      <c r="BF80" s="15"/>
      <c r="BH80" s="34"/>
      <c r="BJ80" s="115"/>
      <c r="BK80" s="15"/>
      <c r="BM80" s="34"/>
      <c r="BO80" s="115"/>
      <c r="BP80" s="15"/>
      <c r="BR80" s="34"/>
      <c r="BT80" s="115"/>
      <c r="BU80" s="15"/>
      <c r="BW80" s="34"/>
      <c r="BY80" s="115"/>
      <c r="BZ80" s="15"/>
      <c r="CB80" s="34"/>
      <c r="CD80" s="115"/>
      <c r="CE80" s="15"/>
      <c r="CG80" s="34"/>
      <c r="CI80" s="115"/>
      <c r="CJ80" s="15"/>
      <c r="CL80" s="34"/>
      <c r="CN80" s="115"/>
      <c r="CO80" s="15"/>
      <c r="CQ80" s="34"/>
      <c r="CS80" s="115"/>
      <c r="CT80" s="15"/>
      <c r="CV80" s="34"/>
      <c r="CX80" s="115"/>
      <c r="CY80" s="15"/>
      <c r="DA80" s="34"/>
      <c r="DC80" s="115"/>
      <c r="DD80" s="15"/>
      <c r="DF80" s="34"/>
      <c r="DH80" s="115"/>
      <c r="DI80" s="15"/>
      <c r="DK80" s="34"/>
      <c r="DM80" s="115"/>
      <c r="DN80" s="15"/>
      <c r="DP80" s="34"/>
      <c r="DR80" s="115"/>
      <c r="DS80" s="15"/>
      <c r="DU80" s="34"/>
      <c r="DW80" s="115"/>
    </row>
    <row r="81" spans="1:127" ht="13.5" customHeight="1">
      <c r="A81" s="66"/>
      <c r="C81" s="15"/>
      <c r="E81" s="34"/>
      <c r="G81" s="115"/>
      <c r="H81" s="15"/>
      <c r="J81" s="34"/>
      <c r="L81" s="115"/>
      <c r="M81" s="15"/>
      <c r="O81" s="34"/>
      <c r="Q81" s="115"/>
      <c r="R81" s="15"/>
      <c r="T81" s="34"/>
      <c r="V81" s="115"/>
      <c r="W81" s="15"/>
      <c r="Y81" s="34"/>
      <c r="AA81" s="115"/>
      <c r="AB81" s="15"/>
      <c r="AD81" s="34"/>
      <c r="AF81" s="115"/>
      <c r="AG81" s="15"/>
      <c r="AI81" s="34"/>
      <c r="AK81" s="115"/>
      <c r="AL81" s="15"/>
      <c r="AN81" s="34"/>
      <c r="AP81" s="115"/>
      <c r="AQ81" s="15"/>
      <c r="AS81" s="34"/>
      <c r="AU81" s="115"/>
      <c r="AV81" s="15"/>
      <c r="AX81" s="34"/>
      <c r="AZ81" s="115"/>
      <c r="BA81" s="15"/>
      <c r="BC81" s="34"/>
      <c r="BE81" s="115"/>
      <c r="BF81" s="15"/>
      <c r="BH81" s="34"/>
      <c r="BJ81" s="115"/>
      <c r="BK81" s="15"/>
      <c r="BM81" s="34"/>
      <c r="BO81" s="115"/>
      <c r="BP81" s="15"/>
      <c r="BR81" s="34"/>
      <c r="BT81" s="115"/>
      <c r="BU81" s="15"/>
      <c r="BW81" s="34"/>
      <c r="BY81" s="115"/>
      <c r="BZ81" s="15"/>
      <c r="CB81" s="34"/>
      <c r="CD81" s="115"/>
      <c r="CE81" s="15"/>
      <c r="CG81" s="34"/>
      <c r="CI81" s="115"/>
      <c r="CJ81" s="15"/>
      <c r="CL81" s="34"/>
      <c r="CN81" s="115"/>
      <c r="CO81" s="15"/>
      <c r="CQ81" s="34"/>
      <c r="CS81" s="115"/>
      <c r="CT81" s="15"/>
      <c r="CV81" s="34"/>
      <c r="CX81" s="115"/>
      <c r="CY81" s="15"/>
      <c r="DA81" s="34"/>
      <c r="DC81" s="115"/>
      <c r="DD81" s="15"/>
      <c r="DF81" s="34"/>
      <c r="DH81" s="115"/>
      <c r="DI81" s="15"/>
      <c r="DK81" s="34"/>
      <c r="DM81" s="115"/>
      <c r="DN81" s="15"/>
      <c r="DP81" s="34"/>
      <c r="DR81" s="115"/>
      <c r="DS81" s="15"/>
      <c r="DU81" s="34"/>
      <c r="DW81" s="115"/>
    </row>
    <row r="82" spans="1:127" ht="13.5" customHeight="1">
      <c r="A82" s="66"/>
      <c r="C82" s="15"/>
      <c r="E82" s="34"/>
      <c r="G82" s="115"/>
      <c r="H82" s="15"/>
      <c r="J82" s="34"/>
      <c r="L82" s="115"/>
      <c r="M82" s="15"/>
      <c r="O82" s="34"/>
      <c r="Q82" s="115"/>
      <c r="R82" s="15"/>
      <c r="T82" s="34"/>
      <c r="V82" s="115"/>
      <c r="W82" s="15"/>
      <c r="Y82" s="34"/>
      <c r="AA82" s="115"/>
      <c r="AB82" s="15"/>
      <c r="AD82" s="34"/>
      <c r="AF82" s="115"/>
      <c r="AG82" s="15"/>
      <c r="AI82" s="34"/>
      <c r="AK82" s="115"/>
      <c r="AL82" s="15"/>
      <c r="AN82" s="34"/>
      <c r="AP82" s="115"/>
      <c r="AQ82" s="15"/>
      <c r="AS82" s="34"/>
      <c r="AU82" s="115"/>
      <c r="AV82" s="15"/>
      <c r="AX82" s="34"/>
      <c r="AZ82" s="115"/>
      <c r="BA82" s="15"/>
      <c r="BC82" s="34"/>
      <c r="BE82" s="115"/>
      <c r="BF82" s="15"/>
      <c r="BH82" s="34"/>
      <c r="BJ82" s="115"/>
      <c r="BK82" s="15"/>
      <c r="BM82" s="34"/>
      <c r="BO82" s="115"/>
      <c r="BP82" s="15"/>
      <c r="BR82" s="34"/>
      <c r="BT82" s="115"/>
      <c r="BU82" s="15"/>
      <c r="BW82" s="34"/>
      <c r="BY82" s="115"/>
      <c r="BZ82" s="15"/>
      <c r="CB82" s="34"/>
      <c r="CD82" s="115"/>
      <c r="CE82" s="15"/>
      <c r="CG82" s="34"/>
      <c r="CI82" s="115"/>
      <c r="CJ82" s="15"/>
      <c r="CL82" s="34"/>
      <c r="CN82" s="115"/>
      <c r="CO82" s="15"/>
      <c r="CQ82" s="34"/>
      <c r="CS82" s="115"/>
      <c r="CT82" s="15"/>
      <c r="CV82" s="34"/>
      <c r="CX82" s="115"/>
      <c r="CY82" s="15"/>
      <c r="DA82" s="34"/>
      <c r="DC82" s="115"/>
      <c r="DD82" s="15"/>
      <c r="DF82" s="34"/>
      <c r="DH82" s="115"/>
      <c r="DI82" s="15"/>
      <c r="DK82" s="34"/>
      <c r="DM82" s="115"/>
      <c r="DN82" s="15"/>
      <c r="DP82" s="34"/>
      <c r="DR82" s="115"/>
      <c r="DS82" s="15"/>
      <c r="DU82" s="34"/>
      <c r="DW82" s="115"/>
    </row>
    <row r="83" spans="1:127" ht="13.5" customHeight="1">
      <c r="A83" s="66"/>
      <c r="C83" s="15"/>
      <c r="E83" s="34"/>
      <c r="G83" s="115"/>
      <c r="H83" s="15"/>
      <c r="J83" s="34"/>
      <c r="L83" s="115"/>
      <c r="M83" s="15"/>
      <c r="O83" s="34"/>
      <c r="Q83" s="115"/>
      <c r="R83" s="15"/>
      <c r="T83" s="34"/>
      <c r="V83" s="115"/>
      <c r="W83" s="15"/>
      <c r="Y83" s="34"/>
      <c r="AA83" s="115"/>
      <c r="AB83" s="15"/>
      <c r="AD83" s="34"/>
      <c r="AF83" s="115"/>
      <c r="AG83" s="15"/>
      <c r="AI83" s="34"/>
      <c r="AK83" s="115"/>
      <c r="AL83" s="15"/>
      <c r="AN83" s="34"/>
      <c r="AP83" s="115"/>
      <c r="AQ83" s="15"/>
      <c r="AS83" s="34"/>
      <c r="AU83" s="115"/>
      <c r="AV83" s="15"/>
      <c r="AX83" s="34"/>
      <c r="AZ83" s="115"/>
      <c r="BA83" s="15"/>
      <c r="BC83" s="34"/>
      <c r="BE83" s="115"/>
      <c r="BF83" s="15"/>
      <c r="BH83" s="34"/>
      <c r="BJ83" s="115"/>
      <c r="BK83" s="15"/>
      <c r="BM83" s="34"/>
      <c r="BO83" s="115"/>
      <c r="BP83" s="15"/>
      <c r="BR83" s="34"/>
      <c r="BT83" s="115"/>
      <c r="BU83" s="15"/>
      <c r="BW83" s="34"/>
      <c r="BY83" s="115"/>
      <c r="BZ83" s="15"/>
      <c r="CB83" s="34"/>
      <c r="CD83" s="115"/>
      <c r="CE83" s="15"/>
      <c r="CG83" s="34"/>
      <c r="CI83" s="115"/>
      <c r="CJ83" s="15"/>
      <c r="CL83" s="34"/>
      <c r="CN83" s="115"/>
      <c r="CO83" s="15"/>
      <c r="CQ83" s="34"/>
      <c r="CS83" s="115"/>
      <c r="CT83" s="15"/>
      <c r="CV83" s="34"/>
      <c r="CX83" s="115"/>
      <c r="CY83" s="15"/>
      <c r="DA83" s="34"/>
      <c r="DC83" s="115"/>
      <c r="DD83" s="15"/>
      <c r="DF83" s="34"/>
      <c r="DH83" s="115"/>
      <c r="DI83" s="15"/>
      <c r="DK83" s="34"/>
      <c r="DM83" s="115"/>
      <c r="DN83" s="15"/>
      <c r="DP83" s="34"/>
      <c r="DR83" s="115"/>
      <c r="DS83" s="15"/>
      <c r="DU83" s="34"/>
      <c r="DW83" s="115"/>
    </row>
    <row r="84" spans="1:127" ht="13.5" customHeight="1">
      <c r="A84" s="66"/>
      <c r="C84" s="15"/>
      <c r="E84" s="34"/>
      <c r="G84" s="115"/>
      <c r="H84" s="15"/>
      <c r="J84" s="34"/>
      <c r="L84" s="115"/>
      <c r="M84" s="15"/>
      <c r="O84" s="34"/>
      <c r="Q84" s="115"/>
      <c r="R84" s="15"/>
      <c r="T84" s="34"/>
      <c r="V84" s="115"/>
      <c r="W84" s="15"/>
      <c r="Y84" s="34"/>
      <c r="AA84" s="115"/>
      <c r="AB84" s="15"/>
      <c r="AD84" s="34"/>
      <c r="AF84" s="115"/>
      <c r="AG84" s="15"/>
      <c r="AI84" s="34"/>
      <c r="AK84" s="115"/>
      <c r="AL84" s="15"/>
      <c r="AN84" s="34"/>
      <c r="AP84" s="115"/>
      <c r="AQ84" s="15"/>
      <c r="AS84" s="34"/>
      <c r="AU84" s="115"/>
      <c r="AV84" s="15"/>
      <c r="AX84" s="34"/>
      <c r="AZ84" s="115"/>
      <c r="BA84" s="15"/>
      <c r="BC84" s="34"/>
      <c r="BE84" s="115"/>
      <c r="BF84" s="15"/>
      <c r="BH84" s="34"/>
      <c r="BJ84" s="115"/>
      <c r="BK84" s="15"/>
      <c r="BM84" s="34"/>
      <c r="BO84" s="115"/>
      <c r="BP84" s="15"/>
      <c r="BR84" s="34"/>
      <c r="BT84" s="115"/>
      <c r="BU84" s="15"/>
      <c r="BW84" s="34"/>
      <c r="BY84" s="115"/>
      <c r="BZ84" s="15"/>
      <c r="CB84" s="34"/>
      <c r="CD84" s="115"/>
      <c r="CE84" s="15"/>
      <c r="CG84" s="34"/>
      <c r="CI84" s="115"/>
      <c r="CJ84" s="15"/>
      <c r="CL84" s="34"/>
      <c r="CN84" s="115"/>
      <c r="CO84" s="15"/>
      <c r="CQ84" s="34"/>
      <c r="CS84" s="115"/>
      <c r="CT84" s="15"/>
      <c r="CV84" s="34"/>
      <c r="CX84" s="115"/>
      <c r="CY84" s="15"/>
      <c r="DA84" s="34"/>
      <c r="DC84" s="115"/>
      <c r="DD84" s="15"/>
      <c r="DF84" s="34"/>
      <c r="DH84" s="115"/>
      <c r="DI84" s="15"/>
      <c r="DK84" s="34"/>
      <c r="DM84" s="115"/>
      <c r="DN84" s="15"/>
      <c r="DP84" s="34"/>
      <c r="DR84" s="115"/>
      <c r="DS84" s="15"/>
      <c r="DU84" s="34"/>
      <c r="DW84" s="115"/>
    </row>
    <row r="85" spans="1:127" ht="13.5" customHeight="1">
      <c r="A85" s="66"/>
      <c r="C85" s="15"/>
      <c r="E85" s="34"/>
      <c r="G85" s="115"/>
      <c r="H85" s="15"/>
      <c r="J85" s="34"/>
      <c r="L85" s="115"/>
      <c r="M85" s="15"/>
      <c r="O85" s="34"/>
      <c r="Q85" s="115"/>
      <c r="R85" s="15"/>
      <c r="T85" s="34"/>
      <c r="V85" s="115"/>
      <c r="W85" s="15"/>
      <c r="Y85" s="34"/>
      <c r="AA85" s="115"/>
      <c r="AB85" s="15"/>
      <c r="AD85" s="34"/>
      <c r="AF85" s="115"/>
      <c r="AG85" s="15"/>
      <c r="AI85" s="34"/>
      <c r="AK85" s="115"/>
      <c r="AL85" s="15"/>
      <c r="AN85" s="34"/>
      <c r="AP85" s="115"/>
      <c r="AQ85" s="15"/>
      <c r="AS85" s="34"/>
      <c r="AU85" s="115"/>
      <c r="AV85" s="15"/>
      <c r="AX85" s="34"/>
      <c r="AZ85" s="115"/>
      <c r="BA85" s="15"/>
      <c r="BC85" s="34"/>
      <c r="BE85" s="115"/>
      <c r="BF85" s="15"/>
      <c r="BH85" s="34"/>
      <c r="BJ85" s="115"/>
      <c r="BK85" s="15"/>
      <c r="BM85" s="34"/>
      <c r="BO85" s="115"/>
      <c r="BP85" s="15"/>
      <c r="BR85" s="34"/>
      <c r="BT85" s="115"/>
      <c r="BU85" s="15"/>
      <c r="BW85" s="34"/>
      <c r="BY85" s="115"/>
      <c r="BZ85" s="15"/>
      <c r="CB85" s="34"/>
      <c r="CD85" s="115"/>
      <c r="CE85" s="15"/>
      <c r="CG85" s="34"/>
      <c r="CI85" s="115"/>
      <c r="CJ85" s="15"/>
      <c r="CL85" s="34"/>
      <c r="CN85" s="115"/>
      <c r="CO85" s="15"/>
      <c r="CQ85" s="34"/>
      <c r="CS85" s="115"/>
      <c r="CT85" s="15"/>
      <c r="CV85" s="34"/>
      <c r="CX85" s="115"/>
      <c r="CY85" s="15"/>
      <c r="DA85" s="34"/>
      <c r="DC85" s="115"/>
      <c r="DD85" s="15"/>
      <c r="DF85" s="34"/>
      <c r="DH85" s="115"/>
      <c r="DI85" s="15"/>
      <c r="DK85" s="34"/>
      <c r="DM85" s="115"/>
      <c r="DN85" s="15"/>
      <c r="DP85" s="34"/>
      <c r="DR85" s="115"/>
      <c r="DS85" s="15"/>
      <c r="DU85" s="34"/>
      <c r="DW85" s="115"/>
    </row>
    <row r="86" spans="1:127" ht="13.5" customHeight="1">
      <c r="A86" s="66"/>
      <c r="C86" s="15"/>
      <c r="E86" s="34"/>
      <c r="G86" s="115"/>
      <c r="H86" s="15"/>
      <c r="J86" s="34"/>
      <c r="L86" s="115"/>
      <c r="M86" s="15"/>
      <c r="O86" s="34"/>
      <c r="Q86" s="115"/>
      <c r="R86" s="15"/>
      <c r="T86" s="34"/>
      <c r="V86" s="115"/>
      <c r="W86" s="15"/>
      <c r="Y86" s="34"/>
      <c r="AA86" s="115"/>
      <c r="AB86" s="15"/>
      <c r="AD86" s="34"/>
      <c r="AF86" s="115"/>
      <c r="AG86" s="15"/>
      <c r="AI86" s="34"/>
      <c r="AK86" s="115"/>
      <c r="AL86" s="15"/>
      <c r="AN86" s="34"/>
      <c r="AP86" s="115"/>
      <c r="AQ86" s="15"/>
      <c r="AS86" s="34"/>
      <c r="AU86" s="115"/>
      <c r="AV86" s="15"/>
      <c r="AX86" s="34"/>
      <c r="AZ86" s="115"/>
      <c r="BA86" s="15"/>
      <c r="BC86" s="34"/>
      <c r="BE86" s="115"/>
      <c r="BF86" s="15"/>
      <c r="BH86" s="34"/>
      <c r="BJ86" s="115"/>
      <c r="BK86" s="15"/>
      <c r="BM86" s="34"/>
      <c r="BO86" s="115"/>
      <c r="BP86" s="15"/>
      <c r="BR86" s="34"/>
      <c r="BT86" s="115"/>
      <c r="BU86" s="15"/>
      <c r="BW86" s="34"/>
      <c r="BY86" s="115"/>
      <c r="BZ86" s="15"/>
      <c r="CB86" s="34"/>
      <c r="CD86" s="115"/>
      <c r="CE86" s="15"/>
      <c r="CG86" s="34"/>
      <c r="CI86" s="115"/>
      <c r="CJ86" s="15"/>
      <c r="CL86" s="34"/>
      <c r="CN86" s="115"/>
      <c r="CO86" s="15"/>
      <c r="CQ86" s="34"/>
      <c r="CS86" s="115"/>
      <c r="CT86" s="15"/>
      <c r="CV86" s="34"/>
      <c r="CX86" s="115"/>
      <c r="CY86" s="15"/>
      <c r="DA86" s="34"/>
      <c r="DC86" s="115"/>
      <c r="DD86" s="15"/>
      <c r="DF86" s="34"/>
      <c r="DH86" s="115"/>
      <c r="DI86" s="15"/>
      <c r="DK86" s="34"/>
      <c r="DM86" s="115"/>
      <c r="DN86" s="15"/>
      <c r="DP86" s="34"/>
      <c r="DR86" s="115"/>
      <c r="DS86" s="15"/>
      <c r="DU86" s="34"/>
      <c r="DW86" s="115"/>
    </row>
    <row r="87" spans="1:127" ht="13.5" customHeight="1">
      <c r="A87" s="66"/>
      <c r="C87" s="15"/>
      <c r="E87" s="34"/>
      <c r="G87" s="115"/>
      <c r="H87" s="15"/>
      <c r="J87" s="34"/>
      <c r="L87" s="115"/>
      <c r="M87" s="15"/>
      <c r="O87" s="34"/>
      <c r="Q87" s="115"/>
      <c r="R87" s="15"/>
      <c r="T87" s="34"/>
      <c r="V87" s="115"/>
      <c r="W87" s="15"/>
      <c r="Y87" s="34"/>
      <c r="AA87" s="115"/>
      <c r="AB87" s="15"/>
      <c r="AD87" s="34"/>
      <c r="AF87" s="115"/>
      <c r="AG87" s="15"/>
      <c r="AI87" s="34"/>
      <c r="AK87" s="115"/>
      <c r="AL87" s="15"/>
      <c r="AN87" s="34"/>
      <c r="AP87" s="115"/>
      <c r="AQ87" s="15"/>
      <c r="AS87" s="34"/>
      <c r="AU87" s="115"/>
      <c r="AV87" s="15"/>
      <c r="AX87" s="34"/>
      <c r="AZ87" s="115"/>
      <c r="BA87" s="15"/>
      <c r="BC87" s="34"/>
      <c r="BE87" s="115"/>
      <c r="BF87" s="15"/>
      <c r="BH87" s="34"/>
      <c r="BJ87" s="115"/>
      <c r="BK87" s="15"/>
      <c r="BM87" s="34"/>
      <c r="BO87" s="115"/>
      <c r="BP87" s="15"/>
      <c r="BR87" s="34"/>
      <c r="BT87" s="115"/>
      <c r="BU87" s="15"/>
      <c r="BW87" s="34"/>
      <c r="BY87" s="115"/>
      <c r="BZ87" s="15"/>
      <c r="CB87" s="34"/>
      <c r="CD87" s="115"/>
      <c r="CE87" s="15"/>
      <c r="CG87" s="34"/>
      <c r="CI87" s="115"/>
      <c r="CJ87" s="15"/>
      <c r="CL87" s="34"/>
      <c r="CN87" s="115"/>
      <c r="CO87" s="15"/>
      <c r="CQ87" s="34"/>
      <c r="CS87" s="115"/>
      <c r="CT87" s="15"/>
      <c r="CV87" s="34"/>
      <c r="CX87" s="115"/>
      <c r="CY87" s="15"/>
      <c r="DA87" s="34"/>
      <c r="DC87" s="115"/>
      <c r="DD87" s="15"/>
      <c r="DF87" s="34"/>
      <c r="DH87" s="115"/>
      <c r="DI87" s="15"/>
      <c r="DK87" s="34"/>
      <c r="DM87" s="115"/>
      <c r="DN87" s="15"/>
      <c r="DP87" s="34"/>
      <c r="DR87" s="115"/>
      <c r="DS87" s="15"/>
      <c r="DU87" s="34"/>
      <c r="DW87" s="115"/>
    </row>
    <row r="88" spans="1:127" ht="13.5" customHeight="1">
      <c r="A88" s="66"/>
      <c r="C88" s="15"/>
      <c r="E88" s="34"/>
      <c r="G88" s="115"/>
      <c r="H88" s="15"/>
      <c r="J88" s="34"/>
      <c r="L88" s="115"/>
      <c r="M88" s="15"/>
      <c r="O88" s="34"/>
      <c r="Q88" s="115"/>
      <c r="R88" s="15"/>
      <c r="T88" s="34"/>
      <c r="V88" s="115"/>
      <c r="W88" s="15"/>
      <c r="Y88" s="34"/>
      <c r="AA88" s="115"/>
      <c r="AB88" s="15"/>
      <c r="AD88" s="34"/>
      <c r="AF88" s="115"/>
      <c r="AG88" s="15"/>
      <c r="AI88" s="34"/>
      <c r="AK88" s="115"/>
      <c r="AL88" s="15"/>
      <c r="AN88" s="34"/>
      <c r="AP88" s="115"/>
      <c r="AQ88" s="15"/>
      <c r="AS88" s="34"/>
      <c r="AU88" s="115"/>
      <c r="AV88" s="15"/>
      <c r="AX88" s="34"/>
      <c r="AZ88" s="115"/>
      <c r="BA88" s="15"/>
      <c r="BC88" s="34"/>
      <c r="BE88" s="115"/>
      <c r="BF88" s="15"/>
      <c r="BH88" s="34"/>
      <c r="BJ88" s="115"/>
      <c r="BK88" s="15"/>
      <c r="BM88" s="34"/>
      <c r="BO88" s="115"/>
      <c r="BP88" s="15"/>
      <c r="BR88" s="34"/>
      <c r="BT88" s="115"/>
      <c r="BU88" s="15"/>
      <c r="BW88" s="34"/>
      <c r="BY88" s="115"/>
      <c r="BZ88" s="15"/>
      <c r="CB88" s="34"/>
      <c r="CD88" s="115"/>
      <c r="CE88" s="15"/>
      <c r="CG88" s="34"/>
      <c r="CI88" s="115"/>
      <c r="CJ88" s="15"/>
      <c r="CL88" s="34"/>
      <c r="CN88" s="115"/>
      <c r="CO88" s="15"/>
      <c r="CQ88" s="34"/>
      <c r="CS88" s="115"/>
      <c r="CT88" s="15"/>
      <c r="CV88" s="34"/>
      <c r="CX88" s="115"/>
      <c r="CY88" s="15"/>
      <c r="DA88" s="34"/>
      <c r="DC88" s="115"/>
      <c r="DD88" s="15"/>
      <c r="DF88" s="34"/>
      <c r="DH88" s="115"/>
      <c r="DI88" s="15"/>
      <c r="DK88" s="34"/>
      <c r="DM88" s="115"/>
      <c r="DN88" s="15"/>
      <c r="DP88" s="34"/>
      <c r="DR88" s="115"/>
      <c r="DS88" s="15"/>
      <c r="DU88" s="34"/>
      <c r="DW88" s="115"/>
    </row>
    <row r="89" spans="1:127" ht="13.5" customHeight="1">
      <c r="A89" s="66"/>
      <c r="C89" s="15"/>
      <c r="E89" s="34"/>
      <c r="G89" s="115"/>
      <c r="H89" s="15"/>
      <c r="J89" s="34"/>
      <c r="L89" s="115"/>
      <c r="M89" s="15"/>
      <c r="O89" s="34"/>
      <c r="Q89" s="115"/>
      <c r="R89" s="15"/>
      <c r="T89" s="34"/>
      <c r="V89" s="115"/>
      <c r="W89" s="15"/>
      <c r="Y89" s="34"/>
      <c r="AA89" s="115"/>
      <c r="AB89" s="15"/>
      <c r="AD89" s="34"/>
      <c r="AF89" s="115"/>
      <c r="AG89" s="15"/>
      <c r="AI89" s="34"/>
      <c r="AK89" s="115"/>
      <c r="AL89" s="15"/>
      <c r="AN89" s="34"/>
      <c r="AP89" s="115"/>
      <c r="AQ89" s="15"/>
      <c r="AS89" s="34"/>
      <c r="AU89" s="115"/>
      <c r="AV89" s="15"/>
      <c r="AX89" s="34"/>
      <c r="AZ89" s="115"/>
      <c r="BA89" s="15"/>
      <c r="BC89" s="34"/>
      <c r="BE89" s="115"/>
      <c r="BF89" s="15"/>
      <c r="BH89" s="34"/>
      <c r="BJ89" s="115"/>
      <c r="BK89" s="15"/>
      <c r="BM89" s="34"/>
      <c r="BO89" s="115"/>
      <c r="BP89" s="15"/>
      <c r="BR89" s="34"/>
      <c r="BT89" s="115"/>
      <c r="BU89" s="15"/>
      <c r="BW89" s="34"/>
      <c r="BY89" s="115"/>
      <c r="BZ89" s="15"/>
      <c r="CB89" s="34"/>
      <c r="CD89" s="115"/>
      <c r="CE89" s="15"/>
      <c r="CG89" s="34"/>
      <c r="CI89" s="115"/>
      <c r="CJ89" s="15"/>
      <c r="CL89" s="34"/>
      <c r="CN89" s="115"/>
      <c r="CO89" s="15"/>
      <c r="CQ89" s="34"/>
      <c r="CS89" s="115"/>
      <c r="CT89" s="15"/>
      <c r="CV89" s="34"/>
      <c r="CX89" s="115"/>
      <c r="CY89" s="15"/>
      <c r="DA89" s="34"/>
      <c r="DC89" s="115"/>
      <c r="DD89" s="15"/>
      <c r="DF89" s="34"/>
      <c r="DH89" s="115"/>
      <c r="DI89" s="15"/>
      <c r="DK89" s="34"/>
      <c r="DM89" s="115"/>
      <c r="DN89" s="15"/>
      <c r="DP89" s="34"/>
      <c r="DR89" s="115"/>
      <c r="DS89" s="15"/>
      <c r="DU89" s="34"/>
      <c r="DW89" s="115"/>
    </row>
    <row r="90" spans="1:127" ht="13.5" customHeight="1">
      <c r="A90" s="66"/>
      <c r="C90" s="15"/>
      <c r="E90" s="34"/>
      <c r="G90" s="115"/>
      <c r="H90" s="15"/>
      <c r="J90" s="34"/>
      <c r="L90" s="115"/>
      <c r="M90" s="15"/>
      <c r="O90" s="34"/>
      <c r="Q90" s="115"/>
      <c r="R90" s="15"/>
      <c r="T90" s="34"/>
      <c r="V90" s="115"/>
      <c r="W90" s="15"/>
      <c r="Y90" s="34"/>
      <c r="AA90" s="115"/>
      <c r="AB90" s="15"/>
      <c r="AD90" s="34"/>
      <c r="AF90" s="115"/>
      <c r="AG90" s="15"/>
      <c r="AI90" s="34"/>
      <c r="AK90" s="115"/>
      <c r="AL90" s="15"/>
      <c r="AN90" s="34"/>
      <c r="AP90" s="115"/>
      <c r="AQ90" s="15"/>
      <c r="AS90" s="34"/>
      <c r="AU90" s="115"/>
      <c r="AV90" s="15"/>
      <c r="AX90" s="34"/>
      <c r="AZ90" s="115"/>
      <c r="BA90" s="15"/>
      <c r="BC90" s="34"/>
      <c r="BE90" s="115"/>
      <c r="BF90" s="15"/>
      <c r="BH90" s="34"/>
      <c r="BJ90" s="115"/>
      <c r="BK90" s="15"/>
      <c r="BM90" s="34"/>
      <c r="BO90" s="115"/>
      <c r="BP90" s="15"/>
      <c r="BR90" s="34"/>
      <c r="BT90" s="115"/>
      <c r="BU90" s="15"/>
      <c r="BW90" s="34"/>
      <c r="BY90" s="115"/>
      <c r="BZ90" s="15"/>
      <c r="CB90" s="34"/>
      <c r="CD90" s="115"/>
      <c r="CE90" s="15"/>
      <c r="CG90" s="34"/>
      <c r="CI90" s="115"/>
      <c r="CJ90" s="15"/>
      <c r="CL90" s="34"/>
      <c r="CN90" s="115"/>
      <c r="CO90" s="15"/>
      <c r="CQ90" s="34"/>
      <c r="CS90" s="115"/>
      <c r="CT90" s="15"/>
      <c r="CV90" s="34"/>
      <c r="CX90" s="115"/>
      <c r="CY90" s="15"/>
      <c r="DA90" s="34"/>
      <c r="DC90" s="115"/>
      <c r="DD90" s="15"/>
      <c r="DF90" s="34"/>
      <c r="DH90" s="115"/>
      <c r="DI90" s="15"/>
      <c r="DK90" s="34"/>
      <c r="DM90" s="115"/>
      <c r="DN90" s="15"/>
      <c r="DP90" s="34"/>
      <c r="DR90" s="115"/>
      <c r="DS90" s="15"/>
      <c r="DU90" s="34"/>
      <c r="DW90" s="115"/>
    </row>
    <row r="91" spans="1:127" ht="13.5" customHeight="1">
      <c r="A91" s="66"/>
      <c r="C91" s="15"/>
      <c r="E91" s="34"/>
      <c r="G91" s="115"/>
      <c r="H91" s="15"/>
      <c r="J91" s="34"/>
      <c r="L91" s="115"/>
      <c r="M91" s="15"/>
      <c r="O91" s="34"/>
      <c r="Q91" s="115"/>
      <c r="R91" s="15"/>
      <c r="T91" s="34"/>
      <c r="V91" s="115"/>
      <c r="W91" s="15"/>
      <c r="Y91" s="34"/>
      <c r="AA91" s="115"/>
      <c r="AB91" s="15"/>
      <c r="AD91" s="34"/>
      <c r="AF91" s="115"/>
      <c r="AG91" s="15"/>
      <c r="AI91" s="34"/>
      <c r="AK91" s="115"/>
      <c r="AL91" s="15"/>
      <c r="AN91" s="34"/>
      <c r="AP91" s="115"/>
      <c r="AQ91" s="15"/>
      <c r="AS91" s="34"/>
      <c r="AU91" s="115"/>
      <c r="AV91" s="15"/>
      <c r="AX91" s="34"/>
      <c r="AZ91" s="115"/>
      <c r="BA91" s="15"/>
      <c r="BC91" s="34"/>
      <c r="BE91" s="115"/>
      <c r="BF91" s="15"/>
      <c r="BH91" s="34"/>
      <c r="BJ91" s="115"/>
      <c r="BK91" s="15"/>
      <c r="BM91" s="34"/>
      <c r="BO91" s="115"/>
      <c r="BP91" s="15"/>
      <c r="BR91" s="34"/>
      <c r="BT91" s="115"/>
      <c r="BU91" s="15"/>
      <c r="BW91" s="34"/>
      <c r="BY91" s="115"/>
      <c r="BZ91" s="15"/>
      <c r="CB91" s="34"/>
      <c r="CD91" s="115"/>
      <c r="CE91" s="15"/>
      <c r="CG91" s="34"/>
      <c r="CI91" s="115"/>
      <c r="CJ91" s="15"/>
      <c r="CL91" s="34"/>
      <c r="CN91" s="115"/>
      <c r="CO91" s="15"/>
      <c r="CQ91" s="34"/>
      <c r="CS91" s="115"/>
      <c r="CT91" s="15"/>
      <c r="CV91" s="34"/>
      <c r="CX91" s="115"/>
      <c r="CY91" s="15"/>
      <c r="DA91" s="34"/>
      <c r="DC91" s="115"/>
      <c r="DD91" s="15"/>
      <c r="DF91" s="34"/>
      <c r="DH91" s="115"/>
      <c r="DI91" s="15"/>
      <c r="DK91" s="34"/>
      <c r="DM91" s="115"/>
      <c r="DN91" s="15"/>
      <c r="DP91" s="34"/>
      <c r="DR91" s="115"/>
      <c r="DS91" s="15"/>
      <c r="DU91" s="34"/>
      <c r="DW91" s="115"/>
    </row>
    <row r="92" spans="1:127" ht="13.5" customHeight="1">
      <c r="A92" s="66"/>
      <c r="C92" s="15"/>
      <c r="E92" s="34"/>
      <c r="G92" s="115"/>
      <c r="H92" s="15"/>
      <c r="J92" s="34"/>
      <c r="L92" s="115"/>
      <c r="M92" s="15"/>
      <c r="O92" s="34"/>
      <c r="Q92" s="115"/>
      <c r="R92" s="15"/>
      <c r="T92" s="34"/>
      <c r="V92" s="115"/>
      <c r="W92" s="15"/>
      <c r="Y92" s="34"/>
      <c r="AA92" s="115"/>
      <c r="AB92" s="15"/>
      <c r="AD92" s="34"/>
      <c r="AF92" s="115"/>
      <c r="AG92" s="15"/>
      <c r="AI92" s="34"/>
      <c r="AK92" s="115"/>
      <c r="AL92" s="15"/>
      <c r="AN92" s="34"/>
      <c r="AP92" s="115"/>
      <c r="AQ92" s="15"/>
      <c r="AS92" s="34"/>
      <c r="AU92" s="115"/>
      <c r="AV92" s="15"/>
      <c r="AX92" s="34"/>
      <c r="AZ92" s="115"/>
      <c r="BA92" s="15"/>
      <c r="BC92" s="34"/>
      <c r="BE92" s="115"/>
      <c r="BF92" s="15"/>
      <c r="BH92" s="34"/>
      <c r="BJ92" s="115"/>
      <c r="BK92" s="15"/>
      <c r="BM92" s="34"/>
      <c r="BO92" s="115"/>
      <c r="BP92" s="15"/>
      <c r="BR92" s="34"/>
      <c r="BT92" s="115"/>
      <c r="BU92" s="15"/>
      <c r="BW92" s="34"/>
      <c r="BY92" s="115"/>
      <c r="BZ92" s="15"/>
      <c r="CB92" s="34"/>
      <c r="CD92" s="115"/>
      <c r="CE92" s="15"/>
      <c r="CG92" s="34"/>
      <c r="CI92" s="115"/>
      <c r="CJ92" s="15"/>
      <c r="CL92" s="34"/>
      <c r="CN92" s="115"/>
      <c r="CO92" s="15"/>
      <c r="CQ92" s="34"/>
      <c r="CS92" s="115"/>
      <c r="CT92" s="15"/>
      <c r="CV92" s="34"/>
      <c r="CX92" s="115"/>
      <c r="CY92" s="15"/>
      <c r="DA92" s="34"/>
      <c r="DC92" s="115"/>
      <c r="DD92" s="15"/>
      <c r="DF92" s="34"/>
      <c r="DH92" s="115"/>
      <c r="DI92" s="15"/>
      <c r="DK92" s="34"/>
      <c r="DM92" s="115"/>
      <c r="DN92" s="15"/>
      <c r="DP92" s="34"/>
      <c r="DR92" s="115"/>
      <c r="DS92" s="15"/>
      <c r="DU92" s="34"/>
      <c r="DW92" s="115"/>
    </row>
    <row r="93" spans="1:127" ht="13.5" customHeight="1">
      <c r="A93" s="66"/>
      <c r="C93" s="15"/>
      <c r="E93" s="34"/>
      <c r="G93" s="115"/>
      <c r="H93" s="15"/>
      <c r="J93" s="34"/>
      <c r="L93" s="115"/>
      <c r="M93" s="15"/>
      <c r="O93" s="34"/>
      <c r="Q93" s="115"/>
      <c r="R93" s="15"/>
      <c r="T93" s="34"/>
      <c r="V93" s="115"/>
      <c r="W93" s="15"/>
      <c r="Y93" s="34"/>
      <c r="AA93" s="115"/>
      <c r="AB93" s="15"/>
      <c r="AD93" s="34"/>
      <c r="AF93" s="115"/>
      <c r="AG93" s="15"/>
      <c r="AI93" s="34"/>
      <c r="AK93" s="115"/>
      <c r="AL93" s="15"/>
      <c r="AN93" s="34"/>
      <c r="AP93" s="115"/>
      <c r="AQ93" s="15"/>
      <c r="AS93" s="34"/>
      <c r="AU93" s="115"/>
      <c r="AV93" s="15"/>
      <c r="AX93" s="34"/>
      <c r="AZ93" s="115"/>
      <c r="BA93" s="15"/>
      <c r="BC93" s="34"/>
      <c r="BE93" s="115"/>
      <c r="BF93" s="15"/>
      <c r="BH93" s="34"/>
      <c r="BJ93" s="115"/>
      <c r="BK93" s="15"/>
      <c r="BM93" s="34"/>
      <c r="BO93" s="115"/>
      <c r="BP93" s="15"/>
      <c r="BR93" s="34"/>
      <c r="BT93" s="115"/>
      <c r="BU93" s="15"/>
      <c r="BW93" s="34"/>
      <c r="BY93" s="115"/>
      <c r="BZ93" s="15"/>
      <c r="CB93" s="34"/>
      <c r="CD93" s="115"/>
      <c r="CE93" s="15"/>
      <c r="CG93" s="34"/>
      <c r="CI93" s="115"/>
      <c r="CJ93" s="15"/>
      <c r="CL93" s="34"/>
      <c r="CN93" s="115"/>
      <c r="CO93" s="15"/>
      <c r="CQ93" s="34"/>
      <c r="CS93" s="115"/>
      <c r="CT93" s="15"/>
      <c r="CV93" s="34"/>
      <c r="CX93" s="115"/>
      <c r="CY93" s="15"/>
      <c r="DA93" s="34"/>
      <c r="DC93" s="115"/>
      <c r="DD93" s="15"/>
      <c r="DF93" s="34"/>
      <c r="DH93" s="115"/>
      <c r="DI93" s="15"/>
      <c r="DK93" s="34"/>
      <c r="DM93" s="115"/>
      <c r="DN93" s="15"/>
      <c r="DP93" s="34"/>
      <c r="DR93" s="115"/>
      <c r="DS93" s="15"/>
      <c r="DU93" s="34"/>
      <c r="DW93" s="115"/>
    </row>
    <row r="94" spans="1:127" ht="13.5" customHeight="1">
      <c r="A94" s="66"/>
      <c r="C94" s="15"/>
      <c r="E94" s="34"/>
      <c r="G94" s="115"/>
      <c r="H94" s="15"/>
      <c r="J94" s="34"/>
      <c r="L94" s="115"/>
      <c r="M94" s="15"/>
      <c r="O94" s="34"/>
      <c r="Q94" s="115"/>
      <c r="R94" s="15"/>
      <c r="T94" s="34"/>
      <c r="V94" s="115"/>
      <c r="W94" s="15"/>
      <c r="Y94" s="34"/>
      <c r="AA94" s="115"/>
      <c r="AB94" s="15"/>
      <c r="AD94" s="34"/>
      <c r="AF94" s="115"/>
      <c r="AG94" s="15"/>
      <c r="AI94" s="34"/>
      <c r="AK94" s="115"/>
      <c r="AL94" s="15"/>
      <c r="AN94" s="34"/>
      <c r="AP94" s="115"/>
      <c r="AQ94" s="15"/>
      <c r="AS94" s="34"/>
      <c r="AU94" s="115"/>
      <c r="AV94" s="15"/>
      <c r="AX94" s="34"/>
      <c r="AZ94" s="115"/>
      <c r="BA94" s="15"/>
      <c r="BC94" s="34"/>
      <c r="BE94" s="115"/>
      <c r="BF94" s="15"/>
      <c r="BH94" s="34"/>
      <c r="BJ94" s="115"/>
      <c r="BK94" s="15"/>
      <c r="BM94" s="34"/>
      <c r="BO94" s="115"/>
      <c r="BP94" s="15"/>
      <c r="BR94" s="34"/>
      <c r="BT94" s="115"/>
      <c r="BU94" s="15"/>
      <c r="BW94" s="34"/>
      <c r="BY94" s="115"/>
      <c r="BZ94" s="15"/>
      <c r="CB94" s="34"/>
      <c r="CD94" s="115"/>
      <c r="CE94" s="15"/>
      <c r="CG94" s="34"/>
      <c r="CI94" s="115"/>
      <c r="CJ94" s="15"/>
      <c r="CL94" s="34"/>
      <c r="CN94" s="115"/>
      <c r="CO94" s="15"/>
      <c r="CQ94" s="34"/>
      <c r="CS94" s="115"/>
      <c r="CT94" s="15"/>
      <c r="CV94" s="34"/>
      <c r="CX94" s="115"/>
      <c r="CY94" s="15"/>
      <c r="DA94" s="34"/>
      <c r="DC94" s="115"/>
      <c r="DD94" s="15"/>
      <c r="DF94" s="34"/>
      <c r="DH94" s="115"/>
      <c r="DI94" s="15"/>
      <c r="DK94" s="34"/>
      <c r="DM94" s="115"/>
      <c r="DN94" s="15"/>
      <c r="DP94" s="34"/>
      <c r="DR94" s="115"/>
      <c r="DS94" s="15"/>
      <c r="DU94" s="34"/>
      <c r="DW94" s="115"/>
    </row>
    <row r="95" spans="1:127" ht="13.5" customHeight="1">
      <c r="A95" s="66"/>
      <c r="C95" s="15"/>
      <c r="E95" s="34"/>
      <c r="G95" s="115"/>
      <c r="H95" s="15"/>
      <c r="J95" s="34"/>
      <c r="L95" s="115"/>
      <c r="M95" s="15"/>
      <c r="O95" s="34"/>
      <c r="Q95" s="115"/>
      <c r="R95" s="15"/>
      <c r="T95" s="34"/>
      <c r="V95" s="115"/>
      <c r="W95" s="15"/>
      <c r="Y95" s="34"/>
      <c r="AA95" s="115"/>
      <c r="AB95" s="15"/>
      <c r="AD95" s="34"/>
      <c r="AF95" s="115"/>
      <c r="AG95" s="15"/>
      <c r="AI95" s="34"/>
      <c r="AK95" s="115"/>
      <c r="AL95" s="15"/>
      <c r="AN95" s="34"/>
      <c r="AP95" s="115"/>
      <c r="AQ95" s="15"/>
      <c r="AS95" s="34"/>
      <c r="AU95" s="115"/>
      <c r="AV95" s="15"/>
      <c r="AX95" s="34"/>
      <c r="AZ95" s="115"/>
      <c r="BA95" s="15"/>
      <c r="BC95" s="34"/>
      <c r="BE95" s="115"/>
      <c r="BF95" s="15"/>
      <c r="BH95" s="34"/>
      <c r="BJ95" s="115"/>
      <c r="BK95" s="15"/>
      <c r="BM95" s="34"/>
      <c r="BO95" s="115"/>
      <c r="BP95" s="15"/>
      <c r="BR95" s="34"/>
      <c r="BT95" s="115"/>
      <c r="BU95" s="15"/>
      <c r="BW95" s="34"/>
      <c r="BY95" s="115"/>
      <c r="BZ95" s="15"/>
      <c r="CB95" s="34"/>
      <c r="CD95" s="115"/>
      <c r="CE95" s="15"/>
      <c r="CG95" s="34"/>
      <c r="CI95" s="115"/>
      <c r="CJ95" s="15"/>
      <c r="CL95" s="34"/>
      <c r="CN95" s="115"/>
      <c r="CO95" s="15"/>
      <c r="CQ95" s="34"/>
      <c r="CS95" s="115"/>
      <c r="CT95" s="15"/>
      <c r="CV95" s="34"/>
      <c r="CX95" s="115"/>
      <c r="CY95" s="15"/>
      <c r="DA95" s="34"/>
      <c r="DC95" s="115"/>
      <c r="DD95" s="15"/>
      <c r="DF95" s="34"/>
      <c r="DH95" s="115"/>
      <c r="DI95" s="15"/>
      <c r="DK95" s="34"/>
      <c r="DM95" s="115"/>
      <c r="DN95" s="15"/>
      <c r="DP95" s="34"/>
      <c r="DR95" s="115"/>
      <c r="DS95" s="15"/>
      <c r="DU95" s="34"/>
      <c r="DW95" s="115"/>
    </row>
    <row r="96" spans="1:127" ht="13.5" customHeight="1">
      <c r="A96" s="66"/>
      <c r="C96" s="15"/>
      <c r="E96" s="34"/>
      <c r="G96" s="115"/>
      <c r="H96" s="15"/>
      <c r="J96" s="34"/>
      <c r="L96" s="115"/>
      <c r="M96" s="15"/>
      <c r="O96" s="34"/>
      <c r="Q96" s="115"/>
      <c r="R96" s="15"/>
      <c r="T96" s="34"/>
      <c r="V96" s="115"/>
      <c r="W96" s="15"/>
      <c r="Y96" s="34"/>
      <c r="AA96" s="115"/>
      <c r="AB96" s="15"/>
      <c r="AD96" s="34"/>
      <c r="AF96" s="115"/>
      <c r="AG96" s="15"/>
      <c r="AI96" s="34"/>
      <c r="AK96" s="115"/>
      <c r="AL96" s="15"/>
      <c r="AN96" s="34"/>
      <c r="AP96" s="115"/>
      <c r="AQ96" s="15"/>
      <c r="AS96" s="34"/>
      <c r="AU96" s="115"/>
      <c r="AV96" s="15"/>
      <c r="AX96" s="34"/>
      <c r="AZ96" s="115"/>
      <c r="BA96" s="15"/>
      <c r="BC96" s="34"/>
      <c r="BE96" s="115"/>
      <c r="BF96" s="15"/>
      <c r="BH96" s="34"/>
      <c r="BJ96" s="115"/>
      <c r="BK96" s="15"/>
      <c r="BM96" s="34"/>
      <c r="BO96" s="115"/>
      <c r="BP96" s="15"/>
      <c r="BR96" s="34"/>
      <c r="BT96" s="115"/>
      <c r="BU96" s="15"/>
      <c r="BW96" s="34"/>
      <c r="BY96" s="115"/>
      <c r="BZ96" s="15"/>
      <c r="CB96" s="34"/>
      <c r="CD96" s="115"/>
      <c r="CE96" s="15"/>
      <c r="CG96" s="34"/>
      <c r="CI96" s="115"/>
      <c r="CJ96" s="15"/>
      <c r="CL96" s="34"/>
      <c r="CN96" s="115"/>
      <c r="CO96" s="15"/>
      <c r="CQ96" s="34"/>
      <c r="CS96" s="115"/>
      <c r="CT96" s="15"/>
      <c r="CV96" s="34"/>
      <c r="CX96" s="115"/>
      <c r="CY96" s="15"/>
      <c r="DA96" s="34"/>
      <c r="DC96" s="115"/>
      <c r="DD96" s="15"/>
      <c r="DF96" s="34"/>
      <c r="DH96" s="115"/>
      <c r="DI96" s="15"/>
      <c r="DK96" s="34"/>
      <c r="DM96" s="115"/>
      <c r="DN96" s="15"/>
      <c r="DP96" s="34"/>
      <c r="DR96" s="115"/>
      <c r="DS96" s="15"/>
      <c r="DU96" s="34"/>
      <c r="DW96" s="115"/>
    </row>
    <row r="97" spans="1:127" ht="13.5" customHeight="1">
      <c r="A97" s="66"/>
      <c r="C97" s="15"/>
      <c r="E97" s="34"/>
      <c r="G97" s="115"/>
      <c r="H97" s="15"/>
      <c r="J97" s="34"/>
      <c r="L97" s="115"/>
      <c r="M97" s="15"/>
      <c r="O97" s="34"/>
      <c r="Q97" s="115"/>
      <c r="R97" s="15"/>
      <c r="T97" s="34"/>
      <c r="V97" s="115"/>
      <c r="W97" s="15"/>
      <c r="Y97" s="34"/>
      <c r="AA97" s="115"/>
      <c r="AB97" s="15"/>
      <c r="AD97" s="34"/>
      <c r="AF97" s="115"/>
      <c r="AG97" s="15"/>
      <c r="AI97" s="34"/>
      <c r="AK97" s="115"/>
      <c r="AL97" s="15"/>
      <c r="AN97" s="34"/>
      <c r="AP97" s="115"/>
      <c r="AQ97" s="15"/>
      <c r="AS97" s="34"/>
      <c r="AU97" s="115"/>
      <c r="AV97" s="15"/>
      <c r="AX97" s="34"/>
      <c r="AZ97" s="115"/>
      <c r="BA97" s="15"/>
      <c r="BC97" s="34"/>
      <c r="BE97" s="115"/>
      <c r="BF97" s="15"/>
      <c r="BH97" s="34"/>
      <c r="BJ97" s="115"/>
      <c r="BK97" s="15"/>
      <c r="BM97" s="34"/>
      <c r="BO97" s="115"/>
      <c r="BP97" s="15"/>
      <c r="BR97" s="34"/>
      <c r="BT97" s="115"/>
      <c r="BU97" s="15"/>
      <c r="BW97" s="34"/>
      <c r="BY97" s="115"/>
      <c r="BZ97" s="15"/>
      <c r="CB97" s="34"/>
      <c r="CD97" s="115"/>
      <c r="CE97" s="15"/>
      <c r="CG97" s="34"/>
      <c r="CI97" s="115"/>
      <c r="CJ97" s="15"/>
      <c r="CL97" s="34"/>
      <c r="CN97" s="115"/>
      <c r="CO97" s="15"/>
      <c r="CQ97" s="34"/>
      <c r="CS97" s="115"/>
      <c r="CT97" s="15"/>
      <c r="CV97" s="34"/>
      <c r="CX97" s="115"/>
      <c r="CY97" s="15"/>
      <c r="DA97" s="34"/>
      <c r="DC97" s="115"/>
      <c r="DD97" s="15"/>
      <c r="DF97" s="34"/>
      <c r="DH97" s="115"/>
      <c r="DI97" s="15"/>
      <c r="DK97" s="34"/>
      <c r="DM97" s="115"/>
      <c r="DN97" s="15"/>
      <c r="DP97" s="34"/>
      <c r="DR97" s="115"/>
      <c r="DS97" s="15"/>
      <c r="DU97" s="34"/>
      <c r="DW97" s="115"/>
    </row>
    <row r="98" spans="1:127" ht="13.5" customHeight="1">
      <c r="A98" s="66"/>
      <c r="C98" s="15"/>
      <c r="E98" s="34"/>
      <c r="G98" s="115"/>
      <c r="H98" s="15"/>
      <c r="J98" s="34"/>
      <c r="L98" s="115"/>
      <c r="M98" s="15"/>
      <c r="O98" s="34"/>
      <c r="Q98" s="115"/>
      <c r="R98" s="15"/>
      <c r="T98" s="34"/>
      <c r="V98" s="115"/>
      <c r="W98" s="15"/>
      <c r="Y98" s="34"/>
      <c r="AA98" s="115"/>
      <c r="AB98" s="15"/>
      <c r="AD98" s="34"/>
      <c r="AF98" s="115"/>
      <c r="AG98" s="15"/>
      <c r="AI98" s="34"/>
      <c r="AK98" s="115"/>
      <c r="AL98" s="15"/>
      <c r="AN98" s="34"/>
      <c r="AP98" s="115"/>
      <c r="AQ98" s="15"/>
      <c r="AS98" s="34"/>
      <c r="AU98" s="115"/>
      <c r="AV98" s="15"/>
      <c r="AX98" s="34"/>
      <c r="AZ98" s="115"/>
      <c r="BA98" s="15"/>
      <c r="BC98" s="34"/>
      <c r="BE98" s="115"/>
      <c r="BF98" s="15"/>
      <c r="BH98" s="34"/>
      <c r="BJ98" s="115"/>
      <c r="BK98" s="15"/>
      <c r="BM98" s="34"/>
      <c r="BO98" s="115"/>
      <c r="BP98" s="15"/>
      <c r="BR98" s="34"/>
      <c r="BT98" s="115"/>
      <c r="BU98" s="15"/>
      <c r="BW98" s="34"/>
      <c r="BY98" s="115"/>
      <c r="BZ98" s="15"/>
      <c r="CB98" s="34"/>
      <c r="CD98" s="115"/>
      <c r="CE98" s="15"/>
      <c r="CG98" s="34"/>
      <c r="CI98" s="115"/>
      <c r="CJ98" s="15"/>
      <c r="CL98" s="34"/>
      <c r="CN98" s="115"/>
      <c r="CO98" s="15"/>
      <c r="CQ98" s="34"/>
      <c r="CS98" s="115"/>
      <c r="CT98" s="15"/>
      <c r="CV98" s="34"/>
      <c r="CX98" s="115"/>
      <c r="CY98" s="15"/>
      <c r="DA98" s="34"/>
      <c r="DC98" s="115"/>
      <c r="DD98" s="15"/>
      <c r="DF98" s="34"/>
      <c r="DH98" s="115"/>
      <c r="DI98" s="15"/>
      <c r="DK98" s="34"/>
      <c r="DM98" s="115"/>
      <c r="DN98" s="15"/>
      <c r="DP98" s="34"/>
      <c r="DR98" s="115"/>
      <c r="DS98" s="15"/>
      <c r="DU98" s="34"/>
      <c r="DW98" s="115"/>
    </row>
    <row r="99" spans="1:127" ht="13.5" customHeight="1">
      <c r="A99" s="66"/>
      <c r="C99" s="15"/>
      <c r="E99" s="34"/>
      <c r="G99" s="115"/>
      <c r="H99" s="15"/>
      <c r="J99" s="34"/>
      <c r="L99" s="115"/>
      <c r="M99" s="15"/>
      <c r="O99" s="34"/>
      <c r="Q99" s="115"/>
      <c r="R99" s="15"/>
      <c r="T99" s="34"/>
      <c r="V99" s="115"/>
      <c r="W99" s="15"/>
      <c r="Y99" s="34"/>
      <c r="AA99" s="115"/>
      <c r="AB99" s="15"/>
      <c r="AD99" s="34"/>
      <c r="AF99" s="115"/>
      <c r="AG99" s="15"/>
      <c r="AI99" s="34"/>
      <c r="AK99" s="115"/>
      <c r="AL99" s="15"/>
      <c r="AN99" s="34"/>
      <c r="AP99" s="115"/>
      <c r="AQ99" s="15"/>
      <c r="AS99" s="34"/>
      <c r="AU99" s="115"/>
      <c r="AV99" s="15"/>
      <c r="AX99" s="34"/>
      <c r="AZ99" s="115"/>
      <c r="BA99" s="15"/>
      <c r="BC99" s="34"/>
      <c r="BE99" s="115"/>
      <c r="BF99" s="15"/>
      <c r="BH99" s="34"/>
      <c r="BJ99" s="115"/>
      <c r="BK99" s="15"/>
      <c r="BM99" s="34"/>
      <c r="BO99" s="115"/>
      <c r="BP99" s="15"/>
      <c r="BR99" s="34"/>
      <c r="BT99" s="115"/>
      <c r="BU99" s="15"/>
      <c r="BW99" s="34"/>
      <c r="BY99" s="115"/>
      <c r="BZ99" s="15"/>
      <c r="CB99" s="34"/>
      <c r="CD99" s="115"/>
      <c r="CE99" s="15"/>
      <c r="CG99" s="34"/>
      <c r="CI99" s="115"/>
      <c r="CJ99" s="15"/>
      <c r="CL99" s="34"/>
      <c r="CN99" s="115"/>
      <c r="CO99" s="15"/>
      <c r="CQ99" s="34"/>
      <c r="CS99" s="115"/>
      <c r="CT99" s="15"/>
      <c r="CV99" s="34"/>
      <c r="CX99" s="115"/>
      <c r="CY99" s="15"/>
      <c r="DA99" s="34"/>
      <c r="DC99" s="115"/>
      <c r="DD99" s="15"/>
      <c r="DF99" s="34"/>
      <c r="DH99" s="115"/>
      <c r="DI99" s="15"/>
      <c r="DK99" s="34"/>
      <c r="DM99" s="115"/>
      <c r="DN99" s="15"/>
      <c r="DP99" s="34"/>
      <c r="DR99" s="115"/>
      <c r="DS99" s="15"/>
      <c r="DU99" s="34"/>
      <c r="DW99" s="115"/>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dataValidations count="1">
    <dataValidation type="list" allowBlank="1" showInputMessage="1" showErrorMessage="1" sqref="A21:A199" xr:uid="{00000000-0002-0000-0200-000000000000}">
      <formula1>$A$1:$A$98</formula1>
    </dataValidation>
  </dataValidations>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info_parties!$A$1:$A$97</xm:f>
          </x14:formula1>
          <xm:sqref>A11:A19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281"/>
  <sheetViews>
    <sheetView zoomScaleNormal="100" workbookViewId="0">
      <pane xSplit="4" ySplit="10" topLeftCell="FL11" activePane="bottomRight" state="frozen"/>
      <selection pane="topRight" activeCell="E1" sqref="E1"/>
      <selection pane="bottomLeft" activeCell="A11" sqref="A11"/>
      <selection pane="bottomRight" activeCell="FP233" sqref="FP233"/>
    </sheetView>
  </sheetViews>
  <sheetFormatPr defaultColWidth="9.140625" defaultRowHeight="13.5" customHeight="1"/>
  <cols>
    <col min="1" max="1" width="8.85546875" style="2" customWidth="1"/>
    <col min="2" max="2" width="29.42578125" style="2" customWidth="1"/>
    <col min="3" max="3" width="2.5703125" style="2" customWidth="1"/>
    <col min="4" max="4" width="8.42578125" style="2" customWidth="1"/>
    <col min="5" max="5" width="8.85546875" style="2" customWidth="1"/>
    <col min="6" max="6" width="16.140625" style="2" customWidth="1"/>
    <col min="7" max="7" width="9.140625" style="2" customWidth="1"/>
    <col min="8" max="8" width="9.140625" style="2" bestFit="1" customWidth="1"/>
    <col min="9" max="9" width="24.140625" style="2" customWidth="1"/>
    <col min="10" max="11" width="11.42578125" style="2" customWidth="1"/>
    <col min="12" max="12" width="10.42578125" style="2" customWidth="1"/>
    <col min="13" max="16" width="11.42578125" style="2" customWidth="1"/>
    <col min="17" max="17" width="11.42578125" style="70" customWidth="1"/>
    <col min="18" max="23" width="11.42578125" style="2" customWidth="1"/>
    <col min="24" max="24" width="28.42578125" style="2" customWidth="1"/>
    <col min="25" max="25" width="26.85546875" style="2" customWidth="1"/>
    <col min="26" max="32" width="8.85546875" style="2" customWidth="1"/>
    <col min="33" max="33" width="13.5703125" style="2" customWidth="1"/>
    <col min="34" max="35" width="8.85546875" style="2" customWidth="1"/>
    <col min="36" max="36" width="22.5703125" style="2" customWidth="1"/>
    <col min="37" max="40" width="8.85546875" style="2" customWidth="1"/>
    <col min="41" max="48" width="9.140625" style="2"/>
    <col min="49" max="49" width="17" style="2" customWidth="1"/>
    <col min="50" max="60" width="9.140625" style="2"/>
    <col min="61" max="61" width="22.5703125" style="2" customWidth="1"/>
    <col min="62" max="72" width="9.140625" style="2"/>
    <col min="73" max="73" width="33.42578125" style="2" customWidth="1"/>
    <col min="74" max="84" width="9.140625" style="2"/>
    <col min="85" max="85" width="17.85546875" style="2" customWidth="1"/>
    <col min="86" max="96" width="9.140625" style="2"/>
    <col min="97" max="97" width="37.85546875" style="2" customWidth="1"/>
    <col min="98" max="108" width="9.140625" style="2"/>
    <col min="109" max="109" width="23.140625" style="2" customWidth="1"/>
    <col min="110" max="140" width="9.140625" style="2"/>
    <col min="141" max="145" width="6.42578125" style="2" customWidth="1"/>
    <col min="146" max="146" width="2.5703125" style="2" customWidth="1"/>
    <col min="147" max="147" width="9.140625" style="2"/>
    <col min="148" max="148" width="21.140625" style="2" customWidth="1"/>
    <col min="149" max="150" width="9.140625" style="2"/>
    <col min="151" max="151" width="6.85546875" style="2" bestFit="1" customWidth="1"/>
    <col min="152" max="152" width="7" style="2" bestFit="1" customWidth="1"/>
    <col min="153" max="157" width="4.140625" style="2" customWidth="1"/>
    <col min="158" max="171" width="9.140625" style="2"/>
    <col min="172" max="172" width="16.85546875" style="2" customWidth="1"/>
    <col min="173" max="16384" width="9.140625" style="2"/>
  </cols>
  <sheetData>
    <row r="1" spans="1:292" ht="13.5" customHeight="1">
      <c r="A1" s="14" t="s">
        <v>10</v>
      </c>
      <c r="B1" s="16"/>
      <c r="C1" s="75"/>
      <c r="D1" s="76"/>
      <c r="E1" s="155" t="s">
        <v>436</v>
      </c>
      <c r="F1" s="76"/>
      <c r="G1" s="76"/>
      <c r="H1" s="76"/>
      <c r="I1" s="76"/>
      <c r="J1" s="76"/>
      <c r="K1" s="76"/>
      <c r="L1" s="76"/>
      <c r="M1" s="76"/>
      <c r="N1" s="76"/>
      <c r="O1" s="76"/>
      <c r="P1" s="76"/>
      <c r="Q1" s="155" t="s">
        <v>437</v>
      </c>
      <c r="R1" s="76"/>
      <c r="S1" s="76"/>
      <c r="T1" s="76"/>
      <c r="U1" s="76"/>
      <c r="V1" s="76"/>
      <c r="W1" s="76"/>
      <c r="X1" s="76"/>
      <c r="Y1" s="76"/>
      <c r="Z1" s="76"/>
      <c r="AA1" s="76"/>
      <c r="AB1" s="76"/>
      <c r="AC1" s="155" t="s">
        <v>438</v>
      </c>
      <c r="AD1" s="76"/>
      <c r="AE1" s="76"/>
      <c r="AF1" s="76"/>
      <c r="AG1" s="76"/>
      <c r="AH1" s="76"/>
      <c r="AI1" s="76"/>
      <c r="AJ1" s="76"/>
      <c r="AK1" s="76"/>
      <c r="AL1" s="76"/>
      <c r="AM1" s="76"/>
      <c r="AN1" s="76"/>
      <c r="AO1" s="77" t="s">
        <v>439</v>
      </c>
      <c r="AP1" s="76"/>
      <c r="AQ1" s="76"/>
      <c r="AR1" s="76"/>
      <c r="AS1" s="76"/>
      <c r="AT1" s="76"/>
      <c r="AU1" s="76"/>
      <c r="AV1" s="76"/>
      <c r="AW1" s="76"/>
      <c r="AX1" s="76"/>
      <c r="AY1" s="76"/>
      <c r="AZ1" s="76"/>
      <c r="BA1" s="77" t="s">
        <v>440</v>
      </c>
      <c r="BB1" s="76"/>
      <c r="BC1" s="76"/>
      <c r="BD1" s="76"/>
      <c r="BE1" s="76"/>
      <c r="BF1" s="76"/>
      <c r="BG1" s="76"/>
      <c r="BH1" s="76"/>
      <c r="BI1" s="76"/>
      <c r="BJ1" s="76"/>
      <c r="BK1" s="76"/>
      <c r="BL1" s="76"/>
      <c r="BM1" s="77" t="s">
        <v>441</v>
      </c>
      <c r="BN1" s="76"/>
      <c r="BO1" s="76"/>
      <c r="BP1" s="76"/>
      <c r="BQ1" s="76"/>
      <c r="BR1" s="76"/>
      <c r="BS1" s="76"/>
      <c r="BT1" s="76"/>
      <c r="BU1" s="76"/>
      <c r="BV1" s="76"/>
      <c r="BW1" s="76"/>
      <c r="BX1" s="76"/>
      <c r="BY1" s="77" t="s">
        <v>442</v>
      </c>
      <c r="BZ1" s="76"/>
      <c r="CA1" s="76"/>
      <c r="CB1" s="76"/>
      <c r="CC1" s="76"/>
      <c r="CD1" s="76"/>
      <c r="CE1" s="76"/>
      <c r="CF1" s="76"/>
      <c r="CG1" s="76"/>
      <c r="CH1" s="76"/>
      <c r="CI1" s="76"/>
      <c r="CJ1" s="76"/>
      <c r="CK1" s="77" t="s">
        <v>443</v>
      </c>
      <c r="CL1" s="76"/>
      <c r="CM1" s="76"/>
      <c r="CN1" s="76"/>
      <c r="CO1" s="76"/>
      <c r="CP1" s="76"/>
      <c r="CQ1" s="76"/>
      <c r="CR1" s="76"/>
      <c r="CS1" s="76"/>
      <c r="CT1" s="76"/>
      <c r="CU1" s="76"/>
      <c r="CV1" s="76"/>
      <c r="CW1" s="77" t="s">
        <v>444</v>
      </c>
      <c r="CX1" s="76"/>
      <c r="CY1" s="76"/>
      <c r="CZ1" s="76"/>
      <c r="DA1" s="76"/>
      <c r="DB1" s="76"/>
      <c r="DC1" s="76"/>
      <c r="DD1" s="76"/>
      <c r="DE1" s="76"/>
      <c r="DF1" s="76"/>
      <c r="DG1" s="76"/>
      <c r="DH1" s="76"/>
      <c r="DI1" s="77" t="s">
        <v>445</v>
      </c>
      <c r="DJ1" s="76"/>
      <c r="DK1" s="76"/>
      <c r="DL1" s="76"/>
      <c r="DM1" s="76"/>
      <c r="DN1" s="76"/>
      <c r="DO1" s="76"/>
      <c r="DP1" s="76"/>
      <c r="DQ1" s="76"/>
      <c r="DR1" s="76"/>
      <c r="DS1" s="76"/>
      <c r="DT1" s="76"/>
      <c r="DU1" s="77" t="s">
        <v>639</v>
      </c>
      <c r="DV1" s="76"/>
      <c r="DW1" s="76"/>
      <c r="DX1" s="76"/>
      <c r="DY1" s="76"/>
      <c r="DZ1" s="76"/>
      <c r="EA1" s="76"/>
      <c r="EB1" s="76"/>
      <c r="EC1" s="76"/>
      <c r="ED1" s="76"/>
      <c r="EE1" s="76"/>
      <c r="EF1" s="76"/>
      <c r="EG1" s="77" t="s">
        <v>1533</v>
      </c>
      <c r="EH1" s="76"/>
      <c r="EI1" s="76"/>
      <c r="EJ1" s="76"/>
      <c r="EK1" s="76"/>
      <c r="EL1" s="76"/>
      <c r="EM1" s="76"/>
      <c r="EN1" s="76"/>
      <c r="EO1" s="76"/>
      <c r="EP1" s="76"/>
      <c r="EQ1" s="76"/>
      <c r="ER1" s="76"/>
      <c r="ES1" s="77" t="s">
        <v>1609</v>
      </c>
      <c r="ET1" s="76"/>
      <c r="EU1" s="76"/>
      <c r="EV1" s="76"/>
      <c r="EW1" s="76"/>
      <c r="EX1" s="76"/>
      <c r="EY1" s="76"/>
      <c r="EZ1" s="76"/>
      <c r="FA1" s="76"/>
      <c r="FB1" s="76"/>
      <c r="FC1" s="76"/>
      <c r="FD1" s="76"/>
      <c r="FE1" s="77" t="s">
        <v>1615</v>
      </c>
      <c r="FF1" s="76"/>
      <c r="FG1" s="76"/>
      <c r="FH1" s="76"/>
      <c r="FI1" s="76"/>
      <c r="FJ1" s="76"/>
      <c r="FK1" s="76"/>
      <c r="FL1" s="76"/>
      <c r="FM1" s="76"/>
      <c r="FN1" s="76"/>
      <c r="FO1" s="76"/>
      <c r="FP1" s="76"/>
      <c r="FQ1" s="77"/>
      <c r="FR1" s="76"/>
      <c r="FS1" s="76"/>
      <c r="FT1" s="76"/>
      <c r="FU1" s="76"/>
      <c r="FV1" s="76"/>
      <c r="FW1" s="76"/>
      <c r="FX1" s="76"/>
      <c r="FY1" s="76"/>
      <c r="FZ1" s="76"/>
      <c r="GA1" s="76"/>
      <c r="GB1" s="76"/>
      <c r="GC1" s="77"/>
      <c r="GD1" s="76"/>
      <c r="GE1" s="76"/>
      <c r="GF1" s="76"/>
      <c r="GG1" s="76"/>
      <c r="GH1" s="76"/>
      <c r="GI1" s="76"/>
      <c r="GJ1" s="76"/>
      <c r="GK1" s="76"/>
      <c r="GL1" s="76"/>
      <c r="GM1" s="76"/>
      <c r="GN1" s="76"/>
      <c r="GO1" s="77"/>
      <c r="GP1" s="76"/>
      <c r="GQ1" s="76"/>
      <c r="GR1" s="76"/>
      <c r="GS1" s="76"/>
      <c r="GT1" s="76"/>
      <c r="GU1" s="76"/>
      <c r="GV1" s="76"/>
      <c r="GW1" s="76"/>
      <c r="GX1" s="76"/>
      <c r="GY1" s="76"/>
      <c r="GZ1" s="76"/>
      <c r="HA1" s="77"/>
      <c r="HB1" s="76"/>
      <c r="HC1" s="76"/>
      <c r="HD1" s="76"/>
      <c r="HE1" s="76"/>
      <c r="HF1" s="76"/>
      <c r="HG1" s="76"/>
      <c r="HH1" s="76"/>
      <c r="HI1" s="76"/>
      <c r="HJ1" s="76"/>
      <c r="HK1" s="76"/>
      <c r="HL1" s="76"/>
      <c r="HM1" s="77"/>
      <c r="HN1" s="76"/>
      <c r="HO1" s="76"/>
      <c r="HP1" s="76"/>
      <c r="HQ1" s="76"/>
      <c r="HR1" s="76"/>
      <c r="HS1" s="76"/>
      <c r="HT1" s="76"/>
      <c r="HU1" s="76"/>
      <c r="HV1" s="76"/>
      <c r="HW1" s="76"/>
      <c r="HX1" s="76"/>
      <c r="HY1" s="77"/>
      <c r="HZ1" s="76"/>
      <c r="IA1" s="76"/>
      <c r="IB1" s="76"/>
      <c r="IC1" s="76"/>
      <c r="ID1" s="76"/>
      <c r="IE1" s="76"/>
      <c r="IF1" s="76"/>
      <c r="IG1" s="76"/>
      <c r="IH1" s="76"/>
      <c r="II1" s="76"/>
      <c r="IJ1" s="76"/>
      <c r="IK1" s="77"/>
      <c r="IL1" s="76"/>
      <c r="IM1" s="76"/>
      <c r="IN1" s="76"/>
      <c r="IO1" s="76"/>
      <c r="IP1" s="76"/>
      <c r="IQ1" s="76"/>
      <c r="IR1" s="76"/>
      <c r="IS1" s="76"/>
      <c r="IT1" s="76"/>
      <c r="IU1" s="76"/>
      <c r="IV1" s="76"/>
      <c r="IW1" s="77"/>
      <c r="IX1" s="76"/>
      <c r="IY1" s="76"/>
      <c r="IZ1" s="76"/>
      <c r="JA1" s="76"/>
      <c r="JB1" s="76"/>
      <c r="JC1" s="76"/>
      <c r="JD1" s="76"/>
      <c r="JE1" s="76"/>
      <c r="JF1" s="76"/>
      <c r="JG1" s="76"/>
      <c r="JH1" s="76"/>
      <c r="JI1" s="77"/>
      <c r="JJ1" s="76"/>
      <c r="JK1" s="76"/>
      <c r="JL1" s="76"/>
      <c r="JM1" s="76"/>
      <c r="JN1" s="76"/>
      <c r="JO1" s="76"/>
      <c r="JP1" s="76"/>
      <c r="JQ1" s="76"/>
      <c r="JR1" s="76"/>
      <c r="JS1" s="76"/>
      <c r="JT1" s="76"/>
      <c r="JU1" s="77"/>
      <c r="JV1" s="76"/>
      <c r="JW1" s="76"/>
      <c r="JX1" s="76"/>
      <c r="JY1" s="76"/>
      <c r="JZ1" s="76"/>
      <c r="KA1" s="76"/>
      <c r="KB1" s="76"/>
      <c r="KC1" s="76"/>
      <c r="KD1" s="76"/>
      <c r="KE1" s="76"/>
      <c r="KF1" s="76"/>
    </row>
    <row r="2" spans="1:292" ht="13.5" customHeight="1">
      <c r="A2" s="78" t="s">
        <v>4</v>
      </c>
      <c r="B2" s="16"/>
      <c r="C2" s="79"/>
      <c r="D2" s="80"/>
      <c r="E2" s="81">
        <v>32272</v>
      </c>
      <c r="F2" s="80"/>
      <c r="G2" s="80"/>
      <c r="H2" s="80"/>
      <c r="I2" s="80"/>
      <c r="J2" s="80"/>
      <c r="K2" s="80"/>
      <c r="L2" s="80"/>
      <c r="M2" s="80"/>
      <c r="N2" s="80"/>
      <c r="O2" s="80"/>
      <c r="P2" s="80"/>
      <c r="Q2" s="81">
        <v>33514</v>
      </c>
      <c r="R2" s="80"/>
      <c r="S2" s="80"/>
      <c r="T2" s="80"/>
      <c r="U2" s="80"/>
      <c r="V2" s="80"/>
      <c r="W2" s="80"/>
      <c r="X2" s="80"/>
      <c r="Y2" s="80"/>
      <c r="Z2" s="80"/>
      <c r="AA2" s="80"/>
      <c r="AB2" s="80"/>
      <c r="AC2" s="81">
        <v>33676</v>
      </c>
      <c r="AD2" s="80"/>
      <c r="AE2" s="80"/>
      <c r="AF2" s="80"/>
      <c r="AG2" s="80"/>
      <c r="AH2" s="80"/>
      <c r="AI2" s="80"/>
      <c r="AJ2" s="80"/>
      <c r="AK2" s="80"/>
      <c r="AL2" s="80"/>
      <c r="AM2" s="80"/>
      <c r="AN2" s="80"/>
      <c r="AO2" s="81">
        <v>34873</v>
      </c>
      <c r="AP2" s="80"/>
      <c r="AQ2" s="80"/>
      <c r="AR2" s="80"/>
      <c r="AS2" s="80"/>
      <c r="AT2" s="80"/>
      <c r="AU2" s="80"/>
      <c r="AV2" s="80"/>
      <c r="AW2" s="80"/>
      <c r="AX2" s="80"/>
      <c r="AY2" s="80"/>
      <c r="AZ2" s="80"/>
      <c r="BA2" s="81">
        <v>36354</v>
      </c>
      <c r="BB2" s="80"/>
      <c r="BC2" s="80"/>
      <c r="BD2" s="80"/>
      <c r="BE2" s="80"/>
      <c r="BF2" s="80"/>
      <c r="BG2" s="80"/>
      <c r="BH2" s="80"/>
      <c r="BI2" s="80"/>
      <c r="BJ2" s="80"/>
      <c r="BK2" s="80"/>
      <c r="BL2" s="80"/>
      <c r="BM2" s="81">
        <v>37814</v>
      </c>
      <c r="BN2" s="80"/>
      <c r="BO2" s="80"/>
      <c r="BP2" s="80"/>
      <c r="BQ2" s="80"/>
      <c r="BR2" s="80"/>
      <c r="BS2" s="80"/>
      <c r="BT2" s="80"/>
      <c r="BU2" s="80"/>
      <c r="BV2" s="80"/>
      <c r="BW2" s="80"/>
      <c r="BX2" s="80"/>
      <c r="BY2" s="81">
        <v>39437</v>
      </c>
      <c r="BZ2" s="80"/>
      <c r="CA2" s="80"/>
      <c r="CB2" s="80"/>
      <c r="CC2" s="80"/>
      <c r="CD2" s="80"/>
      <c r="CE2" s="80"/>
      <c r="CF2" s="80"/>
      <c r="CG2" s="80"/>
      <c r="CH2" s="80"/>
      <c r="CI2" s="80"/>
      <c r="CJ2" s="80"/>
      <c r="CK2" s="81">
        <v>39527</v>
      </c>
      <c r="CL2" s="80"/>
      <c r="CM2" s="80"/>
      <c r="CN2" s="80"/>
      <c r="CO2" s="80"/>
      <c r="CP2" s="80"/>
      <c r="CQ2" s="80"/>
      <c r="CR2" s="80"/>
      <c r="CS2" s="80"/>
      <c r="CT2" s="80"/>
      <c r="CU2" s="80"/>
      <c r="CV2" s="80"/>
      <c r="CW2" s="81">
        <v>39812</v>
      </c>
      <c r="CX2" s="80"/>
      <c r="CY2" s="80"/>
      <c r="CZ2" s="80"/>
      <c r="DA2" s="80"/>
      <c r="DB2" s="80"/>
      <c r="DC2" s="80"/>
      <c r="DD2" s="80"/>
      <c r="DE2" s="80"/>
      <c r="DF2" s="80"/>
      <c r="DG2" s="80"/>
      <c r="DH2" s="80"/>
      <c r="DI2" s="81">
        <v>40142</v>
      </c>
      <c r="DJ2" s="80"/>
      <c r="DK2" s="80"/>
      <c r="DL2" s="80"/>
      <c r="DM2" s="80"/>
      <c r="DN2" s="80"/>
      <c r="DO2" s="80"/>
      <c r="DP2" s="80"/>
      <c r="DQ2" s="80"/>
      <c r="DR2" s="80"/>
      <c r="DS2" s="80"/>
      <c r="DT2" s="80"/>
      <c r="DU2" s="81">
        <v>40883</v>
      </c>
      <c r="DV2" s="80"/>
      <c r="DW2" s="80"/>
      <c r="DX2" s="80"/>
      <c r="DY2" s="80"/>
      <c r="DZ2" s="80"/>
      <c r="EA2" s="80"/>
      <c r="EB2" s="80"/>
      <c r="EC2" s="80"/>
      <c r="ED2" s="80"/>
      <c r="EE2" s="80"/>
      <c r="EF2" s="80"/>
      <c r="EG2" s="81">
        <v>41923</v>
      </c>
      <c r="EH2" s="80"/>
      <c r="EI2" s="80"/>
      <c r="EJ2" s="80"/>
      <c r="EK2" s="80"/>
      <c r="EL2" s="80"/>
      <c r="EM2" s="80"/>
      <c r="EN2" s="80"/>
      <c r="EO2" s="80"/>
      <c r="EP2" s="80"/>
      <c r="EQ2" s="80"/>
      <c r="ER2" s="80"/>
      <c r="ES2" s="81">
        <v>43765</v>
      </c>
      <c r="ET2" s="80"/>
      <c r="EU2" s="80"/>
      <c r="EV2" s="80"/>
      <c r="EW2" s="80"/>
      <c r="EX2" s="80"/>
      <c r="EY2" s="80"/>
      <c r="EZ2" s="80"/>
      <c r="FA2" s="80"/>
      <c r="FB2" s="80"/>
      <c r="FC2" s="80"/>
      <c r="FD2" s="80"/>
      <c r="FE2" s="81">
        <v>44105</v>
      </c>
      <c r="FF2" s="80"/>
      <c r="FG2" s="80"/>
      <c r="FH2" s="80"/>
      <c r="FI2" s="80"/>
      <c r="FJ2" s="80"/>
      <c r="FK2" s="80"/>
      <c r="FL2" s="80"/>
      <c r="FM2" s="80"/>
      <c r="FN2" s="80"/>
      <c r="FO2" s="80"/>
      <c r="FP2" s="80"/>
      <c r="FR2" s="80"/>
      <c r="FS2" s="80"/>
      <c r="FT2" s="80"/>
      <c r="FU2" s="80"/>
      <c r="FV2" s="80"/>
      <c r="FW2" s="80"/>
      <c r="FX2" s="80"/>
      <c r="FY2" s="80"/>
      <c r="FZ2" s="80"/>
      <c r="GA2" s="80"/>
      <c r="GB2" s="80"/>
      <c r="GC2" s="81"/>
      <c r="GD2" s="80"/>
      <c r="GE2" s="80"/>
      <c r="GF2" s="80"/>
      <c r="GG2" s="80"/>
      <c r="GH2" s="80"/>
      <c r="GI2" s="80"/>
      <c r="GJ2" s="80"/>
      <c r="GK2" s="80"/>
      <c r="GL2" s="80"/>
      <c r="GM2" s="80"/>
      <c r="GN2" s="80"/>
      <c r="GO2" s="81"/>
      <c r="GP2" s="80"/>
      <c r="GQ2" s="80"/>
      <c r="GR2" s="80"/>
      <c r="GS2" s="80"/>
      <c r="GT2" s="80"/>
      <c r="GU2" s="80"/>
      <c r="GV2" s="80"/>
      <c r="GW2" s="80"/>
      <c r="GX2" s="80"/>
      <c r="GY2" s="80"/>
      <c r="GZ2" s="80"/>
      <c r="HA2" s="81"/>
      <c r="HB2" s="80"/>
      <c r="HC2" s="80"/>
      <c r="HD2" s="80"/>
      <c r="HE2" s="80"/>
      <c r="HF2" s="80"/>
      <c r="HG2" s="80"/>
      <c r="HH2" s="80"/>
      <c r="HI2" s="80"/>
      <c r="HJ2" s="80"/>
      <c r="HK2" s="80"/>
      <c r="HL2" s="80"/>
      <c r="HM2" s="81"/>
      <c r="HN2" s="80"/>
      <c r="HO2" s="80"/>
      <c r="HP2" s="80"/>
      <c r="HQ2" s="80"/>
      <c r="HR2" s="80"/>
      <c r="HS2" s="80"/>
      <c r="HT2" s="80"/>
      <c r="HU2" s="80"/>
      <c r="HV2" s="80"/>
      <c r="HW2" s="80"/>
      <c r="HX2" s="80"/>
      <c r="HY2" s="81"/>
      <c r="HZ2" s="80"/>
      <c r="IA2" s="80"/>
      <c r="IB2" s="80"/>
      <c r="IC2" s="80"/>
      <c r="ID2" s="80"/>
      <c r="IE2" s="80"/>
      <c r="IF2" s="80"/>
      <c r="IG2" s="80"/>
      <c r="IH2" s="80"/>
      <c r="II2" s="80"/>
      <c r="IJ2" s="80"/>
      <c r="IK2" s="81"/>
      <c r="IL2" s="80"/>
      <c r="IM2" s="80"/>
      <c r="IN2" s="80"/>
      <c r="IO2" s="80"/>
      <c r="IP2" s="80"/>
      <c r="IQ2" s="80"/>
      <c r="IR2" s="80"/>
      <c r="IS2" s="80"/>
      <c r="IT2" s="80"/>
      <c r="IU2" s="80"/>
      <c r="IV2" s="80"/>
      <c r="IW2" s="81"/>
      <c r="IX2" s="80"/>
      <c r="IY2" s="80"/>
      <c r="IZ2" s="80"/>
      <c r="JA2" s="80"/>
      <c r="JB2" s="80"/>
      <c r="JC2" s="80"/>
      <c r="JD2" s="80"/>
      <c r="JE2" s="80"/>
      <c r="JF2" s="80"/>
      <c r="JG2" s="80"/>
      <c r="JH2" s="80"/>
      <c r="JI2" s="81"/>
      <c r="JJ2" s="80"/>
      <c r="JK2" s="80"/>
      <c r="JL2" s="80"/>
      <c r="JM2" s="80"/>
      <c r="JN2" s="80"/>
      <c r="JO2" s="80"/>
      <c r="JP2" s="80"/>
      <c r="JQ2" s="80"/>
      <c r="JR2" s="80"/>
      <c r="JS2" s="80"/>
      <c r="JT2" s="80"/>
      <c r="JU2" s="81"/>
      <c r="JV2" s="80"/>
      <c r="JW2" s="80"/>
      <c r="JX2" s="80"/>
      <c r="JY2" s="80"/>
      <c r="JZ2" s="80"/>
      <c r="KA2" s="80"/>
      <c r="KB2" s="80"/>
      <c r="KC2" s="80"/>
      <c r="KD2" s="80"/>
      <c r="KE2" s="80"/>
      <c r="KF2" s="80"/>
    </row>
    <row r="3" spans="1:292" ht="13.5" customHeight="1">
      <c r="A3" s="78" t="s">
        <v>5</v>
      </c>
      <c r="B3" s="16"/>
      <c r="C3" s="82"/>
      <c r="D3" s="80"/>
      <c r="E3" s="156">
        <v>33514</v>
      </c>
      <c r="F3" s="80"/>
      <c r="G3" s="80"/>
      <c r="H3" s="80"/>
      <c r="I3" s="80"/>
      <c r="J3" s="80"/>
      <c r="K3" s="80"/>
      <c r="L3" s="80"/>
      <c r="M3" s="80"/>
      <c r="N3" s="80"/>
      <c r="O3" s="80"/>
      <c r="P3" s="80"/>
      <c r="Q3" s="81">
        <v>33676</v>
      </c>
      <c r="R3" s="80"/>
      <c r="S3" s="80"/>
      <c r="T3" s="80"/>
      <c r="U3" s="80"/>
      <c r="V3" s="80"/>
      <c r="W3" s="80"/>
      <c r="X3" s="80"/>
      <c r="Y3" s="80"/>
      <c r="Z3" s="80"/>
      <c r="AA3" s="80"/>
      <c r="AB3" s="80"/>
      <c r="AC3" s="81">
        <v>34873</v>
      </c>
      <c r="AD3" s="80"/>
      <c r="AE3" s="80"/>
      <c r="AF3" s="80"/>
      <c r="AG3" s="80"/>
      <c r="AH3" s="80"/>
      <c r="AI3" s="80"/>
      <c r="AJ3" s="80"/>
      <c r="AK3" s="80"/>
      <c r="AL3" s="80"/>
      <c r="AM3" s="80"/>
      <c r="AN3" s="80"/>
      <c r="AO3" s="81">
        <v>36354</v>
      </c>
      <c r="AP3" s="80"/>
      <c r="AQ3" s="80"/>
      <c r="AR3" s="80"/>
      <c r="AS3" s="80"/>
      <c r="AT3" s="80"/>
      <c r="AU3" s="80"/>
      <c r="AV3" s="80"/>
      <c r="AW3" s="80"/>
      <c r="AX3" s="80"/>
      <c r="AY3" s="80"/>
      <c r="AZ3" s="80"/>
      <c r="BA3" s="81">
        <v>37814</v>
      </c>
      <c r="BB3" s="80"/>
      <c r="BC3" s="80"/>
      <c r="BD3" s="80"/>
      <c r="BE3" s="80"/>
      <c r="BF3" s="80"/>
      <c r="BG3" s="80"/>
      <c r="BH3" s="80"/>
      <c r="BI3" s="80"/>
      <c r="BJ3" s="80"/>
      <c r="BK3" s="80"/>
      <c r="BL3" s="80"/>
      <c r="BM3" s="81">
        <v>39437</v>
      </c>
      <c r="BN3" s="80"/>
      <c r="BO3" s="80"/>
      <c r="BP3" s="80"/>
      <c r="BQ3" s="80"/>
      <c r="BR3" s="80"/>
      <c r="BS3" s="80"/>
      <c r="BT3" s="80"/>
      <c r="BU3" s="80"/>
      <c r="BV3" s="80"/>
      <c r="BW3" s="80"/>
      <c r="BX3" s="80"/>
      <c r="BY3" s="81">
        <v>39448</v>
      </c>
      <c r="BZ3" s="80"/>
      <c r="CA3" s="80"/>
      <c r="CB3" s="80"/>
      <c r="CC3" s="80"/>
      <c r="CD3" s="80"/>
      <c r="CE3" s="80"/>
      <c r="CF3" s="80"/>
      <c r="CG3" s="80"/>
      <c r="CH3" s="80"/>
      <c r="CI3" s="80"/>
      <c r="CJ3" s="80"/>
      <c r="CK3" s="81">
        <v>39812</v>
      </c>
      <c r="CL3" s="80"/>
      <c r="CM3" s="80"/>
      <c r="CN3" s="80"/>
      <c r="CO3" s="80"/>
      <c r="CP3" s="80"/>
      <c r="CQ3" s="80"/>
      <c r="CR3" s="80"/>
      <c r="CS3" s="80"/>
      <c r="CT3" s="80"/>
      <c r="CU3" s="80"/>
      <c r="CV3" s="80"/>
      <c r="CW3" s="81">
        <v>39814</v>
      </c>
      <c r="CX3" s="80"/>
      <c r="CY3" s="80"/>
      <c r="CZ3" s="80"/>
      <c r="DA3" s="80"/>
      <c r="DB3" s="80"/>
      <c r="DC3" s="80"/>
      <c r="DD3" s="80"/>
      <c r="DE3" s="80"/>
      <c r="DF3" s="80"/>
      <c r="DG3" s="80"/>
      <c r="DH3" s="80"/>
      <c r="DI3" s="81">
        <v>40883</v>
      </c>
      <c r="DJ3" s="80"/>
      <c r="DK3" s="80"/>
      <c r="DL3" s="80"/>
      <c r="DM3" s="80"/>
      <c r="DN3" s="80"/>
      <c r="DO3" s="80"/>
      <c r="DP3" s="80"/>
      <c r="DQ3" s="80"/>
      <c r="DR3" s="80"/>
      <c r="DS3" s="80"/>
      <c r="DT3" s="80"/>
      <c r="DU3" s="81">
        <v>41923</v>
      </c>
      <c r="DV3" s="80"/>
      <c r="DW3" s="80"/>
      <c r="DX3" s="80"/>
      <c r="DY3" s="80"/>
      <c r="DZ3" s="80"/>
      <c r="EA3" s="80"/>
      <c r="EB3" s="80"/>
      <c r="EC3" s="80"/>
      <c r="ED3" s="80"/>
      <c r="EE3" s="80"/>
      <c r="EF3" s="80"/>
      <c r="EG3" s="81">
        <v>43765</v>
      </c>
      <c r="EH3" s="80"/>
      <c r="EI3" s="80"/>
      <c r="EJ3" s="80"/>
      <c r="EK3" s="80"/>
      <c r="EL3" s="80"/>
      <c r="EM3" s="80"/>
      <c r="EN3" s="80"/>
      <c r="EO3" s="80"/>
      <c r="EP3" s="80"/>
      <c r="EQ3" s="80"/>
      <c r="ER3" s="80"/>
      <c r="ES3" s="81">
        <v>44105</v>
      </c>
      <c r="ET3" s="80"/>
      <c r="EU3" s="80"/>
      <c r="EV3" s="80"/>
      <c r="EW3" s="80"/>
      <c r="EX3" s="80"/>
      <c r="EY3" s="80"/>
      <c r="EZ3" s="80"/>
      <c r="FA3" s="80"/>
      <c r="FB3" s="80"/>
      <c r="FC3" s="80"/>
      <c r="FD3" s="80"/>
      <c r="FE3" s="81">
        <v>45291</v>
      </c>
      <c r="FF3" s="80"/>
      <c r="FG3" s="80"/>
      <c r="FH3" s="80"/>
      <c r="FI3" s="80"/>
      <c r="FJ3" s="80"/>
      <c r="FK3" s="80"/>
      <c r="FL3" s="80"/>
      <c r="FM3" s="80"/>
      <c r="FN3" s="80"/>
      <c r="FO3" s="80"/>
      <c r="FP3" s="80"/>
      <c r="FQ3" s="81"/>
      <c r="FR3" s="80"/>
      <c r="FS3" s="80"/>
      <c r="FT3" s="80"/>
      <c r="FU3" s="80"/>
      <c r="FV3" s="80"/>
      <c r="FW3" s="80"/>
      <c r="FX3" s="80"/>
      <c r="FY3" s="80"/>
      <c r="FZ3" s="80"/>
      <c r="GA3" s="80"/>
      <c r="GB3" s="80"/>
      <c r="GC3" s="81"/>
      <c r="GD3" s="80"/>
      <c r="GE3" s="80"/>
      <c r="GF3" s="80"/>
      <c r="GG3" s="80"/>
      <c r="GH3" s="80"/>
      <c r="GI3" s="80"/>
      <c r="GJ3" s="80"/>
      <c r="GK3" s="80"/>
      <c r="GL3" s="80"/>
      <c r="GM3" s="80"/>
      <c r="GN3" s="80"/>
      <c r="GO3" s="81"/>
      <c r="GP3" s="80"/>
      <c r="GQ3" s="80"/>
      <c r="GR3" s="80"/>
      <c r="GS3" s="80"/>
      <c r="GT3" s="80"/>
      <c r="GU3" s="80"/>
      <c r="GV3" s="80"/>
      <c r="GW3" s="80"/>
      <c r="GX3" s="80"/>
      <c r="GY3" s="80"/>
      <c r="GZ3" s="80"/>
      <c r="HA3" s="81"/>
      <c r="HB3" s="80"/>
      <c r="HC3" s="80"/>
      <c r="HD3" s="80"/>
      <c r="HE3" s="80"/>
      <c r="HF3" s="80"/>
      <c r="HG3" s="80"/>
      <c r="HH3" s="80"/>
      <c r="HI3" s="80"/>
      <c r="HJ3" s="80"/>
      <c r="HK3" s="80"/>
      <c r="HL3" s="80"/>
      <c r="HM3" s="81"/>
      <c r="HN3" s="80"/>
      <c r="HO3" s="80"/>
      <c r="HP3" s="80"/>
      <c r="HQ3" s="80"/>
      <c r="HR3" s="80"/>
      <c r="HS3" s="80"/>
      <c r="HT3" s="80"/>
      <c r="HU3" s="80"/>
      <c r="HV3" s="80"/>
      <c r="HW3" s="80"/>
      <c r="HX3" s="80"/>
      <c r="HY3" s="81"/>
      <c r="HZ3" s="80"/>
      <c r="IA3" s="80"/>
      <c r="IB3" s="80"/>
      <c r="IC3" s="80"/>
      <c r="ID3" s="80"/>
      <c r="IE3" s="80"/>
      <c r="IF3" s="80"/>
      <c r="IG3" s="80"/>
      <c r="IH3" s="80"/>
      <c r="II3" s="80"/>
      <c r="IJ3" s="80"/>
      <c r="IK3" s="81"/>
      <c r="IL3" s="80"/>
      <c r="IM3" s="80"/>
      <c r="IN3" s="80"/>
      <c r="IO3" s="80"/>
      <c r="IP3" s="80"/>
      <c r="IQ3" s="80"/>
      <c r="IR3" s="80"/>
      <c r="IS3" s="80"/>
      <c r="IT3" s="80"/>
      <c r="IU3" s="80"/>
      <c r="IV3" s="80"/>
      <c r="IW3" s="81"/>
      <c r="IX3" s="80"/>
      <c r="IY3" s="80"/>
      <c r="IZ3" s="80"/>
      <c r="JA3" s="80"/>
      <c r="JB3" s="80"/>
      <c r="JC3" s="80"/>
      <c r="JD3" s="80"/>
      <c r="JE3" s="80"/>
      <c r="JF3" s="80"/>
      <c r="JG3" s="80"/>
      <c r="JH3" s="80"/>
      <c r="JI3" s="81"/>
      <c r="JJ3" s="80"/>
      <c r="JK3" s="80"/>
      <c r="JL3" s="80"/>
      <c r="JM3" s="80"/>
      <c r="JN3" s="80"/>
      <c r="JO3" s="80"/>
      <c r="JP3" s="80"/>
      <c r="JQ3" s="80"/>
      <c r="JR3" s="80"/>
      <c r="JS3" s="80"/>
      <c r="JT3" s="80"/>
      <c r="JU3" s="81"/>
      <c r="JV3" s="80"/>
      <c r="JW3" s="80"/>
      <c r="JX3" s="80"/>
      <c r="JY3" s="80"/>
      <c r="JZ3" s="80"/>
      <c r="KA3" s="80"/>
      <c r="KB3" s="80"/>
      <c r="KC3" s="80"/>
      <c r="KD3" s="80"/>
      <c r="KE3" s="80"/>
      <c r="KF3" s="80"/>
    </row>
    <row r="4" spans="1:292" ht="6" customHeight="1">
      <c r="A4" s="14"/>
      <c r="B4" s="16"/>
      <c r="C4" s="16"/>
      <c r="D4" s="16"/>
      <c r="E4" s="63"/>
      <c r="F4" s="16"/>
      <c r="G4" s="16"/>
      <c r="H4" s="16"/>
      <c r="I4" s="16"/>
      <c r="J4" s="16"/>
      <c r="K4" s="16"/>
      <c r="L4" s="16"/>
      <c r="M4" s="16"/>
      <c r="N4" s="16"/>
      <c r="O4" s="16"/>
      <c r="P4" s="16"/>
      <c r="Q4" s="63"/>
      <c r="R4" s="16"/>
      <c r="S4" s="16"/>
      <c r="T4" s="16"/>
      <c r="U4" s="16"/>
      <c r="V4" s="16"/>
      <c r="W4" s="16"/>
      <c r="X4" s="16"/>
      <c r="Y4" s="16"/>
      <c r="Z4" s="16"/>
      <c r="AA4" s="16"/>
      <c r="AB4" s="16"/>
      <c r="AC4" s="63"/>
      <c r="AD4" s="16"/>
      <c r="AE4" s="16"/>
      <c r="AF4" s="16"/>
      <c r="AG4" s="16"/>
      <c r="AH4" s="16"/>
      <c r="AI4" s="16"/>
      <c r="AJ4" s="16"/>
      <c r="AK4" s="16"/>
      <c r="AL4" s="16"/>
      <c r="AM4" s="16"/>
      <c r="AN4" s="16"/>
      <c r="AO4" s="63"/>
      <c r="AP4" s="16"/>
      <c r="AQ4" s="16"/>
      <c r="AR4" s="16"/>
      <c r="AS4" s="16"/>
      <c r="AT4" s="16"/>
      <c r="AU4" s="16"/>
      <c r="AV4" s="16"/>
      <c r="AW4" s="16"/>
      <c r="AX4" s="16"/>
      <c r="AY4" s="16"/>
      <c r="AZ4" s="16"/>
      <c r="BA4" s="63"/>
      <c r="BB4" s="16"/>
      <c r="BC4" s="16"/>
      <c r="BD4" s="16"/>
      <c r="BE4" s="16"/>
      <c r="BF4" s="16"/>
      <c r="BG4" s="16"/>
      <c r="BH4" s="16"/>
      <c r="BI4" s="16"/>
      <c r="BJ4" s="16"/>
      <c r="BK4" s="16"/>
      <c r="BL4" s="16"/>
      <c r="BM4" s="63"/>
      <c r="BN4" s="16"/>
      <c r="BO4" s="16"/>
      <c r="BP4" s="16"/>
      <c r="BQ4" s="16"/>
      <c r="BR4" s="16"/>
      <c r="BS4" s="16"/>
      <c r="BT4" s="16"/>
      <c r="BU4" s="16"/>
      <c r="BV4" s="16"/>
      <c r="BW4" s="16"/>
      <c r="BX4" s="16"/>
      <c r="BY4" s="63"/>
      <c r="BZ4" s="16"/>
      <c r="CA4" s="16"/>
      <c r="CB4" s="16"/>
      <c r="CC4" s="16"/>
      <c r="CD4" s="16"/>
      <c r="CE4" s="16"/>
      <c r="CF4" s="16"/>
      <c r="CG4" s="16"/>
      <c r="CH4" s="16"/>
      <c r="CI4" s="16"/>
      <c r="CJ4" s="16"/>
      <c r="CK4" s="63"/>
      <c r="CL4" s="16"/>
      <c r="CM4" s="16"/>
      <c r="CN4" s="16"/>
      <c r="CO4" s="16"/>
      <c r="CP4" s="16"/>
      <c r="CQ4" s="16"/>
      <c r="CR4" s="16"/>
      <c r="CS4" s="16"/>
      <c r="CT4" s="16"/>
      <c r="CU4" s="16"/>
      <c r="CV4" s="16"/>
      <c r="CW4" s="63"/>
      <c r="CX4" s="16"/>
      <c r="CY4" s="16"/>
      <c r="CZ4" s="16"/>
      <c r="DA4" s="16"/>
      <c r="DB4" s="16"/>
      <c r="DC4" s="16"/>
      <c r="DD4" s="16"/>
      <c r="DE4" s="16"/>
      <c r="DF4" s="16"/>
      <c r="DG4" s="16"/>
      <c r="DH4" s="16"/>
      <c r="DI4" s="63"/>
      <c r="DJ4" s="16"/>
      <c r="DK4" s="16"/>
      <c r="DL4" s="16"/>
      <c r="DM4" s="16"/>
      <c r="DN4" s="16"/>
      <c r="DO4" s="16"/>
      <c r="DP4" s="16"/>
      <c r="DQ4" s="16"/>
      <c r="DR4" s="16"/>
      <c r="DS4" s="16"/>
      <c r="DT4" s="16"/>
      <c r="DU4" s="63"/>
      <c r="DV4" s="16"/>
      <c r="DW4" s="16"/>
      <c r="DX4" s="16"/>
      <c r="DY4" s="16"/>
      <c r="DZ4" s="16"/>
      <c r="EA4" s="16"/>
      <c r="EB4" s="16"/>
      <c r="EC4" s="16"/>
      <c r="ED4" s="16"/>
      <c r="EE4" s="16"/>
      <c r="EF4" s="16"/>
      <c r="EG4" s="63"/>
      <c r="EH4" s="16"/>
      <c r="EI4" s="16"/>
      <c r="EJ4" s="16"/>
      <c r="EK4" s="16"/>
      <c r="EL4" s="16"/>
      <c r="EM4" s="16"/>
      <c r="EN4" s="16"/>
      <c r="EO4" s="16"/>
      <c r="EP4" s="16"/>
      <c r="EQ4" s="16"/>
      <c r="ER4" s="16"/>
      <c r="ES4" s="63"/>
      <c r="ET4" s="16"/>
      <c r="EU4" s="16"/>
      <c r="EV4" s="16"/>
      <c r="EW4" s="16"/>
      <c r="EX4" s="16"/>
      <c r="EY4" s="16"/>
      <c r="EZ4" s="16"/>
      <c r="FA4" s="16"/>
      <c r="FB4" s="16"/>
      <c r="FC4" s="16"/>
      <c r="FD4" s="16"/>
      <c r="FE4" s="63"/>
      <c r="FF4" s="16"/>
      <c r="FG4" s="16"/>
      <c r="FH4" s="16"/>
      <c r="FI4" s="16"/>
      <c r="FJ4" s="16"/>
      <c r="FK4" s="16"/>
      <c r="FL4" s="16"/>
      <c r="FM4" s="16"/>
      <c r="FN4" s="16"/>
      <c r="FO4" s="16"/>
      <c r="FP4" s="16"/>
      <c r="FQ4" s="63"/>
      <c r="FR4" s="16"/>
      <c r="FS4" s="16"/>
      <c r="FT4" s="16"/>
      <c r="FU4" s="16"/>
      <c r="FV4" s="16"/>
      <c r="FW4" s="16"/>
      <c r="FX4" s="16"/>
      <c r="FY4" s="16"/>
      <c r="FZ4" s="16"/>
      <c r="GA4" s="16"/>
      <c r="GB4" s="16"/>
      <c r="GC4" s="63"/>
      <c r="GD4" s="16"/>
      <c r="GE4" s="16"/>
      <c r="GF4" s="16"/>
      <c r="GG4" s="16"/>
      <c r="GH4" s="16"/>
      <c r="GI4" s="16"/>
      <c r="GJ4" s="16"/>
      <c r="GK4" s="16"/>
      <c r="GL4" s="16"/>
      <c r="GM4" s="16"/>
      <c r="GN4" s="16"/>
      <c r="GO4" s="63"/>
      <c r="GP4" s="16"/>
      <c r="GQ4" s="16"/>
      <c r="GR4" s="16"/>
      <c r="GS4" s="16"/>
      <c r="GT4" s="16"/>
      <c r="GU4" s="16"/>
      <c r="GV4" s="16"/>
      <c r="GW4" s="16"/>
      <c r="GX4" s="16"/>
      <c r="GY4" s="16"/>
      <c r="GZ4" s="16"/>
      <c r="HA4" s="63"/>
      <c r="HB4" s="16"/>
      <c r="HC4" s="16"/>
      <c r="HD4" s="16"/>
      <c r="HE4" s="16"/>
      <c r="HF4" s="16"/>
      <c r="HG4" s="16"/>
      <c r="HH4" s="16"/>
      <c r="HI4" s="16"/>
      <c r="HJ4" s="16"/>
      <c r="HK4" s="16"/>
      <c r="HL4" s="16"/>
      <c r="HM4" s="63"/>
      <c r="HN4" s="16"/>
      <c r="HO4" s="16"/>
      <c r="HP4" s="16"/>
      <c r="HQ4" s="16"/>
      <c r="HR4" s="16"/>
      <c r="HS4" s="16"/>
      <c r="HT4" s="16"/>
      <c r="HU4" s="16"/>
      <c r="HV4" s="16"/>
      <c r="HW4" s="16"/>
      <c r="HX4" s="16"/>
      <c r="HY4" s="63"/>
      <c r="HZ4" s="16"/>
      <c r="IA4" s="16"/>
      <c r="IB4" s="16"/>
      <c r="IC4" s="16"/>
      <c r="ID4" s="16"/>
      <c r="IE4" s="16"/>
      <c r="IF4" s="16"/>
      <c r="IG4" s="16"/>
      <c r="IH4" s="16"/>
      <c r="II4" s="16"/>
      <c r="IJ4" s="16"/>
      <c r="IK4" s="63"/>
      <c r="IL4" s="16"/>
      <c r="IM4" s="16"/>
      <c r="IN4" s="16"/>
      <c r="IO4" s="16"/>
      <c r="IP4" s="16"/>
      <c r="IQ4" s="16"/>
      <c r="IR4" s="16"/>
      <c r="IS4" s="16"/>
      <c r="IT4" s="16"/>
      <c r="IU4" s="16"/>
      <c r="IV4" s="16"/>
      <c r="IW4" s="63"/>
      <c r="IX4" s="16"/>
      <c r="IY4" s="16"/>
      <c r="IZ4" s="16"/>
      <c r="JA4" s="16"/>
      <c r="JB4" s="16"/>
      <c r="JC4" s="16"/>
      <c r="JD4" s="16"/>
      <c r="JE4" s="16"/>
      <c r="JF4" s="16"/>
      <c r="JG4" s="16"/>
      <c r="JH4" s="16"/>
      <c r="JI4" s="63"/>
      <c r="JJ4" s="16"/>
      <c r="JK4" s="16"/>
      <c r="JL4" s="16"/>
      <c r="JM4" s="16"/>
      <c r="JN4" s="16"/>
      <c r="JO4" s="16"/>
      <c r="JP4" s="16"/>
      <c r="JQ4" s="16"/>
      <c r="JR4" s="16"/>
      <c r="JS4" s="16"/>
      <c r="JT4" s="16"/>
      <c r="JU4" s="63"/>
      <c r="JV4" s="16"/>
      <c r="JW4" s="16"/>
      <c r="JX4" s="16"/>
      <c r="JY4" s="16"/>
      <c r="JZ4" s="16"/>
      <c r="KA4" s="16"/>
      <c r="KB4" s="16"/>
      <c r="KC4" s="16"/>
      <c r="KD4" s="16"/>
      <c r="KE4" s="16"/>
      <c r="KF4" s="16"/>
    </row>
    <row r="5" spans="1:292" ht="6" customHeight="1">
      <c r="A5" s="83"/>
      <c r="B5" s="16"/>
      <c r="C5" s="76"/>
      <c r="D5" s="76"/>
      <c r="E5" s="63"/>
      <c r="F5" s="76"/>
      <c r="G5" s="76"/>
      <c r="H5" s="76"/>
      <c r="I5" s="76"/>
      <c r="J5" s="76"/>
      <c r="K5" s="76"/>
      <c r="L5" s="76"/>
      <c r="M5" s="76"/>
      <c r="N5" s="76"/>
      <c r="O5" s="76"/>
      <c r="P5" s="76"/>
      <c r="Q5" s="63"/>
      <c r="R5" s="76"/>
      <c r="S5" s="76"/>
      <c r="T5" s="76"/>
      <c r="U5" s="76"/>
      <c r="V5" s="76"/>
      <c r="W5" s="76"/>
      <c r="X5" s="76"/>
      <c r="Y5" s="76"/>
      <c r="Z5" s="76"/>
      <c r="AA5" s="76"/>
      <c r="AB5" s="76"/>
      <c r="AC5" s="63"/>
      <c r="AD5" s="76"/>
      <c r="AE5" s="76"/>
      <c r="AF5" s="76"/>
      <c r="AG5" s="76"/>
      <c r="AH5" s="76"/>
      <c r="AI5" s="76"/>
      <c r="AJ5" s="76"/>
      <c r="AK5" s="76"/>
      <c r="AL5" s="76"/>
      <c r="AM5" s="76"/>
      <c r="AN5" s="76"/>
      <c r="AO5" s="63"/>
      <c r="AP5" s="76"/>
      <c r="AQ5" s="76"/>
      <c r="AR5" s="76"/>
      <c r="AS5" s="76"/>
      <c r="AT5" s="76"/>
      <c r="AU5" s="76"/>
      <c r="AV5" s="76"/>
      <c r="AW5" s="76"/>
      <c r="AX5" s="76"/>
      <c r="AY5" s="76"/>
      <c r="AZ5" s="76"/>
      <c r="BA5" s="63"/>
      <c r="BB5" s="76"/>
      <c r="BC5" s="76"/>
      <c r="BD5" s="76"/>
      <c r="BE5" s="76"/>
      <c r="BF5" s="76"/>
      <c r="BG5" s="76"/>
      <c r="BH5" s="76"/>
      <c r="BI5" s="76"/>
      <c r="BJ5" s="76"/>
      <c r="BK5" s="76"/>
      <c r="BL5" s="76"/>
      <c r="BM5" s="63"/>
      <c r="BN5" s="76"/>
      <c r="BO5" s="76"/>
      <c r="BP5" s="76"/>
      <c r="BQ5" s="76"/>
      <c r="BR5" s="76"/>
      <c r="BS5" s="76"/>
      <c r="BT5" s="76"/>
      <c r="BU5" s="76"/>
      <c r="BV5" s="76"/>
      <c r="BW5" s="76"/>
      <c r="BX5" s="76"/>
      <c r="BY5" s="63"/>
      <c r="BZ5" s="76"/>
      <c r="CA5" s="76"/>
      <c r="CB5" s="76"/>
      <c r="CC5" s="76"/>
      <c r="CD5" s="76"/>
      <c r="CE5" s="76"/>
      <c r="CF5" s="76"/>
      <c r="CG5" s="76"/>
      <c r="CH5" s="76"/>
      <c r="CI5" s="76"/>
      <c r="CJ5" s="76"/>
      <c r="CK5" s="63"/>
      <c r="CL5" s="76"/>
      <c r="CM5" s="76"/>
      <c r="CN5" s="76"/>
      <c r="CO5" s="76"/>
      <c r="CP5" s="76"/>
      <c r="CQ5" s="76"/>
      <c r="CR5" s="76"/>
      <c r="CS5" s="76"/>
      <c r="CT5" s="76"/>
      <c r="CU5" s="76"/>
      <c r="CV5" s="76"/>
      <c r="CW5" s="63"/>
      <c r="CX5" s="76"/>
      <c r="CY5" s="76"/>
      <c r="CZ5" s="76"/>
      <c r="DA5" s="76"/>
      <c r="DB5" s="76"/>
      <c r="DC5" s="76"/>
      <c r="DD5" s="76"/>
      <c r="DE5" s="76"/>
      <c r="DF5" s="76"/>
      <c r="DG5" s="76"/>
      <c r="DH5" s="76"/>
      <c r="DI5" s="63"/>
      <c r="DJ5" s="76"/>
      <c r="DK5" s="76"/>
      <c r="DL5" s="76"/>
      <c r="DM5" s="76"/>
      <c r="DN5" s="76"/>
      <c r="DO5" s="76"/>
      <c r="DP5" s="76"/>
      <c r="DQ5" s="76"/>
      <c r="DR5" s="76"/>
      <c r="DS5" s="76"/>
      <c r="DT5" s="76"/>
      <c r="DU5" s="63"/>
      <c r="DV5" s="76"/>
      <c r="DW5" s="76"/>
      <c r="DX5" s="76"/>
      <c r="DY5" s="76"/>
      <c r="DZ5" s="76"/>
      <c r="EA5" s="76"/>
      <c r="EB5" s="76"/>
      <c r="EC5" s="76"/>
      <c r="ED5" s="76"/>
      <c r="EE5" s="76"/>
      <c r="EF5" s="76"/>
      <c r="EG5" s="63"/>
      <c r="EH5" s="76"/>
      <c r="EI5" s="76"/>
      <c r="EJ5" s="76"/>
      <c r="EK5" s="76"/>
      <c r="EL5" s="76"/>
      <c r="EM5" s="76"/>
      <c r="EN5" s="76"/>
      <c r="EO5" s="76"/>
      <c r="EP5" s="76"/>
      <c r="EQ5" s="76"/>
      <c r="ER5" s="76"/>
      <c r="ES5" s="63"/>
      <c r="ET5" s="76"/>
      <c r="EU5" s="76"/>
      <c r="EV5" s="76"/>
      <c r="EW5" s="76"/>
      <c r="EX5" s="76"/>
      <c r="EY5" s="76"/>
      <c r="EZ5" s="76"/>
      <c r="FA5" s="76"/>
      <c r="FB5" s="76"/>
      <c r="FC5" s="76"/>
      <c r="FD5" s="76"/>
      <c r="FE5" s="63"/>
      <c r="FF5" s="76"/>
      <c r="FG5" s="76"/>
      <c r="FH5" s="76"/>
      <c r="FI5" s="76"/>
      <c r="FJ5" s="76"/>
      <c r="FK5" s="76"/>
      <c r="FL5" s="76"/>
      <c r="FM5" s="76"/>
      <c r="FN5" s="76"/>
      <c r="FO5" s="76"/>
      <c r="FP5" s="76"/>
      <c r="FQ5" s="63"/>
      <c r="FR5" s="76"/>
      <c r="FS5" s="76"/>
      <c r="FT5" s="76"/>
      <c r="FU5" s="76"/>
      <c r="FV5" s="76"/>
      <c r="FW5" s="76"/>
      <c r="FX5" s="76"/>
      <c r="FY5" s="76"/>
      <c r="FZ5" s="76"/>
      <c r="GA5" s="76"/>
      <c r="GB5" s="76"/>
      <c r="GC5" s="63"/>
      <c r="GD5" s="76"/>
      <c r="GE5" s="76"/>
      <c r="GF5" s="76"/>
      <c r="GG5" s="76"/>
      <c r="GH5" s="76"/>
      <c r="GI5" s="76"/>
      <c r="GJ5" s="76"/>
      <c r="GK5" s="76"/>
      <c r="GL5" s="76"/>
      <c r="GM5" s="76"/>
      <c r="GN5" s="76"/>
      <c r="GO5" s="63"/>
      <c r="GP5" s="76"/>
      <c r="GQ5" s="76"/>
      <c r="GR5" s="76"/>
      <c r="GS5" s="76"/>
      <c r="GT5" s="76"/>
      <c r="GU5" s="76"/>
      <c r="GV5" s="76"/>
      <c r="GW5" s="76"/>
      <c r="GX5" s="76"/>
      <c r="GY5" s="76"/>
      <c r="GZ5" s="76"/>
      <c r="HA5" s="63"/>
      <c r="HB5" s="76"/>
      <c r="HC5" s="76"/>
      <c r="HD5" s="76"/>
      <c r="HE5" s="76"/>
      <c r="HF5" s="76"/>
      <c r="HG5" s="76"/>
      <c r="HH5" s="76"/>
      <c r="HI5" s="76"/>
      <c r="HJ5" s="76"/>
      <c r="HK5" s="76"/>
      <c r="HL5" s="76"/>
      <c r="HM5" s="63"/>
      <c r="HN5" s="76"/>
      <c r="HO5" s="76"/>
      <c r="HP5" s="76"/>
      <c r="HQ5" s="76"/>
      <c r="HR5" s="76"/>
      <c r="HS5" s="76"/>
      <c r="HT5" s="76"/>
      <c r="HU5" s="76"/>
      <c r="HV5" s="76"/>
      <c r="HW5" s="76"/>
      <c r="HX5" s="76"/>
      <c r="HY5" s="63"/>
      <c r="HZ5" s="76"/>
      <c r="IA5" s="76"/>
      <c r="IB5" s="76"/>
      <c r="IC5" s="76"/>
      <c r="ID5" s="76"/>
      <c r="IE5" s="76"/>
      <c r="IF5" s="76"/>
      <c r="IG5" s="76"/>
      <c r="IH5" s="76"/>
      <c r="II5" s="76"/>
      <c r="IJ5" s="76"/>
      <c r="IK5" s="63"/>
      <c r="IL5" s="76"/>
      <c r="IM5" s="76"/>
      <c r="IN5" s="76"/>
      <c r="IO5" s="76"/>
      <c r="IP5" s="76"/>
      <c r="IQ5" s="76"/>
      <c r="IR5" s="76"/>
      <c r="IS5" s="76"/>
      <c r="IT5" s="76"/>
      <c r="IU5" s="76"/>
      <c r="IV5" s="76"/>
      <c r="IW5" s="63"/>
      <c r="IX5" s="76"/>
      <c r="IY5" s="76"/>
      <c r="IZ5" s="76"/>
      <c r="JA5" s="76"/>
      <c r="JB5" s="76"/>
      <c r="JC5" s="76"/>
      <c r="JD5" s="76"/>
      <c r="JE5" s="76"/>
      <c r="JF5" s="76"/>
      <c r="JG5" s="76"/>
      <c r="JH5" s="76"/>
      <c r="JI5" s="63"/>
      <c r="JJ5" s="76"/>
      <c r="JK5" s="76"/>
      <c r="JL5" s="76"/>
      <c r="JM5" s="76"/>
      <c r="JN5" s="76"/>
      <c r="JO5" s="76"/>
      <c r="JP5" s="76"/>
      <c r="JQ5" s="76"/>
      <c r="JR5" s="76"/>
      <c r="JS5" s="76"/>
      <c r="JT5" s="76"/>
      <c r="JU5" s="63"/>
      <c r="JV5" s="76"/>
      <c r="JW5" s="76"/>
      <c r="JX5" s="76"/>
      <c r="JY5" s="76"/>
      <c r="JZ5" s="76"/>
      <c r="KA5" s="76"/>
      <c r="KB5" s="76"/>
      <c r="KC5" s="76"/>
      <c r="KD5" s="76"/>
      <c r="KE5" s="76"/>
      <c r="KF5" s="76"/>
    </row>
    <row r="6" spans="1:292" ht="6" customHeight="1">
      <c r="A6" s="83"/>
      <c r="B6" s="16"/>
      <c r="C6" s="76"/>
      <c r="D6" s="76"/>
      <c r="E6" s="63"/>
      <c r="F6" s="76"/>
      <c r="G6" s="76"/>
      <c r="H6" s="76"/>
      <c r="I6" s="76"/>
      <c r="J6" s="76"/>
      <c r="K6" s="76"/>
      <c r="L6" s="76"/>
      <c r="M6" s="76"/>
      <c r="N6" s="76"/>
      <c r="O6" s="76"/>
      <c r="P6" s="76"/>
      <c r="Q6" s="63"/>
      <c r="R6" s="76"/>
      <c r="S6" s="76"/>
      <c r="T6" s="76"/>
      <c r="U6" s="76"/>
      <c r="V6" s="76"/>
      <c r="W6" s="76"/>
      <c r="X6" s="76"/>
      <c r="Y6" s="76"/>
      <c r="Z6" s="76"/>
      <c r="AA6" s="76"/>
      <c r="AB6" s="76"/>
      <c r="AC6" s="63"/>
      <c r="AD6" s="76"/>
      <c r="AE6" s="76"/>
      <c r="AF6" s="76"/>
      <c r="AG6" s="76"/>
      <c r="AH6" s="76"/>
      <c r="AI6" s="76"/>
      <c r="AJ6" s="76"/>
      <c r="AK6" s="76"/>
      <c r="AL6" s="76"/>
      <c r="AM6" s="76"/>
      <c r="AN6" s="76"/>
      <c r="AO6" s="63"/>
      <c r="AP6" s="76"/>
      <c r="AQ6" s="76"/>
      <c r="AR6" s="76"/>
      <c r="AS6" s="76"/>
      <c r="AT6" s="76"/>
      <c r="AU6" s="76"/>
      <c r="AV6" s="76"/>
      <c r="AW6" s="76"/>
      <c r="AX6" s="76"/>
      <c r="AY6" s="76"/>
      <c r="AZ6" s="76"/>
      <c r="BA6" s="63"/>
      <c r="BB6" s="76"/>
      <c r="BC6" s="76"/>
      <c r="BD6" s="76"/>
      <c r="BE6" s="76"/>
      <c r="BF6" s="76"/>
      <c r="BG6" s="76"/>
      <c r="BH6" s="76"/>
      <c r="BI6" s="76"/>
      <c r="BJ6" s="76"/>
      <c r="BK6" s="76"/>
      <c r="BL6" s="76"/>
      <c r="BM6" s="63"/>
      <c r="BN6" s="76"/>
      <c r="BO6" s="76"/>
      <c r="BP6" s="76"/>
      <c r="BQ6" s="76"/>
      <c r="BR6" s="76"/>
      <c r="BS6" s="76"/>
      <c r="BT6" s="76"/>
      <c r="BU6" s="76"/>
      <c r="BV6" s="76"/>
      <c r="BW6" s="76"/>
      <c r="BX6" s="76"/>
      <c r="BY6" s="63"/>
      <c r="BZ6" s="76"/>
      <c r="CA6" s="76"/>
      <c r="CB6" s="76"/>
      <c r="CC6" s="76"/>
      <c r="CD6" s="76"/>
      <c r="CE6" s="76"/>
      <c r="CF6" s="76"/>
      <c r="CG6" s="76"/>
      <c r="CH6" s="76"/>
      <c r="CI6" s="76"/>
      <c r="CJ6" s="76"/>
      <c r="CK6" s="63"/>
      <c r="CL6" s="76"/>
      <c r="CM6" s="76"/>
      <c r="CN6" s="76"/>
      <c r="CO6" s="76"/>
      <c r="CP6" s="76"/>
      <c r="CQ6" s="76"/>
      <c r="CR6" s="76"/>
      <c r="CS6" s="76"/>
      <c r="CT6" s="76"/>
      <c r="CU6" s="76"/>
      <c r="CV6" s="76"/>
      <c r="CW6" s="63"/>
      <c r="CX6" s="76"/>
      <c r="CY6" s="76"/>
      <c r="CZ6" s="76"/>
      <c r="DA6" s="76"/>
      <c r="DB6" s="76"/>
      <c r="DC6" s="76"/>
      <c r="DD6" s="76"/>
      <c r="DE6" s="76"/>
      <c r="DF6" s="76"/>
      <c r="DG6" s="76"/>
      <c r="DH6" s="76"/>
      <c r="DI6" s="63"/>
      <c r="DJ6" s="76"/>
      <c r="DK6" s="76"/>
      <c r="DL6" s="76"/>
      <c r="DM6" s="76"/>
      <c r="DN6" s="76"/>
      <c r="DO6" s="76"/>
      <c r="DP6" s="76"/>
      <c r="DQ6" s="76"/>
      <c r="DR6" s="76"/>
      <c r="DS6" s="76"/>
      <c r="DT6" s="76"/>
      <c r="DU6" s="63"/>
      <c r="DV6" s="76"/>
      <c r="DW6" s="76"/>
      <c r="DX6" s="76"/>
      <c r="DY6" s="76"/>
      <c r="DZ6" s="76"/>
      <c r="EA6" s="76"/>
      <c r="EB6" s="76"/>
      <c r="EC6" s="76"/>
      <c r="ED6" s="76"/>
      <c r="EE6" s="76"/>
      <c r="EF6" s="76"/>
      <c r="EG6" s="63"/>
      <c r="EH6" s="76"/>
      <c r="EI6" s="76"/>
      <c r="EJ6" s="76"/>
      <c r="EK6" s="76"/>
      <c r="EL6" s="76"/>
      <c r="EM6" s="76"/>
      <c r="EN6" s="76"/>
      <c r="EO6" s="76"/>
      <c r="EP6" s="76"/>
      <c r="EQ6" s="76"/>
      <c r="ER6" s="76"/>
      <c r="ES6" s="63"/>
      <c r="ET6" s="76"/>
      <c r="EU6" s="76"/>
      <c r="EV6" s="76"/>
      <c r="EW6" s="76"/>
      <c r="EX6" s="76"/>
      <c r="EY6" s="76"/>
      <c r="EZ6" s="76"/>
      <c r="FA6" s="76"/>
      <c r="FB6" s="76"/>
      <c r="FC6" s="76"/>
      <c r="FD6" s="76"/>
      <c r="FE6" s="63"/>
      <c r="FF6" s="76"/>
      <c r="FG6" s="76"/>
      <c r="FH6" s="76"/>
      <c r="FI6" s="76"/>
      <c r="FJ6" s="76"/>
      <c r="FK6" s="76"/>
      <c r="FL6" s="76"/>
      <c r="FM6" s="76"/>
      <c r="FN6" s="76"/>
      <c r="FO6" s="76"/>
      <c r="FP6" s="76"/>
      <c r="FQ6" s="63"/>
      <c r="FR6" s="76"/>
      <c r="FS6" s="76"/>
      <c r="FT6" s="76"/>
      <c r="FU6" s="76"/>
      <c r="FV6" s="76"/>
      <c r="FW6" s="76"/>
      <c r="FX6" s="76"/>
      <c r="FY6" s="76"/>
      <c r="FZ6" s="76"/>
      <c r="GA6" s="76"/>
      <c r="GB6" s="76"/>
      <c r="GC6" s="63"/>
      <c r="GD6" s="76"/>
      <c r="GE6" s="76"/>
      <c r="GF6" s="76"/>
      <c r="GG6" s="76"/>
      <c r="GH6" s="76"/>
      <c r="GI6" s="76"/>
      <c r="GJ6" s="76"/>
      <c r="GK6" s="76"/>
      <c r="GL6" s="76"/>
      <c r="GM6" s="76"/>
      <c r="GN6" s="76"/>
      <c r="GO6" s="63"/>
      <c r="GP6" s="76"/>
      <c r="GQ6" s="76"/>
      <c r="GR6" s="76"/>
      <c r="GS6" s="76"/>
      <c r="GT6" s="76"/>
      <c r="GU6" s="76"/>
      <c r="GV6" s="76"/>
      <c r="GW6" s="76"/>
      <c r="GX6" s="76"/>
      <c r="GY6" s="76"/>
      <c r="GZ6" s="76"/>
      <c r="HA6" s="63"/>
      <c r="HB6" s="76"/>
      <c r="HC6" s="76"/>
      <c r="HD6" s="76"/>
      <c r="HE6" s="76"/>
      <c r="HF6" s="76"/>
      <c r="HG6" s="76"/>
      <c r="HH6" s="76"/>
      <c r="HI6" s="76"/>
      <c r="HJ6" s="76"/>
      <c r="HK6" s="76"/>
      <c r="HL6" s="76"/>
      <c r="HM6" s="63"/>
      <c r="HN6" s="76"/>
      <c r="HO6" s="76"/>
      <c r="HP6" s="76"/>
      <c r="HQ6" s="76"/>
      <c r="HR6" s="76"/>
      <c r="HS6" s="76"/>
      <c r="HT6" s="76"/>
      <c r="HU6" s="76"/>
      <c r="HV6" s="76"/>
      <c r="HW6" s="76"/>
      <c r="HX6" s="76"/>
      <c r="HY6" s="63"/>
      <c r="HZ6" s="76"/>
      <c r="IA6" s="76"/>
      <c r="IB6" s="76"/>
      <c r="IC6" s="76"/>
      <c r="ID6" s="76"/>
      <c r="IE6" s="76"/>
      <c r="IF6" s="76"/>
      <c r="IG6" s="76"/>
      <c r="IH6" s="76"/>
      <c r="II6" s="76"/>
      <c r="IJ6" s="76"/>
      <c r="IK6" s="63"/>
      <c r="IL6" s="76"/>
      <c r="IM6" s="76"/>
      <c r="IN6" s="76"/>
      <c r="IO6" s="76"/>
      <c r="IP6" s="76"/>
      <c r="IQ6" s="76"/>
      <c r="IR6" s="76"/>
      <c r="IS6" s="76"/>
      <c r="IT6" s="76"/>
      <c r="IU6" s="76"/>
      <c r="IV6" s="76"/>
      <c r="IW6" s="63"/>
      <c r="IX6" s="76"/>
      <c r="IY6" s="76"/>
      <c r="IZ6" s="76"/>
      <c r="JA6" s="76"/>
      <c r="JB6" s="76"/>
      <c r="JC6" s="76"/>
      <c r="JD6" s="76"/>
      <c r="JE6" s="76"/>
      <c r="JF6" s="76"/>
      <c r="JG6" s="76"/>
      <c r="JH6" s="76"/>
      <c r="JI6" s="63"/>
      <c r="JJ6" s="76"/>
      <c r="JK6" s="76"/>
      <c r="JL6" s="76"/>
      <c r="JM6" s="76"/>
      <c r="JN6" s="76"/>
      <c r="JO6" s="76"/>
      <c r="JP6" s="76"/>
      <c r="JQ6" s="76"/>
      <c r="JR6" s="76"/>
      <c r="JS6" s="76"/>
      <c r="JT6" s="76"/>
      <c r="JU6" s="63"/>
      <c r="JV6" s="76"/>
      <c r="JW6" s="76"/>
      <c r="JX6" s="76"/>
      <c r="JY6" s="76"/>
      <c r="JZ6" s="76"/>
      <c r="KA6" s="76"/>
      <c r="KB6" s="76"/>
      <c r="KC6" s="76"/>
      <c r="KD6" s="76"/>
      <c r="KE6" s="76"/>
      <c r="KF6" s="76"/>
    </row>
    <row r="7" spans="1:292" ht="6" customHeight="1">
      <c r="A7" s="83"/>
      <c r="B7" s="16"/>
      <c r="C7" s="76"/>
      <c r="D7" s="76"/>
      <c r="E7" s="63"/>
      <c r="F7" s="76"/>
      <c r="G7" s="76"/>
      <c r="H7" s="76"/>
      <c r="I7" s="76"/>
      <c r="J7" s="76"/>
      <c r="K7" s="76"/>
      <c r="L7" s="76"/>
      <c r="M7" s="76"/>
      <c r="N7" s="76"/>
      <c r="O7" s="76"/>
      <c r="P7" s="76"/>
      <c r="Q7" s="63"/>
      <c r="R7" s="76"/>
      <c r="S7" s="76"/>
      <c r="T7" s="76"/>
      <c r="U7" s="76"/>
      <c r="V7" s="76"/>
      <c r="W7" s="76"/>
      <c r="X7" s="76"/>
      <c r="Y7" s="76"/>
      <c r="Z7" s="76"/>
      <c r="AA7" s="76"/>
      <c r="AB7" s="76"/>
      <c r="AC7" s="63"/>
      <c r="AD7" s="76"/>
      <c r="AE7" s="76"/>
      <c r="AF7" s="76"/>
      <c r="AG7" s="76"/>
      <c r="AH7" s="76"/>
      <c r="AI7" s="76"/>
      <c r="AJ7" s="76"/>
      <c r="AK7" s="76"/>
      <c r="AL7" s="76"/>
      <c r="AM7" s="76"/>
      <c r="AN7" s="76"/>
      <c r="AO7" s="63"/>
      <c r="AP7" s="76"/>
      <c r="AQ7" s="76"/>
      <c r="AR7" s="76"/>
      <c r="AS7" s="76"/>
      <c r="AT7" s="76"/>
      <c r="AU7" s="76"/>
      <c r="AV7" s="76"/>
      <c r="AW7" s="76"/>
      <c r="AX7" s="76"/>
      <c r="AY7" s="76"/>
      <c r="AZ7" s="76"/>
      <c r="BA7" s="63"/>
      <c r="BB7" s="76"/>
      <c r="BC7" s="76"/>
      <c r="BD7" s="76"/>
      <c r="BE7" s="76"/>
      <c r="BF7" s="76"/>
      <c r="BG7" s="76"/>
      <c r="BH7" s="76"/>
      <c r="BI7" s="76"/>
      <c r="BJ7" s="76"/>
      <c r="BK7" s="76"/>
      <c r="BL7" s="76"/>
      <c r="BM7" s="63"/>
      <c r="BN7" s="76"/>
      <c r="BO7" s="76"/>
      <c r="BP7" s="76"/>
      <c r="BQ7" s="76"/>
      <c r="BR7" s="76"/>
      <c r="BS7" s="76"/>
      <c r="BT7" s="76"/>
      <c r="BU7" s="76"/>
      <c r="BV7" s="76"/>
      <c r="BW7" s="76"/>
      <c r="BX7" s="76"/>
      <c r="BY7" s="63"/>
      <c r="BZ7" s="76"/>
      <c r="CA7" s="76"/>
      <c r="CB7" s="76"/>
      <c r="CC7" s="76"/>
      <c r="CD7" s="76"/>
      <c r="CE7" s="76"/>
      <c r="CF7" s="76"/>
      <c r="CG7" s="76"/>
      <c r="CH7" s="76"/>
      <c r="CI7" s="76"/>
      <c r="CJ7" s="76"/>
      <c r="CK7" s="63"/>
      <c r="CL7" s="76"/>
      <c r="CM7" s="76"/>
      <c r="CN7" s="76"/>
      <c r="CO7" s="76"/>
      <c r="CP7" s="76"/>
      <c r="CQ7" s="76"/>
      <c r="CR7" s="76"/>
      <c r="CS7" s="76"/>
      <c r="CT7" s="76"/>
      <c r="CU7" s="76"/>
      <c r="CV7" s="76"/>
      <c r="CW7" s="63"/>
      <c r="CX7" s="76"/>
      <c r="CY7" s="76"/>
      <c r="CZ7" s="76"/>
      <c r="DA7" s="76"/>
      <c r="DB7" s="76"/>
      <c r="DC7" s="76"/>
      <c r="DD7" s="76"/>
      <c r="DE7" s="76"/>
      <c r="DF7" s="76"/>
      <c r="DG7" s="76"/>
      <c r="DH7" s="76"/>
      <c r="DI7" s="63"/>
      <c r="DJ7" s="76"/>
      <c r="DK7" s="76"/>
      <c r="DL7" s="76"/>
      <c r="DM7" s="76"/>
      <c r="DN7" s="76"/>
      <c r="DO7" s="76"/>
      <c r="DP7" s="76"/>
      <c r="DQ7" s="76"/>
      <c r="DR7" s="76"/>
      <c r="DS7" s="76"/>
      <c r="DT7" s="76"/>
      <c r="DU7" s="63"/>
      <c r="DV7" s="76"/>
      <c r="DW7" s="76"/>
      <c r="DX7" s="76"/>
      <c r="DY7" s="76"/>
      <c r="DZ7" s="76"/>
      <c r="EA7" s="76"/>
      <c r="EB7" s="76"/>
      <c r="EC7" s="76"/>
      <c r="ED7" s="76"/>
      <c r="EE7" s="76"/>
      <c r="EF7" s="76"/>
      <c r="EG7" s="63"/>
      <c r="EH7" s="76"/>
      <c r="EI7" s="76"/>
      <c r="EJ7" s="76"/>
      <c r="EK7" s="76"/>
      <c r="EL7" s="76"/>
      <c r="EM7" s="76"/>
      <c r="EN7" s="76"/>
      <c r="EO7" s="76"/>
      <c r="EP7" s="76"/>
      <c r="EQ7" s="76"/>
      <c r="ER7" s="76"/>
      <c r="ES7" s="63"/>
      <c r="ET7" s="76"/>
      <c r="EU7" s="76"/>
      <c r="EV7" s="76"/>
      <c r="EW7" s="76"/>
      <c r="EX7" s="76"/>
      <c r="EY7" s="76"/>
      <c r="EZ7" s="76"/>
      <c r="FA7" s="76"/>
      <c r="FB7" s="76"/>
      <c r="FC7" s="76"/>
      <c r="FD7" s="76"/>
      <c r="FE7" s="63"/>
      <c r="FF7" s="76"/>
      <c r="FG7" s="76"/>
      <c r="FH7" s="76"/>
      <c r="FI7" s="76"/>
      <c r="FJ7" s="76"/>
      <c r="FK7" s="76"/>
      <c r="FL7" s="76"/>
      <c r="FM7" s="76"/>
      <c r="FN7" s="76"/>
      <c r="FO7" s="76"/>
      <c r="FP7" s="76"/>
      <c r="FQ7" s="63"/>
      <c r="FR7" s="76"/>
      <c r="FS7" s="76"/>
      <c r="FT7" s="76"/>
      <c r="FU7" s="76"/>
      <c r="FV7" s="76"/>
      <c r="FW7" s="76"/>
      <c r="FX7" s="76"/>
      <c r="FY7" s="76"/>
      <c r="FZ7" s="76"/>
      <c r="GA7" s="76"/>
      <c r="GB7" s="76"/>
      <c r="GC7" s="63"/>
      <c r="GD7" s="76"/>
      <c r="GE7" s="76"/>
      <c r="GF7" s="76"/>
      <c r="GG7" s="76"/>
      <c r="GH7" s="76"/>
      <c r="GI7" s="76"/>
      <c r="GJ7" s="76"/>
      <c r="GK7" s="76"/>
      <c r="GL7" s="76"/>
      <c r="GM7" s="76"/>
      <c r="GN7" s="76"/>
      <c r="GO7" s="63"/>
      <c r="GP7" s="76"/>
      <c r="GQ7" s="76"/>
      <c r="GR7" s="76"/>
      <c r="GS7" s="76"/>
      <c r="GT7" s="76"/>
      <c r="GU7" s="76"/>
      <c r="GV7" s="76"/>
      <c r="GW7" s="76"/>
      <c r="GX7" s="76"/>
      <c r="GY7" s="76"/>
      <c r="GZ7" s="76"/>
      <c r="HA7" s="63"/>
      <c r="HB7" s="76"/>
      <c r="HC7" s="76"/>
      <c r="HD7" s="76"/>
      <c r="HE7" s="76"/>
      <c r="HF7" s="76"/>
      <c r="HG7" s="76"/>
      <c r="HH7" s="76"/>
      <c r="HI7" s="76"/>
      <c r="HJ7" s="76"/>
      <c r="HK7" s="76"/>
      <c r="HL7" s="76"/>
      <c r="HM7" s="63"/>
      <c r="HN7" s="76"/>
      <c r="HO7" s="76"/>
      <c r="HP7" s="76"/>
      <c r="HQ7" s="76"/>
      <c r="HR7" s="76"/>
      <c r="HS7" s="76"/>
      <c r="HT7" s="76"/>
      <c r="HU7" s="76"/>
      <c r="HV7" s="76"/>
      <c r="HW7" s="76"/>
      <c r="HX7" s="76"/>
      <c r="HY7" s="63"/>
      <c r="HZ7" s="76"/>
      <c r="IA7" s="76"/>
      <c r="IB7" s="76"/>
      <c r="IC7" s="76"/>
      <c r="ID7" s="76"/>
      <c r="IE7" s="76"/>
      <c r="IF7" s="76"/>
      <c r="IG7" s="76"/>
      <c r="IH7" s="76"/>
      <c r="II7" s="76"/>
      <c r="IJ7" s="76"/>
      <c r="IK7" s="63"/>
      <c r="IL7" s="76"/>
      <c r="IM7" s="76"/>
      <c r="IN7" s="76"/>
      <c r="IO7" s="76"/>
      <c r="IP7" s="76"/>
      <c r="IQ7" s="76"/>
      <c r="IR7" s="76"/>
      <c r="IS7" s="76"/>
      <c r="IT7" s="76"/>
      <c r="IU7" s="76"/>
      <c r="IV7" s="76"/>
      <c r="IW7" s="63"/>
      <c r="IX7" s="76"/>
      <c r="IY7" s="76"/>
      <c r="IZ7" s="76"/>
      <c r="JA7" s="76"/>
      <c r="JB7" s="76"/>
      <c r="JC7" s="76"/>
      <c r="JD7" s="76"/>
      <c r="JE7" s="76"/>
      <c r="JF7" s="76"/>
      <c r="JG7" s="76"/>
      <c r="JH7" s="76"/>
      <c r="JI7" s="63"/>
      <c r="JJ7" s="76"/>
      <c r="JK7" s="76"/>
      <c r="JL7" s="76"/>
      <c r="JM7" s="76"/>
      <c r="JN7" s="76"/>
      <c r="JO7" s="76"/>
      <c r="JP7" s="76"/>
      <c r="JQ7" s="76"/>
      <c r="JR7" s="76"/>
      <c r="JS7" s="76"/>
      <c r="JT7" s="76"/>
      <c r="JU7" s="63"/>
      <c r="JV7" s="76"/>
      <c r="JW7" s="76"/>
      <c r="JX7" s="76"/>
      <c r="JY7" s="76"/>
      <c r="JZ7" s="76"/>
      <c r="KA7" s="76"/>
      <c r="KB7" s="76"/>
      <c r="KC7" s="76"/>
      <c r="KD7" s="76"/>
      <c r="KE7" s="76"/>
      <c r="KF7" s="76"/>
    </row>
    <row r="8" spans="1:292" ht="6" customHeight="1">
      <c r="A8" s="83"/>
      <c r="B8" s="16"/>
      <c r="C8" s="76"/>
      <c r="D8" s="76"/>
      <c r="E8" s="63"/>
      <c r="F8" s="76"/>
      <c r="G8" s="76"/>
      <c r="H8" s="76"/>
      <c r="I8" s="76"/>
      <c r="J8" s="76"/>
      <c r="K8" s="76"/>
      <c r="L8" s="76"/>
      <c r="M8" s="76"/>
      <c r="N8" s="76"/>
      <c r="O8" s="76"/>
      <c r="P8" s="76"/>
      <c r="Q8" s="63"/>
      <c r="R8" s="76"/>
      <c r="S8" s="76"/>
      <c r="T8" s="76"/>
      <c r="U8" s="76"/>
      <c r="V8" s="76"/>
      <c r="W8" s="76"/>
      <c r="X8" s="76"/>
      <c r="Y8" s="76"/>
      <c r="Z8" s="76"/>
      <c r="AA8" s="76"/>
      <c r="AB8" s="76"/>
      <c r="AC8" s="63"/>
      <c r="AD8" s="76"/>
      <c r="AE8" s="76"/>
      <c r="AF8" s="76"/>
      <c r="AG8" s="76"/>
      <c r="AH8" s="76"/>
      <c r="AI8" s="76"/>
      <c r="AJ8" s="76"/>
      <c r="AK8" s="76"/>
      <c r="AL8" s="76"/>
      <c r="AM8" s="76"/>
      <c r="AN8" s="76"/>
      <c r="AO8" s="63"/>
      <c r="AP8" s="76"/>
      <c r="AQ8" s="76"/>
      <c r="AR8" s="76"/>
      <c r="AS8" s="76"/>
      <c r="AT8" s="76"/>
      <c r="AU8" s="76"/>
      <c r="AV8" s="76"/>
      <c r="AW8" s="76"/>
      <c r="AX8" s="76"/>
      <c r="AY8" s="76"/>
      <c r="AZ8" s="76"/>
      <c r="BA8" s="63"/>
      <c r="BB8" s="76"/>
      <c r="BC8" s="76"/>
      <c r="BD8" s="76"/>
      <c r="BE8" s="76"/>
      <c r="BF8" s="76"/>
      <c r="BG8" s="76"/>
      <c r="BH8" s="76"/>
      <c r="BI8" s="76"/>
      <c r="BJ8" s="76"/>
      <c r="BK8" s="76"/>
      <c r="BL8" s="76"/>
      <c r="BM8" s="63"/>
      <c r="BN8" s="76"/>
      <c r="BO8" s="76"/>
      <c r="BP8" s="76"/>
      <c r="BQ8" s="76"/>
      <c r="BR8" s="76"/>
      <c r="BS8" s="76"/>
      <c r="BT8" s="76"/>
      <c r="BU8" s="76"/>
      <c r="BV8" s="76"/>
      <c r="BW8" s="76"/>
      <c r="BX8" s="76"/>
      <c r="BY8" s="63"/>
      <c r="BZ8" s="76"/>
      <c r="CA8" s="76"/>
      <c r="CB8" s="76"/>
      <c r="CC8" s="76"/>
      <c r="CD8" s="76"/>
      <c r="CE8" s="76"/>
      <c r="CF8" s="76"/>
      <c r="CG8" s="76"/>
      <c r="CH8" s="76"/>
      <c r="CI8" s="76"/>
      <c r="CJ8" s="76"/>
      <c r="CK8" s="63"/>
      <c r="CL8" s="76"/>
      <c r="CM8" s="76"/>
      <c r="CN8" s="76"/>
      <c r="CO8" s="76"/>
      <c r="CP8" s="76"/>
      <c r="CQ8" s="76"/>
      <c r="CR8" s="76"/>
      <c r="CS8" s="76"/>
      <c r="CT8" s="76"/>
      <c r="CU8" s="76"/>
      <c r="CV8" s="76"/>
      <c r="CW8" s="63"/>
      <c r="CX8" s="76"/>
      <c r="CY8" s="76"/>
      <c r="CZ8" s="76"/>
      <c r="DA8" s="76"/>
      <c r="DB8" s="76"/>
      <c r="DC8" s="76"/>
      <c r="DD8" s="76"/>
      <c r="DE8" s="76"/>
      <c r="DF8" s="76"/>
      <c r="DG8" s="76"/>
      <c r="DH8" s="76"/>
      <c r="DI8" s="63"/>
      <c r="DJ8" s="76"/>
      <c r="DK8" s="76"/>
      <c r="DL8" s="76"/>
      <c r="DM8" s="76"/>
      <c r="DN8" s="76"/>
      <c r="DO8" s="76"/>
      <c r="DP8" s="76"/>
      <c r="DQ8" s="76"/>
      <c r="DR8" s="76"/>
      <c r="DS8" s="76"/>
      <c r="DT8" s="76"/>
      <c r="DU8" s="63"/>
      <c r="DV8" s="76"/>
      <c r="DW8" s="76"/>
      <c r="DX8" s="76"/>
      <c r="DY8" s="76"/>
      <c r="DZ8" s="76"/>
      <c r="EA8" s="76"/>
      <c r="EB8" s="76"/>
      <c r="EC8" s="76"/>
      <c r="ED8" s="76"/>
      <c r="EE8" s="76"/>
      <c r="EF8" s="76"/>
      <c r="EG8" s="63"/>
      <c r="EH8" s="76"/>
      <c r="EI8" s="76"/>
      <c r="EJ8" s="76"/>
      <c r="EK8" s="76"/>
      <c r="EL8" s="76"/>
      <c r="EM8" s="76"/>
      <c r="EN8" s="76"/>
      <c r="EO8" s="76"/>
      <c r="EP8" s="76"/>
      <c r="EQ8" s="76"/>
      <c r="ER8" s="76"/>
      <c r="ES8" s="63"/>
      <c r="ET8" s="76"/>
      <c r="EU8" s="76"/>
      <c r="EV8" s="76"/>
      <c r="EW8" s="76"/>
      <c r="EX8" s="76"/>
      <c r="EY8" s="76"/>
      <c r="EZ8" s="76"/>
      <c r="FA8" s="76"/>
      <c r="FB8" s="76"/>
      <c r="FC8" s="76"/>
      <c r="FD8" s="76"/>
      <c r="FE8" s="63"/>
      <c r="FF8" s="76"/>
      <c r="FG8" s="76"/>
      <c r="FH8" s="76"/>
      <c r="FI8" s="76"/>
      <c r="FJ8" s="76"/>
      <c r="FK8" s="76"/>
      <c r="FL8" s="76"/>
      <c r="FM8" s="76"/>
      <c r="FN8" s="76"/>
      <c r="FO8" s="76"/>
      <c r="FP8" s="76"/>
      <c r="FQ8" s="63"/>
      <c r="FR8" s="76"/>
      <c r="FS8" s="76"/>
      <c r="FT8" s="76"/>
      <c r="FU8" s="76"/>
      <c r="FV8" s="76"/>
      <c r="FW8" s="76"/>
      <c r="FX8" s="76"/>
      <c r="FY8" s="76"/>
      <c r="FZ8" s="76"/>
      <c r="GA8" s="76"/>
      <c r="GB8" s="76"/>
      <c r="GC8" s="63"/>
      <c r="GD8" s="76"/>
      <c r="GE8" s="76"/>
      <c r="GF8" s="76"/>
      <c r="GG8" s="76"/>
      <c r="GH8" s="76"/>
      <c r="GI8" s="76"/>
      <c r="GJ8" s="76"/>
      <c r="GK8" s="76"/>
      <c r="GL8" s="76"/>
      <c r="GM8" s="76"/>
      <c r="GN8" s="76"/>
      <c r="GO8" s="63"/>
      <c r="GP8" s="76"/>
      <c r="GQ8" s="76"/>
      <c r="GR8" s="76"/>
      <c r="GS8" s="76"/>
      <c r="GT8" s="76"/>
      <c r="GU8" s="76"/>
      <c r="GV8" s="76"/>
      <c r="GW8" s="76"/>
      <c r="GX8" s="76"/>
      <c r="GY8" s="76"/>
      <c r="GZ8" s="76"/>
      <c r="HA8" s="63"/>
      <c r="HB8" s="76"/>
      <c r="HC8" s="76"/>
      <c r="HD8" s="76"/>
      <c r="HE8" s="76"/>
      <c r="HF8" s="76"/>
      <c r="HG8" s="76"/>
      <c r="HH8" s="76"/>
      <c r="HI8" s="76"/>
      <c r="HJ8" s="76"/>
      <c r="HK8" s="76"/>
      <c r="HL8" s="76"/>
      <c r="HM8" s="63"/>
      <c r="HN8" s="76"/>
      <c r="HO8" s="76"/>
      <c r="HP8" s="76"/>
      <c r="HQ8" s="76"/>
      <c r="HR8" s="76"/>
      <c r="HS8" s="76"/>
      <c r="HT8" s="76"/>
      <c r="HU8" s="76"/>
      <c r="HV8" s="76"/>
      <c r="HW8" s="76"/>
      <c r="HX8" s="76"/>
      <c r="HY8" s="63"/>
      <c r="HZ8" s="76"/>
      <c r="IA8" s="76"/>
      <c r="IB8" s="76"/>
      <c r="IC8" s="76"/>
      <c r="ID8" s="76"/>
      <c r="IE8" s="76"/>
      <c r="IF8" s="76"/>
      <c r="IG8" s="76"/>
      <c r="IH8" s="76"/>
      <c r="II8" s="76"/>
      <c r="IJ8" s="76"/>
      <c r="IK8" s="63"/>
      <c r="IL8" s="76"/>
      <c r="IM8" s="76"/>
      <c r="IN8" s="76"/>
      <c r="IO8" s="76"/>
      <c r="IP8" s="76"/>
      <c r="IQ8" s="76"/>
      <c r="IR8" s="76"/>
      <c r="IS8" s="76"/>
      <c r="IT8" s="76"/>
      <c r="IU8" s="76"/>
      <c r="IV8" s="76"/>
      <c r="IW8" s="63"/>
      <c r="IX8" s="76"/>
      <c r="IY8" s="76"/>
      <c r="IZ8" s="76"/>
      <c r="JA8" s="76"/>
      <c r="JB8" s="76"/>
      <c r="JC8" s="76"/>
      <c r="JD8" s="76"/>
      <c r="JE8" s="76"/>
      <c r="JF8" s="76"/>
      <c r="JG8" s="76"/>
      <c r="JH8" s="76"/>
      <c r="JI8" s="63"/>
      <c r="JJ8" s="76"/>
      <c r="JK8" s="76"/>
      <c r="JL8" s="76"/>
      <c r="JM8" s="76"/>
      <c r="JN8" s="76"/>
      <c r="JO8" s="76"/>
      <c r="JP8" s="76"/>
      <c r="JQ8" s="76"/>
      <c r="JR8" s="76"/>
      <c r="JS8" s="76"/>
      <c r="JT8" s="76"/>
      <c r="JU8" s="63"/>
      <c r="JV8" s="76"/>
      <c r="JW8" s="76"/>
      <c r="JX8" s="76"/>
      <c r="JY8" s="76"/>
      <c r="JZ8" s="76"/>
      <c r="KA8" s="76"/>
      <c r="KB8" s="76"/>
      <c r="KC8" s="76"/>
      <c r="KD8" s="76"/>
      <c r="KE8" s="76"/>
      <c r="KF8" s="76"/>
    </row>
    <row r="9" spans="1:292" ht="13.5" customHeight="1">
      <c r="A9" s="83" t="s">
        <v>11</v>
      </c>
      <c r="B9" s="16"/>
      <c r="C9" s="75"/>
      <c r="D9" s="76"/>
      <c r="E9" s="84" t="s">
        <v>1439</v>
      </c>
      <c r="F9" s="76"/>
      <c r="G9" s="76"/>
      <c r="H9" s="76"/>
      <c r="I9" s="76"/>
      <c r="J9" s="76"/>
      <c r="K9" s="76"/>
      <c r="L9" s="76"/>
      <c r="M9" s="76" t="s">
        <v>292</v>
      </c>
      <c r="N9" s="76"/>
      <c r="O9" s="76"/>
      <c r="P9" s="76"/>
      <c r="Q9" s="84" t="s">
        <v>776</v>
      </c>
      <c r="R9" s="76"/>
      <c r="S9" s="76"/>
      <c r="T9" s="76"/>
      <c r="U9" s="76"/>
      <c r="V9" s="76"/>
      <c r="W9" s="76"/>
      <c r="X9" s="76"/>
      <c r="Y9" s="76"/>
      <c r="Z9" s="76"/>
      <c r="AA9" s="76"/>
      <c r="AB9" s="76"/>
      <c r="AC9" s="84" t="s">
        <v>777</v>
      </c>
      <c r="AD9" s="76"/>
      <c r="AE9" s="76"/>
      <c r="AF9" s="76"/>
      <c r="AG9" s="76"/>
      <c r="AH9" s="76"/>
      <c r="AI9" s="76"/>
      <c r="AJ9" s="76"/>
      <c r="AK9" s="76"/>
      <c r="AL9" s="76"/>
      <c r="AM9" s="76"/>
      <c r="AN9" s="76"/>
      <c r="AO9" s="84" t="s">
        <v>778</v>
      </c>
      <c r="AP9" s="76"/>
      <c r="AQ9" s="76"/>
      <c r="AR9" s="76"/>
      <c r="AS9" s="76"/>
      <c r="AT9" s="76"/>
      <c r="AU9" s="76"/>
      <c r="AV9" s="76"/>
      <c r="AW9" s="76"/>
      <c r="AX9" s="76"/>
      <c r="AY9" s="76"/>
      <c r="AZ9" s="76"/>
      <c r="BA9" s="84" t="s">
        <v>779</v>
      </c>
      <c r="BB9" s="76"/>
      <c r="BC9" s="76"/>
      <c r="BD9" s="76"/>
      <c r="BE9" s="76"/>
      <c r="BF9" s="76"/>
      <c r="BG9" s="76"/>
      <c r="BH9" s="76"/>
      <c r="BI9" s="76"/>
      <c r="BJ9" s="76"/>
      <c r="BK9" s="76"/>
      <c r="BL9" s="76"/>
      <c r="BM9" s="84" t="s">
        <v>780</v>
      </c>
      <c r="BN9" s="76"/>
      <c r="BO9" s="76"/>
      <c r="BP9" s="76"/>
      <c r="BQ9" s="76"/>
      <c r="BR9" s="76"/>
      <c r="BS9" s="76"/>
      <c r="BT9" s="76"/>
      <c r="BU9" s="76"/>
      <c r="BV9" s="76"/>
      <c r="BW9" s="76"/>
      <c r="BX9" s="76"/>
      <c r="BY9" s="84" t="s">
        <v>781</v>
      </c>
      <c r="BZ9" s="76"/>
      <c r="CA9" s="76"/>
      <c r="CB9" s="76"/>
      <c r="CC9" s="76"/>
      <c r="CD9" s="76"/>
      <c r="CE9" s="76"/>
      <c r="CF9" s="76"/>
      <c r="CG9" s="76"/>
      <c r="CH9" s="76"/>
      <c r="CI9" s="76"/>
      <c r="CJ9" s="76"/>
      <c r="CK9" s="84" t="s">
        <v>782</v>
      </c>
      <c r="CL9" s="76"/>
      <c r="CM9" s="76"/>
      <c r="CN9" s="76"/>
      <c r="CO9" s="76"/>
      <c r="CP9" s="76"/>
      <c r="CQ9" s="76"/>
      <c r="CR9" s="76"/>
      <c r="CS9" s="76"/>
      <c r="CT9" s="76"/>
      <c r="CU9" s="76"/>
      <c r="CV9" s="76"/>
      <c r="CW9" s="84" t="s">
        <v>783</v>
      </c>
      <c r="CX9" s="76"/>
      <c r="CY9" s="76"/>
      <c r="CZ9" s="76"/>
      <c r="DA9" s="76"/>
      <c r="DB9" s="76"/>
      <c r="DC9" s="76"/>
      <c r="DD9" s="76"/>
      <c r="DE9" s="76"/>
      <c r="DF9" s="76"/>
      <c r="DG9" s="76"/>
      <c r="DH9" s="76"/>
      <c r="DI9" s="84" t="s">
        <v>784</v>
      </c>
      <c r="DJ9" s="76"/>
      <c r="DK9" s="76"/>
      <c r="DL9" s="76"/>
      <c r="DM9" s="76"/>
      <c r="DN9" s="76"/>
      <c r="DO9" s="76"/>
      <c r="DP9" s="76"/>
      <c r="DQ9" s="76"/>
      <c r="DR9" s="76"/>
      <c r="DS9" s="76"/>
      <c r="DT9" s="76"/>
      <c r="DU9" s="84" t="s">
        <v>1526</v>
      </c>
      <c r="DV9" s="76"/>
      <c r="DW9" s="76"/>
      <c r="DX9" s="76"/>
      <c r="DY9" s="76"/>
      <c r="DZ9" s="76"/>
      <c r="EA9" s="76"/>
      <c r="EB9" s="76"/>
      <c r="EC9" s="76"/>
      <c r="ED9" s="76"/>
      <c r="EE9" s="76"/>
      <c r="EF9" s="76"/>
      <c r="EG9" s="84"/>
      <c r="EH9" s="76"/>
      <c r="EI9" s="76"/>
      <c r="EJ9" s="76"/>
      <c r="EK9" s="76"/>
      <c r="EL9" s="76"/>
      <c r="EM9" s="76"/>
      <c r="EN9" s="76"/>
      <c r="EO9" s="76"/>
      <c r="EP9" s="76"/>
      <c r="EQ9" s="76"/>
      <c r="ER9" s="76"/>
      <c r="ES9" s="84"/>
      <c r="ET9" s="76"/>
      <c r="EU9" s="76"/>
      <c r="EV9" s="76"/>
      <c r="EW9" s="76"/>
      <c r="EX9" s="76"/>
      <c r="EY9" s="76"/>
      <c r="EZ9" s="76"/>
      <c r="FA9" s="76"/>
      <c r="FB9" s="76"/>
      <c r="FC9" s="76"/>
      <c r="FD9" s="76"/>
      <c r="FE9" s="84"/>
      <c r="FF9" s="76"/>
      <c r="FG9" s="76"/>
      <c r="FH9" s="76"/>
      <c r="FI9" s="76"/>
      <c r="FJ9" s="76"/>
      <c r="FK9" s="76"/>
      <c r="FL9" s="76"/>
      <c r="FM9" s="76"/>
      <c r="FN9" s="76"/>
      <c r="FO9" s="76"/>
      <c r="FP9" s="76"/>
      <c r="FQ9" s="84"/>
      <c r="FR9" s="76"/>
      <c r="FS9" s="76"/>
      <c r="FT9" s="76"/>
      <c r="FU9" s="76"/>
      <c r="FV9" s="76"/>
      <c r="FW9" s="76"/>
      <c r="FX9" s="76"/>
      <c r="FY9" s="76"/>
      <c r="FZ9" s="76"/>
      <c r="GA9" s="76"/>
      <c r="GB9" s="76"/>
      <c r="GC9" s="84"/>
      <c r="GD9" s="76"/>
      <c r="GE9" s="76"/>
      <c r="GF9" s="76"/>
      <c r="GG9" s="76"/>
      <c r="GH9" s="76"/>
      <c r="GI9" s="76"/>
      <c r="GJ9" s="76"/>
      <c r="GK9" s="76"/>
      <c r="GL9" s="76"/>
      <c r="GM9" s="76"/>
      <c r="GN9" s="76"/>
      <c r="GO9" s="84"/>
      <c r="GP9" s="76"/>
      <c r="GQ9" s="76"/>
      <c r="GR9" s="76"/>
      <c r="GS9" s="76"/>
      <c r="GT9" s="76"/>
      <c r="GU9" s="76"/>
      <c r="GV9" s="76"/>
      <c r="GW9" s="76"/>
      <c r="GX9" s="76"/>
      <c r="GY9" s="76"/>
      <c r="GZ9" s="76"/>
      <c r="HA9" s="84"/>
      <c r="HB9" s="76"/>
      <c r="HC9" s="76"/>
      <c r="HD9" s="76"/>
      <c r="HE9" s="76"/>
      <c r="HF9" s="76"/>
      <c r="HG9" s="76"/>
      <c r="HH9" s="76"/>
      <c r="HI9" s="76"/>
      <c r="HJ9" s="76"/>
      <c r="HK9" s="76"/>
      <c r="HL9" s="76"/>
      <c r="HM9" s="84"/>
      <c r="HN9" s="76"/>
      <c r="HO9" s="76"/>
      <c r="HP9" s="76"/>
      <c r="HQ9" s="76"/>
      <c r="HR9" s="76"/>
      <c r="HS9" s="76"/>
      <c r="HT9" s="76"/>
      <c r="HU9" s="76"/>
      <c r="HV9" s="76"/>
      <c r="HW9" s="76"/>
      <c r="HX9" s="76"/>
      <c r="HY9" s="84"/>
      <c r="HZ9" s="76"/>
      <c r="IA9" s="76"/>
      <c r="IB9" s="76"/>
      <c r="IC9" s="76"/>
      <c r="ID9" s="76"/>
      <c r="IE9" s="76"/>
      <c r="IF9" s="76"/>
      <c r="IG9" s="76"/>
      <c r="IH9" s="76"/>
      <c r="II9" s="76"/>
      <c r="IJ9" s="76"/>
      <c r="IK9" s="84"/>
      <c r="IL9" s="76"/>
      <c r="IM9" s="76"/>
      <c r="IN9" s="76"/>
      <c r="IO9" s="76"/>
      <c r="IP9" s="76"/>
      <c r="IQ9" s="76"/>
      <c r="IR9" s="76"/>
      <c r="IS9" s="76"/>
      <c r="IT9" s="76"/>
      <c r="IU9" s="76"/>
      <c r="IV9" s="76"/>
      <c r="IW9" s="84"/>
      <c r="IX9" s="76"/>
      <c r="IY9" s="76"/>
      <c r="IZ9" s="76"/>
      <c r="JA9" s="76"/>
      <c r="JB9" s="76"/>
      <c r="JC9" s="76"/>
      <c r="JD9" s="76"/>
      <c r="JE9" s="76"/>
      <c r="JF9" s="76"/>
      <c r="JG9" s="76"/>
      <c r="JH9" s="76"/>
      <c r="JI9" s="84"/>
      <c r="JJ9" s="76"/>
      <c r="JK9" s="76"/>
      <c r="JL9" s="76"/>
      <c r="JM9" s="76"/>
      <c r="JN9" s="76"/>
      <c r="JO9" s="76"/>
      <c r="JP9" s="76"/>
      <c r="JQ9" s="76"/>
      <c r="JR9" s="76"/>
      <c r="JS9" s="76"/>
      <c r="JT9" s="76"/>
      <c r="JU9" s="84"/>
      <c r="JV9" s="76"/>
      <c r="JW9" s="76"/>
      <c r="JX9" s="76"/>
      <c r="JY9" s="76"/>
      <c r="JZ9" s="76"/>
      <c r="KA9" s="76"/>
      <c r="KB9" s="76"/>
      <c r="KC9" s="76"/>
      <c r="KD9" s="76"/>
      <c r="KE9" s="76"/>
      <c r="KF9" s="76"/>
    </row>
    <row r="10" spans="1:292" ht="31.5" customHeight="1">
      <c r="A10" s="36" t="s">
        <v>133</v>
      </c>
      <c r="B10" s="85" t="s">
        <v>119</v>
      </c>
      <c r="C10" s="85" t="s">
        <v>120</v>
      </c>
      <c r="D10" s="85" t="s">
        <v>140</v>
      </c>
      <c r="E10" s="86" t="s">
        <v>12</v>
      </c>
      <c r="F10" s="85" t="s">
        <v>13</v>
      </c>
      <c r="G10" s="85" t="s">
        <v>121</v>
      </c>
      <c r="H10" s="87" t="s">
        <v>122</v>
      </c>
      <c r="I10" s="85" t="s">
        <v>14</v>
      </c>
      <c r="J10" s="85" t="s">
        <v>123</v>
      </c>
      <c r="K10" s="85" t="s">
        <v>15</v>
      </c>
      <c r="L10" s="88" t="s">
        <v>16</v>
      </c>
      <c r="M10" s="88" t="s">
        <v>124</v>
      </c>
      <c r="N10" s="88" t="s">
        <v>17</v>
      </c>
      <c r="O10" s="88" t="s">
        <v>18</v>
      </c>
      <c r="P10" s="88" t="s">
        <v>6</v>
      </c>
      <c r="Q10" s="86" t="s">
        <v>12</v>
      </c>
      <c r="R10" s="85" t="s">
        <v>13</v>
      </c>
      <c r="S10" s="85" t="s">
        <v>121</v>
      </c>
      <c r="T10" s="87" t="s">
        <v>122</v>
      </c>
      <c r="U10" s="85" t="s">
        <v>14</v>
      </c>
      <c r="V10" s="85" t="s">
        <v>123</v>
      </c>
      <c r="W10" s="85" t="s">
        <v>15</v>
      </c>
      <c r="X10" s="88" t="s">
        <v>16</v>
      </c>
      <c r="Y10" s="88" t="s">
        <v>124</v>
      </c>
      <c r="Z10" s="88" t="s">
        <v>17</v>
      </c>
      <c r="AA10" s="88" t="s">
        <v>18</v>
      </c>
      <c r="AB10" s="88" t="s">
        <v>6</v>
      </c>
      <c r="AC10" s="86" t="s">
        <v>12</v>
      </c>
      <c r="AD10" s="85" t="s">
        <v>13</v>
      </c>
      <c r="AE10" s="85" t="s">
        <v>121</v>
      </c>
      <c r="AF10" s="87" t="s">
        <v>122</v>
      </c>
      <c r="AG10" s="85" t="s">
        <v>14</v>
      </c>
      <c r="AH10" s="85" t="s">
        <v>123</v>
      </c>
      <c r="AI10" s="85" t="s">
        <v>15</v>
      </c>
      <c r="AJ10" s="88" t="s">
        <v>16</v>
      </c>
      <c r="AK10" s="88" t="s">
        <v>124</v>
      </c>
      <c r="AL10" s="88" t="s">
        <v>17</v>
      </c>
      <c r="AM10" s="88" t="s">
        <v>18</v>
      </c>
      <c r="AN10" s="88" t="s">
        <v>6</v>
      </c>
      <c r="AO10" s="86" t="s">
        <v>12</v>
      </c>
      <c r="AP10" s="85" t="s">
        <v>13</v>
      </c>
      <c r="AQ10" s="85" t="s">
        <v>121</v>
      </c>
      <c r="AR10" s="87" t="s">
        <v>122</v>
      </c>
      <c r="AS10" s="85" t="s">
        <v>14</v>
      </c>
      <c r="AT10" s="85" t="s">
        <v>123</v>
      </c>
      <c r="AU10" s="85" t="s">
        <v>15</v>
      </c>
      <c r="AV10" s="88" t="s">
        <v>16</v>
      </c>
      <c r="AW10" s="88" t="s">
        <v>124</v>
      </c>
      <c r="AX10" s="88" t="s">
        <v>17</v>
      </c>
      <c r="AY10" s="88" t="s">
        <v>18</v>
      </c>
      <c r="AZ10" s="88" t="s">
        <v>6</v>
      </c>
      <c r="BA10" s="86" t="s">
        <v>12</v>
      </c>
      <c r="BB10" s="85" t="s">
        <v>13</v>
      </c>
      <c r="BC10" s="85" t="s">
        <v>121</v>
      </c>
      <c r="BD10" s="87" t="s">
        <v>122</v>
      </c>
      <c r="BE10" s="85" t="s">
        <v>14</v>
      </c>
      <c r="BF10" s="85" t="s">
        <v>123</v>
      </c>
      <c r="BG10" s="85" t="s">
        <v>15</v>
      </c>
      <c r="BH10" s="88" t="s">
        <v>16</v>
      </c>
      <c r="BI10" s="88" t="s">
        <v>124</v>
      </c>
      <c r="BJ10" s="88" t="s">
        <v>17</v>
      </c>
      <c r="BK10" s="88" t="s">
        <v>18</v>
      </c>
      <c r="BL10" s="88" t="s">
        <v>6</v>
      </c>
      <c r="BM10" s="86" t="s">
        <v>12</v>
      </c>
      <c r="BN10" s="85" t="s">
        <v>13</v>
      </c>
      <c r="BO10" s="85" t="s">
        <v>121</v>
      </c>
      <c r="BP10" s="87" t="s">
        <v>122</v>
      </c>
      <c r="BQ10" s="85" t="s">
        <v>14</v>
      </c>
      <c r="BR10" s="85" t="s">
        <v>123</v>
      </c>
      <c r="BS10" s="85" t="s">
        <v>15</v>
      </c>
      <c r="BT10" s="88" t="s">
        <v>16</v>
      </c>
      <c r="BU10" s="88" t="s">
        <v>124</v>
      </c>
      <c r="BV10" s="88" t="s">
        <v>17</v>
      </c>
      <c r="BW10" s="88" t="s">
        <v>18</v>
      </c>
      <c r="BX10" s="88" t="s">
        <v>6</v>
      </c>
      <c r="BY10" s="86" t="s">
        <v>12</v>
      </c>
      <c r="BZ10" s="85" t="s">
        <v>13</v>
      </c>
      <c r="CA10" s="85" t="s">
        <v>121</v>
      </c>
      <c r="CB10" s="87" t="s">
        <v>122</v>
      </c>
      <c r="CC10" s="85" t="s">
        <v>14</v>
      </c>
      <c r="CD10" s="85" t="s">
        <v>123</v>
      </c>
      <c r="CE10" s="85" t="s">
        <v>15</v>
      </c>
      <c r="CF10" s="88" t="s">
        <v>16</v>
      </c>
      <c r="CG10" s="88" t="s">
        <v>124</v>
      </c>
      <c r="CH10" s="88" t="s">
        <v>17</v>
      </c>
      <c r="CI10" s="88" t="s">
        <v>18</v>
      </c>
      <c r="CJ10" s="88" t="s">
        <v>6</v>
      </c>
      <c r="CK10" s="86" t="s">
        <v>12</v>
      </c>
      <c r="CL10" s="85" t="s">
        <v>13</v>
      </c>
      <c r="CM10" s="85" t="s">
        <v>121</v>
      </c>
      <c r="CN10" s="87" t="s">
        <v>122</v>
      </c>
      <c r="CO10" s="85" t="s">
        <v>14</v>
      </c>
      <c r="CP10" s="85" t="s">
        <v>123</v>
      </c>
      <c r="CQ10" s="85" t="s">
        <v>15</v>
      </c>
      <c r="CR10" s="88" t="s">
        <v>16</v>
      </c>
      <c r="CS10" s="88" t="s">
        <v>124</v>
      </c>
      <c r="CT10" s="88" t="s">
        <v>17</v>
      </c>
      <c r="CU10" s="88" t="s">
        <v>18</v>
      </c>
      <c r="CV10" s="88" t="s">
        <v>6</v>
      </c>
      <c r="CW10" s="86" t="s">
        <v>12</v>
      </c>
      <c r="CX10" s="85" t="s">
        <v>13</v>
      </c>
      <c r="CY10" s="85" t="s">
        <v>121</v>
      </c>
      <c r="CZ10" s="87" t="s">
        <v>122</v>
      </c>
      <c r="DA10" s="85" t="s">
        <v>14</v>
      </c>
      <c r="DB10" s="85" t="s">
        <v>123</v>
      </c>
      <c r="DC10" s="85" t="s">
        <v>15</v>
      </c>
      <c r="DD10" s="88" t="s">
        <v>16</v>
      </c>
      <c r="DE10" s="88" t="s">
        <v>124</v>
      </c>
      <c r="DF10" s="88" t="s">
        <v>17</v>
      </c>
      <c r="DG10" s="88" t="s">
        <v>18</v>
      </c>
      <c r="DH10" s="88" t="s">
        <v>6</v>
      </c>
      <c r="DI10" s="86" t="s">
        <v>12</v>
      </c>
      <c r="DJ10" s="85" t="s">
        <v>13</v>
      </c>
      <c r="DK10" s="85" t="s">
        <v>121</v>
      </c>
      <c r="DL10" s="87" t="s">
        <v>122</v>
      </c>
      <c r="DM10" s="85" t="s">
        <v>14</v>
      </c>
      <c r="DN10" s="85" t="s">
        <v>123</v>
      </c>
      <c r="DO10" s="85" t="s">
        <v>15</v>
      </c>
      <c r="DP10" s="88" t="s">
        <v>16</v>
      </c>
      <c r="DQ10" s="88" t="s">
        <v>124</v>
      </c>
      <c r="DR10" s="88" t="s">
        <v>17</v>
      </c>
      <c r="DS10" s="88" t="s">
        <v>18</v>
      </c>
      <c r="DT10" s="88" t="s">
        <v>6</v>
      </c>
      <c r="DU10" s="86" t="s">
        <v>12</v>
      </c>
      <c r="DV10" s="85" t="s">
        <v>13</v>
      </c>
      <c r="DW10" s="85" t="s">
        <v>121</v>
      </c>
      <c r="DX10" s="87" t="s">
        <v>122</v>
      </c>
      <c r="DY10" s="85" t="s">
        <v>14</v>
      </c>
      <c r="DZ10" s="85" t="s">
        <v>123</v>
      </c>
      <c r="EA10" s="85" t="s">
        <v>15</v>
      </c>
      <c r="EB10" s="88" t="s">
        <v>16</v>
      </c>
      <c r="EC10" s="88" t="s">
        <v>124</v>
      </c>
      <c r="ED10" s="88" t="s">
        <v>17</v>
      </c>
      <c r="EE10" s="88" t="s">
        <v>18</v>
      </c>
      <c r="EF10" s="88" t="s">
        <v>6</v>
      </c>
      <c r="EG10" s="86" t="s">
        <v>12</v>
      </c>
      <c r="EH10" s="85" t="s">
        <v>13</v>
      </c>
      <c r="EI10" s="85" t="s">
        <v>121</v>
      </c>
      <c r="EJ10" s="87" t="s">
        <v>122</v>
      </c>
      <c r="EK10" s="85" t="s">
        <v>14</v>
      </c>
      <c r="EL10" s="85" t="s">
        <v>123</v>
      </c>
      <c r="EM10" s="85" t="s">
        <v>15</v>
      </c>
      <c r="EN10" s="88" t="s">
        <v>16</v>
      </c>
      <c r="EO10" s="88" t="s">
        <v>124</v>
      </c>
      <c r="EP10" s="88" t="s">
        <v>17</v>
      </c>
      <c r="EQ10" s="88" t="s">
        <v>18</v>
      </c>
      <c r="ER10" s="88" t="s">
        <v>6</v>
      </c>
      <c r="ES10" s="86" t="s">
        <v>12</v>
      </c>
      <c r="ET10" s="85" t="s">
        <v>13</v>
      </c>
      <c r="EU10" s="85" t="s">
        <v>121</v>
      </c>
      <c r="EV10" s="87" t="s">
        <v>122</v>
      </c>
      <c r="EW10" s="85" t="s">
        <v>14</v>
      </c>
      <c r="EX10" s="85" t="s">
        <v>123</v>
      </c>
      <c r="EY10" s="85" t="s">
        <v>15</v>
      </c>
      <c r="EZ10" s="88" t="s">
        <v>16</v>
      </c>
      <c r="FA10" s="88" t="s">
        <v>124</v>
      </c>
      <c r="FB10" s="88" t="s">
        <v>17</v>
      </c>
      <c r="FC10" s="88" t="s">
        <v>18</v>
      </c>
      <c r="FD10" s="88" t="s">
        <v>6</v>
      </c>
      <c r="FE10" s="86" t="s">
        <v>12</v>
      </c>
      <c r="FF10" s="85" t="s">
        <v>13</v>
      </c>
      <c r="FG10" s="85" t="s">
        <v>121</v>
      </c>
      <c r="FH10" s="87" t="s">
        <v>122</v>
      </c>
      <c r="FI10" s="85" t="s">
        <v>14</v>
      </c>
      <c r="FJ10" s="85" t="s">
        <v>123</v>
      </c>
      <c r="FK10" s="85" t="s">
        <v>15</v>
      </c>
      <c r="FL10" s="88" t="s">
        <v>16</v>
      </c>
      <c r="FM10" s="88" t="s">
        <v>124</v>
      </c>
      <c r="FN10" s="88" t="s">
        <v>17</v>
      </c>
      <c r="FO10" s="88" t="s">
        <v>18</v>
      </c>
      <c r="FP10" s="88" t="s">
        <v>6</v>
      </c>
      <c r="FQ10" s="86" t="s">
        <v>12</v>
      </c>
      <c r="FR10" s="85" t="s">
        <v>13</v>
      </c>
      <c r="FS10" s="85" t="s">
        <v>121</v>
      </c>
      <c r="FT10" s="87" t="s">
        <v>122</v>
      </c>
      <c r="FU10" s="85" t="s">
        <v>14</v>
      </c>
      <c r="FV10" s="85" t="s">
        <v>123</v>
      </c>
      <c r="FW10" s="85" t="s">
        <v>15</v>
      </c>
      <c r="FX10" s="88" t="s">
        <v>16</v>
      </c>
      <c r="FY10" s="88" t="s">
        <v>124</v>
      </c>
      <c r="FZ10" s="88" t="s">
        <v>17</v>
      </c>
      <c r="GA10" s="88" t="s">
        <v>18</v>
      </c>
      <c r="GB10" s="88" t="s">
        <v>6</v>
      </c>
      <c r="GC10" s="86" t="s">
        <v>12</v>
      </c>
      <c r="GD10" s="85" t="s">
        <v>13</v>
      </c>
      <c r="GE10" s="85" t="s">
        <v>121</v>
      </c>
      <c r="GF10" s="87" t="s">
        <v>122</v>
      </c>
      <c r="GG10" s="85" t="s">
        <v>14</v>
      </c>
      <c r="GH10" s="85" t="s">
        <v>123</v>
      </c>
      <c r="GI10" s="85" t="s">
        <v>15</v>
      </c>
      <c r="GJ10" s="88" t="s">
        <v>16</v>
      </c>
      <c r="GK10" s="88" t="s">
        <v>124</v>
      </c>
      <c r="GL10" s="88" t="s">
        <v>17</v>
      </c>
      <c r="GM10" s="88" t="s">
        <v>18</v>
      </c>
      <c r="GN10" s="88" t="s">
        <v>6</v>
      </c>
      <c r="GO10" s="86" t="s">
        <v>12</v>
      </c>
      <c r="GP10" s="85" t="s">
        <v>13</v>
      </c>
      <c r="GQ10" s="85" t="s">
        <v>121</v>
      </c>
      <c r="GR10" s="87" t="s">
        <v>122</v>
      </c>
      <c r="GS10" s="85" t="s">
        <v>14</v>
      </c>
      <c r="GT10" s="85" t="s">
        <v>123</v>
      </c>
      <c r="GU10" s="85" t="s">
        <v>15</v>
      </c>
      <c r="GV10" s="88" t="s">
        <v>16</v>
      </c>
      <c r="GW10" s="88" t="s">
        <v>124</v>
      </c>
      <c r="GX10" s="88" t="s">
        <v>17</v>
      </c>
      <c r="GY10" s="88" t="s">
        <v>18</v>
      </c>
      <c r="GZ10" s="88" t="s">
        <v>6</v>
      </c>
      <c r="HA10" s="86" t="s">
        <v>12</v>
      </c>
      <c r="HB10" s="85" t="s">
        <v>13</v>
      </c>
      <c r="HC10" s="85" t="s">
        <v>121</v>
      </c>
      <c r="HD10" s="87" t="s">
        <v>122</v>
      </c>
      <c r="HE10" s="85" t="s">
        <v>14</v>
      </c>
      <c r="HF10" s="85" t="s">
        <v>123</v>
      </c>
      <c r="HG10" s="85" t="s">
        <v>15</v>
      </c>
      <c r="HH10" s="88" t="s">
        <v>16</v>
      </c>
      <c r="HI10" s="88" t="s">
        <v>124</v>
      </c>
      <c r="HJ10" s="88" t="s">
        <v>17</v>
      </c>
      <c r="HK10" s="88" t="s">
        <v>18</v>
      </c>
      <c r="HL10" s="88" t="s">
        <v>6</v>
      </c>
      <c r="HM10" s="86" t="s">
        <v>12</v>
      </c>
      <c r="HN10" s="85" t="s">
        <v>13</v>
      </c>
      <c r="HO10" s="85" t="s">
        <v>121</v>
      </c>
      <c r="HP10" s="87" t="s">
        <v>122</v>
      </c>
      <c r="HQ10" s="85" t="s">
        <v>14</v>
      </c>
      <c r="HR10" s="85" t="s">
        <v>123</v>
      </c>
      <c r="HS10" s="85" t="s">
        <v>15</v>
      </c>
      <c r="HT10" s="88" t="s">
        <v>16</v>
      </c>
      <c r="HU10" s="88" t="s">
        <v>124</v>
      </c>
      <c r="HV10" s="88" t="s">
        <v>17</v>
      </c>
      <c r="HW10" s="88" t="s">
        <v>18</v>
      </c>
      <c r="HX10" s="88" t="s">
        <v>6</v>
      </c>
      <c r="HY10" s="86" t="s">
        <v>12</v>
      </c>
      <c r="HZ10" s="85" t="s">
        <v>13</v>
      </c>
      <c r="IA10" s="85" t="s">
        <v>121</v>
      </c>
      <c r="IB10" s="87" t="s">
        <v>122</v>
      </c>
      <c r="IC10" s="85" t="s">
        <v>14</v>
      </c>
      <c r="ID10" s="85" t="s">
        <v>123</v>
      </c>
      <c r="IE10" s="85" t="s">
        <v>15</v>
      </c>
      <c r="IF10" s="88" t="s">
        <v>16</v>
      </c>
      <c r="IG10" s="88" t="s">
        <v>124</v>
      </c>
      <c r="IH10" s="88" t="s">
        <v>17</v>
      </c>
      <c r="II10" s="88" t="s">
        <v>18</v>
      </c>
      <c r="IJ10" s="88" t="s">
        <v>6</v>
      </c>
      <c r="IK10" s="86" t="s">
        <v>12</v>
      </c>
      <c r="IL10" s="85" t="s">
        <v>13</v>
      </c>
      <c r="IM10" s="85" t="s">
        <v>121</v>
      </c>
      <c r="IN10" s="87" t="s">
        <v>122</v>
      </c>
      <c r="IO10" s="85" t="s">
        <v>14</v>
      </c>
      <c r="IP10" s="85" t="s">
        <v>123</v>
      </c>
      <c r="IQ10" s="85" t="s">
        <v>15</v>
      </c>
      <c r="IR10" s="88" t="s">
        <v>16</v>
      </c>
      <c r="IS10" s="88" t="s">
        <v>124</v>
      </c>
      <c r="IT10" s="88" t="s">
        <v>17</v>
      </c>
      <c r="IU10" s="88" t="s">
        <v>18</v>
      </c>
      <c r="IV10" s="88" t="s">
        <v>6</v>
      </c>
      <c r="IW10" s="86" t="s">
        <v>12</v>
      </c>
      <c r="IX10" s="85" t="s">
        <v>13</v>
      </c>
      <c r="IY10" s="85" t="s">
        <v>121</v>
      </c>
      <c r="IZ10" s="87" t="s">
        <v>122</v>
      </c>
      <c r="JA10" s="85" t="s">
        <v>14</v>
      </c>
      <c r="JB10" s="85" t="s">
        <v>123</v>
      </c>
      <c r="JC10" s="85" t="s">
        <v>15</v>
      </c>
      <c r="JD10" s="88" t="s">
        <v>16</v>
      </c>
      <c r="JE10" s="88" t="s">
        <v>124</v>
      </c>
      <c r="JF10" s="88" t="s">
        <v>17</v>
      </c>
      <c r="JG10" s="88" t="s">
        <v>18</v>
      </c>
      <c r="JH10" s="88" t="s">
        <v>6</v>
      </c>
      <c r="JI10" s="86" t="s">
        <v>12</v>
      </c>
      <c r="JJ10" s="85" t="s">
        <v>13</v>
      </c>
      <c r="JK10" s="85" t="s">
        <v>121</v>
      </c>
      <c r="JL10" s="87" t="s">
        <v>122</v>
      </c>
      <c r="JM10" s="85" t="s">
        <v>14</v>
      </c>
      <c r="JN10" s="85" t="s">
        <v>123</v>
      </c>
      <c r="JO10" s="85" t="s">
        <v>15</v>
      </c>
      <c r="JP10" s="88" t="s">
        <v>16</v>
      </c>
      <c r="JQ10" s="88" t="s">
        <v>124</v>
      </c>
      <c r="JR10" s="88" t="s">
        <v>17</v>
      </c>
      <c r="JS10" s="88" t="s">
        <v>18</v>
      </c>
      <c r="JT10" s="88" t="s">
        <v>6</v>
      </c>
      <c r="JU10" s="86" t="s">
        <v>12</v>
      </c>
      <c r="JV10" s="85" t="s">
        <v>13</v>
      </c>
      <c r="JW10" s="85" t="s">
        <v>121</v>
      </c>
      <c r="JX10" s="87" t="s">
        <v>122</v>
      </c>
      <c r="JY10" s="85" t="s">
        <v>14</v>
      </c>
      <c r="JZ10" s="85" t="s">
        <v>123</v>
      </c>
      <c r="KA10" s="85" t="s">
        <v>15</v>
      </c>
      <c r="KB10" s="88" t="s">
        <v>16</v>
      </c>
      <c r="KC10" s="88" t="s">
        <v>124</v>
      </c>
      <c r="KD10" s="88" t="s">
        <v>17</v>
      </c>
      <c r="KE10" s="88" t="s">
        <v>18</v>
      </c>
      <c r="KF10" s="88" t="s">
        <v>6</v>
      </c>
    </row>
    <row r="11" spans="1:292" ht="13.5" customHeight="1">
      <c r="A11" s="16"/>
      <c r="B11" s="89" t="s">
        <v>785</v>
      </c>
      <c r="C11" s="2" t="s">
        <v>786</v>
      </c>
      <c r="D11" s="157" t="s">
        <v>787</v>
      </c>
      <c r="E11" s="90">
        <v>33239</v>
      </c>
      <c r="F11" s="91" t="s">
        <v>788</v>
      </c>
      <c r="G11" s="92">
        <v>32272</v>
      </c>
      <c r="H11" s="93">
        <v>33514</v>
      </c>
      <c r="I11" s="94" t="s">
        <v>789</v>
      </c>
      <c r="J11" s="95">
        <v>1936</v>
      </c>
      <c r="K11" s="96" t="s">
        <v>790</v>
      </c>
      <c r="L11" s="97" t="s">
        <v>296</v>
      </c>
      <c r="M11" s="98" t="s">
        <v>791</v>
      </c>
      <c r="O11" s="89"/>
      <c r="P11" s="158"/>
      <c r="Q11" s="90">
        <v>33510</v>
      </c>
      <c r="R11" s="91" t="s">
        <v>437</v>
      </c>
      <c r="S11" s="92">
        <v>33514</v>
      </c>
      <c r="T11" s="93">
        <v>33676</v>
      </c>
      <c r="U11" s="94" t="s">
        <v>789</v>
      </c>
      <c r="V11" s="95">
        <v>1936</v>
      </c>
      <c r="W11" s="96" t="s">
        <v>790</v>
      </c>
      <c r="X11" s="97" t="s">
        <v>296</v>
      </c>
      <c r="Y11" s="98" t="s">
        <v>791</v>
      </c>
      <c r="AA11" s="89"/>
      <c r="AB11" s="158"/>
      <c r="AC11" s="90">
        <v>33676</v>
      </c>
      <c r="AD11" s="91" t="s">
        <v>438</v>
      </c>
      <c r="AE11" s="92">
        <v>33676</v>
      </c>
      <c r="AF11" s="93">
        <v>34873</v>
      </c>
      <c r="AG11" s="94" t="s">
        <v>792</v>
      </c>
      <c r="AH11" s="95">
        <v>1940</v>
      </c>
      <c r="AI11" s="96" t="s">
        <v>790</v>
      </c>
      <c r="AJ11" s="97" t="s">
        <v>296</v>
      </c>
      <c r="AK11" s="98" t="s">
        <v>793</v>
      </c>
      <c r="AM11" s="89"/>
      <c r="AN11" s="158"/>
      <c r="AO11" s="90">
        <v>35065</v>
      </c>
      <c r="AP11" s="91" t="s">
        <v>439</v>
      </c>
      <c r="AQ11" s="92">
        <v>34873</v>
      </c>
      <c r="AR11" s="93">
        <v>36354</v>
      </c>
      <c r="AS11" s="94" t="s">
        <v>792</v>
      </c>
      <c r="AT11" s="95">
        <v>1940</v>
      </c>
      <c r="AU11" s="96" t="s">
        <v>790</v>
      </c>
      <c r="AV11" s="97" t="s">
        <v>296</v>
      </c>
      <c r="AW11" s="98" t="s">
        <v>793</v>
      </c>
      <c r="AY11" s="89"/>
      <c r="AZ11" s="158"/>
      <c r="BA11" s="90">
        <v>36354</v>
      </c>
      <c r="BB11" s="91" t="s">
        <v>440</v>
      </c>
      <c r="BC11" s="92">
        <v>36354</v>
      </c>
      <c r="BD11" s="93">
        <v>37814</v>
      </c>
      <c r="BE11" s="94" t="s">
        <v>794</v>
      </c>
      <c r="BF11" s="95">
        <v>1953</v>
      </c>
      <c r="BG11" s="96" t="s">
        <v>790</v>
      </c>
      <c r="BH11" s="97" t="s">
        <v>303</v>
      </c>
      <c r="BI11" s="98" t="s">
        <v>795</v>
      </c>
      <c r="BK11" s="89"/>
      <c r="BL11" s="158"/>
      <c r="BM11" s="90">
        <v>37987</v>
      </c>
      <c r="BN11" s="91" t="s">
        <v>441</v>
      </c>
      <c r="BO11" s="92">
        <v>37814</v>
      </c>
      <c r="BP11" s="93">
        <v>39437</v>
      </c>
      <c r="BQ11" s="94" t="s">
        <v>794</v>
      </c>
      <c r="BR11" s="95">
        <v>1953</v>
      </c>
      <c r="BS11" s="96" t="s">
        <v>790</v>
      </c>
      <c r="BT11" s="97" t="s">
        <v>303</v>
      </c>
      <c r="BU11" s="98" t="s">
        <v>795</v>
      </c>
      <c r="BW11" s="89"/>
      <c r="BX11" s="158"/>
      <c r="BY11" s="90">
        <v>39448</v>
      </c>
      <c r="BZ11" s="91" t="s">
        <v>442</v>
      </c>
      <c r="CA11" s="92">
        <v>39437</v>
      </c>
      <c r="CB11" s="93">
        <v>39527</v>
      </c>
      <c r="CC11" s="94" t="s">
        <v>794</v>
      </c>
      <c r="CD11" s="95">
        <v>1953</v>
      </c>
      <c r="CE11" s="96" t="s">
        <v>790</v>
      </c>
      <c r="CF11" s="97" t="s">
        <v>303</v>
      </c>
      <c r="CG11" s="98" t="s">
        <v>795</v>
      </c>
      <c r="CI11" s="89"/>
      <c r="CJ11" s="158"/>
      <c r="CK11" s="90">
        <v>39814</v>
      </c>
      <c r="CL11" s="91" t="s">
        <v>443</v>
      </c>
      <c r="CM11" s="92">
        <v>39527</v>
      </c>
      <c r="CN11" s="93">
        <v>39812</v>
      </c>
      <c r="CO11" s="94" t="s">
        <v>796</v>
      </c>
      <c r="CP11" s="95">
        <v>1960</v>
      </c>
      <c r="CQ11" s="96" t="s">
        <v>790</v>
      </c>
      <c r="CR11" s="97" t="s">
        <v>296</v>
      </c>
      <c r="CS11" s="98" t="s">
        <v>797</v>
      </c>
      <c r="CU11" s="89"/>
      <c r="CV11" s="158"/>
      <c r="CW11" s="90">
        <v>39814</v>
      </c>
      <c r="CX11" s="91" t="s">
        <v>444</v>
      </c>
      <c r="CY11" s="92">
        <v>39812</v>
      </c>
      <c r="CZ11" s="93">
        <v>40142</v>
      </c>
      <c r="DA11" s="94" t="s">
        <v>798</v>
      </c>
      <c r="DB11" s="95">
        <v>1947</v>
      </c>
      <c r="DC11" s="96" t="s">
        <v>790</v>
      </c>
      <c r="DD11" s="97" t="s">
        <v>296</v>
      </c>
      <c r="DE11" s="98" t="s">
        <v>799</v>
      </c>
      <c r="DG11" s="89" t="s">
        <v>800</v>
      </c>
      <c r="DH11" s="158"/>
      <c r="DI11" s="90">
        <v>40179</v>
      </c>
      <c r="DJ11" s="91" t="s">
        <v>445</v>
      </c>
      <c r="DK11" s="92">
        <v>40142</v>
      </c>
      <c r="DL11" s="81">
        <v>40883</v>
      </c>
      <c r="DM11" s="94" t="s">
        <v>796</v>
      </c>
      <c r="DN11" s="95">
        <v>1960</v>
      </c>
      <c r="DO11" s="96" t="s">
        <v>790</v>
      </c>
      <c r="DP11" s="97" t="s">
        <v>296</v>
      </c>
      <c r="DQ11" s="98" t="s">
        <v>797</v>
      </c>
      <c r="DS11" s="89"/>
      <c r="DT11" s="158" t="s">
        <v>801</v>
      </c>
      <c r="DU11" s="90">
        <f>IF(DY11="","",DU$3)</f>
        <v>41923</v>
      </c>
      <c r="DV11" s="91" t="str">
        <f>IF(DY11="","",DU$1)</f>
        <v>Di Rupo I</v>
      </c>
      <c r="DW11" s="92">
        <f>IF(DY11="","",DU$2)</f>
        <v>40883</v>
      </c>
      <c r="DX11" s="93">
        <f>IF(DY11="","",DU$3)</f>
        <v>41923</v>
      </c>
      <c r="DY11" s="94" t="str">
        <f>IF(EF11="","",IF(ISNUMBER(SEARCH(":",EF11)),MID(EF11,FIND(":",EF11)+2,FIND("(",EF11)-FIND(":",EF11)-3),LEFT(EF11,FIND("(",EF11)-2)))</f>
        <v>Elio Di Rupo</v>
      </c>
      <c r="DZ11" s="95" t="str">
        <f>IF(EF11="","",MID(EF11,FIND("(",EF11)+1,4))</f>
        <v>1951</v>
      </c>
      <c r="EA11" s="96" t="str">
        <f>IF(ISNUMBER(SEARCH("*female*",EF11)),"female",IF(ISNUMBER(SEARCH("*male*",EF11)),"male",""))</f>
        <v>male</v>
      </c>
      <c r="EB11" s="97" t="s">
        <v>323</v>
      </c>
      <c r="EC11" s="98" t="str">
        <f>IF(DY11="","",(MID(DY11,(SEARCH("^^",SUBSTITUTE(DY11," ","^^",LEN(DY11)-LEN(SUBSTITUTE(DY11," ","")))))+1,99)&amp;"_"&amp;LEFT(DY11,FIND(" ",DY11)-1)&amp;"_"&amp;DZ11))</f>
        <v>Rupo_Elio_1951</v>
      </c>
      <c r="EE11" s="89"/>
      <c r="EF11" s="159" t="s">
        <v>1213</v>
      </c>
      <c r="EG11" s="90">
        <f t="shared" ref="EG11:EG25" si="0">IF(EK11="","",EG$3)</f>
        <v>43765</v>
      </c>
      <c r="EH11" s="91" t="str">
        <f t="shared" ref="EH11:EH25" si="1">IF(EK11="","",EG$1)</f>
        <v>Michel I</v>
      </c>
      <c r="EI11" s="92">
        <f>IF(EK11="","",EG$2)</f>
        <v>41923</v>
      </c>
      <c r="EJ11" s="93">
        <f>IF(EK11="","",EG$3)</f>
        <v>43765</v>
      </c>
      <c r="EK11" s="94" t="str">
        <f t="shared" ref="EK11:EK25" si="2">IF(ER11="","",IF(ISNUMBER(SEARCH(":",ER11)),MID(ER11,FIND(":",ER11)+2,FIND("(",ER11)-FIND(":",ER11)-3),LEFT(ER11,FIND("(",ER11)-2)))</f>
        <v>Charles Michel</v>
      </c>
      <c r="EL11" s="95" t="str">
        <f t="shared" ref="EL11:EL25" si="3">IF(ER11="","",MID(ER11,FIND("(",ER11)+1,4))</f>
        <v>1975</v>
      </c>
      <c r="EM11" s="96" t="str">
        <f t="shared" ref="EM11:EM25" si="4">IF(ISNUMBER(SEARCH("*female*",ER11)),"female",IF(ISNUMBER(SEARCH("*male*",ER11)),"male",""))</f>
        <v>male</v>
      </c>
      <c r="EN11" s="310" t="str">
        <f t="shared" ref="EN11:EN25" si="5">IF(ER11="","",IF(ISERROR(MID(ER11,FIND("male,",ER11)+6,(FIND(")",ER11)-(FIND("male,",ER11)+6))))=TRUE,"missing/error",MID(ER11,FIND("male,",ER11)+6,(FIND(")",ER11)-(FIND("male,",ER11)+6)))))</f>
        <v>be_mr01</v>
      </c>
      <c r="EO11" s="98" t="str">
        <f t="shared" ref="EO11:EO25" si="6">IF(EK11="","",(MID(EK11,(SEARCH("^^",SUBSTITUTE(EK11," ","^^",LEN(EK11)-LEN(SUBSTITUTE(EK11," ","")))))+1,99)&amp;"_"&amp;LEFT(EK11,FIND(" ",EK11)-1)&amp;"_"&amp;EL11))</f>
        <v>Michel_Charles_1975</v>
      </c>
      <c r="EQ11" s="89"/>
      <c r="ER11" s="218" t="s">
        <v>1580</v>
      </c>
      <c r="ES11" s="90">
        <f t="shared" ref="ES11:ES16" si="7">IF(EW11="","",ES$3)</f>
        <v>44105</v>
      </c>
      <c r="ET11" s="91" t="str">
        <f t="shared" ref="ET11:ET19" si="8">IF(EW11="","",ES$1)</f>
        <v>Wilmes I</v>
      </c>
      <c r="EU11" s="92">
        <f>IF(EW11="","",ES$2)</f>
        <v>43765</v>
      </c>
      <c r="EV11" s="93">
        <f>IF(EW11="","",ES$3)</f>
        <v>44105</v>
      </c>
      <c r="EW11" s="94" t="str">
        <f t="shared" ref="EW11:EW19" si="9">IF(FD11="","",IF(ISNUMBER(SEARCH(":",FD11)),MID(FD11,FIND(":",FD11)+2,FIND("(",FD11)-FIND(":",FD11)-3),LEFT(FD11,FIND("(",FD11)-2)))</f>
        <v>Sophie Wilmès</v>
      </c>
      <c r="EX11" s="95" t="str">
        <f t="shared" ref="EX11:EX19" si="10">IF(FD11="","",MID(FD11,FIND("(",FD11)+1,4))</f>
        <v>1975</v>
      </c>
      <c r="EY11" s="96" t="str">
        <f t="shared" ref="EY11:EY19" si="11">IF(ISNUMBER(SEARCH("*female*",FD11)),"female",IF(ISNUMBER(SEARCH("*male*",FD11)),"male",""))</f>
        <v>female</v>
      </c>
      <c r="EZ11" s="97" t="str">
        <f t="shared" ref="EZ11:EZ19" si="12">IF(FD11="","",IF(ISERROR(MID(FD11,FIND("male,",FD11)+6,(FIND(")",FD11)-(FIND("male,",FD11)+6))))=TRUE,"missing/error",MID(FD11,FIND("male,",FD11)+6,(FIND(")",FD11)-(FIND("male,",FD11)+6)))))</f>
        <v>be_mr01</v>
      </c>
      <c r="FA11" s="98" t="str">
        <f t="shared" ref="FA11:FA19" si="13">IF(EW11="","",(MID(EW11,(SEARCH("^^",SUBSTITUTE(EW11," ","^^",LEN(EW11)-LEN(SUBSTITUTE(EW11," ","")))))+1,99)&amp;"_"&amp;LEFT(EW11,FIND(" ",EW11)-1)&amp;"_"&amp;EX11))</f>
        <v>Wilmès_Sophie_1975</v>
      </c>
      <c r="FC11" s="89"/>
      <c r="FD11" s="217" t="s">
        <v>1583</v>
      </c>
      <c r="FE11" s="90">
        <f t="shared" ref="FE11:FE18" si="14">IF(FI11="","",FE$3)</f>
        <v>45291</v>
      </c>
      <c r="FF11" s="91" t="str">
        <f t="shared" ref="FF11:FF18" si="15">IF(FI11="","",FE$1)</f>
        <v>De Croo I</v>
      </c>
      <c r="FG11" s="92">
        <f t="shared" ref="FG11:FG18" si="16">IF(FI11="","",FE$2)</f>
        <v>44105</v>
      </c>
      <c r="FH11" s="93">
        <f t="shared" ref="FH11:FH17" si="17">IF(FI11="","",FE$3)</f>
        <v>45291</v>
      </c>
      <c r="FI11" s="94" t="str">
        <f t="shared" ref="FI11:FI18" si="18">IF(FP11="","",IF(ISNUMBER(SEARCH(":",FP11)),MID(FP11,FIND(":",FP11)+2,FIND("(",FP11)-FIND(":",FP11)-3),LEFT(FP11,FIND("(",FP11)-2)))</f>
        <v>Alexander De Croo</v>
      </c>
      <c r="FJ11" s="95" t="str">
        <f t="shared" ref="FJ11:FJ18" si="19">IF(FP11="","",MID(FP11,FIND("(",FP11)+1,4))</f>
        <v>1975</v>
      </c>
      <c r="FK11" s="96" t="str">
        <f t="shared" ref="FK11:FK18" si="20">IF(ISNUMBER(SEARCH("*female*",FP11)),"female",IF(ISNUMBER(SEARCH("*male*",FP11)),"male",""))</f>
        <v>male</v>
      </c>
      <c r="FL11" s="97" t="str">
        <f t="shared" ref="FL11:FL18" si="21">IF(FP11="","",IF(ISERROR(MID(FP11,FIND("male,",FP11)+6,(FIND(")",FP11)-(FIND("male,",FP11)+6))))=TRUE,"missing/error",MID(FP11,FIND("male,",FP11)+6,(FIND(")",FP11)-(FIND("male,",FP11)+6)))))</f>
        <v>be_ovld01</v>
      </c>
      <c r="FM11" s="98" t="str">
        <f t="shared" ref="FM11:FM18" si="22">IF(FI11="","",(MID(FI11,(SEARCH("^^",SUBSTITUTE(FI11," ","^^",LEN(FI11)-LEN(SUBSTITUTE(FI11," ","")))))+1,99)&amp;"_"&amp;LEFT(FI11,FIND(" ",FI11)-1)&amp;"_"&amp;FJ11))</f>
        <v>Croo_Alexander_1975</v>
      </c>
      <c r="FO11" s="89"/>
      <c r="FP11" s="158" t="s">
        <v>1595</v>
      </c>
      <c r="FQ11" s="90" t="str">
        <f>IF(FU11="","",#REF!)</f>
        <v/>
      </c>
      <c r="FR11" s="91" t="str">
        <f>IF(FU11="","",FQ$1)</f>
        <v/>
      </c>
      <c r="FS11" s="92"/>
      <c r="FT11" s="93"/>
      <c r="FU11" s="94" t="str">
        <f>IF(GB11="","",IF(ISNUMBER(SEARCH(":",GB11)),MID(GB11,FIND(":",GB11)+2,FIND("(",GB11)-FIND(":",GB11)-3),LEFT(GB11,FIND("(",GB11)-2)))</f>
        <v/>
      </c>
      <c r="FV11" s="95" t="str">
        <f>IF(GB11="","",MID(GB11,FIND("(",GB11)+1,4))</f>
        <v/>
      </c>
      <c r="FW11" s="96" t="str">
        <f>IF(ISNUMBER(SEARCH("*female*",GB11)),"female",IF(ISNUMBER(SEARCH("*male*",GB11)),"male",""))</f>
        <v/>
      </c>
      <c r="FX11" s="97" t="str">
        <f>IF(GB11="","",IF(ISERROR(MID(GB11,FIND("male,",GB11)+6,(FIND(")",GB11)-(FIND("male,",GB11)+6))))=TRUE,"missing/error",MID(GB11,FIND("male,",GB11)+6,(FIND(")",GB11)-(FIND("male,",GB11)+6)))))</f>
        <v/>
      </c>
      <c r="FY11" s="98" t="str">
        <f>IF(FU11="","",(MID(FU11,(SEARCH("^^",SUBSTITUTE(FU11," ","^^",LEN(FU11)-LEN(SUBSTITUTE(FU11," ","")))))+1,99)&amp;"_"&amp;LEFT(FU11,FIND(" ",FU11)-1)&amp;"_"&amp;FV11))</f>
        <v/>
      </c>
      <c r="GA11" s="89"/>
      <c r="GB11" s="158"/>
      <c r="GC11" s="90" t="str">
        <f>IF(GG11="","",GC$3)</f>
        <v/>
      </c>
      <c r="GD11" s="91" t="str">
        <f>IF(GG11="","",GC$1)</f>
        <v/>
      </c>
      <c r="GE11" s="92"/>
      <c r="GF11" s="93"/>
      <c r="GG11" s="94" t="str">
        <f>IF(GN11="","",IF(ISNUMBER(SEARCH(":",GN11)),MID(GN11,FIND(":",GN11)+2,FIND("(",GN11)-FIND(":",GN11)-3),LEFT(GN11,FIND("(",GN11)-2)))</f>
        <v/>
      </c>
      <c r="GH11" s="95" t="str">
        <f>IF(GN11="","",MID(GN11,FIND("(",GN11)+1,4))</f>
        <v/>
      </c>
      <c r="GI11" s="96" t="str">
        <f>IF(ISNUMBER(SEARCH("*female*",GN11)),"female",IF(ISNUMBER(SEARCH("*male*",GN11)),"male",""))</f>
        <v/>
      </c>
      <c r="GJ11" s="97" t="str">
        <f>IF(GN11="","",IF(ISERROR(MID(GN11,FIND("male,",GN11)+6,(FIND(")",GN11)-(FIND("male,",GN11)+6))))=TRUE,"missing/error",MID(GN11,FIND("male,",GN11)+6,(FIND(")",GN11)-(FIND("male,",GN11)+6)))))</f>
        <v/>
      </c>
      <c r="GK11" s="98" t="str">
        <f>IF(GG11="","",(MID(GG11,(SEARCH("^^",SUBSTITUTE(GG11," ","^^",LEN(GG11)-LEN(SUBSTITUTE(GG11," ","")))))+1,99)&amp;"_"&amp;LEFT(GG11,FIND(" ",GG11)-1)&amp;"_"&amp;GH11))</f>
        <v/>
      </c>
      <c r="GM11" s="89"/>
      <c r="GN11" s="158" t="s">
        <v>292</v>
      </c>
      <c r="GO11" s="90" t="str">
        <f>IF(GS11="","",GO$3)</f>
        <v/>
      </c>
      <c r="GP11" s="91" t="str">
        <f>IF(GS11="","",GO$1)</f>
        <v/>
      </c>
      <c r="GQ11" s="92"/>
      <c r="GR11" s="93"/>
      <c r="GS11" s="94" t="str">
        <f>IF(GZ11="","",IF(ISNUMBER(SEARCH(":",GZ11)),MID(GZ11,FIND(":",GZ11)+2,FIND("(",GZ11)-FIND(":",GZ11)-3),LEFT(GZ11,FIND("(",GZ11)-2)))</f>
        <v/>
      </c>
      <c r="GT11" s="95" t="str">
        <f>IF(GZ11="","",MID(GZ11,FIND("(",GZ11)+1,4))</f>
        <v/>
      </c>
      <c r="GU11" s="96" t="str">
        <f>IF(ISNUMBER(SEARCH("*female*",GZ11)),"female",IF(ISNUMBER(SEARCH("*male*",GZ11)),"male",""))</f>
        <v/>
      </c>
      <c r="GV11" s="97" t="str">
        <f>IF(GZ11="","",IF(ISERROR(MID(GZ11,FIND("male,",GZ11)+6,(FIND(")",GZ11)-(FIND("male,",GZ11)+6))))=TRUE,"missing/error",MID(GZ11,FIND("male,",GZ11)+6,(FIND(")",GZ11)-(FIND("male,",GZ11)+6)))))</f>
        <v/>
      </c>
      <c r="GW11" s="98" t="str">
        <f>IF(GS11="","",(MID(GS11,(SEARCH("^^",SUBSTITUTE(GS11," ","^^",LEN(GS11)-LEN(SUBSTITUTE(GS11," ","")))))+1,99)&amp;"_"&amp;LEFT(GS11,FIND(" ",GS11)-1)&amp;"_"&amp;GT11))</f>
        <v/>
      </c>
      <c r="GY11" s="89"/>
      <c r="GZ11" s="158"/>
      <c r="HA11" s="90" t="str">
        <f>IF(HE11="","",HA$3)</f>
        <v/>
      </c>
      <c r="HB11" s="91" t="str">
        <f>IF(HE11="","",HA$1)</f>
        <v/>
      </c>
      <c r="HC11" s="92"/>
      <c r="HD11" s="93"/>
      <c r="HE11" s="94" t="str">
        <f>IF(HL11="","",IF(ISNUMBER(SEARCH(":",HL11)),MID(HL11,FIND(":",HL11)+2,FIND("(",HL11)-FIND(":",HL11)-3),LEFT(HL11,FIND("(",HL11)-2)))</f>
        <v/>
      </c>
      <c r="HF11" s="95" t="str">
        <f>IF(HL11="","",MID(HL11,FIND("(",HL11)+1,4))</f>
        <v/>
      </c>
      <c r="HG11" s="96" t="str">
        <f>IF(ISNUMBER(SEARCH("*female*",HL11)),"female",IF(ISNUMBER(SEARCH("*male*",HL11)),"male",""))</f>
        <v/>
      </c>
      <c r="HH11" s="97" t="str">
        <f>IF(HL11="","",IF(ISERROR(MID(HL11,FIND("male,",HL11)+6,(FIND(")",HL11)-(FIND("male,",HL11)+6))))=TRUE,"missing/error",MID(HL11,FIND("male,",HL11)+6,(FIND(")",HL11)-(FIND("male,",HL11)+6)))))</f>
        <v/>
      </c>
      <c r="HI11" s="98" t="str">
        <f>IF(HE11="","",(MID(HE11,(SEARCH("^^",SUBSTITUTE(HE11," ","^^",LEN(HE11)-LEN(SUBSTITUTE(HE11," ","")))))+1,99)&amp;"_"&amp;LEFT(HE11,FIND(" ",HE11)-1)&amp;"_"&amp;HF11))</f>
        <v/>
      </c>
      <c r="HK11" s="89"/>
      <c r="HL11" s="158" t="s">
        <v>292</v>
      </c>
      <c r="HM11" s="90" t="str">
        <f>IF(HQ11="","",HM$3)</f>
        <v/>
      </c>
      <c r="HN11" s="91" t="str">
        <f>IF(HQ11="","",HM$1)</f>
        <v/>
      </c>
      <c r="HO11" s="92"/>
      <c r="HP11" s="93"/>
      <c r="HQ11" s="94" t="str">
        <f>IF(HX11="","",IF(ISNUMBER(SEARCH(":",HX11)),MID(HX11,FIND(":",HX11)+2,FIND("(",HX11)-FIND(":",HX11)-3),LEFT(HX11,FIND("(",HX11)-2)))</f>
        <v/>
      </c>
      <c r="HR11" s="95" t="str">
        <f>IF(HX11="","",MID(HX11,FIND("(",HX11)+1,4))</f>
        <v/>
      </c>
      <c r="HS11" s="96" t="str">
        <f>IF(ISNUMBER(SEARCH("*female*",HX11)),"female",IF(ISNUMBER(SEARCH("*male*",HX11)),"male",""))</f>
        <v/>
      </c>
      <c r="HT11" s="97" t="str">
        <f>IF(HX11="","",IF(ISERROR(MID(HX11,FIND("male,",HX11)+6,(FIND(")",HX11)-(FIND("male,",HX11)+6))))=TRUE,"missing/error",MID(HX11,FIND("male,",HX11)+6,(FIND(")",HX11)-(FIND("male,",HX11)+6)))))</f>
        <v/>
      </c>
      <c r="HU11" s="98" t="str">
        <f>IF(HQ11="","",(MID(HQ11,(SEARCH("^^",SUBSTITUTE(HQ11," ","^^",LEN(HQ11)-LEN(SUBSTITUTE(HQ11," ","")))))+1,99)&amp;"_"&amp;LEFT(HQ11,FIND(" ",HQ11)-1)&amp;"_"&amp;HR11))</f>
        <v/>
      </c>
      <c r="HW11" s="89"/>
      <c r="HX11" s="158"/>
      <c r="HY11" s="90" t="str">
        <f>IF(IC11="","",HY$3)</f>
        <v/>
      </c>
      <c r="HZ11" s="91" t="str">
        <f>IF(IC11="","",HY$1)</f>
        <v/>
      </c>
      <c r="IA11" s="92"/>
      <c r="IB11" s="93"/>
      <c r="IC11" s="94" t="str">
        <f>IF(IJ11="","",IF(ISNUMBER(SEARCH(":",IJ11)),MID(IJ11,FIND(":",IJ11)+2,FIND("(",IJ11)-FIND(":",IJ11)-3),LEFT(IJ11,FIND("(",IJ11)-2)))</f>
        <v/>
      </c>
      <c r="ID11" s="95" t="str">
        <f>IF(IJ11="","",MID(IJ11,FIND("(",IJ11)+1,4))</f>
        <v/>
      </c>
      <c r="IE11" s="96" t="str">
        <f>IF(ISNUMBER(SEARCH("*female*",IJ11)),"female",IF(ISNUMBER(SEARCH("*male*",IJ11)),"male",""))</f>
        <v/>
      </c>
      <c r="IF11" s="97" t="str">
        <f>IF(IJ11="","",IF(ISERROR(MID(IJ11,FIND("male,",IJ11)+6,(FIND(")",IJ11)-(FIND("male,",IJ11)+6))))=TRUE,"missing/error",MID(IJ11,FIND("male,",IJ11)+6,(FIND(")",IJ11)-(FIND("male,",IJ11)+6)))))</f>
        <v/>
      </c>
      <c r="IG11" s="98" t="str">
        <f>IF(IC11="","",(MID(IC11,(SEARCH("^^",SUBSTITUTE(IC11," ","^^",LEN(IC11)-LEN(SUBSTITUTE(IC11," ","")))))+1,99)&amp;"_"&amp;LEFT(IC11,FIND(" ",IC11)-1)&amp;"_"&amp;ID11))</f>
        <v/>
      </c>
      <c r="II11" s="89"/>
      <c r="IJ11" s="158"/>
      <c r="IK11" s="90" t="str">
        <f>IF(IO11="","",IK$3)</f>
        <v/>
      </c>
      <c r="IL11" s="91" t="str">
        <f>IF(IO11="","",IK$1)</f>
        <v/>
      </c>
      <c r="IM11" s="92"/>
      <c r="IN11" s="93"/>
      <c r="IO11" s="94" t="str">
        <f>IF(IV11="","",IF(ISNUMBER(SEARCH(":",IV11)),MID(IV11,FIND(":",IV11)+2,FIND("(",IV11)-FIND(":",IV11)-3),LEFT(IV11,FIND("(",IV11)-2)))</f>
        <v/>
      </c>
      <c r="IP11" s="95" t="str">
        <f>IF(IV11="","",MID(IV11,FIND("(",IV11)+1,4))</f>
        <v/>
      </c>
      <c r="IQ11" s="96" t="str">
        <f>IF(ISNUMBER(SEARCH("*female*",IV11)),"female",IF(ISNUMBER(SEARCH("*male*",IV11)),"male",""))</f>
        <v/>
      </c>
      <c r="IR11" s="97" t="str">
        <f>IF(IV11="","",IF(ISERROR(MID(IV11,FIND("male,",IV11)+6,(FIND(")",IV11)-(FIND("male,",IV11)+6))))=TRUE,"missing/error",MID(IV11,FIND("male,",IV11)+6,(FIND(")",IV11)-(FIND("male,",IV11)+6)))))</f>
        <v/>
      </c>
      <c r="IS11" s="98" t="str">
        <f>IF(IO11="","",(MID(IO11,(SEARCH("^^",SUBSTITUTE(IO11," ","^^",LEN(IO11)-LEN(SUBSTITUTE(IO11," ","")))))+1,99)&amp;"_"&amp;LEFT(IO11,FIND(" ",IO11)-1)&amp;"_"&amp;IP11))</f>
        <v/>
      </c>
      <c r="IU11" s="89"/>
      <c r="IV11" s="158"/>
      <c r="IW11" s="90" t="str">
        <f>IF(JA11="","",IW$3)</f>
        <v/>
      </c>
      <c r="IX11" s="91" t="str">
        <f>IF(JA11="","",IW$1)</f>
        <v/>
      </c>
      <c r="IY11" s="92"/>
      <c r="IZ11" s="93"/>
      <c r="JA11" s="94" t="str">
        <f>IF(JH11="","",IF(ISNUMBER(SEARCH(":",JH11)),MID(JH11,FIND(":",JH11)+2,FIND("(",JH11)-FIND(":",JH11)-3),LEFT(JH11,FIND("(",JH11)-2)))</f>
        <v/>
      </c>
      <c r="JB11" s="95" t="str">
        <f>IF(JH11="","",MID(JH11,FIND("(",JH11)+1,4))</f>
        <v/>
      </c>
      <c r="JC11" s="96" t="str">
        <f>IF(ISNUMBER(SEARCH("*female*",JH11)),"female",IF(ISNUMBER(SEARCH("*male*",JH11)),"male",""))</f>
        <v/>
      </c>
      <c r="JD11" s="97" t="str">
        <f>IF(JH11="","",IF(ISERROR(MID(JH11,FIND("male,",JH11)+6,(FIND(")",JH11)-(FIND("male,",JH11)+6))))=TRUE,"missing/error",MID(JH11,FIND("male,",JH11)+6,(FIND(")",JH11)-(FIND("male,",JH11)+6)))))</f>
        <v/>
      </c>
      <c r="JE11" s="98" t="str">
        <f>IF(JA11="","",(MID(JA11,(SEARCH("^^",SUBSTITUTE(JA11," ","^^",LEN(JA11)-LEN(SUBSTITUTE(JA11," ","")))))+1,99)&amp;"_"&amp;LEFT(JA11,FIND(" ",JA11)-1)&amp;"_"&amp;JB11))</f>
        <v/>
      </c>
      <c r="JG11" s="89"/>
      <c r="JH11" s="146"/>
      <c r="JI11" s="90" t="str">
        <f>IF(JM11="","",JI$3)</f>
        <v/>
      </c>
      <c r="JJ11" s="91" t="str">
        <f>IF(JM11="","",JI$1)</f>
        <v/>
      </c>
      <c r="JK11" s="92"/>
      <c r="JL11" s="93"/>
      <c r="JM11" s="94" t="str">
        <f>IF(JT11="","",IF(ISNUMBER(SEARCH(":",JT11)),MID(JT11,FIND(":",JT11)+2,FIND("(",JT11)-FIND(":",JT11)-3),LEFT(JT11,FIND("(",JT11)-2)))</f>
        <v/>
      </c>
      <c r="JN11" s="95" t="str">
        <f>IF(JT11="","",MID(JT11,FIND("(",JT11)+1,4))</f>
        <v/>
      </c>
      <c r="JO11" s="96" t="str">
        <f>IF(ISNUMBER(SEARCH("*female*",JT11)),"female",IF(ISNUMBER(SEARCH("*male*",JT11)),"male",""))</f>
        <v/>
      </c>
      <c r="JP11" s="97" t="str">
        <f>IF(JT11="","",IF(ISERROR(MID(JT11,FIND("male,",JT11)+6,(FIND(")",JT11)-(FIND("male,",JT11)+6))))=TRUE,"missing/error",MID(JT11,FIND("male,",JT11)+6,(FIND(")",JT11)-(FIND("male,",JT11)+6)))))</f>
        <v/>
      </c>
      <c r="JQ11" s="98" t="str">
        <f>IF(JM11="","",(MID(JM11,(SEARCH("^^",SUBSTITUTE(JM11," ","^^",LEN(JM11)-LEN(SUBSTITUTE(JM11," ","")))))+1,99)&amp;"_"&amp;LEFT(JM11,FIND(" ",JM11)-1)&amp;"_"&amp;JN11))</f>
        <v/>
      </c>
      <c r="JS11" s="89"/>
      <c r="JT11" s="146"/>
      <c r="JU11" s="90" t="str">
        <f>IF(JY11="","",JU$3)</f>
        <v/>
      </c>
      <c r="JV11" s="91" t="str">
        <f>IF(JY11="","",JU$1)</f>
        <v/>
      </c>
      <c r="JW11" s="92"/>
      <c r="JX11" s="93"/>
      <c r="JY11" s="94" t="str">
        <f>IF(KF11="","",IF(ISNUMBER(SEARCH(":",KF11)),MID(KF11,FIND(":",KF11)+2,FIND("(",KF11)-FIND(":",KF11)-3),LEFT(KF11,FIND("(",KF11)-2)))</f>
        <v/>
      </c>
      <c r="JZ11" s="95" t="str">
        <f>IF(KF11="","",MID(KF11,FIND("(",KF11)+1,4))</f>
        <v/>
      </c>
      <c r="KA11" s="96" t="str">
        <f>IF(ISNUMBER(SEARCH("*female*",KF11)),"female",IF(ISNUMBER(SEARCH("*male*",KF11)),"male",""))</f>
        <v/>
      </c>
      <c r="KB11" s="97" t="str">
        <f>IF(KF11="","",IF(ISERROR(MID(KF11,FIND("male,",KF11)+6,(FIND(")",KF11)-(FIND("male,",KF11)+6))))=TRUE,"missing/error",MID(KF11,FIND("male,",KF11)+6,(FIND(")",KF11)-(FIND("male,",KF11)+6)))))</f>
        <v/>
      </c>
      <c r="KC11" s="98" t="str">
        <f>IF(JY11="","",(MID(JY11,(SEARCH("^^",SUBSTITUTE(JY11," ","^^",LEN(JY11)-LEN(SUBSTITUTE(JY11," ","")))))+1,99)&amp;"_"&amp;LEFT(JY11,FIND(" ",JY11)-1)&amp;"_"&amp;JZ11))</f>
        <v/>
      </c>
      <c r="KE11" s="89"/>
      <c r="KF11" s="146"/>
    </row>
    <row r="12" spans="1:292" ht="13.5" customHeight="1">
      <c r="A12" s="16"/>
      <c r="B12" s="89" t="s">
        <v>802</v>
      </c>
      <c r="C12" s="2" t="s">
        <v>803</v>
      </c>
      <c r="D12" s="158" t="s">
        <v>804</v>
      </c>
      <c r="E12" s="90">
        <v>33239</v>
      </c>
      <c r="F12" s="91" t="s">
        <v>788</v>
      </c>
      <c r="G12" s="92">
        <v>32272</v>
      </c>
      <c r="H12" s="93">
        <v>33514</v>
      </c>
      <c r="I12" s="94" t="s">
        <v>805</v>
      </c>
      <c r="J12" s="95">
        <v>1939</v>
      </c>
      <c r="K12" s="96" t="s">
        <v>790</v>
      </c>
      <c r="L12" s="97" t="s">
        <v>323</v>
      </c>
      <c r="M12" s="98" t="s">
        <v>806</v>
      </c>
      <c r="O12" s="89"/>
      <c r="P12" s="158"/>
      <c r="Q12" s="90">
        <v>33510</v>
      </c>
      <c r="R12" s="91" t="s">
        <v>437</v>
      </c>
      <c r="S12" s="92">
        <v>33514</v>
      </c>
      <c r="T12" s="93">
        <v>33676</v>
      </c>
      <c r="U12" s="94" t="s">
        <v>805</v>
      </c>
      <c r="V12" s="95">
        <v>1939</v>
      </c>
      <c r="W12" s="96" t="s">
        <v>790</v>
      </c>
      <c r="X12" s="97" t="s">
        <v>323</v>
      </c>
      <c r="Y12" s="98" t="s">
        <v>806</v>
      </c>
      <c r="AA12" s="89"/>
      <c r="AB12" s="158"/>
      <c r="AC12" s="90">
        <v>33676</v>
      </c>
      <c r="AD12" s="91" t="s">
        <v>438</v>
      </c>
      <c r="AE12" s="92">
        <v>33676</v>
      </c>
      <c r="AF12" s="93">
        <v>34357</v>
      </c>
      <c r="AG12" s="94" t="s">
        <v>807</v>
      </c>
      <c r="AH12" s="95">
        <v>1946</v>
      </c>
      <c r="AI12" s="96" t="s">
        <v>790</v>
      </c>
      <c r="AJ12" s="97" t="s">
        <v>323</v>
      </c>
      <c r="AK12" s="98" t="s">
        <v>808</v>
      </c>
      <c r="AM12" s="89" t="s">
        <v>809</v>
      </c>
      <c r="AN12" s="158"/>
      <c r="AO12" s="90">
        <v>35065</v>
      </c>
      <c r="AP12" s="91" t="s">
        <v>439</v>
      </c>
      <c r="AQ12" s="92">
        <v>34873</v>
      </c>
      <c r="AR12" s="93">
        <v>36354</v>
      </c>
      <c r="AS12" s="94" t="s">
        <v>810</v>
      </c>
      <c r="AT12" s="95">
        <v>1951</v>
      </c>
      <c r="AU12" s="96" t="s">
        <v>790</v>
      </c>
      <c r="AV12" s="97" t="s">
        <v>323</v>
      </c>
      <c r="AW12" s="98" t="s">
        <v>811</v>
      </c>
      <c r="AY12" s="89"/>
      <c r="AZ12" s="158"/>
      <c r="BA12" s="90">
        <v>36354</v>
      </c>
      <c r="BB12" s="91" t="s">
        <v>440</v>
      </c>
      <c r="BC12" s="92">
        <v>36354</v>
      </c>
      <c r="BD12" s="93">
        <v>37814</v>
      </c>
      <c r="BE12" s="94" t="s">
        <v>812</v>
      </c>
      <c r="BF12" s="95">
        <v>1947</v>
      </c>
      <c r="BG12" s="96" t="s">
        <v>790</v>
      </c>
      <c r="BH12" s="97" t="s">
        <v>310</v>
      </c>
      <c r="BI12" s="98" t="s">
        <v>813</v>
      </c>
      <c r="BK12" s="89"/>
      <c r="BL12" s="158"/>
      <c r="BM12" s="90">
        <v>37987</v>
      </c>
      <c r="BN12" s="91" t="s">
        <v>441</v>
      </c>
      <c r="BO12" s="92">
        <v>37814</v>
      </c>
      <c r="BP12" s="93">
        <v>38188</v>
      </c>
      <c r="BQ12" s="94" t="s">
        <v>812</v>
      </c>
      <c r="BR12" s="95">
        <v>1947</v>
      </c>
      <c r="BS12" s="96" t="s">
        <v>790</v>
      </c>
      <c r="BT12" s="97" t="s">
        <v>631</v>
      </c>
      <c r="BU12" s="98" t="s">
        <v>813</v>
      </c>
      <c r="BW12" s="89" t="s">
        <v>814</v>
      </c>
      <c r="BX12" s="158"/>
      <c r="BY12" s="90">
        <v>39448</v>
      </c>
      <c r="BZ12" s="91" t="s">
        <v>442</v>
      </c>
      <c r="CA12" s="92">
        <v>39437</v>
      </c>
      <c r="CB12" s="93">
        <v>39527</v>
      </c>
      <c r="CC12" s="94" t="s">
        <v>815</v>
      </c>
      <c r="CD12" s="95">
        <v>1958</v>
      </c>
      <c r="CE12" s="96" t="s">
        <v>790</v>
      </c>
      <c r="CF12" s="97" t="s">
        <v>631</v>
      </c>
      <c r="CG12" s="98" t="s">
        <v>816</v>
      </c>
      <c r="CI12" s="89"/>
      <c r="CJ12" s="158"/>
      <c r="CK12" s="90">
        <v>39814</v>
      </c>
      <c r="CL12" s="91" t="s">
        <v>443</v>
      </c>
      <c r="CM12" s="92">
        <v>39527</v>
      </c>
      <c r="CN12" s="93">
        <v>39812</v>
      </c>
      <c r="CO12" s="94" t="s">
        <v>817</v>
      </c>
      <c r="CP12" s="95">
        <v>1958</v>
      </c>
      <c r="CQ12" s="96" t="s">
        <v>818</v>
      </c>
      <c r="CR12" s="97" t="s">
        <v>323</v>
      </c>
      <c r="CS12" s="98" t="s">
        <v>819</v>
      </c>
      <c r="CU12" s="89"/>
      <c r="CV12" s="158"/>
      <c r="CW12" s="90">
        <v>39814</v>
      </c>
      <c r="CX12" s="91" t="s">
        <v>444</v>
      </c>
      <c r="CY12" s="92">
        <v>39527</v>
      </c>
      <c r="CZ12" s="93">
        <v>40142</v>
      </c>
      <c r="DA12" s="94" t="s">
        <v>820</v>
      </c>
      <c r="DB12" s="95">
        <v>1964</v>
      </c>
      <c r="DC12" s="96" t="s">
        <v>790</v>
      </c>
      <c r="DD12" s="97" t="s">
        <v>296</v>
      </c>
      <c r="DE12" s="98" t="s">
        <v>821</v>
      </c>
      <c r="DG12" s="89"/>
      <c r="DH12" s="158"/>
      <c r="DI12" s="90">
        <v>40179</v>
      </c>
      <c r="DJ12" s="91" t="s">
        <v>445</v>
      </c>
      <c r="DK12" s="92">
        <v>40142</v>
      </c>
      <c r="DL12" s="81">
        <v>40883</v>
      </c>
      <c r="DM12" s="94" t="s">
        <v>822</v>
      </c>
      <c r="DN12" s="95">
        <v>1958</v>
      </c>
      <c r="DO12" s="96" t="s">
        <v>790</v>
      </c>
      <c r="DP12" s="97" t="s">
        <v>621</v>
      </c>
      <c r="DQ12" s="98" t="s">
        <v>823</v>
      </c>
      <c r="DS12" s="89"/>
      <c r="DT12" s="158"/>
      <c r="DU12" s="90">
        <f>IF(DY12="","",DU$3)</f>
        <v>41923</v>
      </c>
      <c r="DV12" s="91" t="str">
        <f>IF(DY12="","",DU$1)</f>
        <v>Di Rupo I</v>
      </c>
      <c r="DW12" s="92">
        <f>IF(DY12="","",DU$2)</f>
        <v>40883</v>
      </c>
      <c r="DX12" s="93">
        <v>41338</v>
      </c>
      <c r="DY12" s="94" t="str">
        <f>IF(EF12="","",IF(ISNUMBER(SEARCH(":",EF12)),MID(EF12,FIND(":",EF12)+2,FIND("(",EF12)-FIND(":",EF12)-3),LEFT(EF12,FIND("(",EF12)-2)))</f>
        <v>Steven Vanackere</v>
      </c>
      <c r="DZ12" s="95" t="str">
        <f>IF(EF12="","",MID(EF12,FIND("(",EF12)+1,4))</f>
        <v>1964</v>
      </c>
      <c r="EA12" s="96" t="str">
        <f>IF(ISNUMBER(SEARCH("*female*",EF12)),"female",IF(ISNUMBER(SEARCH("*male*",EF12)),"male",""))</f>
        <v>male</v>
      </c>
      <c r="EB12" s="97" t="s">
        <v>296</v>
      </c>
      <c r="EC12" s="98" t="str">
        <f>IF(DY12="","",(MID(DY12,(SEARCH("^^",SUBSTITUTE(DY12," ","^^",LEN(DY12)-LEN(SUBSTITUTE(DY12," ","")))))+1,99)&amp;"_"&amp;LEFT(DY12,FIND(" ",DY12)-1)&amp;"_"&amp;DZ12))</f>
        <v>Vanackere_Steven_1964</v>
      </c>
      <c r="EE12" s="89"/>
      <c r="EF12" s="158" t="s">
        <v>1214</v>
      </c>
      <c r="EG12" s="90">
        <f t="shared" si="0"/>
        <v>43765</v>
      </c>
      <c r="EH12" s="91" t="str">
        <f t="shared" si="1"/>
        <v>Michel I</v>
      </c>
      <c r="EI12" s="92">
        <f>IF(EK12="","",EG$2)</f>
        <v>41923</v>
      </c>
      <c r="EJ12" s="93">
        <f>IF(EK12="","",EG$3)</f>
        <v>43765</v>
      </c>
      <c r="EK12" s="94" t="str">
        <f t="shared" si="2"/>
        <v>Didier Reynders</v>
      </c>
      <c r="EL12" s="95" t="str">
        <f t="shared" si="3"/>
        <v>1958</v>
      </c>
      <c r="EM12" s="96" t="str">
        <f t="shared" si="4"/>
        <v>male</v>
      </c>
      <c r="EN12" s="310" t="str">
        <f t="shared" si="5"/>
        <v>be_mr01</v>
      </c>
      <c r="EO12" s="98" t="str">
        <f t="shared" si="6"/>
        <v>Reynders_Didier_1958</v>
      </c>
      <c r="EQ12" s="89"/>
      <c r="ER12" s="218" t="s">
        <v>1581</v>
      </c>
      <c r="ES12" s="90">
        <f t="shared" si="7"/>
        <v>44105</v>
      </c>
      <c r="ET12" s="91" t="str">
        <f t="shared" si="8"/>
        <v>Wilmes I</v>
      </c>
      <c r="EU12" s="92">
        <f>IF(EW12="","",ES$2)</f>
        <v>43765</v>
      </c>
      <c r="EV12" s="93">
        <f>IF(EW12="","",ES$3)</f>
        <v>44105</v>
      </c>
      <c r="EW12" s="94" t="str">
        <f t="shared" si="9"/>
        <v>Didier Reynders</v>
      </c>
      <c r="EX12" s="95" t="str">
        <f t="shared" si="10"/>
        <v>1958</v>
      </c>
      <c r="EY12" s="96" t="str">
        <f t="shared" si="11"/>
        <v>male</v>
      </c>
      <c r="EZ12" s="97" t="str">
        <f t="shared" si="12"/>
        <v>be_mr01</v>
      </c>
      <c r="FA12" s="98" t="str">
        <f t="shared" si="13"/>
        <v>Reynders_Didier_1958</v>
      </c>
      <c r="FC12" s="89"/>
      <c r="FD12" s="218" t="s">
        <v>1581</v>
      </c>
      <c r="FE12" s="90">
        <f t="shared" si="14"/>
        <v>45291</v>
      </c>
      <c r="FF12" s="91" t="str">
        <f t="shared" si="15"/>
        <v>De Croo I</v>
      </c>
      <c r="FG12" s="92">
        <f t="shared" si="16"/>
        <v>44105</v>
      </c>
      <c r="FH12" s="93">
        <f t="shared" si="17"/>
        <v>45291</v>
      </c>
      <c r="FI12" s="94" t="str">
        <f t="shared" si="18"/>
        <v>Pierre-Yves Dermagne</v>
      </c>
      <c r="FJ12" s="95" t="str">
        <f t="shared" si="19"/>
        <v>1980</v>
      </c>
      <c r="FK12" s="96" t="str">
        <f t="shared" si="20"/>
        <v>male</v>
      </c>
      <c r="FL12" s="97" t="str">
        <f t="shared" si="21"/>
        <v>be_ps01</v>
      </c>
      <c r="FM12" s="98" t="str">
        <f t="shared" si="22"/>
        <v>Dermagne_Pierre-Yves_1980</v>
      </c>
      <c r="FO12" s="89"/>
      <c r="FP12" s="158" t="s">
        <v>1616</v>
      </c>
      <c r="FQ12" s="90" t="str">
        <f>IF(FU12="","",#REF!)</f>
        <v/>
      </c>
      <c r="FR12" s="91" t="str">
        <f>IF(FU12="","",FQ$1)</f>
        <v/>
      </c>
      <c r="FS12" s="92"/>
      <c r="FT12" s="93"/>
      <c r="FU12" s="94" t="str">
        <f>IF(GB12="","",IF(ISNUMBER(SEARCH(":",GB12)),MID(GB12,FIND(":",GB12)+2,FIND("(",GB12)-FIND(":",GB12)-3),LEFT(GB12,FIND("(",GB12)-2)))</f>
        <v/>
      </c>
      <c r="FV12" s="95" t="str">
        <f>IF(GB12="","",MID(GB12,FIND("(",GB12)+1,4))</f>
        <v/>
      </c>
      <c r="FW12" s="96" t="str">
        <f>IF(ISNUMBER(SEARCH("*female*",GB12)),"female",IF(ISNUMBER(SEARCH("*male*",GB12)),"male",""))</f>
        <v/>
      </c>
      <c r="FX12" s="97" t="str">
        <f>IF(GB12="","",IF(ISERROR(MID(GB12,FIND("male,",GB12)+6,(FIND(")",GB12)-(FIND("male,",GB12)+6))))=TRUE,"missing/error",MID(GB12,FIND("male,",GB12)+6,(FIND(")",GB12)-(FIND("male,",GB12)+6)))))</f>
        <v/>
      </c>
      <c r="FY12" s="98" t="str">
        <f>IF(FU12="","",(MID(FU12,(SEARCH("^^",SUBSTITUTE(FU12," ","^^",LEN(FU12)-LEN(SUBSTITUTE(FU12," ","")))))+1,99)&amp;"_"&amp;LEFT(FU12,FIND(" ",FU12)-1)&amp;"_"&amp;FV12))</f>
        <v/>
      </c>
      <c r="GA12" s="89"/>
      <c r="GB12" s="158"/>
      <c r="GC12" s="90" t="str">
        <f>IF(GG12="","",GC$3)</f>
        <v/>
      </c>
      <c r="GD12" s="91" t="str">
        <f>IF(GG12="","",GC$1)</f>
        <v/>
      </c>
      <c r="GE12" s="92"/>
      <c r="GF12" s="93"/>
      <c r="GG12" s="94" t="str">
        <f>IF(GN12="","",IF(ISNUMBER(SEARCH(":",GN12)),MID(GN12,FIND(":",GN12)+2,FIND("(",GN12)-FIND(":",GN12)-3),LEFT(GN12,FIND("(",GN12)-2)))</f>
        <v/>
      </c>
      <c r="GH12" s="95" t="str">
        <f>IF(GN12="","",MID(GN12,FIND("(",GN12)+1,4))</f>
        <v/>
      </c>
      <c r="GI12" s="96" t="str">
        <f>IF(ISNUMBER(SEARCH("*female*",GN12)),"female",IF(ISNUMBER(SEARCH("*male*",GN12)),"male",""))</f>
        <v/>
      </c>
      <c r="GJ12" s="97" t="str">
        <f>IF(GN12="","",IF(ISERROR(MID(GN12,FIND("male,",GN12)+6,(FIND(")",GN12)-(FIND("male,",GN12)+6))))=TRUE,"missing/error",MID(GN12,FIND("male,",GN12)+6,(FIND(")",GN12)-(FIND("male,",GN12)+6)))))</f>
        <v/>
      </c>
      <c r="GK12" s="98" t="str">
        <f>IF(GG12="","",(MID(GG12,(SEARCH("^^",SUBSTITUTE(GG12," ","^^",LEN(GG12)-LEN(SUBSTITUTE(GG12," ","")))))+1,99)&amp;"_"&amp;LEFT(GG12,FIND(" ",GG12)-1)&amp;"_"&amp;GH12))</f>
        <v/>
      </c>
      <c r="GM12" s="89"/>
      <c r="GN12" s="158" t="s">
        <v>292</v>
      </c>
      <c r="GO12" s="90" t="str">
        <f>IF(GS12="","",GO$3)</f>
        <v/>
      </c>
      <c r="GP12" s="91" t="str">
        <f>IF(GS12="","",GO$1)</f>
        <v/>
      </c>
      <c r="GQ12" s="92"/>
      <c r="GR12" s="93"/>
      <c r="GS12" s="94" t="str">
        <f>IF(GZ12="","",IF(ISNUMBER(SEARCH(":",GZ12)),MID(GZ12,FIND(":",GZ12)+2,FIND("(",GZ12)-FIND(":",GZ12)-3),LEFT(GZ12,FIND("(",GZ12)-2)))</f>
        <v/>
      </c>
      <c r="GT12" s="95" t="str">
        <f>IF(GZ12="","",MID(GZ12,FIND("(",GZ12)+1,4))</f>
        <v/>
      </c>
      <c r="GU12" s="96" t="str">
        <f>IF(ISNUMBER(SEARCH("*female*",GZ12)),"female",IF(ISNUMBER(SEARCH("*male*",GZ12)),"male",""))</f>
        <v/>
      </c>
      <c r="GV12" s="97" t="str">
        <f>IF(GZ12="","",IF(ISERROR(MID(GZ12,FIND("male,",GZ12)+6,(FIND(")",GZ12)-(FIND("male,",GZ12)+6))))=TRUE,"missing/error",MID(GZ12,FIND("male,",GZ12)+6,(FIND(")",GZ12)-(FIND("male,",GZ12)+6)))))</f>
        <v/>
      </c>
      <c r="GW12" s="98" t="str">
        <f>IF(GS12="","",(MID(GS12,(SEARCH("^^",SUBSTITUTE(GS12," ","^^",LEN(GS12)-LEN(SUBSTITUTE(GS12," ","")))))+1,99)&amp;"_"&amp;LEFT(GS12,FIND(" ",GS12)-1)&amp;"_"&amp;GT12))</f>
        <v/>
      </c>
      <c r="GY12" s="89"/>
      <c r="GZ12" s="158"/>
      <c r="HA12" s="90" t="str">
        <f>IF(HE12="","",HA$3)</f>
        <v/>
      </c>
      <c r="HB12" s="91" t="str">
        <f>IF(HE12="","",HA$1)</f>
        <v/>
      </c>
      <c r="HC12" s="92"/>
      <c r="HD12" s="93"/>
      <c r="HE12" s="94" t="str">
        <f>IF(HL12="","",IF(ISNUMBER(SEARCH(":",HL12)),MID(HL12,FIND(":",HL12)+2,FIND("(",HL12)-FIND(":",HL12)-3),LEFT(HL12,FIND("(",HL12)-2)))</f>
        <v/>
      </c>
      <c r="HF12" s="95" t="str">
        <f>IF(HL12="","",MID(HL12,FIND("(",HL12)+1,4))</f>
        <v/>
      </c>
      <c r="HG12" s="96" t="str">
        <f>IF(ISNUMBER(SEARCH("*female*",HL12)),"female",IF(ISNUMBER(SEARCH("*male*",HL12)),"male",""))</f>
        <v/>
      </c>
      <c r="HH12" s="97" t="str">
        <f>IF(HL12="","",IF(ISERROR(MID(HL12,FIND("male,",HL12)+6,(FIND(")",HL12)-(FIND("male,",HL12)+6))))=TRUE,"missing/error",MID(HL12,FIND("male,",HL12)+6,(FIND(")",HL12)-(FIND("male,",HL12)+6)))))</f>
        <v/>
      </c>
      <c r="HI12" s="98" t="str">
        <f>IF(HE12="","",(MID(HE12,(SEARCH("^^",SUBSTITUTE(HE12," ","^^",LEN(HE12)-LEN(SUBSTITUTE(HE12," ","")))))+1,99)&amp;"_"&amp;LEFT(HE12,FIND(" ",HE12)-1)&amp;"_"&amp;HF12))</f>
        <v/>
      </c>
      <c r="HK12" s="89"/>
      <c r="HL12" s="158" t="s">
        <v>292</v>
      </c>
      <c r="HM12" s="90" t="str">
        <f>IF(HQ12="","",HM$3)</f>
        <v/>
      </c>
      <c r="HN12" s="91" t="str">
        <f>IF(HQ12="","",HM$1)</f>
        <v/>
      </c>
      <c r="HO12" s="92"/>
      <c r="HP12" s="93"/>
      <c r="HQ12" s="94" t="str">
        <f>IF(HX12="","",IF(ISNUMBER(SEARCH(":",HX12)),MID(HX12,FIND(":",HX12)+2,FIND("(",HX12)-FIND(":",HX12)-3),LEFT(HX12,FIND("(",HX12)-2)))</f>
        <v/>
      </c>
      <c r="HR12" s="95" t="str">
        <f>IF(HX12="","",MID(HX12,FIND("(",HX12)+1,4))</f>
        <v/>
      </c>
      <c r="HS12" s="96" t="str">
        <f>IF(ISNUMBER(SEARCH("*female*",HX12)),"female",IF(ISNUMBER(SEARCH("*male*",HX12)),"male",""))</f>
        <v/>
      </c>
      <c r="HT12" s="97" t="str">
        <f>IF(HX12="","",IF(ISERROR(MID(HX12,FIND("male,",HX12)+6,(FIND(")",HX12)-(FIND("male,",HX12)+6))))=TRUE,"missing/error",MID(HX12,FIND("male,",HX12)+6,(FIND(")",HX12)-(FIND("male,",HX12)+6)))))</f>
        <v/>
      </c>
      <c r="HU12" s="98" t="str">
        <f>IF(HQ12="","",(MID(HQ12,(SEARCH("^^",SUBSTITUTE(HQ12," ","^^",LEN(HQ12)-LEN(SUBSTITUTE(HQ12," ","")))))+1,99)&amp;"_"&amp;LEFT(HQ12,FIND(" ",HQ12)-1)&amp;"_"&amp;HR12))</f>
        <v/>
      </c>
      <c r="HW12" s="89"/>
      <c r="HX12" s="158"/>
      <c r="HY12" s="90" t="str">
        <f>IF(IC12="","",HY$3)</f>
        <v/>
      </c>
      <c r="HZ12" s="91" t="str">
        <f>IF(IC12="","",HY$1)</f>
        <v/>
      </c>
      <c r="IA12" s="92"/>
      <c r="IB12" s="93"/>
      <c r="IC12" s="94" t="str">
        <f>IF(IJ12="","",IF(ISNUMBER(SEARCH(":",IJ12)),MID(IJ12,FIND(":",IJ12)+2,FIND("(",IJ12)-FIND(":",IJ12)-3),LEFT(IJ12,FIND("(",IJ12)-2)))</f>
        <v/>
      </c>
      <c r="ID12" s="95" t="str">
        <f>IF(IJ12="","",MID(IJ12,FIND("(",IJ12)+1,4))</f>
        <v/>
      </c>
      <c r="IE12" s="96" t="str">
        <f>IF(ISNUMBER(SEARCH("*female*",IJ12)),"female",IF(ISNUMBER(SEARCH("*male*",IJ12)),"male",""))</f>
        <v/>
      </c>
      <c r="IF12" s="97" t="str">
        <f>IF(IJ12="","",IF(ISERROR(MID(IJ12,FIND("male,",IJ12)+6,(FIND(")",IJ12)-(FIND("male,",IJ12)+6))))=TRUE,"missing/error",MID(IJ12,FIND("male,",IJ12)+6,(FIND(")",IJ12)-(FIND("male,",IJ12)+6)))))</f>
        <v/>
      </c>
      <c r="IG12" s="98" t="str">
        <f>IF(IC12="","",(MID(IC12,(SEARCH("^^",SUBSTITUTE(IC12," ","^^",LEN(IC12)-LEN(SUBSTITUTE(IC12," ","")))))+1,99)&amp;"_"&amp;LEFT(IC12,FIND(" ",IC12)-1)&amp;"_"&amp;ID12))</f>
        <v/>
      </c>
      <c r="II12" s="89"/>
      <c r="IJ12" s="158"/>
      <c r="IK12" s="90" t="str">
        <f>IF(IO12="","",IK$3)</f>
        <v/>
      </c>
      <c r="IL12" s="91" t="str">
        <f>IF(IO12="","",IK$1)</f>
        <v/>
      </c>
      <c r="IM12" s="92"/>
      <c r="IN12" s="93"/>
      <c r="IO12" s="94" t="str">
        <f>IF(IV12="","",IF(ISNUMBER(SEARCH(":",IV12)),MID(IV12,FIND(":",IV12)+2,FIND("(",IV12)-FIND(":",IV12)-3),LEFT(IV12,FIND("(",IV12)-2)))</f>
        <v/>
      </c>
      <c r="IP12" s="95" t="str">
        <f>IF(IV12="","",MID(IV12,FIND("(",IV12)+1,4))</f>
        <v/>
      </c>
      <c r="IQ12" s="96" t="str">
        <f>IF(ISNUMBER(SEARCH("*female*",IV12)),"female",IF(ISNUMBER(SEARCH("*male*",IV12)),"male",""))</f>
        <v/>
      </c>
      <c r="IR12" s="97" t="str">
        <f>IF(IV12="","",IF(ISERROR(MID(IV12,FIND("male,",IV12)+6,(FIND(")",IV12)-(FIND("male,",IV12)+6))))=TRUE,"missing/error",MID(IV12,FIND("male,",IV12)+6,(FIND(")",IV12)-(FIND("male,",IV12)+6)))))</f>
        <v/>
      </c>
      <c r="IS12" s="98" t="str">
        <f>IF(IO12="","",(MID(IO12,(SEARCH("^^",SUBSTITUTE(IO12," ","^^",LEN(IO12)-LEN(SUBSTITUTE(IO12," ","")))))+1,99)&amp;"_"&amp;LEFT(IO12,FIND(" ",IO12)-1)&amp;"_"&amp;IP12))</f>
        <v/>
      </c>
      <c r="IU12" s="89"/>
      <c r="IV12" s="158"/>
      <c r="IW12" s="90" t="str">
        <f>IF(JA12="","",IW$3)</f>
        <v/>
      </c>
      <c r="IX12" s="91" t="str">
        <f>IF(JA12="","",IW$1)</f>
        <v/>
      </c>
      <c r="IY12" s="92"/>
      <c r="IZ12" s="93"/>
      <c r="JA12" s="94" t="str">
        <f>IF(JH12="","",IF(ISNUMBER(SEARCH(":",JH12)),MID(JH12,FIND(":",JH12)+2,FIND("(",JH12)-FIND(":",JH12)-3),LEFT(JH12,FIND("(",JH12)-2)))</f>
        <v/>
      </c>
      <c r="JB12" s="95" t="str">
        <f>IF(JH12="","",MID(JH12,FIND("(",JH12)+1,4))</f>
        <v/>
      </c>
      <c r="JC12" s="96" t="str">
        <f>IF(ISNUMBER(SEARCH("*female*",JH12)),"female",IF(ISNUMBER(SEARCH("*male*",JH12)),"male",""))</f>
        <v/>
      </c>
      <c r="JD12" s="97" t="str">
        <f>IF(JH12="","",IF(ISERROR(MID(JH12,FIND("male,",JH12)+6,(FIND(")",JH12)-(FIND("male,",JH12)+6))))=TRUE,"missing/error",MID(JH12,FIND("male,",JH12)+6,(FIND(")",JH12)-(FIND("male,",JH12)+6)))))</f>
        <v/>
      </c>
      <c r="JE12" s="98" t="str">
        <f>IF(JA12="","",(MID(JA12,(SEARCH("^^",SUBSTITUTE(JA12," ","^^",LEN(JA12)-LEN(SUBSTITUTE(JA12," ","")))))+1,99)&amp;"_"&amp;LEFT(JA12,FIND(" ",JA12)-1)&amp;"_"&amp;JB12))</f>
        <v/>
      </c>
      <c r="JG12" s="89"/>
      <c r="JH12" s="146"/>
      <c r="JI12" s="90" t="str">
        <f>IF(JM12="","",JI$3)</f>
        <v/>
      </c>
      <c r="JJ12" s="91" t="str">
        <f>IF(JM12="","",JI$1)</f>
        <v/>
      </c>
      <c r="JK12" s="92"/>
      <c r="JL12" s="93"/>
      <c r="JM12" s="94" t="str">
        <f>IF(JT12="","",IF(ISNUMBER(SEARCH(":",JT12)),MID(JT12,FIND(":",JT12)+2,FIND("(",JT12)-FIND(":",JT12)-3),LEFT(JT12,FIND("(",JT12)-2)))</f>
        <v/>
      </c>
      <c r="JN12" s="95" t="str">
        <f>IF(JT12="","",MID(JT12,FIND("(",JT12)+1,4))</f>
        <v/>
      </c>
      <c r="JO12" s="96" t="str">
        <f>IF(ISNUMBER(SEARCH("*female*",JT12)),"female",IF(ISNUMBER(SEARCH("*male*",JT12)),"male",""))</f>
        <v/>
      </c>
      <c r="JP12" s="97" t="str">
        <f>IF(JT12="","",IF(ISERROR(MID(JT12,FIND("male,",JT12)+6,(FIND(")",JT12)-(FIND("male,",JT12)+6))))=TRUE,"missing/error",MID(JT12,FIND("male,",JT12)+6,(FIND(")",JT12)-(FIND("male,",JT12)+6)))))</f>
        <v/>
      </c>
      <c r="JQ12" s="98" t="str">
        <f>IF(JM12="","",(MID(JM12,(SEARCH("^^",SUBSTITUTE(JM12," ","^^",LEN(JM12)-LEN(SUBSTITUTE(JM12," ","")))))+1,99)&amp;"_"&amp;LEFT(JM12,FIND(" ",JM12)-1)&amp;"_"&amp;JN12))</f>
        <v/>
      </c>
      <c r="JS12" s="89"/>
      <c r="JT12" s="146"/>
      <c r="JU12" s="90" t="str">
        <f>IF(JY12="","",JU$3)</f>
        <v/>
      </c>
      <c r="JV12" s="91" t="str">
        <f>IF(JY12="","",JU$1)</f>
        <v/>
      </c>
      <c r="JW12" s="92"/>
      <c r="JX12" s="93"/>
      <c r="JY12" s="94" t="str">
        <f>IF(KF12="","",IF(ISNUMBER(SEARCH(":",KF12)),MID(KF12,FIND(":",KF12)+2,FIND("(",KF12)-FIND(":",KF12)-3),LEFT(KF12,FIND("(",KF12)-2)))</f>
        <v/>
      </c>
      <c r="JZ12" s="95" t="str">
        <f>IF(KF12="","",MID(KF12,FIND("(",KF12)+1,4))</f>
        <v/>
      </c>
      <c r="KA12" s="96" t="str">
        <f>IF(ISNUMBER(SEARCH("*female*",KF12)),"female",IF(ISNUMBER(SEARCH("*male*",KF12)),"male",""))</f>
        <v/>
      </c>
      <c r="KB12" s="97" t="str">
        <f>IF(KF12="","",IF(ISERROR(MID(KF12,FIND("male,",KF12)+6,(FIND(")",KF12)-(FIND("male,",KF12)+6))))=TRUE,"missing/error",MID(KF12,FIND("male,",KF12)+6,(FIND(")",KF12)-(FIND("male,",KF12)+6)))))</f>
        <v/>
      </c>
      <c r="KC12" s="98" t="str">
        <f>IF(JY12="","",(MID(JY12,(SEARCH("^^",SUBSTITUTE(JY12," ","^^",LEN(JY12)-LEN(SUBSTITUTE(JY12," ","")))))+1,99)&amp;"_"&amp;LEFT(JY12,FIND(" ",JY12)-1)&amp;"_"&amp;JZ12))</f>
        <v/>
      </c>
      <c r="KE12" s="89"/>
      <c r="KF12" s="146"/>
    </row>
    <row r="13" spans="1:292" ht="13.5" customHeight="1">
      <c r="A13" s="105"/>
      <c r="B13" s="89" t="s">
        <v>802</v>
      </c>
      <c r="C13" s="2" t="s">
        <v>803</v>
      </c>
      <c r="D13" s="158" t="s">
        <v>804</v>
      </c>
      <c r="E13" s="90">
        <v>33239</v>
      </c>
      <c r="F13" s="91" t="s">
        <v>788</v>
      </c>
      <c r="G13" s="92">
        <v>32272</v>
      </c>
      <c r="H13" s="93">
        <v>33514</v>
      </c>
      <c r="I13" s="94" t="s">
        <v>824</v>
      </c>
      <c r="J13" s="95">
        <v>1938</v>
      </c>
      <c r="K13" s="96" t="s">
        <v>790</v>
      </c>
      <c r="L13" s="97" t="s">
        <v>321</v>
      </c>
      <c r="M13" s="98" t="s">
        <v>825</v>
      </c>
      <c r="O13" s="89"/>
      <c r="P13" s="158"/>
      <c r="Q13" s="90">
        <v>33510</v>
      </c>
      <c r="R13" s="91" t="s">
        <v>437</v>
      </c>
      <c r="S13" s="92">
        <v>33514</v>
      </c>
      <c r="T13" s="93">
        <v>33676</v>
      </c>
      <c r="U13" s="94" t="s">
        <v>824</v>
      </c>
      <c r="V13" s="95">
        <v>1938</v>
      </c>
      <c r="W13" s="96" t="s">
        <v>790</v>
      </c>
      <c r="X13" s="97" t="s">
        <v>321</v>
      </c>
      <c r="Y13" s="98" t="s">
        <v>825</v>
      </c>
      <c r="AA13" s="89"/>
      <c r="AB13" s="158"/>
      <c r="AC13" s="90">
        <v>34700</v>
      </c>
      <c r="AD13" s="91" t="s">
        <v>438</v>
      </c>
      <c r="AE13" s="92">
        <v>34357</v>
      </c>
      <c r="AF13" s="93">
        <v>34873</v>
      </c>
      <c r="AG13" s="94" t="s">
        <v>810</v>
      </c>
      <c r="AH13" s="95">
        <v>1951</v>
      </c>
      <c r="AI13" s="96" t="s">
        <v>790</v>
      </c>
      <c r="AJ13" s="97" t="s">
        <v>323</v>
      </c>
      <c r="AK13" s="98" t="s">
        <v>811</v>
      </c>
      <c r="AM13" s="89"/>
      <c r="AN13" s="158"/>
      <c r="AO13" s="90">
        <v>35065</v>
      </c>
      <c r="AP13" s="91" t="s">
        <v>439</v>
      </c>
      <c r="AQ13" s="92">
        <v>34873</v>
      </c>
      <c r="AR13" s="93">
        <v>35909</v>
      </c>
      <c r="AS13" s="94" t="s">
        <v>826</v>
      </c>
      <c r="AT13" s="95">
        <v>1955</v>
      </c>
      <c r="AU13" s="96" t="s">
        <v>790</v>
      </c>
      <c r="AV13" s="97" t="s">
        <v>321</v>
      </c>
      <c r="AW13" s="98" t="s">
        <v>827</v>
      </c>
      <c r="AY13" s="89" t="s">
        <v>809</v>
      </c>
      <c r="AZ13" s="158"/>
      <c r="BA13" s="90">
        <v>36354</v>
      </c>
      <c r="BB13" s="91" t="s">
        <v>440</v>
      </c>
      <c r="BC13" s="92">
        <v>36354</v>
      </c>
      <c r="BD13" s="93">
        <v>37814</v>
      </c>
      <c r="BE13" s="94" t="s">
        <v>817</v>
      </c>
      <c r="BF13" s="95">
        <v>1958</v>
      </c>
      <c r="BG13" s="96" t="s">
        <v>818</v>
      </c>
      <c r="BH13" s="97" t="s">
        <v>323</v>
      </c>
      <c r="BI13" s="98" t="s">
        <v>819</v>
      </c>
      <c r="BK13" s="89"/>
      <c r="BL13" s="158"/>
      <c r="BM13" s="90">
        <v>38353</v>
      </c>
      <c r="BN13" s="91" t="s">
        <v>441</v>
      </c>
      <c r="BO13" s="92">
        <v>38188</v>
      </c>
      <c r="BP13" s="93">
        <v>39437</v>
      </c>
      <c r="BQ13" s="94" t="s">
        <v>815</v>
      </c>
      <c r="BR13" s="95">
        <v>1958</v>
      </c>
      <c r="BS13" s="96" t="s">
        <v>790</v>
      </c>
      <c r="BT13" s="97" t="s">
        <v>631</v>
      </c>
      <c r="BU13" s="98" t="s">
        <v>816</v>
      </c>
      <c r="BW13" s="89"/>
      <c r="BX13" s="158" t="s">
        <v>828</v>
      </c>
      <c r="BY13" s="90">
        <v>39448</v>
      </c>
      <c r="BZ13" s="91" t="s">
        <v>442</v>
      </c>
      <c r="CA13" s="92">
        <v>39437</v>
      </c>
      <c r="CB13" s="93">
        <v>39527</v>
      </c>
      <c r="CC13" s="94" t="s">
        <v>796</v>
      </c>
      <c r="CD13" s="95">
        <v>1960</v>
      </c>
      <c r="CE13" s="96" t="s">
        <v>790</v>
      </c>
      <c r="CF13" s="97" t="s">
        <v>296</v>
      </c>
      <c r="CG13" s="98" t="s">
        <v>797</v>
      </c>
      <c r="CI13" s="89"/>
      <c r="CJ13" s="158"/>
      <c r="CK13" s="90">
        <v>39814</v>
      </c>
      <c r="CL13" s="91" t="s">
        <v>443</v>
      </c>
      <c r="CM13" s="92">
        <v>39527</v>
      </c>
      <c r="CN13" s="93">
        <v>39812</v>
      </c>
      <c r="CO13" s="94" t="s">
        <v>815</v>
      </c>
      <c r="CP13" s="95">
        <v>1958</v>
      </c>
      <c r="CQ13" s="96" t="s">
        <v>790</v>
      </c>
      <c r="CR13" s="97" t="s">
        <v>631</v>
      </c>
      <c r="CS13" s="98" t="s">
        <v>816</v>
      </c>
      <c r="CU13" s="89"/>
      <c r="CV13" s="158"/>
      <c r="CW13" s="90">
        <v>39814</v>
      </c>
      <c r="CX13" s="91" t="s">
        <v>444</v>
      </c>
      <c r="CY13" s="92">
        <v>39527</v>
      </c>
      <c r="CZ13" s="93">
        <v>40142</v>
      </c>
      <c r="DA13" s="94" t="s">
        <v>815</v>
      </c>
      <c r="DB13" s="95">
        <v>1958</v>
      </c>
      <c r="DC13" s="96" t="s">
        <v>790</v>
      </c>
      <c r="DD13" s="97" t="s">
        <v>631</v>
      </c>
      <c r="DE13" s="98" t="s">
        <v>816</v>
      </c>
      <c r="DG13" s="89"/>
      <c r="DH13" s="158"/>
      <c r="DI13" s="90">
        <v>40179</v>
      </c>
      <c r="DJ13" s="91" t="s">
        <v>445</v>
      </c>
      <c r="DK13" s="92">
        <v>40142</v>
      </c>
      <c r="DL13" s="81">
        <v>40883</v>
      </c>
      <c r="DM13" s="94" t="s">
        <v>815</v>
      </c>
      <c r="DN13" s="95">
        <v>1958</v>
      </c>
      <c r="DO13" s="96" t="s">
        <v>790</v>
      </c>
      <c r="DP13" s="97" t="s">
        <v>631</v>
      </c>
      <c r="DQ13" s="98" t="s">
        <v>816</v>
      </c>
      <c r="DS13" s="89"/>
      <c r="DT13" s="158"/>
      <c r="DU13" s="90">
        <f>IF(DY13="","",DU$3)</f>
        <v>41923</v>
      </c>
      <c r="DV13" s="91" t="str">
        <f>IF(DY13="","",DU$1)</f>
        <v>Di Rupo I</v>
      </c>
      <c r="DW13" s="92">
        <f>IF(DY13="","",DU$2)</f>
        <v>40883</v>
      </c>
      <c r="DX13" s="93">
        <f>IF(DY13="","",DU$3)</f>
        <v>41923</v>
      </c>
      <c r="DY13" s="94" t="str">
        <f>IF(EF13="","",IF(ISNUMBER(SEARCH(":",EF13)),MID(EF13,FIND(":",EF13)+2,FIND("(",EF13)-FIND(":",EF13)-3),LEFT(EF13,FIND("(",EF13)-2)))</f>
        <v>Didier Reynders</v>
      </c>
      <c r="DZ13" s="95" t="str">
        <f>IF(EF13="","",MID(EF13,FIND("(",EF13)+1,4))</f>
        <v>1958</v>
      </c>
      <c r="EA13" s="96" t="str">
        <f>IF(ISNUMBER(SEARCH("*female*",EF13)),"female",IF(ISNUMBER(SEARCH("*male*",EF13)),"male",""))</f>
        <v>male</v>
      </c>
      <c r="EB13" s="97" t="s">
        <v>631</v>
      </c>
      <c r="EC13" s="98" t="str">
        <f>IF(DY13="","",(MID(DY13,(SEARCH("^^",SUBSTITUTE(DY13," ","^^",LEN(DY13)-LEN(SUBSTITUTE(DY13," ","")))))+1,99)&amp;"_"&amp;LEFT(DY13,FIND(" ",DY13)-1)&amp;"_"&amp;DZ13))</f>
        <v>Reynders_Didier_1958</v>
      </c>
      <c r="EE13" s="89"/>
      <c r="EF13" s="158" t="s">
        <v>1215</v>
      </c>
      <c r="EG13" s="90">
        <f t="shared" si="0"/>
        <v>43765</v>
      </c>
      <c r="EH13" s="91" t="str">
        <f t="shared" si="1"/>
        <v>Michel I</v>
      </c>
      <c r="EI13" s="92">
        <f>IF(EK13="","",EG$2)</f>
        <v>41923</v>
      </c>
      <c r="EJ13" s="93">
        <v>43647</v>
      </c>
      <c r="EK13" s="94" t="str">
        <f t="shared" si="2"/>
        <v>Kris Peeters</v>
      </c>
      <c r="EL13" s="95" t="str">
        <f t="shared" si="3"/>
        <v>1962</v>
      </c>
      <c r="EM13" s="96" t="str">
        <f t="shared" si="4"/>
        <v>male</v>
      </c>
      <c r="EN13" s="310" t="str">
        <f t="shared" si="5"/>
        <v>be_cvp01</v>
      </c>
      <c r="EO13" s="98" t="str">
        <f t="shared" si="6"/>
        <v>Peeters_Kris_1962</v>
      </c>
      <c r="EQ13" s="89" t="s">
        <v>1606</v>
      </c>
      <c r="ER13" s="218" t="s">
        <v>1589</v>
      </c>
      <c r="ES13" s="90" t="str">
        <f t="shared" si="7"/>
        <v/>
      </c>
      <c r="ET13" s="91" t="str">
        <f t="shared" si="8"/>
        <v/>
      </c>
      <c r="EU13" s="92"/>
      <c r="EV13" s="93"/>
      <c r="EW13" s="94" t="str">
        <f t="shared" si="9"/>
        <v/>
      </c>
      <c r="EX13" s="95" t="str">
        <f t="shared" si="10"/>
        <v/>
      </c>
      <c r="EY13" s="96" t="str">
        <f t="shared" si="11"/>
        <v/>
      </c>
      <c r="EZ13" s="97" t="str">
        <f t="shared" si="12"/>
        <v/>
      </c>
      <c r="FA13" s="98" t="str">
        <f t="shared" si="13"/>
        <v/>
      </c>
      <c r="FC13" s="89"/>
      <c r="FD13" s="158"/>
      <c r="FE13" s="90">
        <f t="shared" si="14"/>
        <v>45291</v>
      </c>
      <c r="FF13" s="91" t="str">
        <f t="shared" si="15"/>
        <v>De Croo I</v>
      </c>
      <c r="FG13" s="92">
        <f t="shared" si="16"/>
        <v>44105</v>
      </c>
      <c r="FH13" s="93">
        <f t="shared" si="17"/>
        <v>45291</v>
      </c>
      <c r="FI13" s="94" t="str">
        <f t="shared" si="18"/>
        <v>Sophie Wilmes</v>
      </c>
      <c r="FJ13" s="95" t="str">
        <f t="shared" si="19"/>
        <v>1975</v>
      </c>
      <c r="FK13" s="96" t="str">
        <f t="shared" si="20"/>
        <v>female</v>
      </c>
      <c r="FL13" s="97" t="str">
        <f t="shared" si="21"/>
        <v>be_mr01</v>
      </c>
      <c r="FM13" s="98" t="str">
        <f t="shared" si="22"/>
        <v>Wilmes_Sophie_1975</v>
      </c>
      <c r="FO13" s="89"/>
      <c r="FP13" s="158" t="s">
        <v>1617</v>
      </c>
      <c r="FQ13" s="90" t="str">
        <f>IF(FU13="","",#REF!)</f>
        <v/>
      </c>
      <c r="FR13" s="91" t="str">
        <f>IF(FU13="","",FQ$1)</f>
        <v/>
      </c>
      <c r="FS13" s="92"/>
      <c r="FT13" s="93"/>
      <c r="FU13" s="94" t="str">
        <f>IF(GB13="","",IF(ISNUMBER(SEARCH(":",GB13)),MID(GB13,FIND(":",GB13)+2,FIND("(",GB13)-FIND(":",GB13)-3),LEFT(GB13,FIND("(",GB13)-2)))</f>
        <v/>
      </c>
      <c r="FV13" s="95" t="str">
        <f>IF(GB13="","",MID(GB13,FIND("(",GB13)+1,4))</f>
        <v/>
      </c>
      <c r="FW13" s="96" t="str">
        <f>IF(ISNUMBER(SEARCH("*female*",GB13)),"female",IF(ISNUMBER(SEARCH("*male*",GB13)),"male",""))</f>
        <v/>
      </c>
      <c r="FX13" s="97" t="str">
        <f>IF(GB13="","",IF(ISERROR(MID(GB13,FIND("male,",GB13)+6,(FIND(")",GB13)-(FIND("male,",GB13)+6))))=TRUE,"missing/error",MID(GB13,FIND("male,",GB13)+6,(FIND(")",GB13)-(FIND("male,",GB13)+6)))))</f>
        <v/>
      </c>
      <c r="FY13" s="98" t="str">
        <f>IF(FU13="","",(MID(FU13,(SEARCH("^^",SUBSTITUTE(FU13," ","^^",LEN(FU13)-LEN(SUBSTITUTE(FU13," ","")))))+1,99)&amp;"_"&amp;LEFT(FU13,FIND(" ",FU13)-1)&amp;"_"&amp;FV13))</f>
        <v/>
      </c>
      <c r="GA13" s="89"/>
      <c r="GB13" s="158"/>
      <c r="GC13" s="90" t="str">
        <f>IF(GG13="","",GC$3)</f>
        <v/>
      </c>
      <c r="GD13" s="91" t="str">
        <f>IF(GG13="","",GC$1)</f>
        <v/>
      </c>
      <c r="GE13" s="92"/>
      <c r="GF13" s="93"/>
      <c r="GG13" s="94" t="str">
        <f>IF(GN13="","",IF(ISNUMBER(SEARCH(":",GN13)),MID(GN13,FIND(":",GN13)+2,FIND("(",GN13)-FIND(":",GN13)-3),LEFT(GN13,FIND("(",GN13)-2)))</f>
        <v/>
      </c>
      <c r="GH13" s="95" t="str">
        <f>IF(GN13="","",MID(GN13,FIND("(",GN13)+1,4))</f>
        <v/>
      </c>
      <c r="GI13" s="96" t="str">
        <f>IF(ISNUMBER(SEARCH("*female*",GN13)),"female",IF(ISNUMBER(SEARCH("*male*",GN13)),"male",""))</f>
        <v/>
      </c>
      <c r="GJ13" s="97" t="str">
        <f>IF(GN13="","",IF(ISERROR(MID(GN13,FIND("male,",GN13)+6,(FIND(")",GN13)-(FIND("male,",GN13)+6))))=TRUE,"missing/error",MID(GN13,FIND("male,",GN13)+6,(FIND(")",GN13)-(FIND("male,",GN13)+6)))))</f>
        <v/>
      </c>
      <c r="GK13" s="98" t="str">
        <f>IF(GG13="","",(MID(GG13,(SEARCH("^^",SUBSTITUTE(GG13," ","^^",LEN(GG13)-LEN(SUBSTITUTE(GG13," ","")))))+1,99)&amp;"_"&amp;LEFT(GG13,FIND(" ",GG13)-1)&amp;"_"&amp;GH13))</f>
        <v/>
      </c>
      <c r="GM13" s="89"/>
      <c r="GN13" s="158" t="s">
        <v>292</v>
      </c>
      <c r="GO13" s="90" t="str">
        <f>IF(GS13="","",GO$3)</f>
        <v/>
      </c>
      <c r="GP13" s="91" t="str">
        <f>IF(GS13="","",GO$1)</f>
        <v/>
      </c>
      <c r="GQ13" s="92"/>
      <c r="GR13" s="93"/>
      <c r="GS13" s="94" t="str">
        <f>IF(GZ13="","",IF(ISNUMBER(SEARCH(":",GZ13)),MID(GZ13,FIND(":",GZ13)+2,FIND("(",GZ13)-FIND(":",GZ13)-3),LEFT(GZ13,FIND("(",GZ13)-2)))</f>
        <v/>
      </c>
      <c r="GT13" s="95" t="str">
        <f>IF(GZ13="","",MID(GZ13,FIND("(",GZ13)+1,4))</f>
        <v/>
      </c>
      <c r="GU13" s="96" t="str">
        <f>IF(ISNUMBER(SEARCH("*female*",GZ13)),"female",IF(ISNUMBER(SEARCH("*male*",GZ13)),"male",""))</f>
        <v/>
      </c>
      <c r="GV13" s="97" t="str">
        <f>IF(GZ13="","",IF(ISERROR(MID(GZ13,FIND("male,",GZ13)+6,(FIND(")",GZ13)-(FIND("male,",GZ13)+6))))=TRUE,"missing/error",MID(GZ13,FIND("male,",GZ13)+6,(FIND(")",GZ13)-(FIND("male,",GZ13)+6)))))</f>
        <v/>
      </c>
      <c r="GW13" s="98" t="str">
        <f>IF(GS13="","",(MID(GS13,(SEARCH("^^",SUBSTITUTE(GS13," ","^^",LEN(GS13)-LEN(SUBSTITUTE(GS13," ","")))))+1,99)&amp;"_"&amp;LEFT(GS13,FIND(" ",GS13)-1)&amp;"_"&amp;GT13))</f>
        <v/>
      </c>
      <c r="GY13" s="89"/>
      <c r="GZ13" s="158"/>
      <c r="HA13" s="90" t="str">
        <f>IF(HE13="","",HA$3)</f>
        <v/>
      </c>
      <c r="HB13" s="91" t="str">
        <f>IF(HE13="","",HA$1)</f>
        <v/>
      </c>
      <c r="HC13" s="92"/>
      <c r="HD13" s="93"/>
      <c r="HE13" s="94" t="str">
        <f>IF(HL13="","",IF(ISNUMBER(SEARCH(":",HL13)),MID(HL13,FIND(":",HL13)+2,FIND("(",HL13)-FIND(":",HL13)-3),LEFT(HL13,FIND("(",HL13)-2)))</f>
        <v/>
      </c>
      <c r="HF13" s="95" t="str">
        <f>IF(HL13="","",MID(HL13,FIND("(",HL13)+1,4))</f>
        <v/>
      </c>
      <c r="HG13" s="96" t="str">
        <f>IF(ISNUMBER(SEARCH("*female*",HL13)),"female",IF(ISNUMBER(SEARCH("*male*",HL13)),"male",""))</f>
        <v/>
      </c>
      <c r="HH13" s="97" t="str">
        <f>IF(HL13="","",IF(ISERROR(MID(HL13,FIND("male,",HL13)+6,(FIND(")",HL13)-(FIND("male,",HL13)+6))))=TRUE,"missing/error",MID(HL13,FIND("male,",HL13)+6,(FIND(")",HL13)-(FIND("male,",HL13)+6)))))</f>
        <v/>
      </c>
      <c r="HI13" s="98" t="str">
        <f>IF(HE13="","",(MID(HE13,(SEARCH("^^",SUBSTITUTE(HE13," ","^^",LEN(HE13)-LEN(SUBSTITUTE(HE13," ","")))))+1,99)&amp;"_"&amp;LEFT(HE13,FIND(" ",HE13)-1)&amp;"_"&amp;HF13))</f>
        <v/>
      </c>
      <c r="HK13" s="89"/>
      <c r="HL13" s="158" t="s">
        <v>292</v>
      </c>
      <c r="HM13" s="90" t="str">
        <f>IF(HQ13="","",HM$3)</f>
        <v/>
      </c>
      <c r="HN13" s="91" t="str">
        <f>IF(HQ13="","",HM$1)</f>
        <v/>
      </c>
      <c r="HO13" s="92"/>
      <c r="HP13" s="93"/>
      <c r="HQ13" s="94" t="str">
        <f>IF(HX13="","",IF(ISNUMBER(SEARCH(":",HX13)),MID(HX13,FIND(":",HX13)+2,FIND("(",HX13)-FIND(":",HX13)-3),LEFT(HX13,FIND("(",HX13)-2)))</f>
        <v/>
      </c>
      <c r="HR13" s="95" t="str">
        <f>IF(HX13="","",MID(HX13,FIND("(",HX13)+1,4))</f>
        <v/>
      </c>
      <c r="HS13" s="96" t="str">
        <f>IF(ISNUMBER(SEARCH("*female*",HX13)),"female",IF(ISNUMBER(SEARCH("*male*",HX13)),"male",""))</f>
        <v/>
      </c>
      <c r="HT13" s="97" t="str">
        <f>IF(HX13="","",IF(ISERROR(MID(HX13,FIND("male,",HX13)+6,(FIND(")",HX13)-(FIND("male,",HX13)+6))))=TRUE,"missing/error",MID(HX13,FIND("male,",HX13)+6,(FIND(")",HX13)-(FIND("male,",HX13)+6)))))</f>
        <v/>
      </c>
      <c r="HU13" s="98" t="str">
        <f>IF(HQ13="","",(MID(HQ13,(SEARCH("^^",SUBSTITUTE(HQ13," ","^^",LEN(HQ13)-LEN(SUBSTITUTE(HQ13," ","")))))+1,99)&amp;"_"&amp;LEFT(HQ13,FIND(" ",HQ13)-1)&amp;"_"&amp;HR13))</f>
        <v/>
      </c>
      <c r="HW13" s="89"/>
      <c r="HX13" s="158"/>
      <c r="HY13" s="90" t="str">
        <f>IF(IC13="","",HY$3)</f>
        <v/>
      </c>
      <c r="HZ13" s="91" t="str">
        <f>IF(IC13="","",HY$1)</f>
        <v/>
      </c>
      <c r="IA13" s="92"/>
      <c r="IB13" s="93"/>
      <c r="IC13" s="94" t="str">
        <f>IF(IJ13="","",IF(ISNUMBER(SEARCH(":",IJ13)),MID(IJ13,FIND(":",IJ13)+2,FIND("(",IJ13)-FIND(":",IJ13)-3),LEFT(IJ13,FIND("(",IJ13)-2)))</f>
        <v/>
      </c>
      <c r="ID13" s="95" t="str">
        <f>IF(IJ13="","",MID(IJ13,FIND("(",IJ13)+1,4))</f>
        <v/>
      </c>
      <c r="IE13" s="96" t="str">
        <f>IF(ISNUMBER(SEARCH("*female*",IJ13)),"female",IF(ISNUMBER(SEARCH("*male*",IJ13)),"male",""))</f>
        <v/>
      </c>
      <c r="IF13" s="97" t="str">
        <f>IF(IJ13="","",IF(ISERROR(MID(IJ13,FIND("male,",IJ13)+6,(FIND(")",IJ13)-(FIND("male,",IJ13)+6))))=TRUE,"missing/error",MID(IJ13,FIND("male,",IJ13)+6,(FIND(")",IJ13)-(FIND("male,",IJ13)+6)))))</f>
        <v/>
      </c>
      <c r="IG13" s="98" t="str">
        <f>IF(IC13="","",(MID(IC13,(SEARCH("^^",SUBSTITUTE(IC13," ","^^",LEN(IC13)-LEN(SUBSTITUTE(IC13," ","")))))+1,99)&amp;"_"&amp;LEFT(IC13,FIND(" ",IC13)-1)&amp;"_"&amp;ID13))</f>
        <v/>
      </c>
      <c r="II13" s="89"/>
      <c r="IJ13" s="158"/>
      <c r="IK13" s="90" t="str">
        <f>IF(IO13="","",IK$3)</f>
        <v/>
      </c>
      <c r="IL13" s="91" t="str">
        <f>IF(IO13="","",IK$1)</f>
        <v/>
      </c>
      <c r="IM13" s="92"/>
      <c r="IN13" s="93"/>
      <c r="IO13" s="94" t="str">
        <f>IF(IV13="","",IF(ISNUMBER(SEARCH(":",IV13)),MID(IV13,FIND(":",IV13)+2,FIND("(",IV13)-FIND(":",IV13)-3),LEFT(IV13,FIND("(",IV13)-2)))</f>
        <v/>
      </c>
      <c r="IP13" s="95" t="str">
        <f>IF(IV13="","",MID(IV13,FIND("(",IV13)+1,4))</f>
        <v/>
      </c>
      <c r="IQ13" s="96" t="str">
        <f>IF(ISNUMBER(SEARCH("*female*",IV13)),"female",IF(ISNUMBER(SEARCH("*male*",IV13)),"male",""))</f>
        <v/>
      </c>
      <c r="IR13" s="97" t="str">
        <f>IF(IV13="","",IF(ISERROR(MID(IV13,FIND("male,",IV13)+6,(FIND(")",IV13)-(FIND("male,",IV13)+6))))=TRUE,"missing/error",MID(IV13,FIND("male,",IV13)+6,(FIND(")",IV13)-(FIND("male,",IV13)+6)))))</f>
        <v/>
      </c>
      <c r="IS13" s="98" t="str">
        <f>IF(IO13="","",(MID(IO13,(SEARCH("^^",SUBSTITUTE(IO13," ","^^",LEN(IO13)-LEN(SUBSTITUTE(IO13," ","")))))+1,99)&amp;"_"&amp;LEFT(IO13,FIND(" ",IO13)-1)&amp;"_"&amp;IP13))</f>
        <v/>
      </c>
      <c r="IU13" s="89"/>
      <c r="IV13" s="158"/>
      <c r="IW13" s="90" t="str">
        <f>IF(JA13="","",IW$3)</f>
        <v/>
      </c>
      <c r="IX13" s="91" t="str">
        <f>IF(JA13="","",IW$1)</f>
        <v/>
      </c>
      <c r="IY13" s="92"/>
      <c r="IZ13" s="93"/>
      <c r="JA13" s="94" t="str">
        <f>IF(JH13="","",IF(ISNUMBER(SEARCH(":",JH13)),MID(JH13,FIND(":",JH13)+2,FIND("(",JH13)-FIND(":",JH13)-3),LEFT(JH13,FIND("(",JH13)-2)))</f>
        <v/>
      </c>
      <c r="JB13" s="95" t="str">
        <f>IF(JH13="","",MID(JH13,FIND("(",JH13)+1,4))</f>
        <v/>
      </c>
      <c r="JC13" s="96" t="str">
        <f>IF(ISNUMBER(SEARCH("*female*",JH13)),"female",IF(ISNUMBER(SEARCH("*male*",JH13)),"male",""))</f>
        <v/>
      </c>
      <c r="JD13" s="97" t="str">
        <f>IF(JH13="","",IF(ISERROR(MID(JH13,FIND("male,",JH13)+6,(FIND(")",JH13)-(FIND("male,",JH13)+6))))=TRUE,"missing/error",MID(JH13,FIND("male,",JH13)+6,(FIND(")",JH13)-(FIND("male,",JH13)+6)))))</f>
        <v/>
      </c>
      <c r="JE13" s="98" t="str">
        <f>IF(JA13="","",(MID(JA13,(SEARCH("^^",SUBSTITUTE(JA13," ","^^",LEN(JA13)-LEN(SUBSTITUTE(JA13," ","")))))+1,99)&amp;"_"&amp;LEFT(JA13,FIND(" ",JA13)-1)&amp;"_"&amp;JB13))</f>
        <v/>
      </c>
      <c r="JG13" s="89"/>
      <c r="JH13" s="146"/>
      <c r="JI13" s="90" t="str">
        <f>IF(JM13="","",JI$3)</f>
        <v/>
      </c>
      <c r="JJ13" s="91" t="str">
        <f>IF(JM13="","",JI$1)</f>
        <v/>
      </c>
      <c r="JK13" s="92"/>
      <c r="JL13" s="93"/>
      <c r="JM13" s="94" t="str">
        <f>IF(JT13="","",IF(ISNUMBER(SEARCH(":",JT13)),MID(JT13,FIND(":",JT13)+2,FIND("(",JT13)-FIND(":",JT13)-3),LEFT(JT13,FIND("(",JT13)-2)))</f>
        <v/>
      </c>
      <c r="JN13" s="95" t="str">
        <f>IF(JT13="","",MID(JT13,FIND("(",JT13)+1,4))</f>
        <v/>
      </c>
      <c r="JO13" s="96" t="str">
        <f>IF(ISNUMBER(SEARCH("*female*",JT13)),"female",IF(ISNUMBER(SEARCH("*male*",JT13)),"male",""))</f>
        <v/>
      </c>
      <c r="JP13" s="97" t="str">
        <f>IF(JT13="","",IF(ISERROR(MID(JT13,FIND("male,",JT13)+6,(FIND(")",JT13)-(FIND("male,",JT13)+6))))=TRUE,"missing/error",MID(JT13,FIND("male,",JT13)+6,(FIND(")",JT13)-(FIND("male,",JT13)+6)))))</f>
        <v/>
      </c>
      <c r="JQ13" s="98" t="str">
        <f>IF(JM13="","",(MID(JM13,(SEARCH("^^",SUBSTITUTE(JM13," ","^^",LEN(JM13)-LEN(SUBSTITUTE(JM13," ","")))))+1,99)&amp;"_"&amp;LEFT(JM13,FIND(" ",JM13)-1)&amp;"_"&amp;JN13))</f>
        <v/>
      </c>
      <c r="JS13" s="89"/>
      <c r="JT13" s="146"/>
      <c r="JU13" s="90" t="str">
        <f>IF(JY13="","",JU$3)</f>
        <v/>
      </c>
      <c r="JV13" s="91" t="str">
        <f>IF(JY13="","",JU$1)</f>
        <v/>
      </c>
      <c r="JW13" s="92"/>
      <c r="JX13" s="93"/>
      <c r="JY13" s="94" t="str">
        <f>IF(KF13="","",IF(ISNUMBER(SEARCH(":",KF13)),MID(KF13,FIND(":",KF13)+2,FIND("(",KF13)-FIND(":",KF13)-3),LEFT(KF13,FIND("(",KF13)-2)))</f>
        <v/>
      </c>
      <c r="JZ13" s="95" t="str">
        <f>IF(KF13="","",MID(KF13,FIND("(",KF13)+1,4))</f>
        <v/>
      </c>
      <c r="KA13" s="96" t="str">
        <f>IF(ISNUMBER(SEARCH("*female*",KF13)),"female",IF(ISNUMBER(SEARCH("*male*",KF13)),"male",""))</f>
        <v/>
      </c>
      <c r="KB13" s="97" t="str">
        <f>IF(KF13="","",IF(ISERROR(MID(KF13,FIND("male,",KF13)+6,(FIND(")",KF13)-(FIND("male,",KF13)+6))))=TRUE,"missing/error",MID(KF13,FIND("male,",KF13)+6,(FIND(")",KF13)-(FIND("male,",KF13)+6)))))</f>
        <v/>
      </c>
      <c r="KC13" s="98" t="str">
        <f>IF(JY13="","",(MID(JY13,(SEARCH("^^",SUBSTITUTE(JY13," ","^^",LEN(JY13)-LEN(SUBSTITUTE(JY13," ","")))))+1,99)&amp;"_"&amp;LEFT(JY13,FIND(" ",JY13)-1)&amp;"_"&amp;JZ13))</f>
        <v/>
      </c>
      <c r="KE13" s="89"/>
      <c r="KF13" s="146"/>
    </row>
    <row r="14" spans="1:292" ht="13.5" customHeight="1">
      <c r="A14" s="105"/>
      <c r="B14" s="89" t="s">
        <v>802</v>
      </c>
      <c r="C14" s="2" t="s">
        <v>803</v>
      </c>
      <c r="D14" s="158" t="s">
        <v>804</v>
      </c>
      <c r="E14" s="90"/>
      <c r="F14" s="91"/>
      <c r="G14" s="92"/>
      <c r="H14" s="93"/>
      <c r="I14" s="94"/>
      <c r="J14" s="95"/>
      <c r="K14" s="96"/>
      <c r="L14" s="97"/>
      <c r="M14" s="98"/>
      <c r="O14" s="89"/>
      <c r="P14" s="158"/>
      <c r="Q14" s="90"/>
      <c r="R14" s="91"/>
      <c r="S14" s="92"/>
      <c r="T14" s="93"/>
      <c r="U14" s="94"/>
      <c r="V14" s="95"/>
      <c r="W14" s="96"/>
      <c r="X14" s="97"/>
      <c r="Y14" s="98"/>
      <c r="AA14" s="89"/>
      <c r="AB14" s="158"/>
      <c r="AC14" s="90"/>
      <c r="AD14" s="91"/>
      <c r="AE14" s="92"/>
      <c r="AF14" s="93"/>
      <c r="AG14" s="94"/>
      <c r="AH14" s="95"/>
      <c r="AI14" s="96"/>
      <c r="AJ14" s="97"/>
      <c r="AK14" s="98"/>
      <c r="AM14" s="89"/>
      <c r="AN14" s="158"/>
      <c r="AO14" s="90"/>
      <c r="AP14" s="91"/>
      <c r="AQ14" s="92"/>
      <c r="AR14" s="93"/>
      <c r="AS14" s="94"/>
      <c r="AT14" s="95"/>
      <c r="AU14" s="96"/>
      <c r="AV14" s="97"/>
      <c r="AW14" s="98"/>
      <c r="AY14" s="89"/>
      <c r="AZ14" s="158"/>
      <c r="BA14" s="90"/>
      <c r="BB14" s="91"/>
      <c r="BC14" s="92"/>
      <c r="BD14" s="93"/>
      <c r="BE14" s="94"/>
      <c r="BF14" s="95"/>
      <c r="BG14" s="96"/>
      <c r="BH14" s="97"/>
      <c r="BI14" s="98"/>
      <c r="BK14" s="89"/>
      <c r="BL14" s="158"/>
      <c r="BM14" s="90"/>
      <c r="BN14" s="91"/>
      <c r="BO14" s="92"/>
      <c r="BP14" s="93"/>
      <c r="BQ14" s="94"/>
      <c r="BR14" s="95"/>
      <c r="BS14" s="96"/>
      <c r="BT14" s="97"/>
      <c r="BU14" s="98"/>
      <c r="BW14" s="89"/>
      <c r="BX14" s="158"/>
      <c r="BY14" s="90"/>
      <c r="BZ14" s="91"/>
      <c r="CA14" s="92"/>
      <c r="CB14" s="93"/>
      <c r="CC14" s="94"/>
      <c r="CD14" s="95"/>
      <c r="CE14" s="96"/>
      <c r="CF14" s="97"/>
      <c r="CG14" s="98"/>
      <c r="CI14" s="89"/>
      <c r="CJ14" s="158"/>
      <c r="CK14" s="90"/>
      <c r="CL14" s="91"/>
      <c r="CM14" s="92"/>
      <c r="CN14" s="93"/>
      <c r="CO14" s="94"/>
      <c r="CP14" s="95"/>
      <c r="CQ14" s="96"/>
      <c r="CR14" s="97"/>
      <c r="CS14" s="98"/>
      <c r="CU14" s="89"/>
      <c r="CV14" s="158"/>
      <c r="CW14" s="90"/>
      <c r="CX14" s="91"/>
      <c r="CY14" s="92"/>
      <c r="CZ14" s="93"/>
      <c r="DA14" s="94"/>
      <c r="DB14" s="95"/>
      <c r="DC14" s="96"/>
      <c r="DD14" s="97"/>
      <c r="DE14" s="98"/>
      <c r="DG14" s="89"/>
      <c r="DH14" s="158"/>
      <c r="DI14" s="90"/>
      <c r="DJ14" s="91"/>
      <c r="DK14" s="92"/>
      <c r="DL14" s="81"/>
      <c r="DM14" s="94"/>
      <c r="DN14" s="95"/>
      <c r="DO14" s="96"/>
      <c r="DP14" s="97"/>
      <c r="DQ14" s="98"/>
      <c r="DS14" s="89"/>
      <c r="DT14" s="158"/>
      <c r="DU14" s="90"/>
      <c r="DV14" s="91"/>
      <c r="DW14" s="92"/>
      <c r="DX14" s="93"/>
      <c r="DY14" s="94"/>
      <c r="DZ14" s="95"/>
      <c r="EA14" s="96"/>
      <c r="EB14" s="97"/>
      <c r="EC14" s="98"/>
      <c r="EE14" s="89"/>
      <c r="EF14" s="158"/>
      <c r="EG14" s="90">
        <f t="shared" si="0"/>
        <v>43765</v>
      </c>
      <c r="EH14" s="91" t="str">
        <f t="shared" si="1"/>
        <v>Michel I</v>
      </c>
      <c r="EI14" s="93">
        <v>43647</v>
      </c>
      <c r="EJ14" s="93">
        <f t="shared" ref="EJ14:EJ25" si="23">IF(EK14="","",EG$3)</f>
        <v>43765</v>
      </c>
      <c r="EK14" s="94" t="str">
        <f t="shared" si="2"/>
        <v>Koen Geens</v>
      </c>
      <c r="EL14" s="95" t="str">
        <f t="shared" si="3"/>
        <v>1958</v>
      </c>
      <c r="EM14" s="96" t="str">
        <f t="shared" si="4"/>
        <v>male</v>
      </c>
      <c r="EN14" s="310" t="str">
        <f t="shared" si="5"/>
        <v>be_cvp01</v>
      </c>
      <c r="EO14" s="98" t="str">
        <f t="shared" si="6"/>
        <v>Geens_Koen_1958</v>
      </c>
      <c r="EQ14" s="89"/>
      <c r="ER14" s="218" t="s">
        <v>1599</v>
      </c>
      <c r="ES14" s="90">
        <f t="shared" si="7"/>
        <v>44105</v>
      </c>
      <c r="ET14" s="91" t="str">
        <f t="shared" si="8"/>
        <v>Wilmes I</v>
      </c>
      <c r="EU14" s="92">
        <f>IF(EW14="","",ES$2)</f>
        <v>43765</v>
      </c>
      <c r="EV14" s="93">
        <f>IF(EW14="","",ES$3)</f>
        <v>44105</v>
      </c>
      <c r="EW14" s="94" t="str">
        <f t="shared" si="9"/>
        <v>Koen Geens</v>
      </c>
      <c r="EX14" s="95" t="str">
        <f t="shared" si="10"/>
        <v>1958</v>
      </c>
      <c r="EY14" s="96" t="str">
        <f t="shared" si="11"/>
        <v>male</v>
      </c>
      <c r="EZ14" s="97" t="str">
        <f t="shared" si="12"/>
        <v>be_cvp01</v>
      </c>
      <c r="FA14" s="98" t="str">
        <f t="shared" si="13"/>
        <v>Geens_Koen_1958</v>
      </c>
      <c r="FC14" s="89"/>
      <c r="FD14" s="218" t="s">
        <v>1599</v>
      </c>
      <c r="FE14" s="90">
        <f t="shared" si="14"/>
        <v>45291</v>
      </c>
      <c r="FF14" s="91" t="str">
        <f t="shared" si="15"/>
        <v>De Croo I</v>
      </c>
      <c r="FG14" s="92">
        <f t="shared" si="16"/>
        <v>44105</v>
      </c>
      <c r="FH14" s="93">
        <f t="shared" si="17"/>
        <v>45291</v>
      </c>
      <c r="FI14" s="94" t="str">
        <f t="shared" si="18"/>
        <v>Georges Gilkiner</v>
      </c>
      <c r="FJ14" s="95" t="str">
        <f t="shared" si="19"/>
        <v>1971</v>
      </c>
      <c r="FK14" s="96" t="str">
        <f t="shared" si="20"/>
        <v>male</v>
      </c>
      <c r="FL14" s="97" t="str">
        <f t="shared" si="21"/>
        <v>be_ecolo01</v>
      </c>
      <c r="FM14" s="98" t="str">
        <f t="shared" si="22"/>
        <v>Gilkiner_Georges_1971</v>
      </c>
      <c r="FO14" s="89"/>
      <c r="FP14" s="158" t="s">
        <v>1618</v>
      </c>
      <c r="FQ14" s="90"/>
      <c r="FR14" s="91"/>
      <c r="FS14" s="92"/>
      <c r="FT14" s="93"/>
      <c r="FU14" s="94"/>
      <c r="FV14" s="95"/>
      <c r="FW14" s="96"/>
      <c r="FX14" s="97"/>
      <c r="FY14" s="98"/>
      <c r="GA14" s="89"/>
      <c r="GB14" s="158"/>
      <c r="GC14" s="90"/>
      <c r="GD14" s="91"/>
      <c r="GE14" s="92"/>
      <c r="GF14" s="93"/>
      <c r="GG14" s="94"/>
      <c r="GH14" s="95"/>
      <c r="GI14" s="96"/>
      <c r="GJ14" s="97"/>
      <c r="GK14" s="98"/>
      <c r="GM14" s="89"/>
      <c r="GN14" s="158"/>
      <c r="GO14" s="90"/>
      <c r="GP14" s="91"/>
      <c r="GQ14" s="92"/>
      <c r="GR14" s="93"/>
      <c r="GS14" s="94"/>
      <c r="GT14" s="95"/>
      <c r="GU14" s="96"/>
      <c r="GV14" s="97"/>
      <c r="GW14" s="98"/>
      <c r="GY14" s="89"/>
      <c r="GZ14" s="158"/>
      <c r="HA14" s="90"/>
      <c r="HB14" s="91"/>
      <c r="HC14" s="92"/>
      <c r="HD14" s="93"/>
      <c r="HE14" s="94"/>
      <c r="HF14" s="95"/>
      <c r="HG14" s="96"/>
      <c r="HH14" s="97"/>
      <c r="HI14" s="98"/>
      <c r="HK14" s="89"/>
      <c r="HL14" s="158"/>
      <c r="HM14" s="90"/>
      <c r="HN14" s="91"/>
      <c r="HO14" s="92"/>
      <c r="HP14" s="93"/>
      <c r="HQ14" s="94"/>
      <c r="HR14" s="95"/>
      <c r="HS14" s="96"/>
      <c r="HT14" s="97"/>
      <c r="HU14" s="98"/>
      <c r="HW14" s="89"/>
      <c r="HX14" s="158"/>
      <c r="HY14" s="90"/>
      <c r="HZ14" s="91"/>
      <c r="IA14" s="92"/>
      <c r="IB14" s="93"/>
      <c r="IC14" s="94"/>
      <c r="ID14" s="95"/>
      <c r="IE14" s="96"/>
      <c r="IF14" s="97"/>
      <c r="IG14" s="98"/>
      <c r="II14" s="89"/>
      <c r="IJ14" s="158"/>
      <c r="IK14" s="90"/>
      <c r="IL14" s="91"/>
      <c r="IM14" s="92"/>
      <c r="IN14" s="93"/>
      <c r="IO14" s="94"/>
      <c r="IP14" s="95"/>
      <c r="IQ14" s="96"/>
      <c r="IR14" s="97"/>
      <c r="IS14" s="98"/>
      <c r="IU14" s="89"/>
      <c r="IV14" s="158"/>
      <c r="IW14" s="90"/>
      <c r="IX14" s="91"/>
      <c r="IY14" s="92"/>
      <c r="IZ14" s="93"/>
      <c r="JA14" s="94"/>
      <c r="JB14" s="95"/>
      <c r="JC14" s="96"/>
      <c r="JD14" s="97"/>
      <c r="JE14" s="98"/>
      <c r="JG14" s="89"/>
      <c r="JH14" s="146"/>
      <c r="JI14" s="90"/>
      <c r="JJ14" s="91"/>
      <c r="JK14" s="92"/>
      <c r="JL14" s="93"/>
      <c r="JM14" s="94"/>
      <c r="JN14" s="95"/>
      <c r="JO14" s="96"/>
      <c r="JP14" s="97"/>
      <c r="JQ14" s="98"/>
      <c r="JS14" s="89"/>
      <c r="JT14" s="146"/>
      <c r="JU14" s="90"/>
      <c r="JV14" s="91"/>
      <c r="JW14" s="92"/>
      <c r="JX14" s="93"/>
      <c r="JY14" s="94"/>
      <c r="JZ14" s="95"/>
      <c r="KA14" s="96"/>
      <c r="KB14" s="97"/>
      <c r="KC14" s="98"/>
      <c r="KE14" s="89"/>
      <c r="KF14" s="146"/>
    </row>
    <row r="15" spans="1:292" ht="13.5" customHeight="1">
      <c r="A15" s="16"/>
      <c r="B15" s="89" t="s">
        <v>802</v>
      </c>
      <c r="C15" s="2" t="s">
        <v>803</v>
      </c>
      <c r="D15" s="158" t="s">
        <v>804</v>
      </c>
      <c r="E15" s="90">
        <v>33239</v>
      </c>
      <c r="F15" s="91" t="s">
        <v>788</v>
      </c>
      <c r="G15" s="92">
        <v>32272</v>
      </c>
      <c r="H15" s="93">
        <v>33514</v>
      </c>
      <c r="I15" s="94" t="s">
        <v>792</v>
      </c>
      <c r="J15" s="95">
        <v>1940</v>
      </c>
      <c r="K15" s="96" t="s">
        <v>790</v>
      </c>
      <c r="L15" s="97" t="s">
        <v>296</v>
      </c>
      <c r="M15" s="98" t="s">
        <v>793</v>
      </c>
      <c r="O15" s="89"/>
      <c r="P15" s="158"/>
      <c r="Q15" s="90">
        <v>33510</v>
      </c>
      <c r="R15" s="91" t="s">
        <v>437</v>
      </c>
      <c r="S15" s="92">
        <v>33514</v>
      </c>
      <c r="T15" s="93">
        <v>33676</v>
      </c>
      <c r="U15" s="94" t="s">
        <v>792</v>
      </c>
      <c r="V15" s="95">
        <v>1940</v>
      </c>
      <c r="W15" s="96" t="s">
        <v>790</v>
      </c>
      <c r="X15" s="97" t="s">
        <v>296</v>
      </c>
      <c r="Y15" s="98" t="s">
        <v>793</v>
      </c>
      <c r="AA15" s="89"/>
      <c r="AB15" s="158"/>
      <c r="AC15" s="90">
        <v>33676</v>
      </c>
      <c r="AD15" s="91" t="s">
        <v>438</v>
      </c>
      <c r="AE15" s="92">
        <v>33676</v>
      </c>
      <c r="AF15" s="93">
        <v>34617</v>
      </c>
      <c r="AG15" s="94" t="s">
        <v>824</v>
      </c>
      <c r="AH15" s="95">
        <v>1938</v>
      </c>
      <c r="AI15" s="96" t="s">
        <v>790</v>
      </c>
      <c r="AJ15" s="97" t="s">
        <v>321</v>
      </c>
      <c r="AK15" s="98" t="s">
        <v>825</v>
      </c>
      <c r="AM15" s="89" t="s">
        <v>809</v>
      </c>
      <c r="AN15" s="158"/>
      <c r="AO15" s="90">
        <v>35796</v>
      </c>
      <c r="AP15" s="91" t="s">
        <v>439</v>
      </c>
      <c r="AQ15" s="92">
        <v>35909</v>
      </c>
      <c r="AR15" s="93">
        <v>36066</v>
      </c>
      <c r="AS15" s="94" t="s">
        <v>829</v>
      </c>
      <c r="AT15" s="95">
        <v>1938</v>
      </c>
      <c r="AU15" s="96" t="s">
        <v>790</v>
      </c>
      <c r="AV15" s="97" t="s">
        <v>321</v>
      </c>
      <c r="AW15" s="98" t="s">
        <v>830</v>
      </c>
      <c r="AY15" s="89" t="s">
        <v>809</v>
      </c>
      <c r="AZ15" s="158"/>
      <c r="BA15" s="90">
        <v>36354</v>
      </c>
      <c r="BB15" s="91" t="s">
        <v>440</v>
      </c>
      <c r="BC15" s="92">
        <v>36354</v>
      </c>
      <c r="BD15" s="93">
        <v>37814</v>
      </c>
      <c r="BE15" s="94" t="s">
        <v>826</v>
      </c>
      <c r="BF15" s="95">
        <v>1955</v>
      </c>
      <c r="BG15" s="96" t="s">
        <v>790</v>
      </c>
      <c r="BH15" s="97" t="s">
        <v>321</v>
      </c>
      <c r="BI15" s="98" t="s">
        <v>827</v>
      </c>
      <c r="BK15" s="89"/>
      <c r="BL15" s="158"/>
      <c r="BM15" s="90">
        <v>37987</v>
      </c>
      <c r="BN15" s="91" t="s">
        <v>441</v>
      </c>
      <c r="BO15" s="92">
        <v>37814</v>
      </c>
      <c r="BP15" s="93">
        <v>39437</v>
      </c>
      <c r="BQ15" s="94" t="s">
        <v>831</v>
      </c>
      <c r="BR15" s="95">
        <v>1955</v>
      </c>
      <c r="BS15" s="96" t="s">
        <v>790</v>
      </c>
      <c r="BT15" s="97" t="s">
        <v>303</v>
      </c>
      <c r="BU15" s="98" t="s">
        <v>832</v>
      </c>
      <c r="BW15" s="89"/>
      <c r="BX15" s="158"/>
      <c r="BY15" s="90"/>
      <c r="BZ15" s="91"/>
      <c r="CA15" s="92"/>
      <c r="CB15" s="93"/>
      <c r="CC15" s="94" t="s">
        <v>292</v>
      </c>
      <c r="CD15" s="95"/>
      <c r="CE15" s="96"/>
      <c r="CF15" s="97"/>
      <c r="CG15" s="98" t="s">
        <v>292</v>
      </c>
      <c r="CI15" s="89"/>
      <c r="CJ15" s="158"/>
      <c r="CK15" s="90">
        <v>39814</v>
      </c>
      <c r="CL15" s="91" t="s">
        <v>443</v>
      </c>
      <c r="CM15" s="92">
        <v>39527</v>
      </c>
      <c r="CN15" s="93">
        <v>39812</v>
      </c>
      <c r="CO15" s="94" t="s">
        <v>833</v>
      </c>
      <c r="CP15" s="95">
        <v>1961</v>
      </c>
      <c r="CQ15" s="96" t="s">
        <v>818</v>
      </c>
      <c r="CR15" s="97" t="s">
        <v>297</v>
      </c>
      <c r="CS15" s="98" t="s">
        <v>834</v>
      </c>
      <c r="CU15" s="89"/>
      <c r="CV15" s="158"/>
      <c r="CW15" s="90">
        <v>39814</v>
      </c>
      <c r="CX15" s="91" t="s">
        <v>444</v>
      </c>
      <c r="CY15" s="92">
        <v>39527</v>
      </c>
      <c r="CZ15" s="93">
        <v>40142</v>
      </c>
      <c r="DA15" s="94" t="s">
        <v>817</v>
      </c>
      <c r="DB15" s="95">
        <v>1958</v>
      </c>
      <c r="DC15" s="96" t="s">
        <v>818</v>
      </c>
      <c r="DD15" s="97" t="s">
        <v>323</v>
      </c>
      <c r="DE15" s="98" t="s">
        <v>819</v>
      </c>
      <c r="DG15" s="89"/>
      <c r="DH15" s="158"/>
      <c r="DI15" s="90">
        <v>40179</v>
      </c>
      <c r="DJ15" s="91" t="s">
        <v>445</v>
      </c>
      <c r="DK15" s="92">
        <v>40142</v>
      </c>
      <c r="DL15" s="81">
        <v>40883</v>
      </c>
      <c r="DM15" s="94" t="s">
        <v>833</v>
      </c>
      <c r="DN15" s="95">
        <v>1961</v>
      </c>
      <c r="DO15" s="96" t="s">
        <v>818</v>
      </c>
      <c r="DP15" s="97" t="s">
        <v>297</v>
      </c>
      <c r="DQ15" s="98" t="s">
        <v>834</v>
      </c>
      <c r="DS15" s="89"/>
      <c r="DT15" s="158"/>
      <c r="DU15" s="90">
        <f t="shared" ref="DU15:DU25" si="24">IF(DY15="","",DU$3)</f>
        <v>41923</v>
      </c>
      <c r="DV15" s="91" t="str">
        <f t="shared" ref="DV15:DV25" si="25">IF(DY15="","",DU$1)</f>
        <v>Di Rupo I</v>
      </c>
      <c r="DW15" s="92">
        <f>IF(DY15="","",DU$2)</f>
        <v>40883</v>
      </c>
      <c r="DX15" s="93">
        <f>IF(DY15="","",DU$3)</f>
        <v>41923</v>
      </c>
      <c r="DY15" s="94" t="str">
        <f t="shared" ref="DY15:DY25" si="26">IF(EF15="","",IF(ISNUMBER(SEARCH(":",EF15)),MID(EF15,FIND(":",EF15)+2,FIND("(",EF15)-FIND(":",EF15)-3),LEFT(EF15,FIND("(",EF15)-2)))</f>
        <v>Johan Vande Lanotte</v>
      </c>
      <c r="DZ15" s="95" t="str">
        <f t="shared" ref="DZ15:DZ25" si="27">IF(EF15="","",MID(EF15,FIND("(",EF15)+1,4))</f>
        <v>1955</v>
      </c>
      <c r="EA15" s="96" t="str">
        <f t="shared" ref="EA15:EA25" si="28">IF(ISNUMBER(SEARCH("*female*",EF15)),"female",IF(ISNUMBER(SEARCH("*male*",EF15)),"male",""))</f>
        <v>male</v>
      </c>
      <c r="EB15" s="97" t="s">
        <v>321</v>
      </c>
      <c r="EC15" s="98" t="str">
        <f t="shared" ref="EC15:EC25" si="29">IF(DY15="","",(MID(DY15,(SEARCH("^^",SUBSTITUTE(DY15," ","^^",LEN(DY15)-LEN(SUBSTITUTE(DY15," ","")))))+1,99)&amp;"_"&amp;LEFT(DY15,FIND(" ",DY15)-1)&amp;"_"&amp;DZ15))</f>
        <v>Lanotte_Johan_1955</v>
      </c>
      <c r="EE15" s="89"/>
      <c r="EF15" s="158" t="s">
        <v>1216</v>
      </c>
      <c r="EG15" s="90">
        <f t="shared" si="0"/>
        <v>43765</v>
      </c>
      <c r="EH15" s="91" t="str">
        <f t="shared" si="1"/>
        <v>Michel I</v>
      </c>
      <c r="EI15" s="92">
        <f t="shared" ref="EI15:EI25" si="30">IF(EK15="","",EG$2)</f>
        <v>41923</v>
      </c>
      <c r="EJ15" s="93">
        <f t="shared" si="23"/>
        <v>43765</v>
      </c>
      <c r="EK15" s="94" t="str">
        <f t="shared" si="2"/>
        <v>Jan Jambon</v>
      </c>
      <c r="EL15" s="95" t="str">
        <f t="shared" si="3"/>
        <v>1960</v>
      </c>
      <c r="EM15" s="96" t="str">
        <f t="shared" si="4"/>
        <v>male</v>
      </c>
      <c r="EN15" s="310" t="str">
        <f t="shared" si="5"/>
        <v>be_nva01</v>
      </c>
      <c r="EO15" s="98" t="str">
        <f t="shared" si="6"/>
        <v>Jambon_Jan_1960</v>
      </c>
      <c r="EQ15" s="89"/>
      <c r="ER15" s="218" t="s">
        <v>1590</v>
      </c>
      <c r="ES15" s="90" t="str">
        <f t="shared" si="7"/>
        <v/>
      </c>
      <c r="ET15" s="91" t="str">
        <f t="shared" si="8"/>
        <v/>
      </c>
      <c r="EU15" s="92"/>
      <c r="EV15" s="93"/>
      <c r="EW15" s="94" t="str">
        <f t="shared" si="9"/>
        <v/>
      </c>
      <c r="EX15" s="95" t="str">
        <f t="shared" si="10"/>
        <v/>
      </c>
      <c r="EY15" s="96" t="str">
        <f t="shared" si="11"/>
        <v/>
      </c>
      <c r="EZ15" s="97" t="str">
        <f t="shared" si="12"/>
        <v/>
      </c>
      <c r="FA15" s="98" t="str">
        <f t="shared" si="13"/>
        <v/>
      </c>
      <c r="FC15" s="89"/>
      <c r="FD15" s="158"/>
      <c r="FE15" s="90">
        <f t="shared" si="14"/>
        <v>45291</v>
      </c>
      <c r="FF15" s="91" t="str">
        <f t="shared" si="15"/>
        <v>De Croo I</v>
      </c>
      <c r="FG15" s="92">
        <f t="shared" si="16"/>
        <v>44105</v>
      </c>
      <c r="FH15" s="93">
        <f t="shared" si="17"/>
        <v>45291</v>
      </c>
      <c r="FI15" s="94" t="str">
        <f t="shared" si="18"/>
        <v>Vincent Van Peteghem</v>
      </c>
      <c r="FJ15" s="95" t="str">
        <f t="shared" si="19"/>
        <v>1980</v>
      </c>
      <c r="FK15" s="96" t="str">
        <f t="shared" si="20"/>
        <v>male</v>
      </c>
      <c r="FL15" s="97" t="str">
        <f t="shared" si="21"/>
        <v>be_cvp01</v>
      </c>
      <c r="FM15" s="98" t="str">
        <f t="shared" si="22"/>
        <v>Peteghem_Vincent_1980</v>
      </c>
      <c r="FO15" s="89"/>
      <c r="FP15" s="158" t="s">
        <v>1620</v>
      </c>
      <c r="FQ15" s="90" t="str">
        <f>IF(FU15="","",#REF!)</f>
        <v/>
      </c>
      <c r="FR15" s="91" t="str">
        <f>IF(FU15="","",FQ$1)</f>
        <v/>
      </c>
      <c r="FS15" s="92"/>
      <c r="FT15" s="93"/>
      <c r="FU15" s="94" t="str">
        <f>IF(GB15="","",IF(ISNUMBER(SEARCH(":",GB15)),MID(GB15,FIND(":",GB15)+2,FIND("(",GB15)-FIND(":",GB15)-3),LEFT(GB15,FIND("(",GB15)-2)))</f>
        <v/>
      </c>
      <c r="FV15" s="95" t="str">
        <f>IF(GB15="","",MID(GB15,FIND("(",GB15)+1,4))</f>
        <v/>
      </c>
      <c r="FW15" s="96" t="str">
        <f>IF(ISNUMBER(SEARCH("*female*",GB15)),"female",IF(ISNUMBER(SEARCH("*male*",GB15)),"male",""))</f>
        <v/>
      </c>
      <c r="FX15" s="97" t="str">
        <f>IF(GB15="","",IF(ISERROR(MID(GB15,FIND("male,",GB15)+6,(FIND(")",GB15)-(FIND("male,",GB15)+6))))=TRUE,"missing/error",MID(GB15,FIND("male,",GB15)+6,(FIND(")",GB15)-(FIND("male,",GB15)+6)))))</f>
        <v/>
      </c>
      <c r="FY15" s="98" t="str">
        <f>IF(FU15="","",(MID(FU15,(SEARCH("^^",SUBSTITUTE(FU15," ","^^",LEN(FU15)-LEN(SUBSTITUTE(FU15," ","")))))+1,99)&amp;"_"&amp;LEFT(FU15,FIND(" ",FU15)-1)&amp;"_"&amp;FV15))</f>
        <v/>
      </c>
      <c r="GA15" s="89"/>
      <c r="GB15" s="158"/>
      <c r="GC15" s="90" t="str">
        <f>IF(GG15="","",GC$3)</f>
        <v/>
      </c>
      <c r="GD15" s="91" t="str">
        <f>IF(GG15="","",GC$1)</f>
        <v/>
      </c>
      <c r="GE15" s="92"/>
      <c r="GF15" s="93"/>
      <c r="GG15" s="94" t="str">
        <f>IF(GN15="","",IF(ISNUMBER(SEARCH(":",GN15)),MID(GN15,FIND(":",GN15)+2,FIND("(",GN15)-FIND(":",GN15)-3),LEFT(GN15,FIND("(",GN15)-2)))</f>
        <v/>
      </c>
      <c r="GH15" s="95" t="str">
        <f>IF(GN15="","",MID(GN15,FIND("(",GN15)+1,4))</f>
        <v/>
      </c>
      <c r="GI15" s="96" t="str">
        <f>IF(ISNUMBER(SEARCH("*female*",GN15)),"female",IF(ISNUMBER(SEARCH("*male*",GN15)),"male",""))</f>
        <v/>
      </c>
      <c r="GJ15" s="97" t="str">
        <f>IF(GN15="","",IF(ISERROR(MID(GN15,FIND("male,",GN15)+6,(FIND(")",GN15)-(FIND("male,",GN15)+6))))=TRUE,"missing/error",MID(GN15,FIND("male,",GN15)+6,(FIND(")",GN15)-(FIND("male,",GN15)+6)))))</f>
        <v/>
      </c>
      <c r="GK15" s="98" t="str">
        <f>IF(GG15="","",(MID(GG15,(SEARCH("^^",SUBSTITUTE(GG15," ","^^",LEN(GG15)-LEN(SUBSTITUTE(GG15," ","")))))+1,99)&amp;"_"&amp;LEFT(GG15,FIND(" ",GG15)-1)&amp;"_"&amp;GH15))</f>
        <v/>
      </c>
      <c r="GM15" s="89"/>
      <c r="GN15" s="158" t="s">
        <v>292</v>
      </c>
      <c r="GO15" s="90" t="str">
        <f>IF(GS15="","",GO$3)</f>
        <v/>
      </c>
      <c r="GP15" s="91" t="str">
        <f>IF(GS15="","",GO$1)</f>
        <v/>
      </c>
      <c r="GQ15" s="92"/>
      <c r="GR15" s="93"/>
      <c r="GS15" s="94" t="str">
        <f>IF(GZ15="","",IF(ISNUMBER(SEARCH(":",GZ15)),MID(GZ15,FIND(":",GZ15)+2,FIND("(",GZ15)-FIND(":",GZ15)-3),LEFT(GZ15,FIND("(",GZ15)-2)))</f>
        <v/>
      </c>
      <c r="GT15" s="95" t="str">
        <f>IF(GZ15="","",MID(GZ15,FIND("(",GZ15)+1,4))</f>
        <v/>
      </c>
      <c r="GU15" s="96" t="str">
        <f>IF(ISNUMBER(SEARCH("*female*",GZ15)),"female",IF(ISNUMBER(SEARCH("*male*",GZ15)),"male",""))</f>
        <v/>
      </c>
      <c r="GV15" s="97" t="str">
        <f>IF(GZ15="","",IF(ISERROR(MID(GZ15,FIND("male,",GZ15)+6,(FIND(")",GZ15)-(FIND("male,",GZ15)+6))))=TRUE,"missing/error",MID(GZ15,FIND("male,",GZ15)+6,(FIND(")",GZ15)-(FIND("male,",GZ15)+6)))))</f>
        <v/>
      </c>
      <c r="GW15" s="98" t="str">
        <f>IF(GS15="","",(MID(GS15,(SEARCH("^^",SUBSTITUTE(GS15," ","^^",LEN(GS15)-LEN(SUBSTITUTE(GS15," ","")))))+1,99)&amp;"_"&amp;LEFT(GS15,FIND(" ",GS15)-1)&amp;"_"&amp;GT15))</f>
        <v/>
      </c>
      <c r="GY15" s="89"/>
      <c r="GZ15" s="158"/>
      <c r="HA15" s="90" t="str">
        <f>IF(HE15="","",HA$3)</f>
        <v/>
      </c>
      <c r="HB15" s="91" t="str">
        <f>IF(HE15="","",HA$1)</f>
        <v/>
      </c>
      <c r="HC15" s="92"/>
      <c r="HD15" s="93"/>
      <c r="HE15" s="94" t="str">
        <f>IF(HL15="","",IF(ISNUMBER(SEARCH(":",HL15)),MID(HL15,FIND(":",HL15)+2,FIND("(",HL15)-FIND(":",HL15)-3),LEFT(HL15,FIND("(",HL15)-2)))</f>
        <v/>
      </c>
      <c r="HF15" s="95" t="str">
        <f>IF(HL15="","",MID(HL15,FIND("(",HL15)+1,4))</f>
        <v/>
      </c>
      <c r="HG15" s="96" t="str">
        <f>IF(ISNUMBER(SEARCH("*female*",HL15)),"female",IF(ISNUMBER(SEARCH("*male*",HL15)),"male",""))</f>
        <v/>
      </c>
      <c r="HH15" s="97" t="str">
        <f>IF(HL15="","",IF(ISERROR(MID(HL15,FIND("male,",HL15)+6,(FIND(")",HL15)-(FIND("male,",HL15)+6))))=TRUE,"missing/error",MID(HL15,FIND("male,",HL15)+6,(FIND(")",HL15)-(FIND("male,",HL15)+6)))))</f>
        <v/>
      </c>
      <c r="HI15" s="98" t="str">
        <f>IF(HE15="","",(MID(HE15,(SEARCH("^^",SUBSTITUTE(HE15," ","^^",LEN(HE15)-LEN(SUBSTITUTE(HE15," ","")))))+1,99)&amp;"_"&amp;LEFT(HE15,FIND(" ",HE15)-1)&amp;"_"&amp;HF15))</f>
        <v/>
      </c>
      <c r="HK15" s="89"/>
      <c r="HL15" s="158" t="s">
        <v>292</v>
      </c>
      <c r="HM15" s="90" t="str">
        <f>IF(HQ15="","",HM$3)</f>
        <v/>
      </c>
      <c r="HN15" s="91" t="str">
        <f>IF(HQ15="","",HM$1)</f>
        <v/>
      </c>
      <c r="HO15" s="92"/>
      <c r="HP15" s="93"/>
      <c r="HQ15" s="94" t="str">
        <f>IF(HX15="","",IF(ISNUMBER(SEARCH(":",HX15)),MID(HX15,FIND(":",HX15)+2,FIND("(",HX15)-FIND(":",HX15)-3),LEFT(HX15,FIND("(",HX15)-2)))</f>
        <v/>
      </c>
      <c r="HR15" s="95" t="str">
        <f>IF(HX15="","",MID(HX15,FIND("(",HX15)+1,4))</f>
        <v/>
      </c>
      <c r="HS15" s="96" t="str">
        <f>IF(ISNUMBER(SEARCH("*female*",HX15)),"female",IF(ISNUMBER(SEARCH("*male*",HX15)),"male",""))</f>
        <v/>
      </c>
      <c r="HT15" s="97" t="str">
        <f>IF(HX15="","",IF(ISERROR(MID(HX15,FIND("male,",HX15)+6,(FIND(")",HX15)-(FIND("male,",HX15)+6))))=TRUE,"missing/error",MID(HX15,FIND("male,",HX15)+6,(FIND(")",HX15)-(FIND("male,",HX15)+6)))))</f>
        <v/>
      </c>
      <c r="HU15" s="98" t="str">
        <f>IF(HQ15="","",(MID(HQ15,(SEARCH("^^",SUBSTITUTE(HQ15," ","^^",LEN(HQ15)-LEN(SUBSTITUTE(HQ15," ","")))))+1,99)&amp;"_"&amp;LEFT(HQ15,FIND(" ",HQ15)-1)&amp;"_"&amp;HR15))</f>
        <v/>
      </c>
      <c r="HW15" s="89"/>
      <c r="HX15" s="158"/>
      <c r="HY15" s="90" t="str">
        <f>IF(IC15="","",HY$3)</f>
        <v/>
      </c>
      <c r="HZ15" s="91" t="str">
        <f>IF(IC15="","",HY$1)</f>
        <v/>
      </c>
      <c r="IA15" s="92"/>
      <c r="IB15" s="93"/>
      <c r="IC15" s="94" t="str">
        <f>IF(IJ15="","",IF(ISNUMBER(SEARCH(":",IJ15)),MID(IJ15,FIND(":",IJ15)+2,FIND("(",IJ15)-FIND(":",IJ15)-3),LEFT(IJ15,FIND("(",IJ15)-2)))</f>
        <v/>
      </c>
      <c r="ID15" s="95" t="str">
        <f>IF(IJ15="","",MID(IJ15,FIND("(",IJ15)+1,4))</f>
        <v/>
      </c>
      <c r="IE15" s="96" t="str">
        <f>IF(ISNUMBER(SEARCH("*female*",IJ15)),"female",IF(ISNUMBER(SEARCH("*male*",IJ15)),"male",""))</f>
        <v/>
      </c>
      <c r="IF15" s="97" t="str">
        <f>IF(IJ15="","",IF(ISERROR(MID(IJ15,FIND("male,",IJ15)+6,(FIND(")",IJ15)-(FIND("male,",IJ15)+6))))=TRUE,"missing/error",MID(IJ15,FIND("male,",IJ15)+6,(FIND(")",IJ15)-(FIND("male,",IJ15)+6)))))</f>
        <v/>
      </c>
      <c r="IG15" s="98" t="str">
        <f>IF(IC15="","",(MID(IC15,(SEARCH("^^",SUBSTITUTE(IC15," ","^^",LEN(IC15)-LEN(SUBSTITUTE(IC15," ","")))))+1,99)&amp;"_"&amp;LEFT(IC15,FIND(" ",IC15)-1)&amp;"_"&amp;ID15))</f>
        <v/>
      </c>
      <c r="II15" s="89"/>
      <c r="IJ15" s="158"/>
      <c r="IK15" s="90" t="str">
        <f>IF(IO15="","",IK$3)</f>
        <v/>
      </c>
      <c r="IL15" s="91" t="str">
        <f>IF(IO15="","",IK$1)</f>
        <v/>
      </c>
      <c r="IM15" s="92"/>
      <c r="IN15" s="93"/>
      <c r="IO15" s="94" t="str">
        <f>IF(IV15="","",IF(ISNUMBER(SEARCH(":",IV15)),MID(IV15,FIND(":",IV15)+2,FIND("(",IV15)-FIND(":",IV15)-3),LEFT(IV15,FIND("(",IV15)-2)))</f>
        <v/>
      </c>
      <c r="IP15" s="95" t="str">
        <f>IF(IV15="","",MID(IV15,FIND("(",IV15)+1,4))</f>
        <v/>
      </c>
      <c r="IQ15" s="96" t="str">
        <f>IF(ISNUMBER(SEARCH("*female*",IV15)),"female",IF(ISNUMBER(SEARCH("*male*",IV15)),"male",""))</f>
        <v/>
      </c>
      <c r="IR15" s="97" t="str">
        <f>IF(IV15="","",IF(ISERROR(MID(IV15,FIND("male,",IV15)+6,(FIND(")",IV15)-(FIND("male,",IV15)+6))))=TRUE,"missing/error",MID(IV15,FIND("male,",IV15)+6,(FIND(")",IV15)-(FIND("male,",IV15)+6)))))</f>
        <v/>
      </c>
      <c r="IS15" s="98" t="str">
        <f>IF(IO15="","",(MID(IO15,(SEARCH("^^",SUBSTITUTE(IO15," ","^^",LEN(IO15)-LEN(SUBSTITUTE(IO15," ","")))))+1,99)&amp;"_"&amp;LEFT(IO15,FIND(" ",IO15)-1)&amp;"_"&amp;IP15))</f>
        <v/>
      </c>
      <c r="IU15" s="89"/>
      <c r="IV15" s="158"/>
      <c r="IW15" s="90" t="str">
        <f>IF(JA15="","",IW$3)</f>
        <v/>
      </c>
      <c r="IX15" s="91" t="str">
        <f>IF(JA15="","",IW$1)</f>
        <v/>
      </c>
      <c r="IY15" s="92"/>
      <c r="IZ15" s="93"/>
      <c r="JA15" s="94" t="str">
        <f>IF(JH15="","",IF(ISNUMBER(SEARCH(":",JH15)),MID(JH15,FIND(":",JH15)+2,FIND("(",JH15)-FIND(":",JH15)-3),LEFT(JH15,FIND("(",JH15)-2)))</f>
        <v/>
      </c>
      <c r="JB15" s="95" t="str">
        <f>IF(JH15="","",MID(JH15,FIND("(",JH15)+1,4))</f>
        <v/>
      </c>
      <c r="JC15" s="96" t="str">
        <f>IF(ISNUMBER(SEARCH("*female*",JH15)),"female",IF(ISNUMBER(SEARCH("*male*",JH15)),"male",""))</f>
        <v/>
      </c>
      <c r="JD15" s="97" t="str">
        <f>IF(JH15="","",IF(ISERROR(MID(JH15,FIND("male,",JH15)+6,(FIND(")",JH15)-(FIND("male,",JH15)+6))))=TRUE,"missing/error",MID(JH15,FIND("male,",JH15)+6,(FIND(")",JH15)-(FIND("male,",JH15)+6)))))</f>
        <v/>
      </c>
      <c r="JE15" s="98" t="str">
        <f>IF(JA15="","",(MID(JA15,(SEARCH("^^",SUBSTITUTE(JA15," ","^^",LEN(JA15)-LEN(SUBSTITUTE(JA15," ","")))))+1,99)&amp;"_"&amp;LEFT(JA15,FIND(" ",JA15)-1)&amp;"_"&amp;JB15))</f>
        <v/>
      </c>
      <c r="JG15" s="89"/>
      <c r="JH15" s="146"/>
      <c r="JI15" s="90" t="str">
        <f>IF(JM15="","",JI$3)</f>
        <v/>
      </c>
      <c r="JJ15" s="91" t="str">
        <f>IF(JM15="","",JI$1)</f>
        <v/>
      </c>
      <c r="JK15" s="92"/>
      <c r="JL15" s="93"/>
      <c r="JM15" s="94" t="str">
        <f>IF(JT15="","",IF(ISNUMBER(SEARCH(":",JT15)),MID(JT15,FIND(":",JT15)+2,FIND("(",JT15)-FIND(":",JT15)-3),LEFT(JT15,FIND("(",JT15)-2)))</f>
        <v/>
      </c>
      <c r="JN15" s="95" t="str">
        <f>IF(JT15="","",MID(JT15,FIND("(",JT15)+1,4))</f>
        <v/>
      </c>
      <c r="JO15" s="96" t="str">
        <f>IF(ISNUMBER(SEARCH("*female*",JT15)),"female",IF(ISNUMBER(SEARCH("*male*",JT15)),"male",""))</f>
        <v/>
      </c>
      <c r="JP15" s="97" t="str">
        <f>IF(JT15="","",IF(ISERROR(MID(JT15,FIND("male,",JT15)+6,(FIND(")",JT15)-(FIND("male,",JT15)+6))))=TRUE,"missing/error",MID(JT15,FIND("male,",JT15)+6,(FIND(")",JT15)-(FIND("male,",JT15)+6)))))</f>
        <v/>
      </c>
      <c r="JQ15" s="98" t="str">
        <f>IF(JM15="","",(MID(JM15,(SEARCH("^^",SUBSTITUTE(JM15," ","^^",LEN(JM15)-LEN(SUBSTITUTE(JM15," ","")))))+1,99)&amp;"_"&amp;LEFT(JM15,FIND(" ",JM15)-1)&amp;"_"&amp;JN15))</f>
        <v/>
      </c>
      <c r="JS15" s="89"/>
      <c r="JT15" s="146"/>
      <c r="JU15" s="90" t="str">
        <f>IF(JY15="","",JU$3)</f>
        <v/>
      </c>
      <c r="JV15" s="91" t="str">
        <f>IF(JY15="","",JU$1)</f>
        <v/>
      </c>
      <c r="JW15" s="92"/>
      <c r="JX15" s="93"/>
      <c r="JY15" s="94" t="str">
        <f>IF(KF15="","",IF(ISNUMBER(SEARCH(":",KF15)),MID(KF15,FIND(":",KF15)+2,FIND("(",KF15)-FIND(":",KF15)-3),LEFT(KF15,FIND("(",KF15)-2)))</f>
        <v/>
      </c>
      <c r="JZ15" s="95" t="str">
        <f>IF(KF15="","",MID(KF15,FIND("(",KF15)+1,4))</f>
        <v/>
      </c>
      <c r="KA15" s="96" t="str">
        <f>IF(ISNUMBER(SEARCH("*female*",KF15)),"female",IF(ISNUMBER(SEARCH("*male*",KF15)),"male",""))</f>
        <v/>
      </c>
      <c r="KB15" s="97" t="str">
        <f>IF(KF15="","",IF(ISERROR(MID(KF15,FIND("male,",KF15)+6,(FIND(")",KF15)-(FIND("male,",KF15)+6))))=TRUE,"missing/error",MID(KF15,FIND("male,",KF15)+6,(FIND(")",KF15)-(FIND("male,",KF15)+6)))))</f>
        <v/>
      </c>
      <c r="KC15" s="98" t="str">
        <f>IF(JY15="","",(MID(JY15,(SEARCH("^^",SUBSTITUTE(JY15," ","^^",LEN(JY15)-LEN(SUBSTITUTE(JY15," ","")))))+1,99)&amp;"_"&amp;LEFT(JY15,FIND(" ",JY15)-1)&amp;"_"&amp;JZ15))</f>
        <v/>
      </c>
      <c r="KE15" s="89"/>
      <c r="KF15" s="146"/>
    </row>
    <row r="16" spans="1:292" ht="13.5" customHeight="1">
      <c r="A16" s="16"/>
      <c r="B16" s="89" t="s">
        <v>802</v>
      </c>
      <c r="C16" s="2" t="s">
        <v>803</v>
      </c>
      <c r="D16" s="158" t="s">
        <v>804</v>
      </c>
      <c r="E16" s="90">
        <v>33239</v>
      </c>
      <c r="F16" s="91" t="s">
        <v>788</v>
      </c>
      <c r="G16" s="92">
        <v>32272</v>
      </c>
      <c r="H16" s="93">
        <v>33514</v>
      </c>
      <c r="I16" s="94" t="s">
        <v>835</v>
      </c>
      <c r="J16" s="95">
        <v>1949</v>
      </c>
      <c r="K16" s="96" t="s">
        <v>790</v>
      </c>
      <c r="L16" s="97" t="s">
        <v>297</v>
      </c>
      <c r="M16" s="98" t="s">
        <v>836</v>
      </c>
      <c r="O16" s="89"/>
      <c r="P16" s="158"/>
      <c r="Q16" s="90">
        <v>33510</v>
      </c>
      <c r="R16" s="91" t="s">
        <v>437</v>
      </c>
      <c r="S16" s="92">
        <v>33514</v>
      </c>
      <c r="T16" s="93">
        <v>33676</v>
      </c>
      <c r="U16" s="94" t="s">
        <v>835</v>
      </c>
      <c r="V16" s="95">
        <v>1949</v>
      </c>
      <c r="W16" s="96" t="s">
        <v>790</v>
      </c>
      <c r="X16" s="97" t="s">
        <v>297</v>
      </c>
      <c r="Y16" s="98" t="s">
        <v>836</v>
      </c>
      <c r="AA16" s="89"/>
      <c r="AB16" s="158"/>
      <c r="AC16" s="90">
        <v>34700</v>
      </c>
      <c r="AD16" s="91" t="s">
        <v>438</v>
      </c>
      <c r="AE16" s="92">
        <v>34617</v>
      </c>
      <c r="AF16" s="93">
        <v>34780</v>
      </c>
      <c r="AG16" s="94" t="s">
        <v>837</v>
      </c>
      <c r="AH16" s="95">
        <v>1955</v>
      </c>
      <c r="AI16" s="96" t="s">
        <v>790</v>
      </c>
      <c r="AJ16" s="97" t="s">
        <v>321</v>
      </c>
      <c r="AK16" s="98" t="s">
        <v>838</v>
      </c>
      <c r="AM16" s="89" t="s">
        <v>809</v>
      </c>
      <c r="AN16" s="158"/>
      <c r="AO16" s="90">
        <v>36526</v>
      </c>
      <c r="AP16" s="91" t="s">
        <v>439</v>
      </c>
      <c r="AQ16" s="92">
        <v>36066</v>
      </c>
      <c r="AR16" s="93">
        <v>36354</v>
      </c>
      <c r="AS16" s="94" t="s">
        <v>839</v>
      </c>
      <c r="AT16" s="95">
        <v>1947</v>
      </c>
      <c r="AU16" s="96" t="s">
        <v>790</v>
      </c>
      <c r="AV16" s="97" t="s">
        <v>321</v>
      </c>
      <c r="AW16" s="98" t="s">
        <v>840</v>
      </c>
      <c r="AY16" s="89"/>
      <c r="AZ16" s="158"/>
      <c r="BA16" s="90">
        <v>36354</v>
      </c>
      <c r="BB16" s="91" t="s">
        <v>440</v>
      </c>
      <c r="BC16" s="92">
        <v>36354</v>
      </c>
      <c r="BD16" s="93">
        <v>37814</v>
      </c>
      <c r="BE16" s="94" t="s">
        <v>841</v>
      </c>
      <c r="BF16" s="95">
        <v>1954</v>
      </c>
      <c r="BG16" s="96" t="s">
        <v>818</v>
      </c>
      <c r="BH16" s="97" t="s">
        <v>301</v>
      </c>
      <c r="BI16" s="98" t="s">
        <v>842</v>
      </c>
      <c r="BK16" s="89"/>
      <c r="BL16" s="158"/>
      <c r="BM16" s="90">
        <v>37987</v>
      </c>
      <c r="BN16" s="91" t="s">
        <v>441</v>
      </c>
      <c r="BO16" s="92">
        <v>37814</v>
      </c>
      <c r="BP16" s="93">
        <v>39437</v>
      </c>
      <c r="BQ16" s="94" t="s">
        <v>817</v>
      </c>
      <c r="BR16" s="95">
        <v>1958</v>
      </c>
      <c r="BS16" s="96" t="s">
        <v>818</v>
      </c>
      <c r="BT16" s="97" t="s">
        <v>323</v>
      </c>
      <c r="BU16" s="98" t="s">
        <v>819</v>
      </c>
      <c r="BW16" s="89"/>
      <c r="BX16" s="158"/>
      <c r="BY16" s="90"/>
      <c r="BZ16" s="91"/>
      <c r="CA16" s="92"/>
      <c r="CB16" s="93"/>
      <c r="CC16" s="94" t="s">
        <v>292</v>
      </c>
      <c r="CD16" s="95"/>
      <c r="CE16" s="96"/>
      <c r="CF16" s="97"/>
      <c r="CG16" s="98" t="s">
        <v>292</v>
      </c>
      <c r="CI16" s="89"/>
      <c r="CJ16" s="158"/>
      <c r="CK16" s="90">
        <v>39814</v>
      </c>
      <c r="CL16" s="91" t="s">
        <v>443</v>
      </c>
      <c r="CM16" s="92">
        <v>39527</v>
      </c>
      <c r="CN16" s="93">
        <v>39812</v>
      </c>
      <c r="CO16" s="94" t="s">
        <v>843</v>
      </c>
      <c r="CP16" s="95">
        <v>1958</v>
      </c>
      <c r="CQ16" s="96" t="s">
        <v>790</v>
      </c>
      <c r="CR16" s="97" t="s">
        <v>296</v>
      </c>
      <c r="CS16" s="98" t="s">
        <v>844</v>
      </c>
      <c r="CU16" s="89"/>
      <c r="CV16" s="158"/>
      <c r="CW16" s="90">
        <v>39814</v>
      </c>
      <c r="CX16" s="91" t="s">
        <v>444</v>
      </c>
      <c r="CY16" s="92">
        <v>39527</v>
      </c>
      <c r="CZ16" s="93">
        <v>40142</v>
      </c>
      <c r="DA16" s="94" t="s">
        <v>833</v>
      </c>
      <c r="DB16" s="95">
        <v>1961</v>
      </c>
      <c r="DC16" s="96" t="s">
        <v>818</v>
      </c>
      <c r="DD16" s="97" t="s">
        <v>297</v>
      </c>
      <c r="DE16" s="98" t="s">
        <v>834</v>
      </c>
      <c r="DG16" s="89"/>
      <c r="DH16" s="158"/>
      <c r="DI16" s="90">
        <v>40179</v>
      </c>
      <c r="DJ16" s="91" t="s">
        <v>445</v>
      </c>
      <c r="DK16" s="92">
        <v>40142</v>
      </c>
      <c r="DL16" s="81">
        <v>40883</v>
      </c>
      <c r="DM16" s="94" t="s">
        <v>817</v>
      </c>
      <c r="DN16" s="95">
        <v>1958</v>
      </c>
      <c r="DO16" s="96" t="s">
        <v>818</v>
      </c>
      <c r="DP16" s="97" t="s">
        <v>323</v>
      </c>
      <c r="DQ16" s="98" t="s">
        <v>819</v>
      </c>
      <c r="DS16" s="89"/>
      <c r="DT16" s="158"/>
      <c r="DU16" s="90">
        <f t="shared" si="24"/>
        <v>41923</v>
      </c>
      <c r="DV16" s="91" t="str">
        <f t="shared" si="25"/>
        <v>Di Rupo I</v>
      </c>
      <c r="DW16" s="92">
        <f>IF(DY16="","",DU$2)</f>
        <v>40883</v>
      </c>
      <c r="DX16" s="93">
        <v>41200</v>
      </c>
      <c r="DY16" s="94" t="str">
        <f t="shared" si="26"/>
        <v>Vincent Van Quickenborne</v>
      </c>
      <c r="DZ16" s="95" t="str">
        <f t="shared" si="27"/>
        <v>1973</v>
      </c>
      <c r="EA16" s="96" t="str">
        <f t="shared" si="28"/>
        <v>male</v>
      </c>
      <c r="EB16" s="97" t="s">
        <v>621</v>
      </c>
      <c r="EC16" s="98" t="str">
        <f t="shared" si="29"/>
        <v>Quickenborne_Vincent_1973</v>
      </c>
      <c r="EE16" s="89"/>
      <c r="EF16" s="158" t="s">
        <v>1217</v>
      </c>
      <c r="EG16" s="90">
        <f t="shared" si="0"/>
        <v>43765</v>
      </c>
      <c r="EH16" s="91" t="str">
        <f t="shared" si="1"/>
        <v>Michel I</v>
      </c>
      <c r="EI16" s="92">
        <f t="shared" si="30"/>
        <v>41923</v>
      </c>
      <c r="EJ16" s="93">
        <f t="shared" si="23"/>
        <v>43765</v>
      </c>
      <c r="EK16" s="94" t="str">
        <f t="shared" si="2"/>
        <v>Alexander De Croo</v>
      </c>
      <c r="EL16" s="95" t="str">
        <f t="shared" si="3"/>
        <v>1975</v>
      </c>
      <c r="EM16" s="96" t="str">
        <f t="shared" si="4"/>
        <v>male</v>
      </c>
      <c r="EN16" s="310" t="str">
        <f t="shared" si="5"/>
        <v>be_ovld01</v>
      </c>
      <c r="EO16" s="98" t="str">
        <f t="shared" si="6"/>
        <v>Croo_Alexander_1975</v>
      </c>
      <c r="EQ16" s="89"/>
      <c r="ER16" s="219" t="s">
        <v>1595</v>
      </c>
      <c r="ES16" s="90">
        <f t="shared" si="7"/>
        <v>44105</v>
      </c>
      <c r="ET16" s="91" t="str">
        <f t="shared" si="8"/>
        <v>Wilmes I</v>
      </c>
      <c r="EU16" s="92">
        <f>IF(EW16="","",ES$2)</f>
        <v>43765</v>
      </c>
      <c r="EV16" s="93">
        <f>IF(EW16="","",ES$3)</f>
        <v>44105</v>
      </c>
      <c r="EW16" s="94" t="str">
        <f t="shared" si="9"/>
        <v>Alexander De Croo</v>
      </c>
      <c r="EX16" s="95" t="str">
        <f t="shared" si="10"/>
        <v>1975</v>
      </c>
      <c r="EY16" s="96" t="str">
        <f t="shared" si="11"/>
        <v>male</v>
      </c>
      <c r="EZ16" s="97" t="str">
        <f t="shared" si="12"/>
        <v>be_ovld01</v>
      </c>
      <c r="FA16" s="98" t="str">
        <f t="shared" si="13"/>
        <v>Croo_Alexander_1975</v>
      </c>
      <c r="FC16" s="89"/>
      <c r="FD16" s="219" t="s">
        <v>1595</v>
      </c>
      <c r="FE16" s="90">
        <f t="shared" si="14"/>
        <v>45291</v>
      </c>
      <c r="FF16" s="91" t="str">
        <f t="shared" si="15"/>
        <v>De Croo I</v>
      </c>
      <c r="FG16" s="92">
        <f t="shared" si="16"/>
        <v>44105</v>
      </c>
      <c r="FH16" s="93">
        <f t="shared" si="17"/>
        <v>45291</v>
      </c>
      <c r="FI16" s="94" t="str">
        <f t="shared" si="18"/>
        <v>Frank Vandenbroucke</v>
      </c>
      <c r="FJ16" s="95" t="str">
        <f t="shared" si="19"/>
        <v>1955</v>
      </c>
      <c r="FK16" s="96" t="str">
        <f t="shared" si="20"/>
        <v>male</v>
      </c>
      <c r="FL16" s="97" t="str">
        <f t="shared" si="21"/>
        <v>be_sp01</v>
      </c>
      <c r="FM16" s="98" t="str">
        <f t="shared" si="22"/>
        <v>Vandenbroucke_Frank_1955</v>
      </c>
      <c r="FO16" s="89"/>
      <c r="FP16" s="158" t="s">
        <v>1619</v>
      </c>
      <c r="FQ16" s="90" t="str">
        <f>IF(FU16="","",#REF!)</f>
        <v/>
      </c>
      <c r="FR16" s="91" t="str">
        <f>IF(FU16="","",FQ$1)</f>
        <v/>
      </c>
      <c r="FS16" s="92"/>
      <c r="FT16" s="93"/>
      <c r="FU16" s="94" t="str">
        <f>IF(GB16="","",IF(ISNUMBER(SEARCH(":",GB16)),MID(GB16,FIND(":",GB16)+2,FIND("(",GB16)-FIND(":",GB16)-3),LEFT(GB16,FIND("(",GB16)-2)))</f>
        <v/>
      </c>
      <c r="FV16" s="95" t="str">
        <f>IF(GB16="","",MID(GB16,FIND("(",GB16)+1,4))</f>
        <v/>
      </c>
      <c r="FW16" s="96" t="str">
        <f>IF(ISNUMBER(SEARCH("*female*",GB16)),"female",IF(ISNUMBER(SEARCH("*male*",GB16)),"male",""))</f>
        <v/>
      </c>
      <c r="FX16" s="97" t="str">
        <f>IF(GB16="","",IF(ISERROR(MID(GB16,FIND("male,",GB16)+6,(FIND(")",GB16)-(FIND("male,",GB16)+6))))=TRUE,"missing/error",MID(GB16,FIND("male,",GB16)+6,(FIND(")",GB16)-(FIND("male,",GB16)+6)))))</f>
        <v/>
      </c>
      <c r="FY16" s="98" t="str">
        <f>IF(FU16="","",(MID(FU16,(SEARCH("^^",SUBSTITUTE(FU16," ","^^",LEN(FU16)-LEN(SUBSTITUTE(FU16," ","")))))+1,99)&amp;"_"&amp;LEFT(FU16,FIND(" ",FU16)-1)&amp;"_"&amp;FV16))</f>
        <v/>
      </c>
      <c r="GA16" s="89"/>
      <c r="GB16" s="158"/>
      <c r="GC16" s="90" t="str">
        <f>IF(GG16="","",GC$3)</f>
        <v/>
      </c>
      <c r="GD16" s="91" t="str">
        <f>IF(GG16="","",GC$1)</f>
        <v/>
      </c>
      <c r="GE16" s="92"/>
      <c r="GF16" s="93"/>
      <c r="GG16" s="94" t="str">
        <f>IF(GN16="","",IF(ISNUMBER(SEARCH(":",GN16)),MID(GN16,FIND(":",GN16)+2,FIND("(",GN16)-FIND(":",GN16)-3),LEFT(GN16,FIND("(",GN16)-2)))</f>
        <v/>
      </c>
      <c r="GH16" s="95" t="str">
        <f>IF(GN16="","",MID(GN16,FIND("(",GN16)+1,4))</f>
        <v/>
      </c>
      <c r="GI16" s="96" t="str">
        <f>IF(ISNUMBER(SEARCH("*female*",GN16)),"female",IF(ISNUMBER(SEARCH("*male*",GN16)),"male",""))</f>
        <v/>
      </c>
      <c r="GJ16" s="97" t="str">
        <f>IF(GN16="","",IF(ISERROR(MID(GN16,FIND("male,",GN16)+6,(FIND(")",GN16)-(FIND("male,",GN16)+6))))=TRUE,"missing/error",MID(GN16,FIND("male,",GN16)+6,(FIND(")",GN16)-(FIND("male,",GN16)+6)))))</f>
        <v/>
      </c>
      <c r="GK16" s="98" t="str">
        <f>IF(GG16="","",(MID(GG16,(SEARCH("^^",SUBSTITUTE(GG16," ","^^",LEN(GG16)-LEN(SUBSTITUTE(GG16," ","")))))+1,99)&amp;"_"&amp;LEFT(GG16,FIND(" ",GG16)-1)&amp;"_"&amp;GH16))</f>
        <v/>
      </c>
      <c r="GM16" s="89"/>
      <c r="GN16" s="158" t="s">
        <v>292</v>
      </c>
      <c r="GO16" s="90" t="str">
        <f>IF(GS16="","",GO$3)</f>
        <v/>
      </c>
      <c r="GP16" s="91" t="str">
        <f>IF(GS16="","",GO$1)</f>
        <v/>
      </c>
      <c r="GQ16" s="92"/>
      <c r="GR16" s="93"/>
      <c r="GS16" s="94" t="str">
        <f>IF(GZ16="","",IF(ISNUMBER(SEARCH(":",GZ16)),MID(GZ16,FIND(":",GZ16)+2,FIND("(",GZ16)-FIND(":",GZ16)-3),LEFT(GZ16,FIND("(",GZ16)-2)))</f>
        <v/>
      </c>
      <c r="GT16" s="95" t="str">
        <f>IF(GZ16="","",MID(GZ16,FIND("(",GZ16)+1,4))</f>
        <v/>
      </c>
      <c r="GU16" s="96" t="str">
        <f>IF(ISNUMBER(SEARCH("*female*",GZ16)),"female",IF(ISNUMBER(SEARCH("*male*",GZ16)),"male",""))</f>
        <v/>
      </c>
      <c r="GV16" s="97" t="str">
        <f>IF(GZ16="","",IF(ISERROR(MID(GZ16,FIND("male,",GZ16)+6,(FIND(")",GZ16)-(FIND("male,",GZ16)+6))))=TRUE,"missing/error",MID(GZ16,FIND("male,",GZ16)+6,(FIND(")",GZ16)-(FIND("male,",GZ16)+6)))))</f>
        <v/>
      </c>
      <c r="GW16" s="98" t="str">
        <f>IF(GS16="","",(MID(GS16,(SEARCH("^^",SUBSTITUTE(GS16," ","^^",LEN(GS16)-LEN(SUBSTITUTE(GS16," ","")))))+1,99)&amp;"_"&amp;LEFT(GS16,FIND(" ",GS16)-1)&amp;"_"&amp;GT16))</f>
        <v/>
      </c>
      <c r="GY16" s="89"/>
      <c r="GZ16" s="158"/>
      <c r="HA16" s="90" t="str">
        <f>IF(HE16="","",HA$3)</f>
        <v/>
      </c>
      <c r="HB16" s="91" t="str">
        <f>IF(HE16="","",HA$1)</f>
        <v/>
      </c>
      <c r="HC16" s="92"/>
      <c r="HD16" s="93"/>
      <c r="HE16" s="94" t="str">
        <f>IF(HL16="","",IF(ISNUMBER(SEARCH(":",HL16)),MID(HL16,FIND(":",HL16)+2,FIND("(",HL16)-FIND(":",HL16)-3),LEFT(HL16,FIND("(",HL16)-2)))</f>
        <v/>
      </c>
      <c r="HF16" s="95" t="str">
        <f>IF(HL16="","",MID(HL16,FIND("(",HL16)+1,4))</f>
        <v/>
      </c>
      <c r="HG16" s="96" t="str">
        <f>IF(ISNUMBER(SEARCH("*female*",HL16)),"female",IF(ISNUMBER(SEARCH("*male*",HL16)),"male",""))</f>
        <v/>
      </c>
      <c r="HH16" s="97" t="str">
        <f>IF(HL16="","",IF(ISERROR(MID(HL16,FIND("male,",HL16)+6,(FIND(")",HL16)-(FIND("male,",HL16)+6))))=TRUE,"missing/error",MID(HL16,FIND("male,",HL16)+6,(FIND(")",HL16)-(FIND("male,",HL16)+6)))))</f>
        <v/>
      </c>
      <c r="HI16" s="98" t="str">
        <f>IF(HE16="","",(MID(HE16,(SEARCH("^^",SUBSTITUTE(HE16," ","^^",LEN(HE16)-LEN(SUBSTITUTE(HE16," ","")))))+1,99)&amp;"_"&amp;LEFT(HE16,FIND(" ",HE16)-1)&amp;"_"&amp;HF16))</f>
        <v/>
      </c>
      <c r="HK16" s="89"/>
      <c r="HL16" s="158" t="s">
        <v>292</v>
      </c>
      <c r="HM16" s="90" t="str">
        <f>IF(HQ16="","",HM$3)</f>
        <v/>
      </c>
      <c r="HN16" s="91" t="str">
        <f>IF(HQ16="","",HM$1)</f>
        <v/>
      </c>
      <c r="HO16" s="92"/>
      <c r="HP16" s="93"/>
      <c r="HQ16" s="94" t="str">
        <f>IF(HX16="","",IF(ISNUMBER(SEARCH(":",HX16)),MID(HX16,FIND(":",HX16)+2,FIND("(",HX16)-FIND(":",HX16)-3),LEFT(HX16,FIND("(",HX16)-2)))</f>
        <v/>
      </c>
      <c r="HR16" s="95" t="str">
        <f>IF(HX16="","",MID(HX16,FIND("(",HX16)+1,4))</f>
        <v/>
      </c>
      <c r="HS16" s="96" t="str">
        <f>IF(ISNUMBER(SEARCH("*female*",HX16)),"female",IF(ISNUMBER(SEARCH("*male*",HX16)),"male",""))</f>
        <v/>
      </c>
      <c r="HT16" s="97" t="str">
        <f>IF(HX16="","",IF(ISERROR(MID(HX16,FIND("male,",HX16)+6,(FIND(")",HX16)-(FIND("male,",HX16)+6))))=TRUE,"missing/error",MID(HX16,FIND("male,",HX16)+6,(FIND(")",HX16)-(FIND("male,",HX16)+6)))))</f>
        <v/>
      </c>
      <c r="HU16" s="98" t="str">
        <f>IF(HQ16="","",(MID(HQ16,(SEARCH("^^",SUBSTITUTE(HQ16," ","^^",LEN(HQ16)-LEN(SUBSTITUTE(HQ16," ","")))))+1,99)&amp;"_"&amp;LEFT(HQ16,FIND(" ",HQ16)-1)&amp;"_"&amp;HR16))</f>
        <v/>
      </c>
      <c r="HW16" s="89"/>
      <c r="HX16" s="158"/>
      <c r="HY16" s="90" t="str">
        <f>IF(IC16="","",HY$3)</f>
        <v/>
      </c>
      <c r="HZ16" s="91" t="str">
        <f>IF(IC16="","",HY$1)</f>
        <v/>
      </c>
      <c r="IA16" s="92"/>
      <c r="IB16" s="93"/>
      <c r="IC16" s="94" t="str">
        <f>IF(IJ16="","",IF(ISNUMBER(SEARCH(":",IJ16)),MID(IJ16,FIND(":",IJ16)+2,FIND("(",IJ16)-FIND(":",IJ16)-3),LEFT(IJ16,FIND("(",IJ16)-2)))</f>
        <v/>
      </c>
      <c r="ID16" s="95" t="str">
        <f>IF(IJ16="","",MID(IJ16,FIND("(",IJ16)+1,4))</f>
        <v/>
      </c>
      <c r="IE16" s="96" t="str">
        <f>IF(ISNUMBER(SEARCH("*female*",IJ16)),"female",IF(ISNUMBER(SEARCH("*male*",IJ16)),"male",""))</f>
        <v/>
      </c>
      <c r="IF16" s="97" t="str">
        <f>IF(IJ16="","",IF(ISERROR(MID(IJ16,FIND("male,",IJ16)+6,(FIND(")",IJ16)-(FIND("male,",IJ16)+6))))=TRUE,"missing/error",MID(IJ16,FIND("male,",IJ16)+6,(FIND(")",IJ16)-(FIND("male,",IJ16)+6)))))</f>
        <v/>
      </c>
      <c r="IG16" s="98" t="str">
        <f>IF(IC16="","",(MID(IC16,(SEARCH("^^",SUBSTITUTE(IC16," ","^^",LEN(IC16)-LEN(SUBSTITUTE(IC16," ","")))))+1,99)&amp;"_"&amp;LEFT(IC16,FIND(" ",IC16)-1)&amp;"_"&amp;ID16))</f>
        <v/>
      </c>
      <c r="II16" s="89"/>
      <c r="IJ16" s="158"/>
      <c r="IK16" s="90" t="str">
        <f>IF(IO16="","",IK$3)</f>
        <v/>
      </c>
      <c r="IL16" s="91" t="str">
        <f>IF(IO16="","",IK$1)</f>
        <v/>
      </c>
      <c r="IM16" s="92"/>
      <c r="IN16" s="93"/>
      <c r="IO16" s="94" t="str">
        <f>IF(IV16="","",IF(ISNUMBER(SEARCH(":",IV16)),MID(IV16,FIND(":",IV16)+2,FIND("(",IV16)-FIND(":",IV16)-3),LEFT(IV16,FIND("(",IV16)-2)))</f>
        <v/>
      </c>
      <c r="IP16" s="95" t="str">
        <f>IF(IV16="","",MID(IV16,FIND("(",IV16)+1,4))</f>
        <v/>
      </c>
      <c r="IQ16" s="96" t="str">
        <f>IF(ISNUMBER(SEARCH("*female*",IV16)),"female",IF(ISNUMBER(SEARCH("*male*",IV16)),"male",""))</f>
        <v/>
      </c>
      <c r="IR16" s="97" t="str">
        <f>IF(IV16="","",IF(ISERROR(MID(IV16,FIND("male,",IV16)+6,(FIND(")",IV16)-(FIND("male,",IV16)+6))))=TRUE,"missing/error",MID(IV16,FIND("male,",IV16)+6,(FIND(")",IV16)-(FIND("male,",IV16)+6)))))</f>
        <v/>
      </c>
      <c r="IS16" s="98" t="str">
        <f>IF(IO16="","",(MID(IO16,(SEARCH("^^",SUBSTITUTE(IO16," ","^^",LEN(IO16)-LEN(SUBSTITUTE(IO16," ","")))))+1,99)&amp;"_"&amp;LEFT(IO16,FIND(" ",IO16)-1)&amp;"_"&amp;IP16))</f>
        <v/>
      </c>
      <c r="IU16" s="89"/>
      <c r="IV16" s="158"/>
      <c r="IW16" s="90" t="str">
        <f>IF(JA16="","",IW$3)</f>
        <v/>
      </c>
      <c r="IX16" s="91" t="str">
        <f>IF(JA16="","",IW$1)</f>
        <v/>
      </c>
      <c r="IY16" s="92"/>
      <c r="IZ16" s="93"/>
      <c r="JA16" s="94" t="str">
        <f>IF(JH16="","",IF(ISNUMBER(SEARCH(":",JH16)),MID(JH16,FIND(":",JH16)+2,FIND("(",JH16)-FIND(":",JH16)-3),LEFT(JH16,FIND("(",JH16)-2)))</f>
        <v/>
      </c>
      <c r="JB16" s="95" t="str">
        <f>IF(JH16="","",MID(JH16,FIND("(",JH16)+1,4))</f>
        <v/>
      </c>
      <c r="JC16" s="96" t="str">
        <f>IF(ISNUMBER(SEARCH("*female*",JH16)),"female",IF(ISNUMBER(SEARCH("*male*",JH16)),"male",""))</f>
        <v/>
      </c>
      <c r="JD16" s="97" t="str">
        <f>IF(JH16="","",IF(ISERROR(MID(JH16,FIND("male,",JH16)+6,(FIND(")",JH16)-(FIND("male,",JH16)+6))))=TRUE,"missing/error",MID(JH16,FIND("male,",JH16)+6,(FIND(")",JH16)-(FIND("male,",JH16)+6)))))</f>
        <v/>
      </c>
      <c r="JE16" s="98" t="str">
        <f>IF(JA16="","",(MID(JA16,(SEARCH("^^",SUBSTITUTE(JA16," ","^^",LEN(JA16)-LEN(SUBSTITUTE(JA16," ","")))))+1,99)&amp;"_"&amp;LEFT(JA16,FIND(" ",JA16)-1)&amp;"_"&amp;JB16))</f>
        <v/>
      </c>
      <c r="JG16" s="89"/>
      <c r="JH16" s="146"/>
      <c r="JI16" s="90" t="str">
        <f>IF(JM16="","",JI$3)</f>
        <v/>
      </c>
      <c r="JJ16" s="91" t="str">
        <f>IF(JM16="","",JI$1)</f>
        <v/>
      </c>
      <c r="JK16" s="92"/>
      <c r="JL16" s="93"/>
      <c r="JM16" s="94" t="str">
        <f>IF(JT16="","",IF(ISNUMBER(SEARCH(":",JT16)),MID(JT16,FIND(":",JT16)+2,FIND("(",JT16)-FIND(":",JT16)-3),LEFT(JT16,FIND("(",JT16)-2)))</f>
        <v/>
      </c>
      <c r="JN16" s="95" t="str">
        <f>IF(JT16="","",MID(JT16,FIND("(",JT16)+1,4))</f>
        <v/>
      </c>
      <c r="JO16" s="96" t="str">
        <f>IF(ISNUMBER(SEARCH("*female*",JT16)),"female",IF(ISNUMBER(SEARCH("*male*",JT16)),"male",""))</f>
        <v/>
      </c>
      <c r="JP16" s="97" t="str">
        <f>IF(JT16="","",IF(ISERROR(MID(JT16,FIND("male,",JT16)+6,(FIND(")",JT16)-(FIND("male,",JT16)+6))))=TRUE,"missing/error",MID(JT16,FIND("male,",JT16)+6,(FIND(")",JT16)-(FIND("male,",JT16)+6)))))</f>
        <v/>
      </c>
      <c r="JQ16" s="98" t="str">
        <f>IF(JM16="","",(MID(JM16,(SEARCH("^^",SUBSTITUTE(JM16," ","^^",LEN(JM16)-LEN(SUBSTITUTE(JM16," ","")))))+1,99)&amp;"_"&amp;LEFT(JM16,FIND(" ",JM16)-1)&amp;"_"&amp;JN16))</f>
        <v/>
      </c>
      <c r="JS16" s="89"/>
      <c r="JT16" s="146"/>
      <c r="JU16" s="90" t="str">
        <f>IF(JY16="","",JU$3)</f>
        <v/>
      </c>
      <c r="JV16" s="91" t="str">
        <f>IF(JY16="","",JU$1)</f>
        <v/>
      </c>
      <c r="JW16" s="92"/>
      <c r="JX16" s="93"/>
      <c r="JY16" s="94" t="str">
        <f>IF(KF16="","",IF(ISNUMBER(SEARCH(":",KF16)),MID(KF16,FIND(":",KF16)+2,FIND("(",KF16)-FIND(":",KF16)-3),LEFT(KF16,FIND("(",KF16)-2)))</f>
        <v/>
      </c>
      <c r="JZ16" s="95" t="str">
        <f>IF(KF16="","",MID(KF16,FIND("(",KF16)+1,4))</f>
        <v/>
      </c>
      <c r="KA16" s="96" t="str">
        <f>IF(ISNUMBER(SEARCH("*female*",KF16)),"female",IF(ISNUMBER(SEARCH("*male*",KF16)),"male",""))</f>
        <v/>
      </c>
      <c r="KB16" s="97" t="str">
        <f>IF(KF16="","",IF(ISERROR(MID(KF16,FIND("male,",KF16)+6,(FIND(")",KF16)-(FIND("male,",KF16)+6))))=TRUE,"missing/error",MID(KF16,FIND("male,",KF16)+6,(FIND(")",KF16)-(FIND("male,",KF16)+6)))))</f>
        <v/>
      </c>
      <c r="KC16" s="98" t="str">
        <f>IF(JY16="","",(MID(JY16,(SEARCH("^^",SUBSTITUTE(JY16," ","^^",LEN(JY16)-LEN(SUBSTITUTE(JY16," ","")))))+1,99)&amp;"_"&amp;LEFT(JY16,FIND(" ",JY16)-1)&amp;"_"&amp;JZ16))</f>
        <v/>
      </c>
      <c r="KE16" s="89"/>
      <c r="KF16" s="146"/>
    </row>
    <row r="17" spans="1:292" ht="13.5" customHeight="1">
      <c r="A17" s="16"/>
      <c r="B17" s="89" t="s">
        <v>802</v>
      </c>
      <c r="C17" s="2" t="s">
        <v>803</v>
      </c>
      <c r="D17" s="158" t="s">
        <v>804</v>
      </c>
      <c r="E17" s="90">
        <v>33239</v>
      </c>
      <c r="F17" s="91" t="s">
        <v>788</v>
      </c>
      <c r="G17" s="92">
        <v>32272</v>
      </c>
      <c r="H17" s="93">
        <v>33514</v>
      </c>
      <c r="I17" s="94" t="s">
        <v>845</v>
      </c>
      <c r="J17" s="95">
        <v>1927</v>
      </c>
      <c r="K17" s="96" t="s">
        <v>790</v>
      </c>
      <c r="L17" s="97" t="s">
        <v>305</v>
      </c>
      <c r="M17" s="98" t="s">
        <v>846</v>
      </c>
      <c r="O17" s="89"/>
      <c r="P17" s="158"/>
      <c r="Q17" s="90"/>
      <c r="R17" s="91"/>
      <c r="S17" s="92"/>
      <c r="T17" s="93"/>
      <c r="U17" s="94"/>
      <c r="V17" s="95"/>
      <c r="W17" s="96"/>
      <c r="X17" s="97"/>
      <c r="Y17" s="98"/>
      <c r="AA17" s="89"/>
      <c r="AB17" s="158"/>
      <c r="AC17" s="90">
        <v>35065</v>
      </c>
      <c r="AD17" s="91" t="s">
        <v>438</v>
      </c>
      <c r="AE17" s="92">
        <v>34780</v>
      </c>
      <c r="AF17" s="93">
        <v>34873</v>
      </c>
      <c r="AG17" s="94" t="s">
        <v>826</v>
      </c>
      <c r="AH17" s="95">
        <v>1955</v>
      </c>
      <c r="AI17" s="96" t="s">
        <v>790</v>
      </c>
      <c r="AJ17" s="97" t="s">
        <v>321</v>
      </c>
      <c r="AK17" s="98" t="s">
        <v>827</v>
      </c>
      <c r="AM17" s="89"/>
      <c r="AN17" s="158"/>
      <c r="AO17" s="90">
        <v>35065</v>
      </c>
      <c r="AP17" s="91" t="s">
        <v>439</v>
      </c>
      <c r="AQ17" s="92">
        <v>34873</v>
      </c>
      <c r="AR17" s="93">
        <v>34946</v>
      </c>
      <c r="AS17" s="94" t="s">
        <v>835</v>
      </c>
      <c r="AT17" s="95">
        <v>1949</v>
      </c>
      <c r="AU17" s="96" t="s">
        <v>790</v>
      </c>
      <c r="AV17" s="97" t="s">
        <v>297</v>
      </c>
      <c r="AW17" s="98" t="s">
        <v>836</v>
      </c>
      <c r="AY17" s="89" t="s">
        <v>809</v>
      </c>
      <c r="AZ17" s="158"/>
      <c r="BA17" s="90"/>
      <c r="BB17" s="91"/>
      <c r="BC17" s="92"/>
      <c r="BD17" s="93"/>
      <c r="BE17" s="94" t="s">
        <v>292</v>
      </c>
      <c r="BF17" s="95"/>
      <c r="BG17" s="96"/>
      <c r="BH17" s="97"/>
      <c r="BI17" s="98" t="s">
        <v>292</v>
      </c>
      <c r="BK17" s="89"/>
      <c r="BL17" s="158"/>
      <c r="BM17" s="90">
        <v>37987</v>
      </c>
      <c r="BN17" s="91" t="s">
        <v>441</v>
      </c>
      <c r="BO17" s="92">
        <v>37814</v>
      </c>
      <c r="BP17" s="93">
        <v>39437</v>
      </c>
      <c r="BQ17" s="94" t="s">
        <v>826</v>
      </c>
      <c r="BR17" s="95">
        <v>1955</v>
      </c>
      <c r="BS17" s="96" t="s">
        <v>790</v>
      </c>
      <c r="BT17" s="97" t="s">
        <v>321</v>
      </c>
      <c r="BU17" s="98" t="s">
        <v>827</v>
      </c>
      <c r="BW17" s="89"/>
      <c r="BX17" s="158"/>
      <c r="BY17" s="90"/>
      <c r="BZ17" s="91"/>
      <c r="CA17" s="92"/>
      <c r="CB17" s="93"/>
      <c r="CC17" s="94" t="s">
        <v>292</v>
      </c>
      <c r="CD17" s="95"/>
      <c r="CE17" s="96"/>
      <c r="CF17" s="97"/>
      <c r="CG17" s="98" t="s">
        <v>292</v>
      </c>
      <c r="CI17" s="89"/>
      <c r="CJ17" s="158"/>
      <c r="CK17" s="90"/>
      <c r="CL17" s="91"/>
      <c r="CM17" s="92"/>
      <c r="CN17" s="93"/>
      <c r="CO17" s="94" t="s">
        <v>292</v>
      </c>
      <c r="CP17" s="95"/>
      <c r="CQ17" s="96"/>
      <c r="CR17" s="97"/>
      <c r="CS17" s="98" t="s">
        <v>292</v>
      </c>
      <c r="CU17" s="89"/>
      <c r="CV17" s="158"/>
      <c r="CW17" s="90">
        <v>40179</v>
      </c>
      <c r="CX17" s="91" t="s">
        <v>444</v>
      </c>
      <c r="CY17" s="92">
        <v>40011</v>
      </c>
      <c r="CZ17" s="93">
        <v>40142</v>
      </c>
      <c r="DA17" s="94" t="s">
        <v>822</v>
      </c>
      <c r="DB17" s="95">
        <v>1958</v>
      </c>
      <c r="DC17" s="96" t="s">
        <v>790</v>
      </c>
      <c r="DD17" s="97" t="s">
        <v>621</v>
      </c>
      <c r="DE17" s="98" t="s">
        <v>823</v>
      </c>
      <c r="DG17" s="89"/>
      <c r="DH17" s="158"/>
      <c r="DI17" s="90"/>
      <c r="DJ17" s="91"/>
      <c r="DK17" s="92"/>
      <c r="DL17" s="93"/>
      <c r="DM17" s="94" t="s">
        <v>292</v>
      </c>
      <c r="DN17" s="95"/>
      <c r="DO17" s="96"/>
      <c r="DP17" s="97"/>
      <c r="DQ17" s="98" t="s">
        <v>292</v>
      </c>
      <c r="DS17" s="89"/>
      <c r="DT17" s="158"/>
      <c r="DU17" s="90">
        <f t="shared" si="24"/>
        <v>41923</v>
      </c>
      <c r="DV17" s="91" t="str">
        <f t="shared" si="25"/>
        <v>Di Rupo I</v>
      </c>
      <c r="DW17" s="92">
        <f>IF(DY17="","",DU$2)</f>
        <v>40883</v>
      </c>
      <c r="DX17" s="93">
        <v>41842</v>
      </c>
      <c r="DY17" s="94" t="str">
        <f t="shared" si="26"/>
        <v>Joëlle Milquet</v>
      </c>
      <c r="DZ17" s="95" t="str">
        <f t="shared" si="27"/>
        <v>1961</v>
      </c>
      <c r="EA17" s="96" t="str">
        <f t="shared" si="28"/>
        <v>female</v>
      </c>
      <c r="EB17" s="97" t="s">
        <v>297</v>
      </c>
      <c r="EC17" s="98" t="str">
        <f t="shared" si="29"/>
        <v>Milquet_Joëlle_1961</v>
      </c>
      <c r="EE17" s="89"/>
      <c r="EF17" s="158" t="s">
        <v>1218</v>
      </c>
      <c r="EG17" s="90" t="str">
        <f t="shared" si="0"/>
        <v/>
      </c>
      <c r="EH17" s="91" t="str">
        <f t="shared" si="1"/>
        <v/>
      </c>
      <c r="EI17" s="92" t="str">
        <f t="shared" si="30"/>
        <v/>
      </c>
      <c r="EJ17" s="93" t="str">
        <f t="shared" si="23"/>
        <v/>
      </c>
      <c r="EK17" s="94" t="str">
        <f t="shared" si="2"/>
        <v/>
      </c>
      <c r="EL17" s="95" t="str">
        <f t="shared" si="3"/>
        <v/>
      </c>
      <c r="EM17" s="96" t="str">
        <f t="shared" si="4"/>
        <v/>
      </c>
      <c r="EN17" s="97" t="str">
        <f t="shared" si="5"/>
        <v/>
      </c>
      <c r="EO17" s="98" t="str">
        <f t="shared" si="6"/>
        <v/>
      </c>
      <c r="EQ17" s="89"/>
      <c r="ER17" s="158"/>
      <c r="ES17" s="90"/>
      <c r="ET17" s="91" t="str">
        <f t="shared" si="8"/>
        <v/>
      </c>
      <c r="EU17" s="92"/>
      <c r="EV17" s="93"/>
      <c r="EW17" s="94" t="str">
        <f t="shared" si="9"/>
        <v/>
      </c>
      <c r="EX17" s="95" t="str">
        <f t="shared" si="10"/>
        <v/>
      </c>
      <c r="EY17" s="96" t="str">
        <f t="shared" si="11"/>
        <v/>
      </c>
      <c r="EZ17" s="97" t="str">
        <f t="shared" si="12"/>
        <v/>
      </c>
      <c r="FA17" s="98" t="str">
        <f t="shared" si="13"/>
        <v/>
      </c>
      <c r="FC17" s="89"/>
      <c r="FD17" s="158"/>
      <c r="FE17" s="90">
        <f t="shared" si="14"/>
        <v>45291</v>
      </c>
      <c r="FF17" s="91" t="str">
        <f t="shared" si="15"/>
        <v>De Croo I</v>
      </c>
      <c r="FG17" s="92">
        <f t="shared" si="16"/>
        <v>44105</v>
      </c>
      <c r="FH17" s="93">
        <f t="shared" si="17"/>
        <v>45291</v>
      </c>
      <c r="FI17" s="94" t="str">
        <f t="shared" si="18"/>
        <v>Petra De Sutter</v>
      </c>
      <c r="FJ17" s="95" t="str">
        <f t="shared" si="19"/>
        <v>1963</v>
      </c>
      <c r="FK17" s="96" t="str">
        <f t="shared" si="20"/>
        <v>female</v>
      </c>
      <c r="FL17" s="97" t="str">
        <f t="shared" si="21"/>
        <v>be_g01</v>
      </c>
      <c r="FM17" s="98" t="str">
        <f t="shared" si="22"/>
        <v>Sutter_Petra_1963</v>
      </c>
      <c r="FO17" s="89"/>
      <c r="FP17" s="158" t="s">
        <v>1621</v>
      </c>
      <c r="FQ17" s="90" t="str">
        <f>IF(FU17="","",#REF!)</f>
        <v/>
      </c>
      <c r="FR17" s="91" t="str">
        <f>IF(FU17="","",FQ$1)</f>
        <v/>
      </c>
      <c r="FS17" s="92"/>
      <c r="FT17" s="93"/>
      <c r="FU17" s="94" t="str">
        <f>IF(GB17="","",IF(ISNUMBER(SEARCH(":",GB17)),MID(GB17,FIND(":",GB17)+2,FIND("(",GB17)-FIND(":",GB17)-3),LEFT(GB17,FIND("(",GB17)-2)))</f>
        <v/>
      </c>
      <c r="FV17" s="95" t="str">
        <f>IF(GB17="","",MID(GB17,FIND("(",GB17)+1,4))</f>
        <v/>
      </c>
      <c r="FW17" s="96" t="str">
        <f>IF(ISNUMBER(SEARCH("*female*",GB17)),"female",IF(ISNUMBER(SEARCH("*male*",GB17)),"male",""))</f>
        <v/>
      </c>
      <c r="FX17" s="97" t="str">
        <f>IF(GB17="","",IF(ISERROR(MID(GB17,FIND("male,",GB17)+6,(FIND(")",GB17)-(FIND("male,",GB17)+6))))=TRUE,"missing/error",MID(GB17,FIND("male,",GB17)+6,(FIND(")",GB17)-(FIND("male,",GB17)+6)))))</f>
        <v/>
      </c>
      <c r="FY17" s="98" t="str">
        <f>IF(FU17="","",(MID(FU17,(SEARCH("^^",SUBSTITUTE(FU17," ","^^",LEN(FU17)-LEN(SUBSTITUTE(FU17," ","")))))+1,99)&amp;"_"&amp;LEFT(FU17,FIND(" ",FU17)-1)&amp;"_"&amp;FV17))</f>
        <v/>
      </c>
      <c r="GA17" s="89"/>
      <c r="GB17" s="158"/>
      <c r="GC17" s="90" t="str">
        <f>IF(GG17="","",GC$3)</f>
        <v/>
      </c>
      <c r="GD17" s="91" t="str">
        <f>IF(GG17="","",GC$1)</f>
        <v/>
      </c>
      <c r="GE17" s="92"/>
      <c r="GF17" s="93"/>
      <c r="GG17" s="94" t="str">
        <f>IF(GN17="","",IF(ISNUMBER(SEARCH(":",GN17)),MID(GN17,FIND(":",GN17)+2,FIND("(",GN17)-FIND(":",GN17)-3),LEFT(GN17,FIND("(",GN17)-2)))</f>
        <v/>
      </c>
      <c r="GH17" s="95" t="str">
        <f>IF(GN17="","",MID(GN17,FIND("(",GN17)+1,4))</f>
        <v/>
      </c>
      <c r="GI17" s="96" t="str">
        <f>IF(ISNUMBER(SEARCH("*female*",GN17)),"female",IF(ISNUMBER(SEARCH("*male*",GN17)),"male",""))</f>
        <v/>
      </c>
      <c r="GJ17" s="97" t="str">
        <f>IF(GN17="","",IF(ISERROR(MID(GN17,FIND("male,",GN17)+6,(FIND(")",GN17)-(FIND("male,",GN17)+6))))=TRUE,"missing/error",MID(GN17,FIND("male,",GN17)+6,(FIND(")",GN17)-(FIND("male,",GN17)+6)))))</f>
        <v/>
      </c>
      <c r="GK17" s="98" t="str">
        <f>IF(GG17="","",(MID(GG17,(SEARCH("^^",SUBSTITUTE(GG17," ","^^",LEN(GG17)-LEN(SUBSTITUTE(GG17," ","")))))+1,99)&amp;"_"&amp;LEFT(GG17,FIND(" ",GG17)-1)&amp;"_"&amp;GH17))</f>
        <v/>
      </c>
      <c r="GM17" s="89"/>
      <c r="GN17" s="158" t="s">
        <v>292</v>
      </c>
      <c r="GO17" s="90" t="str">
        <f>IF(GS17="","",GO$3)</f>
        <v/>
      </c>
      <c r="GP17" s="91" t="str">
        <f>IF(GS17="","",GO$1)</f>
        <v/>
      </c>
      <c r="GQ17" s="92"/>
      <c r="GR17" s="93"/>
      <c r="GS17" s="94" t="str">
        <f>IF(GZ17="","",IF(ISNUMBER(SEARCH(":",GZ17)),MID(GZ17,FIND(":",GZ17)+2,FIND("(",GZ17)-FIND(":",GZ17)-3),LEFT(GZ17,FIND("(",GZ17)-2)))</f>
        <v/>
      </c>
      <c r="GT17" s="95" t="str">
        <f>IF(GZ17="","",MID(GZ17,FIND("(",GZ17)+1,4))</f>
        <v/>
      </c>
      <c r="GU17" s="96" t="str">
        <f>IF(ISNUMBER(SEARCH("*female*",GZ17)),"female",IF(ISNUMBER(SEARCH("*male*",GZ17)),"male",""))</f>
        <v/>
      </c>
      <c r="GV17" s="97" t="str">
        <f>IF(GZ17="","",IF(ISERROR(MID(GZ17,FIND("male,",GZ17)+6,(FIND(")",GZ17)-(FIND("male,",GZ17)+6))))=TRUE,"missing/error",MID(GZ17,FIND("male,",GZ17)+6,(FIND(")",GZ17)-(FIND("male,",GZ17)+6)))))</f>
        <v/>
      </c>
      <c r="GW17" s="98" t="str">
        <f>IF(GS17="","",(MID(GS17,(SEARCH("^^",SUBSTITUTE(GS17," ","^^",LEN(GS17)-LEN(SUBSTITUTE(GS17," ","")))))+1,99)&amp;"_"&amp;LEFT(GS17,FIND(" ",GS17)-1)&amp;"_"&amp;GT17))</f>
        <v/>
      </c>
      <c r="GY17" s="89"/>
      <c r="GZ17" s="158"/>
      <c r="HA17" s="90" t="str">
        <f>IF(HE17="","",HA$3)</f>
        <v/>
      </c>
      <c r="HB17" s="91" t="str">
        <f>IF(HE17="","",HA$1)</f>
        <v/>
      </c>
      <c r="HC17" s="92"/>
      <c r="HD17" s="93"/>
      <c r="HE17" s="94" t="str">
        <f>IF(HL17="","",IF(ISNUMBER(SEARCH(":",HL17)),MID(HL17,FIND(":",HL17)+2,FIND("(",HL17)-FIND(":",HL17)-3),LEFT(HL17,FIND("(",HL17)-2)))</f>
        <v/>
      </c>
      <c r="HF17" s="95" t="str">
        <f>IF(HL17="","",MID(HL17,FIND("(",HL17)+1,4))</f>
        <v/>
      </c>
      <c r="HG17" s="96" t="str">
        <f>IF(ISNUMBER(SEARCH("*female*",HL17)),"female",IF(ISNUMBER(SEARCH("*male*",HL17)),"male",""))</f>
        <v/>
      </c>
      <c r="HH17" s="97" t="str">
        <f>IF(HL17="","",IF(ISERROR(MID(HL17,FIND("male,",HL17)+6,(FIND(")",HL17)-(FIND("male,",HL17)+6))))=TRUE,"missing/error",MID(HL17,FIND("male,",HL17)+6,(FIND(")",HL17)-(FIND("male,",HL17)+6)))))</f>
        <v/>
      </c>
      <c r="HI17" s="98" t="str">
        <f>IF(HE17="","",(MID(HE17,(SEARCH("^^",SUBSTITUTE(HE17," ","^^",LEN(HE17)-LEN(SUBSTITUTE(HE17," ","")))))+1,99)&amp;"_"&amp;LEFT(HE17,FIND(" ",HE17)-1)&amp;"_"&amp;HF17))</f>
        <v/>
      </c>
      <c r="HK17" s="89"/>
      <c r="HL17" s="158" t="s">
        <v>292</v>
      </c>
      <c r="HM17" s="90" t="str">
        <f>IF(HQ17="","",HM$3)</f>
        <v/>
      </c>
      <c r="HN17" s="91" t="str">
        <f>IF(HQ17="","",HM$1)</f>
        <v/>
      </c>
      <c r="HO17" s="92"/>
      <c r="HP17" s="93"/>
      <c r="HQ17" s="94" t="str">
        <f>IF(HX17="","",IF(ISNUMBER(SEARCH(":",HX17)),MID(HX17,FIND(":",HX17)+2,FIND("(",HX17)-FIND(":",HX17)-3),LEFT(HX17,FIND("(",HX17)-2)))</f>
        <v/>
      </c>
      <c r="HR17" s="95" t="str">
        <f>IF(HX17="","",MID(HX17,FIND("(",HX17)+1,4))</f>
        <v/>
      </c>
      <c r="HS17" s="96" t="str">
        <f>IF(ISNUMBER(SEARCH("*female*",HX17)),"female",IF(ISNUMBER(SEARCH("*male*",HX17)),"male",""))</f>
        <v/>
      </c>
      <c r="HT17" s="97" t="str">
        <f>IF(HX17="","",IF(ISERROR(MID(HX17,FIND("male,",HX17)+6,(FIND(")",HX17)-(FIND("male,",HX17)+6))))=TRUE,"missing/error",MID(HX17,FIND("male,",HX17)+6,(FIND(")",HX17)-(FIND("male,",HX17)+6)))))</f>
        <v/>
      </c>
      <c r="HU17" s="98" t="str">
        <f>IF(HQ17="","",(MID(HQ17,(SEARCH("^^",SUBSTITUTE(HQ17," ","^^",LEN(HQ17)-LEN(SUBSTITUTE(HQ17," ","")))))+1,99)&amp;"_"&amp;LEFT(HQ17,FIND(" ",HQ17)-1)&amp;"_"&amp;HR17))</f>
        <v/>
      </c>
      <c r="HW17" s="89"/>
      <c r="HX17" s="158"/>
      <c r="HY17" s="90" t="str">
        <f>IF(IC17="","",HY$3)</f>
        <v/>
      </c>
      <c r="HZ17" s="91" t="str">
        <f>IF(IC17="","",HY$1)</f>
        <v/>
      </c>
      <c r="IA17" s="92"/>
      <c r="IB17" s="93"/>
      <c r="IC17" s="94" t="str">
        <f>IF(IJ17="","",IF(ISNUMBER(SEARCH(":",IJ17)),MID(IJ17,FIND(":",IJ17)+2,FIND("(",IJ17)-FIND(":",IJ17)-3),LEFT(IJ17,FIND("(",IJ17)-2)))</f>
        <v/>
      </c>
      <c r="ID17" s="95" t="str">
        <f>IF(IJ17="","",MID(IJ17,FIND("(",IJ17)+1,4))</f>
        <v/>
      </c>
      <c r="IE17" s="96" t="str">
        <f>IF(ISNUMBER(SEARCH("*female*",IJ17)),"female",IF(ISNUMBER(SEARCH("*male*",IJ17)),"male",""))</f>
        <v/>
      </c>
      <c r="IF17" s="97" t="str">
        <f>IF(IJ17="","",IF(ISERROR(MID(IJ17,FIND("male,",IJ17)+6,(FIND(")",IJ17)-(FIND("male,",IJ17)+6))))=TRUE,"missing/error",MID(IJ17,FIND("male,",IJ17)+6,(FIND(")",IJ17)-(FIND("male,",IJ17)+6)))))</f>
        <v/>
      </c>
      <c r="IG17" s="98" t="str">
        <f>IF(IC17="","",(MID(IC17,(SEARCH("^^",SUBSTITUTE(IC17," ","^^",LEN(IC17)-LEN(SUBSTITUTE(IC17," ","")))))+1,99)&amp;"_"&amp;LEFT(IC17,FIND(" ",IC17)-1)&amp;"_"&amp;ID17))</f>
        <v/>
      </c>
      <c r="II17" s="89"/>
      <c r="IJ17" s="158"/>
      <c r="IK17" s="90" t="str">
        <f>IF(IO17="","",IK$3)</f>
        <v/>
      </c>
      <c r="IL17" s="91" t="str">
        <f>IF(IO17="","",IK$1)</f>
        <v/>
      </c>
      <c r="IM17" s="92"/>
      <c r="IN17" s="93"/>
      <c r="IO17" s="94" t="str">
        <f>IF(IV17="","",IF(ISNUMBER(SEARCH(":",IV17)),MID(IV17,FIND(":",IV17)+2,FIND("(",IV17)-FIND(":",IV17)-3),LEFT(IV17,FIND("(",IV17)-2)))</f>
        <v/>
      </c>
      <c r="IP17" s="95" t="str">
        <f>IF(IV17="","",MID(IV17,FIND("(",IV17)+1,4))</f>
        <v/>
      </c>
      <c r="IQ17" s="96" t="str">
        <f>IF(ISNUMBER(SEARCH("*female*",IV17)),"female",IF(ISNUMBER(SEARCH("*male*",IV17)),"male",""))</f>
        <v/>
      </c>
      <c r="IR17" s="97" t="str">
        <f>IF(IV17="","",IF(ISERROR(MID(IV17,FIND("male,",IV17)+6,(FIND(")",IV17)-(FIND("male,",IV17)+6))))=TRUE,"missing/error",MID(IV17,FIND("male,",IV17)+6,(FIND(")",IV17)-(FIND("male,",IV17)+6)))))</f>
        <v/>
      </c>
      <c r="IS17" s="98" t="str">
        <f>IF(IO17="","",(MID(IO17,(SEARCH("^^",SUBSTITUTE(IO17," ","^^",LEN(IO17)-LEN(SUBSTITUTE(IO17," ","")))))+1,99)&amp;"_"&amp;LEFT(IO17,FIND(" ",IO17)-1)&amp;"_"&amp;IP17))</f>
        <v/>
      </c>
      <c r="IU17" s="89"/>
      <c r="IV17" s="158"/>
      <c r="IW17" s="90" t="str">
        <f>IF(JA17="","",IW$3)</f>
        <v/>
      </c>
      <c r="IX17" s="91" t="str">
        <f>IF(JA17="","",IW$1)</f>
        <v/>
      </c>
      <c r="IY17" s="92"/>
      <c r="IZ17" s="93"/>
      <c r="JA17" s="94" t="str">
        <f>IF(JH17="","",IF(ISNUMBER(SEARCH(":",JH17)),MID(JH17,FIND(":",JH17)+2,FIND("(",JH17)-FIND(":",JH17)-3),LEFT(JH17,FIND("(",JH17)-2)))</f>
        <v/>
      </c>
      <c r="JB17" s="95" t="str">
        <f>IF(JH17="","",MID(JH17,FIND("(",JH17)+1,4))</f>
        <v/>
      </c>
      <c r="JC17" s="96" t="str">
        <f>IF(ISNUMBER(SEARCH("*female*",JH17)),"female",IF(ISNUMBER(SEARCH("*male*",JH17)),"male",""))</f>
        <v/>
      </c>
      <c r="JD17" s="97" t="str">
        <f>IF(JH17="","",IF(ISERROR(MID(JH17,FIND("male,",JH17)+6,(FIND(")",JH17)-(FIND("male,",JH17)+6))))=TRUE,"missing/error",MID(JH17,FIND("male,",JH17)+6,(FIND(")",JH17)-(FIND("male,",JH17)+6)))))</f>
        <v/>
      </c>
      <c r="JE17" s="98" t="str">
        <f>IF(JA17="","",(MID(JA17,(SEARCH("^^",SUBSTITUTE(JA17," ","^^",LEN(JA17)-LEN(SUBSTITUTE(JA17," ","")))))+1,99)&amp;"_"&amp;LEFT(JA17,FIND(" ",JA17)-1)&amp;"_"&amp;JB17))</f>
        <v/>
      </c>
      <c r="JG17" s="89"/>
      <c r="JH17" s="146"/>
      <c r="JI17" s="90" t="str">
        <f>IF(JM17="","",JI$3)</f>
        <v/>
      </c>
      <c r="JJ17" s="91" t="str">
        <f>IF(JM17="","",JI$1)</f>
        <v/>
      </c>
      <c r="JK17" s="92"/>
      <c r="JL17" s="93"/>
      <c r="JM17" s="94" t="str">
        <f>IF(JT17="","",IF(ISNUMBER(SEARCH(":",JT17)),MID(JT17,FIND(":",JT17)+2,FIND("(",JT17)-FIND(":",JT17)-3),LEFT(JT17,FIND("(",JT17)-2)))</f>
        <v/>
      </c>
      <c r="JN17" s="95" t="str">
        <f>IF(JT17="","",MID(JT17,FIND("(",JT17)+1,4))</f>
        <v/>
      </c>
      <c r="JO17" s="96" t="str">
        <f>IF(ISNUMBER(SEARCH("*female*",JT17)),"female",IF(ISNUMBER(SEARCH("*male*",JT17)),"male",""))</f>
        <v/>
      </c>
      <c r="JP17" s="97" t="str">
        <f>IF(JT17="","",IF(ISERROR(MID(JT17,FIND("male,",JT17)+6,(FIND(")",JT17)-(FIND("male,",JT17)+6))))=TRUE,"missing/error",MID(JT17,FIND("male,",JT17)+6,(FIND(")",JT17)-(FIND("male,",JT17)+6)))))</f>
        <v/>
      </c>
      <c r="JQ17" s="98" t="str">
        <f>IF(JM17="","",(MID(JM17,(SEARCH("^^",SUBSTITUTE(JM17," ","^^",LEN(JM17)-LEN(SUBSTITUTE(JM17," ","")))))+1,99)&amp;"_"&amp;LEFT(JM17,FIND(" ",JM17)-1)&amp;"_"&amp;JN17))</f>
        <v/>
      </c>
      <c r="JS17" s="89"/>
      <c r="JT17" s="146"/>
      <c r="JU17" s="90" t="str">
        <f>IF(JY17="","",JU$3)</f>
        <v/>
      </c>
      <c r="JV17" s="91" t="str">
        <f>IF(JY17="","",JU$1)</f>
        <v/>
      </c>
      <c r="JW17" s="92"/>
      <c r="JX17" s="93"/>
      <c r="JY17" s="94" t="str">
        <f>IF(KF17="","",IF(ISNUMBER(SEARCH(":",KF17)),MID(KF17,FIND(":",KF17)+2,FIND("(",KF17)-FIND(":",KF17)-3),LEFT(KF17,FIND("(",KF17)-2)))</f>
        <v/>
      </c>
      <c r="JZ17" s="95" t="str">
        <f>IF(KF17="","",MID(KF17,FIND("(",KF17)+1,4))</f>
        <v/>
      </c>
      <c r="KA17" s="96" t="str">
        <f>IF(ISNUMBER(SEARCH("*female*",KF17)),"female",IF(ISNUMBER(SEARCH("*male*",KF17)),"male",""))</f>
        <v/>
      </c>
      <c r="KB17" s="97" t="str">
        <f>IF(KF17="","",IF(ISERROR(MID(KF17,FIND("male,",KF17)+6,(FIND(")",KF17)-(FIND("male,",KF17)+6))))=TRUE,"missing/error",MID(KF17,FIND("male,",KF17)+6,(FIND(")",KF17)-(FIND("male,",KF17)+6)))))</f>
        <v/>
      </c>
      <c r="KC17" s="98" t="str">
        <f>IF(JY17="","",(MID(JY17,(SEARCH("^^",SUBSTITUTE(JY17," ","^^",LEN(JY17)-LEN(SUBSTITUTE(JY17," ","")))))+1,99)&amp;"_"&amp;LEFT(JY17,FIND(" ",JY17)-1)&amp;"_"&amp;JZ17))</f>
        <v/>
      </c>
      <c r="KE17" s="89"/>
      <c r="KF17" s="146"/>
    </row>
    <row r="18" spans="1:292" ht="13.5" customHeight="1">
      <c r="A18" s="16"/>
      <c r="B18" s="89" t="s">
        <v>802</v>
      </c>
      <c r="C18" s="2" t="s">
        <v>803</v>
      </c>
      <c r="D18" s="158" t="s">
        <v>804</v>
      </c>
      <c r="E18" s="90"/>
      <c r="F18" s="91"/>
      <c r="G18" s="92"/>
      <c r="H18" s="93"/>
      <c r="I18" s="94" t="s">
        <v>292</v>
      </c>
      <c r="J18" s="95"/>
      <c r="K18" s="96"/>
      <c r="L18" s="97"/>
      <c r="M18" s="98" t="s">
        <v>292</v>
      </c>
      <c r="O18" s="89"/>
      <c r="P18" s="158"/>
      <c r="Q18" s="90"/>
      <c r="R18" s="91"/>
      <c r="S18" s="92"/>
      <c r="T18" s="93"/>
      <c r="U18" s="94" t="s">
        <v>292</v>
      </c>
      <c r="V18" s="95"/>
      <c r="W18" s="96"/>
      <c r="X18" s="97"/>
      <c r="Y18" s="98" t="s">
        <v>292</v>
      </c>
      <c r="AA18" s="89"/>
      <c r="AB18" s="158"/>
      <c r="AC18" s="90">
        <v>33676</v>
      </c>
      <c r="AD18" s="91" t="s">
        <v>438</v>
      </c>
      <c r="AE18" s="92">
        <v>33676</v>
      </c>
      <c r="AF18" s="93">
        <v>34873</v>
      </c>
      <c r="AG18" s="94" t="s">
        <v>835</v>
      </c>
      <c r="AH18" s="95">
        <v>1949</v>
      </c>
      <c r="AI18" s="96" t="s">
        <v>790</v>
      </c>
      <c r="AJ18" s="97" t="s">
        <v>297</v>
      </c>
      <c r="AK18" s="98" t="s">
        <v>836</v>
      </c>
      <c r="AM18" s="89"/>
      <c r="AN18" s="158"/>
      <c r="AO18" s="90">
        <v>35065</v>
      </c>
      <c r="AP18" s="91" t="s">
        <v>439</v>
      </c>
      <c r="AQ18" s="92">
        <v>34946</v>
      </c>
      <c r="AR18" s="93"/>
      <c r="AS18" s="94" t="s">
        <v>847</v>
      </c>
      <c r="AT18" s="95">
        <v>1948</v>
      </c>
      <c r="AU18" s="96" t="s">
        <v>790</v>
      </c>
      <c r="AV18" s="97" t="s">
        <v>297</v>
      </c>
      <c r="AW18" s="98" t="s">
        <v>848</v>
      </c>
      <c r="AY18" s="89"/>
      <c r="AZ18" s="158"/>
      <c r="BA18" s="90"/>
      <c r="BB18" s="91"/>
      <c r="BC18" s="92"/>
      <c r="BD18" s="93"/>
      <c r="BE18" s="94" t="s">
        <v>292</v>
      </c>
      <c r="BF18" s="95"/>
      <c r="BG18" s="96"/>
      <c r="BH18" s="97"/>
      <c r="BI18" s="98" t="s">
        <v>292</v>
      </c>
      <c r="BK18" s="89"/>
      <c r="BL18" s="158"/>
      <c r="BM18" s="90"/>
      <c r="BN18" s="91"/>
      <c r="BO18" s="92"/>
      <c r="BP18" s="93"/>
      <c r="BQ18" s="94" t="s">
        <v>292</v>
      </c>
      <c r="BR18" s="95"/>
      <c r="BS18" s="96"/>
      <c r="BT18" s="97"/>
      <c r="BU18" s="98" t="s">
        <v>292</v>
      </c>
      <c r="BW18" s="89"/>
      <c r="BX18" s="158"/>
      <c r="BY18" s="90"/>
      <c r="BZ18" s="91"/>
      <c r="CA18" s="92"/>
      <c r="CB18" s="93"/>
      <c r="CC18" s="94" t="s">
        <v>292</v>
      </c>
      <c r="CD18" s="95"/>
      <c r="CE18" s="96"/>
      <c r="CF18" s="97"/>
      <c r="CG18" s="98" t="s">
        <v>292</v>
      </c>
      <c r="CI18" s="89"/>
      <c r="CJ18" s="158"/>
      <c r="CK18" s="90"/>
      <c r="CL18" s="91"/>
      <c r="CM18" s="92"/>
      <c r="CN18" s="93"/>
      <c r="CO18" s="94" t="s">
        <v>292</v>
      </c>
      <c r="CP18" s="95"/>
      <c r="CQ18" s="96"/>
      <c r="CR18" s="97"/>
      <c r="CS18" s="98" t="s">
        <v>292</v>
      </c>
      <c r="CU18" s="89"/>
      <c r="CV18" s="158"/>
      <c r="CW18" s="90"/>
      <c r="CX18" s="91"/>
      <c r="CY18" s="92"/>
      <c r="CZ18" s="93"/>
      <c r="DA18" s="94" t="s">
        <v>292</v>
      </c>
      <c r="DB18" s="95"/>
      <c r="DC18" s="96"/>
      <c r="DD18" s="97"/>
      <c r="DE18" s="98" t="s">
        <v>292</v>
      </c>
      <c r="DG18" s="89"/>
      <c r="DH18" s="158"/>
      <c r="DI18" s="90"/>
      <c r="DJ18" s="91"/>
      <c r="DK18" s="92"/>
      <c r="DL18" s="93"/>
      <c r="DM18" s="94" t="s">
        <v>292</v>
      </c>
      <c r="DN18" s="95"/>
      <c r="DO18" s="96"/>
      <c r="DP18" s="97"/>
      <c r="DQ18" s="98" t="s">
        <v>292</v>
      </c>
      <c r="DS18" s="89"/>
      <c r="DT18" s="158"/>
      <c r="DU18" s="90">
        <f t="shared" si="24"/>
        <v>41923</v>
      </c>
      <c r="DV18" s="91" t="str">
        <f t="shared" si="25"/>
        <v>Di Rupo I</v>
      </c>
      <c r="DW18" s="92">
        <f>IF(DY18="","",DU$2)</f>
        <v>40883</v>
      </c>
      <c r="DX18" s="93">
        <f t="shared" ref="DX18:DX25" si="31">IF(DY18="","",DU$3)</f>
        <v>41923</v>
      </c>
      <c r="DY18" s="94" t="str">
        <f t="shared" si="26"/>
        <v>Laurette Onkelinx</v>
      </c>
      <c r="DZ18" s="95" t="str">
        <f t="shared" si="27"/>
        <v>1958</v>
      </c>
      <c r="EA18" s="96" t="str">
        <f t="shared" si="28"/>
        <v>female</v>
      </c>
      <c r="EB18" s="97" t="s">
        <v>323</v>
      </c>
      <c r="EC18" s="98" t="str">
        <f t="shared" si="29"/>
        <v>Onkelinx_Laurette_1958</v>
      </c>
      <c r="EE18" s="89"/>
      <c r="EF18" s="158" t="s">
        <v>1219</v>
      </c>
      <c r="EG18" s="90" t="str">
        <f t="shared" si="0"/>
        <v/>
      </c>
      <c r="EH18" s="91" t="str">
        <f t="shared" si="1"/>
        <v/>
      </c>
      <c r="EI18" s="92" t="str">
        <f t="shared" si="30"/>
        <v/>
      </c>
      <c r="EJ18" s="93" t="str">
        <f t="shared" si="23"/>
        <v/>
      </c>
      <c r="EK18" s="94" t="str">
        <f t="shared" si="2"/>
        <v/>
      </c>
      <c r="EL18" s="95" t="str">
        <f t="shared" si="3"/>
        <v/>
      </c>
      <c r="EM18" s="96" t="str">
        <f t="shared" si="4"/>
        <v/>
      </c>
      <c r="EN18" s="97" t="str">
        <f t="shared" si="5"/>
        <v/>
      </c>
      <c r="EO18" s="98" t="str">
        <f t="shared" si="6"/>
        <v/>
      </c>
      <c r="EQ18" s="89"/>
      <c r="ER18" s="158"/>
      <c r="ES18" s="90" t="str">
        <f>IF(EW18="","",ES$3)</f>
        <v/>
      </c>
      <c r="ET18" s="91" t="str">
        <f t="shared" si="8"/>
        <v/>
      </c>
      <c r="EU18" s="92"/>
      <c r="EV18" s="93"/>
      <c r="EW18" s="94" t="str">
        <f t="shared" si="9"/>
        <v/>
      </c>
      <c r="EX18" s="95" t="str">
        <f t="shared" si="10"/>
        <v/>
      </c>
      <c r="EY18" s="96" t="str">
        <f t="shared" si="11"/>
        <v/>
      </c>
      <c r="EZ18" s="97" t="str">
        <f t="shared" si="12"/>
        <v/>
      </c>
      <c r="FA18" s="98" t="str">
        <f t="shared" si="13"/>
        <v/>
      </c>
      <c r="FC18" s="89"/>
      <c r="FD18" s="158"/>
      <c r="FE18" s="90">
        <f t="shared" si="14"/>
        <v>45291</v>
      </c>
      <c r="FF18" s="91" t="str">
        <f t="shared" si="15"/>
        <v>De Croo I</v>
      </c>
      <c r="FG18" s="92">
        <f t="shared" si="16"/>
        <v>44105</v>
      </c>
      <c r="FH18" s="93">
        <v>45221</v>
      </c>
      <c r="FI18" s="94" t="str">
        <f t="shared" si="18"/>
        <v>Vincent Van Quickenborne</v>
      </c>
      <c r="FJ18" s="95" t="str">
        <f t="shared" si="19"/>
        <v>1973</v>
      </c>
      <c r="FK18" s="96" t="str">
        <f t="shared" si="20"/>
        <v>male</v>
      </c>
      <c r="FL18" s="97" t="str">
        <f t="shared" si="21"/>
        <v>be_ovld01</v>
      </c>
      <c r="FM18" s="98" t="str">
        <f t="shared" si="22"/>
        <v>Quickenborne_Vincent_1973</v>
      </c>
      <c r="FO18" s="89"/>
      <c r="FP18" s="158" t="s">
        <v>1622</v>
      </c>
      <c r="FQ18" s="90" t="str">
        <f>IF(FU18="","",#REF!)</f>
        <v/>
      </c>
      <c r="FR18" s="91" t="str">
        <f>IF(FU18="","",FQ$1)</f>
        <v/>
      </c>
      <c r="FS18" s="92"/>
      <c r="FT18" s="93"/>
      <c r="FU18" s="94" t="str">
        <f>IF(GB18="","",IF(ISNUMBER(SEARCH(":",GB18)),MID(GB18,FIND(":",GB18)+2,FIND("(",GB18)-FIND(":",GB18)-3),LEFT(GB18,FIND("(",GB18)-2)))</f>
        <v/>
      </c>
      <c r="FV18" s="95" t="str">
        <f>IF(GB18="","",MID(GB18,FIND("(",GB18)+1,4))</f>
        <v/>
      </c>
      <c r="FW18" s="96" t="str">
        <f>IF(ISNUMBER(SEARCH("*female*",GB18)),"female",IF(ISNUMBER(SEARCH("*male*",GB18)),"male",""))</f>
        <v/>
      </c>
      <c r="FX18" s="97" t="str">
        <f>IF(GB18="","",IF(ISERROR(MID(GB18,FIND("male,",GB18)+6,(FIND(")",GB18)-(FIND("male,",GB18)+6))))=TRUE,"missing/error",MID(GB18,FIND("male,",GB18)+6,(FIND(")",GB18)-(FIND("male,",GB18)+6)))))</f>
        <v/>
      </c>
      <c r="FY18" s="98" t="str">
        <f>IF(FU18="","",(MID(FU18,(SEARCH("^^",SUBSTITUTE(FU18," ","^^",LEN(FU18)-LEN(SUBSTITUTE(FU18," ","")))))+1,99)&amp;"_"&amp;LEFT(FU18,FIND(" ",FU18)-1)&amp;"_"&amp;FV18))</f>
        <v/>
      </c>
      <c r="GA18" s="89"/>
      <c r="GB18" s="158"/>
      <c r="GC18" s="90" t="str">
        <f>IF(GG18="","",GC$3)</f>
        <v/>
      </c>
      <c r="GD18" s="91" t="str">
        <f>IF(GG18="","",GC$1)</f>
        <v/>
      </c>
      <c r="GE18" s="92"/>
      <c r="GF18" s="93"/>
      <c r="GG18" s="94" t="str">
        <f>IF(GN18="","",IF(ISNUMBER(SEARCH(":",GN18)),MID(GN18,FIND(":",GN18)+2,FIND("(",GN18)-FIND(":",GN18)-3),LEFT(GN18,FIND("(",GN18)-2)))</f>
        <v/>
      </c>
      <c r="GH18" s="95" t="str">
        <f>IF(GN18="","",MID(GN18,FIND("(",GN18)+1,4))</f>
        <v/>
      </c>
      <c r="GI18" s="96" t="str">
        <f>IF(ISNUMBER(SEARCH("*female*",GN18)),"female",IF(ISNUMBER(SEARCH("*male*",GN18)),"male",""))</f>
        <v/>
      </c>
      <c r="GJ18" s="97" t="str">
        <f>IF(GN18="","",IF(ISERROR(MID(GN18,FIND("male,",GN18)+6,(FIND(")",GN18)-(FIND("male,",GN18)+6))))=TRUE,"missing/error",MID(GN18,FIND("male,",GN18)+6,(FIND(")",GN18)-(FIND("male,",GN18)+6)))))</f>
        <v/>
      </c>
      <c r="GK18" s="98" t="str">
        <f>IF(GG18="","",(MID(GG18,(SEARCH("^^",SUBSTITUTE(GG18," ","^^",LEN(GG18)-LEN(SUBSTITUTE(GG18," ","")))))+1,99)&amp;"_"&amp;LEFT(GG18,FIND(" ",GG18)-1)&amp;"_"&amp;GH18))</f>
        <v/>
      </c>
      <c r="GM18" s="89"/>
      <c r="GN18" s="158" t="s">
        <v>292</v>
      </c>
      <c r="GO18" s="90" t="str">
        <f>IF(GS18="","",GO$3)</f>
        <v/>
      </c>
      <c r="GP18" s="91" t="str">
        <f>IF(GS18="","",GO$1)</f>
        <v/>
      </c>
      <c r="GQ18" s="92"/>
      <c r="GR18" s="93"/>
      <c r="GS18" s="94" t="str">
        <f>IF(GZ18="","",IF(ISNUMBER(SEARCH(":",GZ18)),MID(GZ18,FIND(":",GZ18)+2,FIND("(",GZ18)-FIND(":",GZ18)-3),LEFT(GZ18,FIND("(",GZ18)-2)))</f>
        <v/>
      </c>
      <c r="GT18" s="95" t="str">
        <f>IF(GZ18="","",MID(GZ18,FIND("(",GZ18)+1,4))</f>
        <v/>
      </c>
      <c r="GU18" s="96" t="str">
        <f>IF(ISNUMBER(SEARCH("*female*",GZ18)),"female",IF(ISNUMBER(SEARCH("*male*",GZ18)),"male",""))</f>
        <v/>
      </c>
      <c r="GV18" s="97" t="str">
        <f>IF(GZ18="","",IF(ISERROR(MID(GZ18,FIND("male,",GZ18)+6,(FIND(")",GZ18)-(FIND("male,",GZ18)+6))))=TRUE,"missing/error",MID(GZ18,FIND("male,",GZ18)+6,(FIND(")",GZ18)-(FIND("male,",GZ18)+6)))))</f>
        <v/>
      </c>
      <c r="GW18" s="98" t="str">
        <f>IF(GS18="","",(MID(GS18,(SEARCH("^^",SUBSTITUTE(GS18," ","^^",LEN(GS18)-LEN(SUBSTITUTE(GS18," ","")))))+1,99)&amp;"_"&amp;LEFT(GS18,FIND(" ",GS18)-1)&amp;"_"&amp;GT18))</f>
        <v/>
      </c>
      <c r="GY18" s="89"/>
      <c r="GZ18" s="158"/>
      <c r="HA18" s="90" t="str">
        <f>IF(HE18="","",HA$3)</f>
        <v/>
      </c>
      <c r="HB18" s="91" t="str">
        <f>IF(HE18="","",HA$1)</f>
        <v/>
      </c>
      <c r="HC18" s="92"/>
      <c r="HD18" s="93"/>
      <c r="HE18" s="94" t="str">
        <f>IF(HL18="","",IF(ISNUMBER(SEARCH(":",HL18)),MID(HL18,FIND(":",HL18)+2,FIND("(",HL18)-FIND(":",HL18)-3),LEFT(HL18,FIND("(",HL18)-2)))</f>
        <v/>
      </c>
      <c r="HF18" s="95" t="str">
        <f>IF(HL18="","",MID(HL18,FIND("(",HL18)+1,4))</f>
        <v/>
      </c>
      <c r="HG18" s="96" t="str">
        <f>IF(ISNUMBER(SEARCH("*female*",HL18)),"female",IF(ISNUMBER(SEARCH("*male*",HL18)),"male",""))</f>
        <v/>
      </c>
      <c r="HH18" s="97" t="str">
        <f>IF(HL18="","",IF(ISERROR(MID(HL18,FIND("male,",HL18)+6,(FIND(")",HL18)-(FIND("male,",HL18)+6))))=TRUE,"missing/error",MID(HL18,FIND("male,",HL18)+6,(FIND(")",HL18)-(FIND("male,",HL18)+6)))))</f>
        <v/>
      </c>
      <c r="HI18" s="98" t="str">
        <f>IF(HE18="","",(MID(HE18,(SEARCH("^^",SUBSTITUTE(HE18," ","^^",LEN(HE18)-LEN(SUBSTITUTE(HE18," ","")))))+1,99)&amp;"_"&amp;LEFT(HE18,FIND(" ",HE18)-1)&amp;"_"&amp;HF18))</f>
        <v/>
      </c>
      <c r="HK18" s="89"/>
      <c r="HL18" s="158" t="s">
        <v>292</v>
      </c>
      <c r="HM18" s="90" t="str">
        <f>IF(HQ18="","",HM$3)</f>
        <v/>
      </c>
      <c r="HN18" s="91" t="str">
        <f>IF(HQ18="","",HM$1)</f>
        <v/>
      </c>
      <c r="HO18" s="92"/>
      <c r="HP18" s="93"/>
      <c r="HQ18" s="94" t="str">
        <f>IF(HX18="","",IF(ISNUMBER(SEARCH(":",HX18)),MID(HX18,FIND(":",HX18)+2,FIND("(",HX18)-FIND(":",HX18)-3),LEFT(HX18,FIND("(",HX18)-2)))</f>
        <v/>
      </c>
      <c r="HR18" s="95" t="str">
        <f>IF(HX18="","",MID(HX18,FIND("(",HX18)+1,4))</f>
        <v/>
      </c>
      <c r="HS18" s="96" t="str">
        <f>IF(ISNUMBER(SEARCH("*female*",HX18)),"female",IF(ISNUMBER(SEARCH("*male*",HX18)),"male",""))</f>
        <v/>
      </c>
      <c r="HT18" s="97" t="str">
        <f>IF(HX18="","",IF(ISERROR(MID(HX18,FIND("male,",HX18)+6,(FIND(")",HX18)-(FIND("male,",HX18)+6))))=TRUE,"missing/error",MID(HX18,FIND("male,",HX18)+6,(FIND(")",HX18)-(FIND("male,",HX18)+6)))))</f>
        <v/>
      </c>
      <c r="HU18" s="98" t="str">
        <f>IF(HQ18="","",(MID(HQ18,(SEARCH("^^",SUBSTITUTE(HQ18," ","^^",LEN(HQ18)-LEN(SUBSTITUTE(HQ18," ","")))))+1,99)&amp;"_"&amp;LEFT(HQ18,FIND(" ",HQ18)-1)&amp;"_"&amp;HR18))</f>
        <v/>
      </c>
      <c r="HW18" s="89"/>
      <c r="HX18" s="158"/>
      <c r="HY18" s="90" t="str">
        <f>IF(IC18="","",HY$3)</f>
        <v/>
      </c>
      <c r="HZ18" s="91" t="str">
        <f>IF(IC18="","",HY$1)</f>
        <v/>
      </c>
      <c r="IA18" s="92"/>
      <c r="IB18" s="93"/>
      <c r="IC18" s="94" t="str">
        <f>IF(IJ18="","",IF(ISNUMBER(SEARCH(":",IJ18)),MID(IJ18,FIND(":",IJ18)+2,FIND("(",IJ18)-FIND(":",IJ18)-3),LEFT(IJ18,FIND("(",IJ18)-2)))</f>
        <v/>
      </c>
      <c r="ID18" s="95" t="str">
        <f>IF(IJ18="","",MID(IJ18,FIND("(",IJ18)+1,4))</f>
        <v/>
      </c>
      <c r="IE18" s="96" t="str">
        <f>IF(ISNUMBER(SEARCH("*female*",IJ18)),"female",IF(ISNUMBER(SEARCH("*male*",IJ18)),"male",""))</f>
        <v/>
      </c>
      <c r="IF18" s="97" t="str">
        <f>IF(IJ18="","",IF(ISERROR(MID(IJ18,FIND("male,",IJ18)+6,(FIND(")",IJ18)-(FIND("male,",IJ18)+6))))=TRUE,"missing/error",MID(IJ18,FIND("male,",IJ18)+6,(FIND(")",IJ18)-(FIND("male,",IJ18)+6)))))</f>
        <v/>
      </c>
      <c r="IG18" s="98" t="str">
        <f>IF(IC18="","",(MID(IC18,(SEARCH("^^",SUBSTITUTE(IC18," ","^^",LEN(IC18)-LEN(SUBSTITUTE(IC18," ","")))))+1,99)&amp;"_"&amp;LEFT(IC18,FIND(" ",IC18)-1)&amp;"_"&amp;ID18))</f>
        <v/>
      </c>
      <c r="II18" s="89"/>
      <c r="IJ18" s="158"/>
      <c r="IK18" s="90" t="str">
        <f>IF(IO18="","",IK$3)</f>
        <v/>
      </c>
      <c r="IL18" s="91" t="str">
        <f>IF(IO18="","",IK$1)</f>
        <v/>
      </c>
      <c r="IM18" s="92"/>
      <c r="IN18" s="93"/>
      <c r="IO18" s="94" t="str">
        <f>IF(IV18="","",IF(ISNUMBER(SEARCH(":",IV18)),MID(IV18,FIND(":",IV18)+2,FIND("(",IV18)-FIND(":",IV18)-3),LEFT(IV18,FIND("(",IV18)-2)))</f>
        <v/>
      </c>
      <c r="IP18" s="95" t="str">
        <f>IF(IV18="","",MID(IV18,FIND("(",IV18)+1,4))</f>
        <v/>
      </c>
      <c r="IQ18" s="96" t="str">
        <f>IF(ISNUMBER(SEARCH("*female*",IV18)),"female",IF(ISNUMBER(SEARCH("*male*",IV18)),"male",""))</f>
        <v/>
      </c>
      <c r="IR18" s="97" t="str">
        <f>IF(IV18="","",IF(ISERROR(MID(IV18,FIND("male,",IV18)+6,(FIND(")",IV18)-(FIND("male,",IV18)+6))))=TRUE,"missing/error",MID(IV18,FIND("male,",IV18)+6,(FIND(")",IV18)-(FIND("male,",IV18)+6)))))</f>
        <v/>
      </c>
      <c r="IS18" s="98" t="str">
        <f>IF(IO18="","",(MID(IO18,(SEARCH("^^",SUBSTITUTE(IO18," ","^^",LEN(IO18)-LEN(SUBSTITUTE(IO18," ","")))))+1,99)&amp;"_"&amp;LEFT(IO18,FIND(" ",IO18)-1)&amp;"_"&amp;IP18))</f>
        <v/>
      </c>
      <c r="IU18" s="89"/>
      <c r="IV18" s="158"/>
      <c r="IW18" s="90" t="str">
        <f>IF(JA18="","",IW$3)</f>
        <v/>
      </c>
      <c r="IX18" s="91" t="str">
        <f>IF(JA18="","",IW$1)</f>
        <v/>
      </c>
      <c r="IY18" s="92"/>
      <c r="IZ18" s="93"/>
      <c r="JA18" s="94" t="str">
        <f>IF(JH18="","",IF(ISNUMBER(SEARCH(":",JH18)),MID(JH18,FIND(":",JH18)+2,FIND("(",JH18)-FIND(":",JH18)-3),LEFT(JH18,FIND("(",JH18)-2)))</f>
        <v/>
      </c>
      <c r="JB18" s="95" t="str">
        <f>IF(JH18="","",MID(JH18,FIND("(",JH18)+1,4))</f>
        <v/>
      </c>
      <c r="JC18" s="96" t="str">
        <f>IF(ISNUMBER(SEARCH("*female*",JH18)),"female",IF(ISNUMBER(SEARCH("*male*",JH18)),"male",""))</f>
        <v/>
      </c>
      <c r="JD18" s="97" t="str">
        <f>IF(JH18="","",IF(ISERROR(MID(JH18,FIND("male,",JH18)+6,(FIND(")",JH18)-(FIND("male,",JH18)+6))))=TRUE,"missing/error",MID(JH18,FIND("male,",JH18)+6,(FIND(")",JH18)-(FIND("male,",JH18)+6)))))</f>
        <v/>
      </c>
      <c r="JE18" s="98" t="str">
        <f>IF(JA18="","",(MID(JA18,(SEARCH("^^",SUBSTITUTE(JA18," ","^^",LEN(JA18)-LEN(SUBSTITUTE(JA18," ","")))))+1,99)&amp;"_"&amp;LEFT(JA18,FIND(" ",JA18)-1)&amp;"_"&amp;JB18))</f>
        <v/>
      </c>
      <c r="JG18" s="89"/>
      <c r="JH18" s="146"/>
      <c r="JI18" s="90" t="str">
        <f>IF(JM18="","",JI$3)</f>
        <v/>
      </c>
      <c r="JJ18" s="91" t="str">
        <f>IF(JM18="","",JI$1)</f>
        <v/>
      </c>
      <c r="JK18" s="92"/>
      <c r="JL18" s="93"/>
      <c r="JM18" s="94" t="str">
        <f>IF(JT18="","",IF(ISNUMBER(SEARCH(":",JT18)),MID(JT18,FIND(":",JT18)+2,FIND("(",JT18)-FIND(":",JT18)-3),LEFT(JT18,FIND("(",JT18)-2)))</f>
        <v/>
      </c>
      <c r="JN18" s="95" t="str">
        <f>IF(JT18="","",MID(JT18,FIND("(",JT18)+1,4))</f>
        <v/>
      </c>
      <c r="JO18" s="96" t="str">
        <f>IF(ISNUMBER(SEARCH("*female*",JT18)),"female",IF(ISNUMBER(SEARCH("*male*",JT18)),"male",""))</f>
        <v/>
      </c>
      <c r="JP18" s="97" t="str">
        <f>IF(JT18="","",IF(ISERROR(MID(JT18,FIND("male,",JT18)+6,(FIND(")",JT18)-(FIND("male,",JT18)+6))))=TRUE,"missing/error",MID(JT18,FIND("male,",JT18)+6,(FIND(")",JT18)-(FIND("male,",JT18)+6)))))</f>
        <v/>
      </c>
      <c r="JQ18" s="98" t="str">
        <f>IF(JM18="","",(MID(JM18,(SEARCH("^^",SUBSTITUTE(JM18," ","^^",LEN(JM18)-LEN(SUBSTITUTE(JM18," ","")))))+1,99)&amp;"_"&amp;LEFT(JM18,FIND(" ",JM18)-1)&amp;"_"&amp;JN18))</f>
        <v/>
      </c>
      <c r="JS18" s="89"/>
      <c r="JT18" s="146"/>
      <c r="JU18" s="90" t="str">
        <f>IF(JY18="","",JU$3)</f>
        <v/>
      </c>
      <c r="JV18" s="91" t="str">
        <f>IF(JY18="","",JU$1)</f>
        <v/>
      </c>
      <c r="JW18" s="92"/>
      <c r="JX18" s="93"/>
      <c r="JY18" s="94" t="str">
        <f>IF(KF18="","",IF(ISNUMBER(SEARCH(":",KF18)),MID(KF18,FIND(":",KF18)+2,FIND("(",KF18)-FIND(":",KF18)-3),LEFT(KF18,FIND("(",KF18)-2)))</f>
        <v/>
      </c>
      <c r="JZ18" s="95" t="str">
        <f>IF(KF18="","",MID(KF18,FIND("(",KF18)+1,4))</f>
        <v/>
      </c>
      <c r="KA18" s="96" t="str">
        <f>IF(ISNUMBER(SEARCH("*female*",KF18)),"female",IF(ISNUMBER(SEARCH("*male*",KF18)),"male",""))</f>
        <v/>
      </c>
      <c r="KB18" s="97" t="str">
        <f>IF(KF18="","",IF(ISERROR(MID(KF18,FIND("male,",KF18)+6,(FIND(")",KF18)-(FIND("male,",KF18)+6))))=TRUE,"missing/error",MID(KF18,FIND("male,",KF18)+6,(FIND(")",KF18)-(FIND("male,",KF18)+6)))))</f>
        <v/>
      </c>
      <c r="KC18" s="98" t="str">
        <f>IF(JY18="","",(MID(JY18,(SEARCH("^^",SUBSTITUTE(JY18," ","^^",LEN(JY18)-LEN(SUBSTITUTE(JY18," ","")))))+1,99)&amp;"_"&amp;LEFT(JY18,FIND(" ",JY18)-1)&amp;"_"&amp;JZ18))</f>
        <v/>
      </c>
      <c r="KE18" s="89"/>
      <c r="KF18" s="146"/>
    </row>
    <row r="19" spans="1:292" ht="13.5" customHeight="1">
      <c r="A19" s="16"/>
      <c r="B19" s="89" t="s">
        <v>802</v>
      </c>
      <c r="C19" s="2" t="s">
        <v>803</v>
      </c>
      <c r="D19" s="158" t="s">
        <v>804</v>
      </c>
      <c r="E19" s="90"/>
      <c r="F19" s="91"/>
      <c r="G19" s="92"/>
      <c r="H19" s="93"/>
      <c r="I19" s="94" t="s">
        <v>292</v>
      </c>
      <c r="J19" s="95"/>
      <c r="K19" s="96"/>
      <c r="L19" s="97"/>
      <c r="M19" s="98" t="s">
        <v>292</v>
      </c>
      <c r="O19" s="89"/>
      <c r="P19" s="158"/>
      <c r="Q19" s="90"/>
      <c r="R19" s="91"/>
      <c r="S19" s="92"/>
      <c r="T19" s="93"/>
      <c r="U19" s="94" t="s">
        <v>292</v>
      </c>
      <c r="V19" s="95"/>
      <c r="W19" s="96"/>
      <c r="X19" s="97"/>
      <c r="Y19" s="98" t="s">
        <v>292</v>
      </c>
      <c r="AA19" s="89"/>
      <c r="AB19" s="158"/>
      <c r="AC19" s="90">
        <v>34335</v>
      </c>
      <c r="AD19" s="91" t="s">
        <v>438</v>
      </c>
      <c r="AE19" s="92">
        <v>34217</v>
      </c>
      <c r="AF19" s="93">
        <v>34873</v>
      </c>
      <c r="AG19" s="94" t="s">
        <v>798</v>
      </c>
      <c r="AH19" s="95">
        <v>1947</v>
      </c>
      <c r="AI19" s="96" t="s">
        <v>790</v>
      </c>
      <c r="AJ19" s="97" t="s">
        <v>296</v>
      </c>
      <c r="AK19" s="98" t="s">
        <v>799</v>
      </c>
      <c r="AM19" s="89"/>
      <c r="AN19" s="158"/>
      <c r="AO19" s="90">
        <v>35065</v>
      </c>
      <c r="AP19" s="91" t="s">
        <v>439</v>
      </c>
      <c r="AQ19" s="92">
        <v>34873</v>
      </c>
      <c r="AR19" s="93"/>
      <c r="AS19" s="94" t="s">
        <v>798</v>
      </c>
      <c r="AT19" s="95">
        <v>1947</v>
      </c>
      <c r="AU19" s="96" t="s">
        <v>790</v>
      </c>
      <c r="AV19" s="97" t="s">
        <v>296</v>
      </c>
      <c r="AW19" s="98" t="s">
        <v>799</v>
      </c>
      <c r="AY19" s="89"/>
      <c r="AZ19" s="158"/>
      <c r="BA19" s="90"/>
      <c r="BB19" s="91"/>
      <c r="BC19" s="92"/>
      <c r="BD19" s="93"/>
      <c r="BE19" s="94" t="s">
        <v>292</v>
      </c>
      <c r="BF19" s="95"/>
      <c r="BG19" s="96"/>
      <c r="BH19" s="97"/>
      <c r="BI19" s="98" t="s">
        <v>292</v>
      </c>
      <c r="BK19" s="89"/>
      <c r="BL19" s="158"/>
      <c r="BM19" s="90"/>
      <c r="BN19" s="91"/>
      <c r="BO19" s="92"/>
      <c r="BP19" s="93"/>
      <c r="BQ19" s="94" t="s">
        <v>292</v>
      </c>
      <c r="BR19" s="95"/>
      <c r="BS19" s="96"/>
      <c r="BT19" s="97"/>
      <c r="BU19" s="98" t="s">
        <v>292</v>
      </c>
      <c r="BW19" s="89"/>
      <c r="BX19" s="158"/>
      <c r="BY19" s="90"/>
      <c r="BZ19" s="91"/>
      <c r="CA19" s="92"/>
      <c r="CB19" s="93"/>
      <c r="CC19" s="94" t="s">
        <v>292</v>
      </c>
      <c r="CD19" s="95"/>
      <c r="CE19" s="96"/>
      <c r="CF19" s="97"/>
      <c r="CG19" s="98" t="s">
        <v>292</v>
      </c>
      <c r="CI19" s="89"/>
      <c r="CJ19" s="158"/>
      <c r="CK19" s="90"/>
      <c r="CL19" s="91"/>
      <c r="CM19" s="92"/>
      <c r="CN19" s="93"/>
      <c r="CO19" s="94" t="s">
        <v>292</v>
      </c>
      <c r="CP19" s="95"/>
      <c r="CQ19" s="96"/>
      <c r="CR19" s="97"/>
      <c r="CS19" s="98" t="s">
        <v>292</v>
      </c>
      <c r="CU19" s="89"/>
      <c r="CV19" s="158"/>
      <c r="CW19" s="90"/>
      <c r="CX19" s="91"/>
      <c r="CY19" s="92"/>
      <c r="CZ19" s="93"/>
      <c r="DA19" s="94" t="s">
        <v>292</v>
      </c>
      <c r="DB19" s="95"/>
      <c r="DC19" s="96"/>
      <c r="DD19" s="97"/>
      <c r="DE19" s="98" t="s">
        <v>292</v>
      </c>
      <c r="DG19" s="89"/>
      <c r="DH19" s="158"/>
      <c r="DI19" s="90"/>
      <c r="DJ19" s="91"/>
      <c r="DK19" s="92"/>
      <c r="DL19" s="93"/>
      <c r="DM19" s="94" t="s">
        <v>292</v>
      </c>
      <c r="DN19" s="95"/>
      <c r="DO19" s="96"/>
      <c r="DP19" s="97"/>
      <c r="DQ19" s="98" t="s">
        <v>292</v>
      </c>
      <c r="DS19" s="89"/>
      <c r="DT19" s="158"/>
      <c r="DU19" s="90">
        <f t="shared" si="24"/>
        <v>41923</v>
      </c>
      <c r="DV19" s="91" t="str">
        <f t="shared" si="25"/>
        <v>Di Rupo I</v>
      </c>
      <c r="DW19" s="92">
        <v>41200</v>
      </c>
      <c r="DX19" s="93">
        <f t="shared" si="31"/>
        <v>41923</v>
      </c>
      <c r="DY19" s="94" t="str">
        <f t="shared" si="26"/>
        <v>Alexander De Croo</v>
      </c>
      <c r="DZ19" s="95" t="str">
        <f t="shared" si="27"/>
        <v>1975</v>
      </c>
      <c r="EA19" s="96" t="str">
        <f t="shared" si="28"/>
        <v>male</v>
      </c>
      <c r="EB19" s="97" t="s">
        <v>621</v>
      </c>
      <c r="EC19" s="98" t="str">
        <f t="shared" si="29"/>
        <v>Croo_Alexander_1975</v>
      </c>
      <c r="EE19" s="89"/>
      <c r="EF19" s="158" t="s">
        <v>1261</v>
      </c>
      <c r="EG19" s="90" t="str">
        <f t="shared" si="0"/>
        <v/>
      </c>
      <c r="EH19" s="91" t="str">
        <f t="shared" si="1"/>
        <v/>
      </c>
      <c r="EI19" s="92" t="str">
        <f t="shared" si="30"/>
        <v/>
      </c>
      <c r="EJ19" s="93" t="str">
        <f t="shared" si="23"/>
        <v/>
      </c>
      <c r="EK19" s="94" t="str">
        <f t="shared" si="2"/>
        <v/>
      </c>
      <c r="EL19" s="95" t="str">
        <f t="shared" si="3"/>
        <v/>
      </c>
      <c r="EM19" s="96" t="str">
        <f t="shared" si="4"/>
        <v/>
      </c>
      <c r="EN19" s="97" t="str">
        <f t="shared" si="5"/>
        <v/>
      </c>
      <c r="EO19" s="98" t="str">
        <f t="shared" si="6"/>
        <v/>
      </c>
      <c r="EQ19" s="89"/>
      <c r="ER19" s="158"/>
      <c r="ES19" s="90" t="str">
        <f>IF(EW19="","",ES$3)</f>
        <v/>
      </c>
      <c r="ET19" s="91" t="str">
        <f t="shared" si="8"/>
        <v/>
      </c>
      <c r="EU19" s="92"/>
      <c r="EV19" s="93"/>
      <c r="EW19" s="94" t="str">
        <f t="shared" si="9"/>
        <v/>
      </c>
      <c r="EX19" s="95" t="str">
        <f t="shared" si="10"/>
        <v/>
      </c>
      <c r="EY19" s="96" t="str">
        <f t="shared" si="11"/>
        <v/>
      </c>
      <c r="EZ19" s="97" t="str">
        <f t="shared" si="12"/>
        <v/>
      </c>
      <c r="FA19" s="98" t="str">
        <f t="shared" si="13"/>
        <v/>
      </c>
      <c r="FC19" s="89"/>
      <c r="FD19" s="158"/>
      <c r="FE19" s="90">
        <f t="shared" ref="FE19:FE27" si="32">IF(FI19="","",FE$3)</f>
        <v>45291</v>
      </c>
      <c r="FF19" s="91" t="str">
        <f t="shared" ref="FF19:FF27" si="33">IF(FI19="","",FE$1)</f>
        <v>De Croo I</v>
      </c>
      <c r="FG19" s="93">
        <v>45221</v>
      </c>
      <c r="FH19" s="93">
        <f t="shared" ref="FH19:FH27" si="34">IF(FI19="","",FE$3)</f>
        <v>45291</v>
      </c>
      <c r="FI19" s="94" t="str">
        <f t="shared" ref="FI19:FI27" si="35">IF(FP19="","",IF(ISNUMBER(SEARCH(":",FP19)),MID(FP19,FIND(":",FP19)+2,FIND("(",FP19)-FIND(":",FP19)-3),LEFT(FP19,FIND("(",FP19)-2)))</f>
        <v>Paul Van Tigchelt</v>
      </c>
      <c r="FJ19" s="95" t="str">
        <f t="shared" ref="FJ19:FJ27" si="36">IF(FP19="","",MID(FP19,FIND("(",FP19)+1,4))</f>
        <v>1973</v>
      </c>
      <c r="FK19" s="96" t="str">
        <f t="shared" ref="FK19:FK27" si="37">IF(ISNUMBER(SEARCH("*female*",FP19)),"female",IF(ISNUMBER(SEARCH("*male*",FP19)),"male",""))</f>
        <v>male</v>
      </c>
      <c r="FL19" s="97" t="str">
        <f t="shared" ref="FL19:FL27" si="38">IF(FP19="","",IF(ISERROR(MID(FP19,FIND("male,",FP19)+6,(FIND(")",FP19)-(FIND("male,",FP19)+6))))=TRUE,"missing/error",MID(FP19,FIND("male,",FP19)+6,(FIND(")",FP19)-(FIND("male,",FP19)+6)))))</f>
        <v>be_ovld01</v>
      </c>
      <c r="FM19" s="98" t="str">
        <f t="shared" ref="FM19:FM27" si="39">IF(FI19="","",(MID(FI19,(SEARCH("^^",SUBSTITUTE(FI19," ","^^",LEN(FI19)-LEN(SUBSTITUTE(FI19," ","")))))+1,99)&amp;"_"&amp;LEFT(FI19,FIND(" ",FI19)-1)&amp;"_"&amp;FJ19))</f>
        <v>Tigchelt_Paul_1973</v>
      </c>
      <c r="FO19" s="89"/>
      <c r="FP19" s="2" t="s">
        <v>1714</v>
      </c>
      <c r="FQ19" s="90" t="str">
        <f>IF(FU19="","",#REF!)</f>
        <v/>
      </c>
      <c r="FR19" s="91" t="str">
        <f>IF(FU19="","",FQ$1)</f>
        <v/>
      </c>
      <c r="FS19" s="92"/>
      <c r="FT19" s="93"/>
      <c r="FU19" s="94" t="str">
        <f>IF(GB19="","",IF(ISNUMBER(SEARCH(":",GB19)),MID(GB19,FIND(":",GB19)+2,FIND("(",GB19)-FIND(":",GB19)-3),LEFT(GB19,FIND("(",GB19)-2)))</f>
        <v/>
      </c>
      <c r="FV19" s="95" t="str">
        <f>IF(GB19="","",MID(GB19,FIND("(",GB19)+1,4))</f>
        <v/>
      </c>
      <c r="FW19" s="96" t="str">
        <f>IF(ISNUMBER(SEARCH("*female*",GB19)),"female",IF(ISNUMBER(SEARCH("*male*",GB19)),"male",""))</f>
        <v/>
      </c>
      <c r="FX19" s="97" t="str">
        <f>IF(GB19="","",IF(ISERROR(MID(GB19,FIND("male,",GB19)+6,(FIND(")",GB19)-(FIND("male,",GB19)+6))))=TRUE,"missing/error",MID(GB19,FIND("male,",GB19)+6,(FIND(")",GB19)-(FIND("male,",GB19)+6)))))</f>
        <v/>
      </c>
      <c r="FY19" s="98" t="str">
        <f>IF(FU19="","",(MID(FU19,(SEARCH("^^",SUBSTITUTE(FU19," ","^^",LEN(FU19)-LEN(SUBSTITUTE(FU19," ","")))))+1,99)&amp;"_"&amp;LEFT(FU19,FIND(" ",FU19)-1)&amp;"_"&amp;FV19))</f>
        <v/>
      </c>
      <c r="GA19" s="89"/>
      <c r="GB19" s="158"/>
      <c r="GC19" s="90" t="str">
        <f>IF(GG19="","",GC$3)</f>
        <v/>
      </c>
      <c r="GD19" s="91" t="str">
        <f>IF(GG19="","",GC$1)</f>
        <v/>
      </c>
      <c r="GE19" s="92"/>
      <c r="GF19" s="93"/>
      <c r="GG19" s="94" t="str">
        <f>IF(GN19="","",IF(ISNUMBER(SEARCH(":",GN19)),MID(GN19,FIND(":",GN19)+2,FIND("(",GN19)-FIND(":",GN19)-3),LEFT(GN19,FIND("(",GN19)-2)))</f>
        <v/>
      </c>
      <c r="GH19" s="95" t="str">
        <f>IF(GN19="","",MID(GN19,FIND("(",GN19)+1,4))</f>
        <v/>
      </c>
      <c r="GI19" s="96" t="str">
        <f>IF(ISNUMBER(SEARCH("*female*",GN19)),"female",IF(ISNUMBER(SEARCH("*male*",GN19)),"male",""))</f>
        <v/>
      </c>
      <c r="GJ19" s="97" t="str">
        <f>IF(GN19="","",IF(ISERROR(MID(GN19,FIND("male,",GN19)+6,(FIND(")",GN19)-(FIND("male,",GN19)+6))))=TRUE,"missing/error",MID(GN19,FIND("male,",GN19)+6,(FIND(")",GN19)-(FIND("male,",GN19)+6)))))</f>
        <v/>
      </c>
      <c r="GK19" s="98" t="str">
        <f>IF(GG19="","",(MID(GG19,(SEARCH("^^",SUBSTITUTE(GG19," ","^^",LEN(GG19)-LEN(SUBSTITUTE(GG19," ","")))))+1,99)&amp;"_"&amp;LEFT(GG19,FIND(" ",GG19)-1)&amp;"_"&amp;GH19))</f>
        <v/>
      </c>
      <c r="GM19" s="89"/>
      <c r="GN19" s="158" t="s">
        <v>292</v>
      </c>
      <c r="GO19" s="90" t="str">
        <f>IF(GS19="","",GO$3)</f>
        <v/>
      </c>
      <c r="GP19" s="91" t="str">
        <f>IF(GS19="","",GO$1)</f>
        <v/>
      </c>
      <c r="GQ19" s="92"/>
      <c r="GR19" s="93"/>
      <c r="GS19" s="94" t="str">
        <f>IF(GZ19="","",IF(ISNUMBER(SEARCH(":",GZ19)),MID(GZ19,FIND(":",GZ19)+2,FIND("(",GZ19)-FIND(":",GZ19)-3),LEFT(GZ19,FIND("(",GZ19)-2)))</f>
        <v/>
      </c>
      <c r="GT19" s="95" t="str">
        <f>IF(GZ19="","",MID(GZ19,FIND("(",GZ19)+1,4))</f>
        <v/>
      </c>
      <c r="GU19" s="96" t="str">
        <f>IF(ISNUMBER(SEARCH("*female*",GZ19)),"female",IF(ISNUMBER(SEARCH("*male*",GZ19)),"male",""))</f>
        <v/>
      </c>
      <c r="GV19" s="97" t="str">
        <f>IF(GZ19="","",IF(ISERROR(MID(GZ19,FIND("male,",GZ19)+6,(FIND(")",GZ19)-(FIND("male,",GZ19)+6))))=TRUE,"missing/error",MID(GZ19,FIND("male,",GZ19)+6,(FIND(")",GZ19)-(FIND("male,",GZ19)+6)))))</f>
        <v/>
      </c>
      <c r="GW19" s="98" t="str">
        <f>IF(GS19="","",(MID(GS19,(SEARCH("^^",SUBSTITUTE(GS19," ","^^",LEN(GS19)-LEN(SUBSTITUTE(GS19," ","")))))+1,99)&amp;"_"&amp;LEFT(GS19,FIND(" ",GS19)-1)&amp;"_"&amp;GT19))</f>
        <v/>
      </c>
      <c r="GY19" s="89"/>
      <c r="GZ19" s="158"/>
      <c r="HA19" s="90" t="str">
        <f>IF(HE19="","",HA$3)</f>
        <v/>
      </c>
      <c r="HB19" s="91" t="str">
        <f>IF(HE19="","",HA$1)</f>
        <v/>
      </c>
      <c r="HC19" s="92"/>
      <c r="HD19" s="93"/>
      <c r="HE19" s="94" t="str">
        <f>IF(HL19="","",IF(ISNUMBER(SEARCH(":",HL19)),MID(HL19,FIND(":",HL19)+2,FIND("(",HL19)-FIND(":",HL19)-3),LEFT(HL19,FIND("(",HL19)-2)))</f>
        <v/>
      </c>
      <c r="HF19" s="95" t="str">
        <f>IF(HL19="","",MID(HL19,FIND("(",HL19)+1,4))</f>
        <v/>
      </c>
      <c r="HG19" s="96" t="str">
        <f>IF(ISNUMBER(SEARCH("*female*",HL19)),"female",IF(ISNUMBER(SEARCH("*male*",HL19)),"male",""))</f>
        <v/>
      </c>
      <c r="HH19" s="97" t="str">
        <f>IF(HL19="","",IF(ISERROR(MID(HL19,FIND("male,",HL19)+6,(FIND(")",HL19)-(FIND("male,",HL19)+6))))=TRUE,"missing/error",MID(HL19,FIND("male,",HL19)+6,(FIND(")",HL19)-(FIND("male,",HL19)+6)))))</f>
        <v/>
      </c>
      <c r="HI19" s="98" t="str">
        <f>IF(HE19="","",(MID(HE19,(SEARCH("^^",SUBSTITUTE(HE19," ","^^",LEN(HE19)-LEN(SUBSTITUTE(HE19," ","")))))+1,99)&amp;"_"&amp;LEFT(HE19,FIND(" ",HE19)-1)&amp;"_"&amp;HF19))</f>
        <v/>
      </c>
      <c r="HK19" s="89"/>
      <c r="HL19" s="158" t="s">
        <v>292</v>
      </c>
      <c r="HM19" s="90" t="str">
        <f>IF(HQ19="","",HM$3)</f>
        <v/>
      </c>
      <c r="HN19" s="91" t="str">
        <f>IF(HQ19="","",HM$1)</f>
        <v/>
      </c>
      <c r="HO19" s="92"/>
      <c r="HP19" s="93"/>
      <c r="HQ19" s="94" t="str">
        <f>IF(HX19="","",IF(ISNUMBER(SEARCH(":",HX19)),MID(HX19,FIND(":",HX19)+2,FIND("(",HX19)-FIND(":",HX19)-3),LEFT(HX19,FIND("(",HX19)-2)))</f>
        <v/>
      </c>
      <c r="HR19" s="95" t="str">
        <f>IF(HX19="","",MID(HX19,FIND("(",HX19)+1,4))</f>
        <v/>
      </c>
      <c r="HS19" s="96" t="str">
        <f>IF(ISNUMBER(SEARCH("*female*",HX19)),"female",IF(ISNUMBER(SEARCH("*male*",HX19)),"male",""))</f>
        <v/>
      </c>
      <c r="HT19" s="97" t="str">
        <f>IF(HX19="","",IF(ISERROR(MID(HX19,FIND("male,",HX19)+6,(FIND(")",HX19)-(FIND("male,",HX19)+6))))=TRUE,"missing/error",MID(HX19,FIND("male,",HX19)+6,(FIND(")",HX19)-(FIND("male,",HX19)+6)))))</f>
        <v/>
      </c>
      <c r="HU19" s="98" t="str">
        <f>IF(HQ19="","",(MID(HQ19,(SEARCH("^^",SUBSTITUTE(HQ19," ","^^",LEN(HQ19)-LEN(SUBSTITUTE(HQ19," ","")))))+1,99)&amp;"_"&amp;LEFT(HQ19,FIND(" ",HQ19)-1)&amp;"_"&amp;HR19))</f>
        <v/>
      </c>
      <c r="HW19" s="89"/>
      <c r="HX19" s="158"/>
      <c r="HY19" s="90" t="str">
        <f>IF(IC19="","",HY$3)</f>
        <v/>
      </c>
      <c r="HZ19" s="91" t="str">
        <f>IF(IC19="","",HY$1)</f>
        <v/>
      </c>
      <c r="IA19" s="92"/>
      <c r="IB19" s="93"/>
      <c r="IC19" s="94" t="str">
        <f>IF(IJ19="","",IF(ISNUMBER(SEARCH(":",IJ19)),MID(IJ19,FIND(":",IJ19)+2,FIND("(",IJ19)-FIND(":",IJ19)-3),LEFT(IJ19,FIND("(",IJ19)-2)))</f>
        <v/>
      </c>
      <c r="ID19" s="95" t="str">
        <f>IF(IJ19="","",MID(IJ19,FIND("(",IJ19)+1,4))</f>
        <v/>
      </c>
      <c r="IE19" s="96" t="str">
        <f>IF(ISNUMBER(SEARCH("*female*",IJ19)),"female",IF(ISNUMBER(SEARCH("*male*",IJ19)),"male",""))</f>
        <v/>
      </c>
      <c r="IF19" s="97" t="str">
        <f>IF(IJ19="","",IF(ISERROR(MID(IJ19,FIND("male,",IJ19)+6,(FIND(")",IJ19)-(FIND("male,",IJ19)+6))))=TRUE,"missing/error",MID(IJ19,FIND("male,",IJ19)+6,(FIND(")",IJ19)-(FIND("male,",IJ19)+6)))))</f>
        <v/>
      </c>
      <c r="IG19" s="98" t="str">
        <f>IF(IC19="","",(MID(IC19,(SEARCH("^^",SUBSTITUTE(IC19," ","^^",LEN(IC19)-LEN(SUBSTITUTE(IC19," ","")))))+1,99)&amp;"_"&amp;LEFT(IC19,FIND(" ",IC19)-1)&amp;"_"&amp;ID19))</f>
        <v/>
      </c>
      <c r="II19" s="89"/>
      <c r="IJ19" s="158"/>
      <c r="IK19" s="90" t="str">
        <f>IF(IO19="","",IK$3)</f>
        <v/>
      </c>
      <c r="IL19" s="91" t="str">
        <f>IF(IO19="","",IK$1)</f>
        <v/>
      </c>
      <c r="IM19" s="92"/>
      <c r="IN19" s="93"/>
      <c r="IO19" s="94" t="str">
        <f>IF(IV19="","",IF(ISNUMBER(SEARCH(":",IV19)),MID(IV19,FIND(":",IV19)+2,FIND("(",IV19)-FIND(":",IV19)-3),LEFT(IV19,FIND("(",IV19)-2)))</f>
        <v/>
      </c>
      <c r="IP19" s="95" t="str">
        <f>IF(IV19="","",MID(IV19,FIND("(",IV19)+1,4))</f>
        <v/>
      </c>
      <c r="IQ19" s="96" t="str">
        <f>IF(ISNUMBER(SEARCH("*female*",IV19)),"female",IF(ISNUMBER(SEARCH("*male*",IV19)),"male",""))</f>
        <v/>
      </c>
      <c r="IR19" s="97" t="str">
        <f>IF(IV19="","",IF(ISERROR(MID(IV19,FIND("male,",IV19)+6,(FIND(")",IV19)-(FIND("male,",IV19)+6))))=TRUE,"missing/error",MID(IV19,FIND("male,",IV19)+6,(FIND(")",IV19)-(FIND("male,",IV19)+6)))))</f>
        <v/>
      </c>
      <c r="IS19" s="98" t="str">
        <f>IF(IO19="","",(MID(IO19,(SEARCH("^^",SUBSTITUTE(IO19," ","^^",LEN(IO19)-LEN(SUBSTITUTE(IO19," ","")))))+1,99)&amp;"_"&amp;LEFT(IO19,FIND(" ",IO19)-1)&amp;"_"&amp;IP19))</f>
        <v/>
      </c>
      <c r="IU19" s="89"/>
      <c r="IV19" s="158"/>
      <c r="IW19" s="90" t="str">
        <f>IF(JA19="","",IW$3)</f>
        <v/>
      </c>
      <c r="IX19" s="91" t="str">
        <f>IF(JA19="","",IW$1)</f>
        <v/>
      </c>
      <c r="IY19" s="92"/>
      <c r="IZ19" s="93"/>
      <c r="JA19" s="94" t="str">
        <f>IF(JH19="","",IF(ISNUMBER(SEARCH(":",JH19)),MID(JH19,FIND(":",JH19)+2,FIND("(",JH19)-FIND(":",JH19)-3),LEFT(JH19,FIND("(",JH19)-2)))</f>
        <v/>
      </c>
      <c r="JB19" s="95" t="str">
        <f>IF(JH19="","",MID(JH19,FIND("(",JH19)+1,4))</f>
        <v/>
      </c>
      <c r="JC19" s="96" t="str">
        <f>IF(ISNUMBER(SEARCH("*female*",JH19)),"female",IF(ISNUMBER(SEARCH("*male*",JH19)),"male",""))</f>
        <v/>
      </c>
      <c r="JD19" s="97" t="str">
        <f>IF(JH19="","",IF(ISERROR(MID(JH19,FIND("male,",JH19)+6,(FIND(")",JH19)-(FIND("male,",JH19)+6))))=TRUE,"missing/error",MID(JH19,FIND("male,",JH19)+6,(FIND(")",JH19)-(FIND("male,",JH19)+6)))))</f>
        <v/>
      </c>
      <c r="JE19" s="98" t="str">
        <f>IF(JA19="","",(MID(JA19,(SEARCH("^^",SUBSTITUTE(JA19," ","^^",LEN(JA19)-LEN(SUBSTITUTE(JA19," ","")))))+1,99)&amp;"_"&amp;LEFT(JA19,FIND(" ",JA19)-1)&amp;"_"&amp;JB19))</f>
        <v/>
      </c>
      <c r="JG19" s="89"/>
      <c r="JH19" s="146"/>
      <c r="JI19" s="90" t="str">
        <f>IF(JM19="","",JI$3)</f>
        <v/>
      </c>
      <c r="JJ19" s="91" t="str">
        <f>IF(JM19="","",JI$1)</f>
        <v/>
      </c>
      <c r="JK19" s="92"/>
      <c r="JL19" s="93"/>
      <c r="JM19" s="94" t="str">
        <f>IF(JT19="","",IF(ISNUMBER(SEARCH(":",JT19)),MID(JT19,FIND(":",JT19)+2,FIND("(",JT19)-FIND(":",JT19)-3),LEFT(JT19,FIND("(",JT19)-2)))</f>
        <v/>
      </c>
      <c r="JN19" s="95" t="str">
        <f>IF(JT19="","",MID(JT19,FIND("(",JT19)+1,4))</f>
        <v/>
      </c>
      <c r="JO19" s="96" t="str">
        <f>IF(ISNUMBER(SEARCH("*female*",JT19)),"female",IF(ISNUMBER(SEARCH("*male*",JT19)),"male",""))</f>
        <v/>
      </c>
      <c r="JP19" s="97" t="str">
        <f>IF(JT19="","",IF(ISERROR(MID(JT19,FIND("male,",JT19)+6,(FIND(")",JT19)-(FIND("male,",JT19)+6))))=TRUE,"missing/error",MID(JT19,FIND("male,",JT19)+6,(FIND(")",JT19)-(FIND("male,",JT19)+6)))))</f>
        <v/>
      </c>
      <c r="JQ19" s="98" t="str">
        <f>IF(JM19="","",(MID(JM19,(SEARCH("^^",SUBSTITUTE(JM19," ","^^",LEN(JM19)-LEN(SUBSTITUTE(JM19," ","")))))+1,99)&amp;"_"&amp;LEFT(JM19,FIND(" ",JM19)-1)&amp;"_"&amp;JN19))</f>
        <v/>
      </c>
      <c r="JS19" s="89"/>
      <c r="JT19" s="146"/>
      <c r="JU19" s="90" t="str">
        <f>IF(JY19="","",JU$3)</f>
        <v/>
      </c>
      <c r="JV19" s="91" t="str">
        <f>IF(JY19="","",JU$1)</f>
        <v/>
      </c>
      <c r="JW19" s="92"/>
      <c r="JX19" s="93"/>
      <c r="JY19" s="94" t="str">
        <f>IF(KF19="","",IF(ISNUMBER(SEARCH(":",KF19)),MID(KF19,FIND(":",KF19)+2,FIND("(",KF19)-FIND(":",KF19)-3),LEFT(KF19,FIND("(",KF19)-2)))</f>
        <v/>
      </c>
      <c r="JZ19" s="95" t="str">
        <f>IF(KF19="","",MID(KF19,FIND("(",KF19)+1,4))</f>
        <v/>
      </c>
      <c r="KA19" s="96" t="str">
        <f>IF(ISNUMBER(SEARCH("*female*",KF19)),"female",IF(ISNUMBER(SEARCH("*male*",KF19)),"male",""))</f>
        <v/>
      </c>
      <c r="KB19" s="97" t="str">
        <f>IF(KF19="","",IF(ISERROR(MID(KF19,FIND("male,",KF19)+6,(FIND(")",KF19)-(FIND("male,",KF19)+6))))=TRUE,"missing/error",MID(KF19,FIND("male,",KF19)+6,(FIND(")",KF19)-(FIND("male,",KF19)+6)))))</f>
        <v/>
      </c>
      <c r="KC19" s="98" t="str">
        <f>IF(JY19="","",(MID(JY19,(SEARCH("^^",SUBSTITUTE(JY19," ","^^",LEN(JY19)-LEN(SUBSTITUTE(JY19," ","")))))+1,99)&amp;"_"&amp;LEFT(JY19,FIND(" ",JY19)-1)&amp;"_"&amp;JZ19))</f>
        <v/>
      </c>
      <c r="KE19" s="89"/>
      <c r="KF19" s="146"/>
    </row>
    <row r="20" spans="1:292" ht="13.5" customHeight="1">
      <c r="A20" s="16"/>
      <c r="B20" s="89" t="s">
        <v>802</v>
      </c>
      <c r="C20" s="2" t="s">
        <v>803</v>
      </c>
      <c r="D20" s="158" t="s">
        <v>804</v>
      </c>
      <c r="E20" s="90"/>
      <c r="F20" s="91"/>
      <c r="G20" s="92"/>
      <c r="H20" s="93"/>
      <c r="I20" s="94"/>
      <c r="J20" s="95"/>
      <c r="K20" s="96"/>
      <c r="L20" s="97"/>
      <c r="M20" s="98"/>
      <c r="O20" s="89"/>
      <c r="P20" s="158"/>
      <c r="Q20" s="90"/>
      <c r="R20" s="91"/>
      <c r="S20" s="92"/>
      <c r="T20" s="93"/>
      <c r="U20" s="94"/>
      <c r="V20" s="95"/>
      <c r="W20" s="96"/>
      <c r="X20" s="97"/>
      <c r="Y20" s="98"/>
      <c r="AA20" s="89"/>
      <c r="AB20" s="158"/>
      <c r="AC20" s="90"/>
      <c r="AD20" s="91"/>
      <c r="AE20" s="92"/>
      <c r="AF20" s="93"/>
      <c r="AG20" s="94"/>
      <c r="AH20" s="95"/>
      <c r="AI20" s="96"/>
      <c r="AJ20" s="97"/>
      <c r="AK20" s="98"/>
      <c r="AM20" s="89"/>
      <c r="AN20" s="158"/>
      <c r="AO20" s="90"/>
      <c r="AP20" s="91"/>
      <c r="AQ20" s="92"/>
      <c r="AR20" s="93"/>
      <c r="AS20" s="94"/>
      <c r="AT20" s="95"/>
      <c r="AU20" s="96"/>
      <c r="AV20" s="97"/>
      <c r="AW20" s="98"/>
      <c r="AY20" s="89"/>
      <c r="AZ20" s="158"/>
      <c r="BA20" s="90"/>
      <c r="BB20" s="91"/>
      <c r="BC20" s="92"/>
      <c r="BD20" s="93"/>
      <c r="BE20" s="94"/>
      <c r="BF20" s="95"/>
      <c r="BG20" s="96"/>
      <c r="BH20" s="97"/>
      <c r="BI20" s="98"/>
      <c r="BK20" s="89"/>
      <c r="BL20" s="158"/>
      <c r="BM20" s="90"/>
      <c r="BN20" s="91"/>
      <c r="BO20" s="92"/>
      <c r="BP20" s="93"/>
      <c r="BQ20" s="94"/>
      <c r="BR20" s="95"/>
      <c r="BS20" s="96"/>
      <c r="BT20" s="97"/>
      <c r="BU20" s="98"/>
      <c r="BW20" s="89"/>
      <c r="BX20" s="158"/>
      <c r="BY20" s="90"/>
      <c r="BZ20" s="91"/>
      <c r="CA20" s="92"/>
      <c r="CB20" s="93"/>
      <c r="CC20" s="94"/>
      <c r="CD20" s="95"/>
      <c r="CE20" s="96"/>
      <c r="CF20" s="97"/>
      <c r="CG20" s="98"/>
      <c r="CI20" s="89"/>
      <c r="CJ20" s="158"/>
      <c r="CK20" s="90"/>
      <c r="CL20" s="91"/>
      <c r="CM20" s="92"/>
      <c r="CN20" s="93"/>
      <c r="CO20" s="94"/>
      <c r="CP20" s="95"/>
      <c r="CQ20" s="96"/>
      <c r="CR20" s="97"/>
      <c r="CS20" s="98"/>
      <c r="CU20" s="89"/>
      <c r="CV20" s="158"/>
      <c r="CW20" s="90"/>
      <c r="CX20" s="91"/>
      <c r="CY20" s="92"/>
      <c r="CZ20" s="93"/>
      <c r="DA20" s="94"/>
      <c r="DB20" s="95"/>
      <c r="DC20" s="96"/>
      <c r="DD20" s="97"/>
      <c r="DE20" s="98"/>
      <c r="DG20" s="89"/>
      <c r="DH20" s="158"/>
      <c r="DI20" s="90"/>
      <c r="DJ20" s="91"/>
      <c r="DK20" s="92"/>
      <c r="DL20" s="93"/>
      <c r="DM20" s="94"/>
      <c r="DN20" s="95"/>
      <c r="DO20" s="96"/>
      <c r="DP20" s="97"/>
      <c r="DQ20" s="98"/>
      <c r="DS20" s="89"/>
      <c r="DT20" s="158"/>
      <c r="DU20" s="90">
        <f t="shared" si="24"/>
        <v>41923</v>
      </c>
      <c r="DV20" s="91" t="str">
        <f t="shared" si="25"/>
        <v>Di Rupo I</v>
      </c>
      <c r="DW20" s="92">
        <v>41338</v>
      </c>
      <c r="DX20" s="93">
        <f t="shared" si="31"/>
        <v>41923</v>
      </c>
      <c r="DY20" s="94" t="str">
        <f t="shared" si="26"/>
        <v>Pieter De Crem</v>
      </c>
      <c r="DZ20" s="95" t="str">
        <f t="shared" si="27"/>
        <v>1962</v>
      </c>
      <c r="EA20" s="96" t="str">
        <f t="shared" si="28"/>
        <v>male</v>
      </c>
      <c r="EB20" s="97" t="s">
        <v>296</v>
      </c>
      <c r="EC20" s="98" t="str">
        <f t="shared" si="29"/>
        <v>Crem_Pieter_1962</v>
      </c>
      <c r="EE20" s="89"/>
      <c r="EF20" s="158" t="s">
        <v>1224</v>
      </c>
      <c r="EG20" s="90" t="str">
        <f t="shared" si="0"/>
        <v/>
      </c>
      <c r="EH20" s="91" t="str">
        <f t="shared" si="1"/>
        <v/>
      </c>
      <c r="EI20" s="92" t="str">
        <f t="shared" si="30"/>
        <v/>
      </c>
      <c r="EJ20" s="93" t="str">
        <f t="shared" si="23"/>
        <v/>
      </c>
      <c r="EK20" s="94" t="str">
        <f t="shared" si="2"/>
        <v/>
      </c>
      <c r="EL20" s="95" t="str">
        <f t="shared" si="3"/>
        <v/>
      </c>
      <c r="EM20" s="96" t="str">
        <f t="shared" si="4"/>
        <v/>
      </c>
      <c r="EN20" s="97" t="str">
        <f t="shared" si="5"/>
        <v/>
      </c>
      <c r="EO20" s="98" t="str">
        <f t="shared" si="6"/>
        <v/>
      </c>
      <c r="EQ20" s="89"/>
      <c r="ER20" s="158"/>
      <c r="ES20" s="90"/>
      <c r="ET20" s="91"/>
      <c r="EU20" s="92"/>
      <c r="EV20" s="93"/>
      <c r="EW20" s="94"/>
      <c r="EX20" s="95"/>
      <c r="EY20" s="96"/>
      <c r="EZ20" s="97"/>
      <c r="FA20" s="98"/>
      <c r="FC20" s="89"/>
      <c r="FD20" s="158"/>
      <c r="FE20" s="90" t="str">
        <f t="shared" si="32"/>
        <v/>
      </c>
      <c r="FF20" s="91" t="str">
        <f t="shared" si="33"/>
        <v/>
      </c>
      <c r="FG20" s="92" t="str">
        <f t="shared" ref="FG20:FG27" si="40">IF(FI20="","",FE$2)</f>
        <v/>
      </c>
      <c r="FH20" s="93" t="str">
        <f t="shared" si="34"/>
        <v/>
      </c>
      <c r="FI20" s="94" t="str">
        <f t="shared" si="35"/>
        <v/>
      </c>
      <c r="FJ20" s="95" t="str">
        <f t="shared" si="36"/>
        <v/>
      </c>
      <c r="FK20" s="96" t="str">
        <f t="shared" si="37"/>
        <v/>
      </c>
      <c r="FL20" s="97" t="str">
        <f t="shared" si="38"/>
        <v/>
      </c>
      <c r="FM20" s="98" t="str">
        <f t="shared" si="39"/>
        <v/>
      </c>
      <c r="FO20" s="89"/>
      <c r="FP20" s="217"/>
      <c r="FQ20" s="90"/>
      <c r="FR20" s="91"/>
      <c r="FS20" s="92"/>
      <c r="FT20" s="93"/>
      <c r="FU20" s="94"/>
      <c r="FV20" s="95"/>
      <c r="FW20" s="96"/>
      <c r="FX20" s="97"/>
      <c r="FY20" s="98"/>
      <c r="GA20" s="89"/>
      <c r="GB20" s="158"/>
      <c r="GC20" s="90"/>
      <c r="GD20" s="91"/>
      <c r="GE20" s="92"/>
      <c r="GF20" s="93"/>
      <c r="GG20" s="94"/>
      <c r="GH20" s="95"/>
      <c r="GI20" s="96"/>
      <c r="GJ20" s="97"/>
      <c r="GK20" s="98"/>
      <c r="GM20" s="89"/>
      <c r="GN20" s="158"/>
      <c r="GO20" s="90"/>
      <c r="GP20" s="91"/>
      <c r="GQ20" s="92"/>
      <c r="GR20" s="93"/>
      <c r="GS20" s="94"/>
      <c r="GT20" s="95"/>
      <c r="GU20" s="96"/>
      <c r="GV20" s="97"/>
      <c r="GW20" s="98"/>
      <c r="GY20" s="89"/>
      <c r="GZ20" s="158"/>
      <c r="HA20" s="90"/>
      <c r="HB20" s="91"/>
      <c r="HC20" s="92"/>
      <c r="HD20" s="93"/>
      <c r="HE20" s="94"/>
      <c r="HF20" s="95"/>
      <c r="HG20" s="96"/>
      <c r="HH20" s="97"/>
      <c r="HI20" s="98"/>
      <c r="HK20" s="89"/>
      <c r="HL20" s="158"/>
      <c r="HM20" s="90"/>
      <c r="HN20" s="91"/>
      <c r="HO20" s="92"/>
      <c r="HP20" s="93"/>
      <c r="HQ20" s="94"/>
      <c r="HR20" s="95"/>
      <c r="HS20" s="96"/>
      <c r="HT20" s="97"/>
      <c r="HU20" s="98"/>
      <c r="HW20" s="89"/>
      <c r="HX20" s="158"/>
      <c r="HY20" s="90"/>
      <c r="HZ20" s="91"/>
      <c r="IA20" s="92"/>
      <c r="IB20" s="93"/>
      <c r="IC20" s="94"/>
      <c r="ID20" s="95"/>
      <c r="IE20" s="96"/>
      <c r="IF20" s="97"/>
      <c r="IG20" s="98"/>
      <c r="II20" s="89"/>
      <c r="IJ20" s="158"/>
      <c r="IK20" s="90"/>
      <c r="IL20" s="91"/>
      <c r="IM20" s="92"/>
      <c r="IN20" s="93"/>
      <c r="IO20" s="94"/>
      <c r="IP20" s="95"/>
      <c r="IQ20" s="96"/>
      <c r="IR20" s="97"/>
      <c r="IS20" s="98"/>
      <c r="IU20" s="89"/>
      <c r="IV20" s="158"/>
      <c r="IW20" s="90"/>
      <c r="IX20" s="91"/>
      <c r="IY20" s="92"/>
      <c r="IZ20" s="93"/>
      <c r="JA20" s="94"/>
      <c r="JB20" s="95"/>
      <c r="JC20" s="96"/>
      <c r="JD20" s="97"/>
      <c r="JE20" s="98"/>
      <c r="JG20" s="89"/>
      <c r="JH20" s="146"/>
      <c r="JI20" s="90"/>
      <c r="JJ20" s="91"/>
      <c r="JK20" s="92"/>
      <c r="JL20" s="93"/>
      <c r="JM20" s="94"/>
      <c r="JN20" s="95"/>
      <c r="JO20" s="96"/>
      <c r="JP20" s="97"/>
      <c r="JQ20" s="98"/>
      <c r="JS20" s="89"/>
      <c r="JT20" s="146"/>
      <c r="JU20" s="90"/>
      <c r="JV20" s="91"/>
      <c r="JW20" s="92"/>
      <c r="JX20" s="93"/>
      <c r="JY20" s="94"/>
      <c r="JZ20" s="95"/>
      <c r="KA20" s="96"/>
      <c r="KB20" s="97"/>
      <c r="KC20" s="98"/>
      <c r="KE20" s="89"/>
      <c r="KF20" s="146"/>
    </row>
    <row r="21" spans="1:292" ht="13.5" customHeight="1">
      <c r="A21" s="16"/>
      <c r="B21" s="89" t="s">
        <v>802</v>
      </c>
      <c r="C21" s="2" t="s">
        <v>803</v>
      </c>
      <c r="D21" s="158" t="s">
        <v>804</v>
      </c>
      <c r="E21" s="90"/>
      <c r="F21" s="91"/>
      <c r="G21" s="92"/>
      <c r="H21" s="93"/>
      <c r="I21" s="94"/>
      <c r="J21" s="95"/>
      <c r="K21" s="96"/>
      <c r="L21" s="97"/>
      <c r="M21" s="98"/>
      <c r="O21" s="89"/>
      <c r="P21" s="158"/>
      <c r="Q21" s="90"/>
      <c r="R21" s="91"/>
      <c r="S21" s="92"/>
      <c r="T21" s="93"/>
      <c r="U21" s="94"/>
      <c r="V21" s="95"/>
      <c r="W21" s="96"/>
      <c r="X21" s="97"/>
      <c r="Y21" s="98"/>
      <c r="AA21" s="89"/>
      <c r="AB21" s="158"/>
      <c r="AC21" s="90"/>
      <c r="AD21" s="91"/>
      <c r="AE21" s="92"/>
      <c r="AF21" s="93"/>
      <c r="AG21" s="94"/>
      <c r="AH21" s="95"/>
      <c r="AI21" s="96"/>
      <c r="AJ21" s="97"/>
      <c r="AK21" s="98"/>
      <c r="AM21" s="89"/>
      <c r="AN21" s="158"/>
      <c r="AO21" s="90"/>
      <c r="AP21" s="91"/>
      <c r="AQ21" s="92"/>
      <c r="AR21" s="93"/>
      <c r="AS21" s="94"/>
      <c r="AT21" s="95"/>
      <c r="AU21" s="96"/>
      <c r="AV21" s="97"/>
      <c r="AW21" s="98"/>
      <c r="AY21" s="89"/>
      <c r="AZ21" s="158"/>
      <c r="BA21" s="90"/>
      <c r="BB21" s="91"/>
      <c r="BC21" s="92"/>
      <c r="BD21" s="93"/>
      <c r="BE21" s="94"/>
      <c r="BF21" s="95"/>
      <c r="BG21" s="96"/>
      <c r="BH21" s="97"/>
      <c r="BI21" s="98"/>
      <c r="BK21" s="89"/>
      <c r="BL21" s="158"/>
      <c r="BM21" s="90"/>
      <c r="BN21" s="91"/>
      <c r="BO21" s="92"/>
      <c r="BP21" s="93"/>
      <c r="BQ21" s="94"/>
      <c r="BR21" s="95"/>
      <c r="BS21" s="96"/>
      <c r="BT21" s="97"/>
      <c r="BU21" s="98"/>
      <c r="BW21" s="89"/>
      <c r="BX21" s="158"/>
      <c r="BY21" s="90"/>
      <c r="BZ21" s="91"/>
      <c r="CA21" s="92"/>
      <c r="CB21" s="93"/>
      <c r="CC21" s="94"/>
      <c r="CD21" s="95"/>
      <c r="CE21" s="96"/>
      <c r="CF21" s="97"/>
      <c r="CG21" s="98"/>
      <c r="CI21" s="89"/>
      <c r="CJ21" s="158"/>
      <c r="CK21" s="90"/>
      <c r="CL21" s="91"/>
      <c r="CM21" s="92"/>
      <c r="CN21" s="93"/>
      <c r="CO21" s="94"/>
      <c r="CP21" s="95"/>
      <c r="CQ21" s="96"/>
      <c r="CR21" s="97"/>
      <c r="CS21" s="98"/>
      <c r="CU21" s="89"/>
      <c r="CV21" s="158"/>
      <c r="CW21" s="90"/>
      <c r="CX21" s="91"/>
      <c r="CY21" s="92"/>
      <c r="CZ21" s="93"/>
      <c r="DA21" s="94"/>
      <c r="DB21" s="95"/>
      <c r="DC21" s="96"/>
      <c r="DD21" s="97"/>
      <c r="DE21" s="98"/>
      <c r="DG21" s="89"/>
      <c r="DH21" s="158"/>
      <c r="DI21" s="90"/>
      <c r="DJ21" s="91"/>
      <c r="DK21" s="92"/>
      <c r="DL21" s="93"/>
      <c r="DM21" s="94"/>
      <c r="DN21" s="95"/>
      <c r="DO21" s="96"/>
      <c r="DP21" s="97"/>
      <c r="DQ21" s="98"/>
      <c r="DS21" s="89"/>
      <c r="DT21" s="158"/>
      <c r="DU21" s="90">
        <f t="shared" si="24"/>
        <v>41923</v>
      </c>
      <c r="DV21" s="91" t="str">
        <f t="shared" si="25"/>
        <v>Di Rupo I</v>
      </c>
      <c r="DW21" s="92">
        <v>41842</v>
      </c>
      <c r="DX21" s="93">
        <f t="shared" si="31"/>
        <v>41923</v>
      </c>
      <c r="DY21" s="94" t="str">
        <f t="shared" si="26"/>
        <v>Melchior Wathelet</v>
      </c>
      <c r="DZ21" s="95" t="str">
        <f t="shared" si="27"/>
        <v>1977</v>
      </c>
      <c r="EA21" s="96" t="str">
        <f t="shared" si="28"/>
        <v>male</v>
      </c>
      <c r="EB21" s="97" t="s">
        <v>297</v>
      </c>
      <c r="EC21" s="98" t="str">
        <f t="shared" si="29"/>
        <v>Wathelet_Melchior_1977</v>
      </c>
      <c r="EE21" s="89"/>
      <c r="EF21" s="217" t="s">
        <v>1525</v>
      </c>
      <c r="EG21" s="90" t="str">
        <f t="shared" si="0"/>
        <v/>
      </c>
      <c r="EH21" s="91" t="str">
        <f t="shared" si="1"/>
        <v/>
      </c>
      <c r="EI21" s="92" t="str">
        <f t="shared" si="30"/>
        <v/>
      </c>
      <c r="EJ21" s="93" t="str">
        <f t="shared" si="23"/>
        <v/>
      </c>
      <c r="EK21" s="94" t="str">
        <f t="shared" si="2"/>
        <v/>
      </c>
      <c r="EL21" s="95" t="str">
        <f t="shared" si="3"/>
        <v/>
      </c>
      <c r="EM21" s="96" t="str">
        <f t="shared" si="4"/>
        <v/>
      </c>
      <c r="EN21" s="97" t="str">
        <f t="shared" si="5"/>
        <v/>
      </c>
      <c r="EO21" s="98" t="str">
        <f t="shared" si="6"/>
        <v/>
      </c>
      <c r="EQ21" s="89"/>
      <c r="ER21" s="158"/>
      <c r="ES21" s="90"/>
      <c r="ET21" s="91"/>
      <c r="EU21" s="92"/>
      <c r="EV21" s="93"/>
      <c r="EW21" s="94"/>
      <c r="EX21" s="95"/>
      <c r="EY21" s="96"/>
      <c r="EZ21" s="97"/>
      <c r="FA21" s="98"/>
      <c r="FC21" s="89"/>
      <c r="FD21" s="158"/>
      <c r="FE21" s="90" t="str">
        <f t="shared" si="32"/>
        <v/>
      </c>
      <c r="FF21" s="91" t="str">
        <f t="shared" si="33"/>
        <v/>
      </c>
      <c r="FG21" s="92" t="str">
        <f t="shared" si="40"/>
        <v/>
      </c>
      <c r="FH21" s="93" t="str">
        <f t="shared" si="34"/>
        <v/>
      </c>
      <c r="FI21" s="94" t="str">
        <f t="shared" si="35"/>
        <v/>
      </c>
      <c r="FJ21" s="95" t="str">
        <f t="shared" si="36"/>
        <v/>
      </c>
      <c r="FK21" s="96" t="str">
        <f t="shared" si="37"/>
        <v/>
      </c>
      <c r="FL21" s="97" t="str">
        <f t="shared" si="38"/>
        <v/>
      </c>
      <c r="FM21" s="98" t="str">
        <f t="shared" si="39"/>
        <v/>
      </c>
      <c r="FO21" s="89"/>
      <c r="FP21" s="217"/>
      <c r="FQ21" s="90"/>
      <c r="FR21" s="91"/>
      <c r="FS21" s="92"/>
      <c r="FT21" s="93"/>
      <c r="FU21" s="94"/>
      <c r="FV21" s="95"/>
      <c r="FW21" s="96"/>
      <c r="FX21" s="97"/>
      <c r="FY21" s="98"/>
      <c r="GA21" s="89"/>
      <c r="GB21" s="158"/>
      <c r="GC21" s="90"/>
      <c r="GD21" s="91"/>
      <c r="GE21" s="92"/>
      <c r="GF21" s="93"/>
      <c r="GG21" s="94"/>
      <c r="GH21" s="95"/>
      <c r="GI21" s="96"/>
      <c r="GJ21" s="97"/>
      <c r="GK21" s="98"/>
      <c r="GM21" s="89"/>
      <c r="GN21" s="158"/>
      <c r="GO21" s="90"/>
      <c r="GP21" s="91"/>
      <c r="GQ21" s="92"/>
      <c r="GR21" s="93"/>
      <c r="GS21" s="94"/>
      <c r="GT21" s="95"/>
      <c r="GU21" s="96"/>
      <c r="GV21" s="97"/>
      <c r="GW21" s="98"/>
      <c r="GY21" s="89"/>
      <c r="GZ21" s="158"/>
      <c r="HA21" s="90"/>
      <c r="HB21" s="91"/>
      <c r="HC21" s="92"/>
      <c r="HD21" s="93"/>
      <c r="HE21" s="94"/>
      <c r="HF21" s="95"/>
      <c r="HG21" s="96"/>
      <c r="HH21" s="97"/>
      <c r="HI21" s="98"/>
      <c r="HK21" s="89"/>
      <c r="HL21" s="158"/>
      <c r="HM21" s="90"/>
      <c r="HN21" s="91"/>
      <c r="HO21" s="92"/>
      <c r="HP21" s="93"/>
      <c r="HQ21" s="94"/>
      <c r="HR21" s="95"/>
      <c r="HS21" s="96"/>
      <c r="HT21" s="97"/>
      <c r="HU21" s="98"/>
      <c r="HW21" s="89"/>
      <c r="HX21" s="158"/>
      <c r="HY21" s="90"/>
      <c r="HZ21" s="91"/>
      <c r="IA21" s="92"/>
      <c r="IB21" s="93"/>
      <c r="IC21" s="94"/>
      <c r="ID21" s="95"/>
      <c r="IE21" s="96"/>
      <c r="IF21" s="97"/>
      <c r="IG21" s="98"/>
      <c r="II21" s="89"/>
      <c r="IJ21" s="158"/>
      <c r="IK21" s="90"/>
      <c r="IL21" s="91"/>
      <c r="IM21" s="92"/>
      <c r="IN21" s="93"/>
      <c r="IO21" s="94"/>
      <c r="IP21" s="95"/>
      <c r="IQ21" s="96"/>
      <c r="IR21" s="97"/>
      <c r="IS21" s="98"/>
      <c r="IU21" s="89"/>
      <c r="IV21" s="158"/>
      <c r="IW21" s="90"/>
      <c r="IX21" s="91"/>
      <c r="IY21" s="92"/>
      <c r="IZ21" s="93"/>
      <c r="JA21" s="94"/>
      <c r="JB21" s="95"/>
      <c r="JC21" s="96"/>
      <c r="JD21" s="97"/>
      <c r="JE21" s="98"/>
      <c r="JG21" s="89"/>
      <c r="JH21" s="146"/>
      <c r="JI21" s="90"/>
      <c r="JJ21" s="91"/>
      <c r="JK21" s="92"/>
      <c r="JL21" s="93"/>
      <c r="JM21" s="94"/>
      <c r="JN21" s="95"/>
      <c r="JO21" s="96"/>
      <c r="JP21" s="97"/>
      <c r="JQ21" s="98"/>
      <c r="JS21" s="89"/>
      <c r="JT21" s="146"/>
      <c r="JU21" s="90"/>
      <c r="JV21" s="91"/>
      <c r="JW21" s="92"/>
      <c r="JX21" s="93"/>
      <c r="JY21" s="94"/>
      <c r="JZ21" s="95"/>
      <c r="KA21" s="96"/>
      <c r="KB21" s="97"/>
      <c r="KC21" s="98"/>
      <c r="KE21" s="89"/>
      <c r="KF21" s="146"/>
    </row>
    <row r="22" spans="1:292" ht="13.5" customHeight="1">
      <c r="A22" s="16"/>
      <c r="B22" s="2" t="s">
        <v>1127</v>
      </c>
      <c r="D22" s="2" t="s">
        <v>1128</v>
      </c>
      <c r="E22" s="90"/>
      <c r="F22" s="91"/>
      <c r="G22" s="92"/>
      <c r="H22" s="3"/>
      <c r="I22" s="94" t="s">
        <v>292</v>
      </c>
      <c r="J22" s="95"/>
      <c r="K22" s="96"/>
      <c r="L22" s="97"/>
      <c r="M22" s="98" t="s">
        <v>292</v>
      </c>
      <c r="O22" s="3"/>
      <c r="Q22" s="90"/>
      <c r="R22" s="91"/>
      <c r="S22" s="92"/>
      <c r="T22" s="3"/>
      <c r="U22" s="94" t="s">
        <v>292</v>
      </c>
      <c r="V22" s="95"/>
      <c r="W22" s="96"/>
      <c r="X22" s="97"/>
      <c r="Y22" s="98" t="s">
        <v>292</v>
      </c>
      <c r="AA22" s="3"/>
      <c r="AC22" s="90"/>
      <c r="AD22" s="91"/>
      <c r="AE22" s="92"/>
      <c r="AF22" s="3"/>
      <c r="AG22" s="94" t="s">
        <v>292</v>
      </c>
      <c r="AH22" s="95"/>
      <c r="AI22" s="96"/>
      <c r="AJ22" s="97"/>
      <c r="AK22" s="98" t="s">
        <v>292</v>
      </c>
      <c r="AM22" s="3"/>
      <c r="AO22" s="90"/>
      <c r="AP22" s="91"/>
      <c r="AQ22" s="92"/>
      <c r="AR22" s="3"/>
      <c r="AS22" s="94" t="s">
        <v>292</v>
      </c>
      <c r="AT22" s="95"/>
      <c r="AU22" s="96"/>
      <c r="AV22" s="97"/>
      <c r="AW22" s="98" t="s">
        <v>292</v>
      </c>
      <c r="AY22" s="3"/>
      <c r="BA22" s="90"/>
      <c r="BB22" s="91"/>
      <c r="BC22" s="92"/>
      <c r="BD22" s="3"/>
      <c r="BE22" s="94" t="s">
        <v>292</v>
      </c>
      <c r="BF22" s="95"/>
      <c r="BG22" s="96"/>
      <c r="BH22" s="97"/>
      <c r="BI22" s="98" t="s">
        <v>292</v>
      </c>
      <c r="BK22" s="3"/>
      <c r="BM22" s="90"/>
      <c r="BN22" s="91"/>
      <c r="BO22" s="92"/>
      <c r="BP22" s="3"/>
      <c r="BQ22" s="94" t="s">
        <v>292</v>
      </c>
      <c r="BR22" s="95"/>
      <c r="BS22" s="96"/>
      <c r="BT22" s="97"/>
      <c r="BU22" s="98" t="s">
        <v>292</v>
      </c>
      <c r="BW22" s="3"/>
      <c r="BY22" s="90"/>
      <c r="BZ22" s="91"/>
      <c r="CA22" s="92"/>
      <c r="CB22" s="3"/>
      <c r="CC22" s="94" t="s">
        <v>292</v>
      </c>
      <c r="CD22" s="95"/>
      <c r="CE22" s="96"/>
      <c r="CF22" s="97"/>
      <c r="CG22" s="98" t="s">
        <v>292</v>
      </c>
      <c r="CI22" s="3"/>
      <c r="CK22" s="90"/>
      <c r="CL22" s="91"/>
      <c r="CM22" s="92"/>
      <c r="CN22" s="3"/>
      <c r="CO22" s="94" t="s">
        <v>292</v>
      </c>
      <c r="CP22" s="95"/>
      <c r="CQ22" s="96"/>
      <c r="CR22" s="97"/>
      <c r="CS22" s="98" t="s">
        <v>292</v>
      </c>
      <c r="CU22" s="3"/>
      <c r="CW22" s="90"/>
      <c r="CX22" s="91"/>
      <c r="CY22" s="92"/>
      <c r="CZ22" s="3"/>
      <c r="DA22" s="94" t="s">
        <v>292</v>
      </c>
      <c r="DB22" s="95"/>
      <c r="DC22" s="96"/>
      <c r="DD22" s="97"/>
      <c r="DE22" s="98" t="s">
        <v>292</v>
      </c>
      <c r="DG22" s="3"/>
      <c r="DI22" s="90">
        <v>40179</v>
      </c>
      <c r="DJ22" s="91" t="s">
        <v>445</v>
      </c>
      <c r="DK22" s="92">
        <v>40142</v>
      </c>
      <c r="DL22" s="221">
        <v>40379</v>
      </c>
      <c r="DM22" s="94" t="s">
        <v>1024</v>
      </c>
      <c r="DN22" s="95">
        <v>1954</v>
      </c>
      <c r="DO22" s="96" t="s">
        <v>790</v>
      </c>
      <c r="DP22" s="97" t="s">
        <v>621</v>
      </c>
      <c r="DQ22" s="98" t="s">
        <v>1025</v>
      </c>
      <c r="DS22" s="3"/>
      <c r="DT22" s="2" t="s">
        <v>1129</v>
      </c>
      <c r="DU22" s="90" t="str">
        <f t="shared" si="24"/>
        <v/>
      </c>
      <c r="DV22" s="91" t="str">
        <f t="shared" si="25"/>
        <v/>
      </c>
      <c r="DW22" s="92" t="str">
        <f>IF(DY22="","",DU$2)</f>
        <v/>
      </c>
      <c r="DX22" s="93" t="str">
        <f t="shared" si="31"/>
        <v/>
      </c>
      <c r="DY22" s="94" t="str">
        <f t="shared" si="26"/>
        <v/>
      </c>
      <c r="DZ22" s="95" t="str">
        <f t="shared" si="27"/>
        <v/>
      </c>
      <c r="EA22" s="96" t="str">
        <f t="shared" si="28"/>
        <v/>
      </c>
      <c r="EB22" s="97" t="s">
        <v>292</v>
      </c>
      <c r="EC22" s="98" t="str">
        <f t="shared" si="29"/>
        <v/>
      </c>
      <c r="EE22" s="89"/>
      <c r="EG22" s="90" t="str">
        <f t="shared" si="0"/>
        <v/>
      </c>
      <c r="EH22" s="91" t="str">
        <f t="shared" si="1"/>
        <v/>
      </c>
      <c r="EI22" s="92" t="str">
        <f t="shared" si="30"/>
        <v/>
      </c>
      <c r="EJ22" s="93" t="str">
        <f t="shared" si="23"/>
        <v/>
      </c>
      <c r="EK22" s="94" t="str">
        <f t="shared" si="2"/>
        <v/>
      </c>
      <c r="EL22" s="95" t="str">
        <f t="shared" si="3"/>
        <v/>
      </c>
      <c r="EM22" s="96" t="str">
        <f t="shared" si="4"/>
        <v/>
      </c>
      <c r="EN22" s="97" t="str">
        <f t="shared" si="5"/>
        <v/>
      </c>
      <c r="EO22" s="98" t="str">
        <f t="shared" si="6"/>
        <v/>
      </c>
      <c r="EQ22" s="89"/>
      <c r="ES22" s="90"/>
      <c r="ET22" s="91"/>
      <c r="EU22" s="92"/>
      <c r="EV22" s="3"/>
      <c r="EW22" s="94"/>
      <c r="EX22" s="95"/>
      <c r="EY22" s="96"/>
      <c r="EZ22" s="97"/>
      <c r="FA22" s="98"/>
      <c r="FC22" s="3"/>
      <c r="FE22" s="90" t="str">
        <f t="shared" si="32"/>
        <v/>
      </c>
      <c r="FF22" s="91" t="str">
        <f t="shared" si="33"/>
        <v/>
      </c>
      <c r="FG22" s="92" t="str">
        <f t="shared" si="40"/>
        <v/>
      </c>
      <c r="FH22" s="93" t="str">
        <f t="shared" si="34"/>
        <v/>
      </c>
      <c r="FI22" s="94" t="str">
        <f t="shared" si="35"/>
        <v/>
      </c>
      <c r="FJ22" s="95" t="str">
        <f t="shared" si="36"/>
        <v/>
      </c>
      <c r="FK22" s="96" t="str">
        <f t="shared" si="37"/>
        <v/>
      </c>
      <c r="FL22" s="97" t="str">
        <f t="shared" si="38"/>
        <v/>
      </c>
      <c r="FM22" s="98" t="str">
        <f t="shared" si="39"/>
        <v/>
      </c>
      <c r="FO22" s="89"/>
      <c r="FP22" s="217"/>
      <c r="FQ22" s="90" t="str">
        <f>IF(FU22="","",#REF!)</f>
        <v/>
      </c>
      <c r="FR22" s="91" t="str">
        <f>IF(FU22="","",FQ$1)</f>
        <v/>
      </c>
      <c r="FS22" s="92"/>
      <c r="FT22" s="93"/>
      <c r="FU22" s="94" t="str">
        <f>IF(GB22="","",IF(ISNUMBER(SEARCH(":",GB22)),MID(GB22,FIND(":",GB22)+2,FIND("(",GB22)-FIND(":",GB22)-3),LEFT(GB22,FIND("(",GB22)-2)))</f>
        <v/>
      </c>
      <c r="FV22" s="95" t="str">
        <f>IF(GB22="","",MID(GB22,FIND("(",GB22)+1,4))</f>
        <v/>
      </c>
      <c r="FW22" s="96" t="str">
        <f>IF(ISNUMBER(SEARCH("*female*",GB22)),"female",IF(ISNUMBER(SEARCH("*male*",GB22)),"male",""))</f>
        <v/>
      </c>
      <c r="FX22" s="97" t="str">
        <f>IF(GB22="","",IF(ISERROR(MID(GB22,FIND("male,",GB22)+6,(FIND(")",GB22)-(FIND("male,",GB22)+6))))=TRUE,"missing/error",MID(GB22,FIND("male,",GB22)+6,(FIND(")",GB22)-(FIND("male,",GB22)+6)))))</f>
        <v/>
      </c>
      <c r="FY22" s="98" t="str">
        <f>IF(FU22="","",(MID(FU22,(SEARCH("^^",SUBSTITUTE(FU22," ","^^",LEN(FU22)-LEN(SUBSTITUTE(FU22," ","")))))+1,99)&amp;"_"&amp;LEFT(FU22,FIND(" ",FU22)-1)&amp;"_"&amp;FV22))</f>
        <v/>
      </c>
      <c r="GA22" s="89"/>
      <c r="GB22" s="158"/>
      <c r="GC22" s="90"/>
      <c r="GD22" s="91"/>
      <c r="GE22" s="92"/>
      <c r="GF22" s="3"/>
      <c r="GG22" s="94"/>
      <c r="GH22" s="95"/>
      <c r="GI22" s="96"/>
      <c r="GJ22" s="97"/>
      <c r="GK22" s="98"/>
      <c r="GM22" s="3"/>
      <c r="GO22" s="90"/>
      <c r="GP22" s="91"/>
      <c r="GQ22" s="92"/>
      <c r="GR22" s="3"/>
      <c r="GS22" s="94"/>
      <c r="GT22" s="95"/>
      <c r="GU22" s="96"/>
      <c r="GV22" s="97"/>
      <c r="GW22" s="98"/>
      <c r="GY22" s="3"/>
      <c r="HA22" s="90"/>
      <c r="HB22" s="91"/>
      <c r="HC22" s="92"/>
      <c r="HD22" s="3"/>
      <c r="HE22" s="94"/>
      <c r="HF22" s="95"/>
      <c r="HG22" s="96"/>
      <c r="HH22" s="97"/>
      <c r="HI22" s="98"/>
      <c r="HK22" s="3"/>
      <c r="HM22" s="90"/>
      <c r="HN22" s="91"/>
      <c r="HO22" s="92"/>
      <c r="HP22" s="3"/>
      <c r="HQ22" s="94"/>
      <c r="HR22" s="95"/>
      <c r="HS22" s="96"/>
      <c r="HT22" s="97"/>
      <c r="HU22" s="98"/>
      <c r="HW22" s="3"/>
      <c r="HY22" s="90"/>
      <c r="HZ22" s="91"/>
      <c r="IA22" s="92"/>
      <c r="IB22" s="3"/>
      <c r="IC22" s="94"/>
      <c r="ID22" s="95"/>
      <c r="IE22" s="96"/>
      <c r="IF22" s="97"/>
      <c r="IG22" s="98"/>
      <c r="II22" s="3"/>
      <c r="IK22" s="90"/>
      <c r="IL22" s="91"/>
      <c r="IM22" s="92"/>
      <c r="IN22" s="3"/>
      <c r="IO22" s="94"/>
      <c r="IP22" s="95"/>
      <c r="IQ22" s="96"/>
      <c r="IR22" s="97"/>
      <c r="IS22" s="98"/>
      <c r="IU22" s="3"/>
      <c r="IW22" s="90"/>
      <c r="IX22" s="91"/>
      <c r="IY22" s="92"/>
      <c r="IZ22" s="3"/>
      <c r="JA22" s="94"/>
      <c r="JB22" s="95"/>
      <c r="JC22" s="96"/>
      <c r="JD22" s="97"/>
      <c r="JE22" s="98"/>
      <c r="JG22" s="3"/>
      <c r="JI22" s="90"/>
      <c r="JJ22" s="91"/>
      <c r="JK22" s="92"/>
      <c r="JL22" s="3"/>
      <c r="JM22" s="94"/>
      <c r="JN22" s="95"/>
      <c r="JO22" s="96"/>
      <c r="JP22" s="97"/>
      <c r="JQ22" s="98"/>
      <c r="JS22" s="3"/>
      <c r="JU22" s="90"/>
      <c r="JV22" s="91"/>
      <c r="JW22" s="92"/>
      <c r="JX22" s="3"/>
      <c r="JY22" s="94"/>
      <c r="JZ22" s="95"/>
      <c r="KA22" s="96"/>
      <c r="KB22" s="97"/>
      <c r="KC22" s="98"/>
      <c r="KE22" s="3"/>
    </row>
    <row r="23" spans="1:292" ht="13.5" customHeight="1">
      <c r="A23" s="16"/>
      <c r="B23" s="89" t="s">
        <v>865</v>
      </c>
      <c r="D23" s="158" t="s">
        <v>866</v>
      </c>
      <c r="E23" s="90"/>
      <c r="F23" s="91"/>
      <c r="G23" s="92"/>
      <c r="H23" s="93"/>
      <c r="I23" s="94" t="s">
        <v>292</v>
      </c>
      <c r="J23" s="95"/>
      <c r="K23" s="96"/>
      <c r="L23" s="97"/>
      <c r="M23" s="98" t="s">
        <v>292</v>
      </c>
      <c r="O23" s="89"/>
      <c r="P23" s="158"/>
      <c r="Q23" s="90"/>
      <c r="R23" s="91"/>
      <c r="S23" s="92"/>
      <c r="T23" s="93"/>
      <c r="U23" s="94" t="s">
        <v>292</v>
      </c>
      <c r="V23" s="95"/>
      <c r="W23" s="96"/>
      <c r="X23" s="97"/>
      <c r="Y23" s="98" t="s">
        <v>292</v>
      </c>
      <c r="AA23" s="89"/>
      <c r="AB23" s="158"/>
      <c r="AC23" s="90"/>
      <c r="AD23" s="91"/>
      <c r="AE23" s="92"/>
      <c r="AF23" s="93"/>
      <c r="AG23" s="94" t="s">
        <v>292</v>
      </c>
      <c r="AH23" s="95"/>
      <c r="AI23" s="96"/>
      <c r="AJ23" s="97"/>
      <c r="AK23" s="98" t="s">
        <v>292</v>
      </c>
      <c r="AM23" s="89"/>
      <c r="AN23" s="158"/>
      <c r="AO23" s="90"/>
      <c r="AP23" s="91"/>
      <c r="AQ23" s="92"/>
      <c r="AR23" s="93"/>
      <c r="AS23" s="94" t="s">
        <v>292</v>
      </c>
      <c r="AT23" s="95"/>
      <c r="AU23" s="96"/>
      <c r="AV23" s="97"/>
      <c r="AW23" s="98" t="s">
        <v>292</v>
      </c>
      <c r="AY23" s="89"/>
      <c r="AZ23" s="158"/>
      <c r="BA23" s="90"/>
      <c r="BB23" s="91"/>
      <c r="BC23" s="92"/>
      <c r="BD23" s="93"/>
      <c r="BE23" s="94" t="s">
        <v>292</v>
      </c>
      <c r="BF23" s="95"/>
      <c r="BG23" s="96"/>
      <c r="BH23" s="97"/>
      <c r="BI23" s="98" t="s">
        <v>292</v>
      </c>
      <c r="BK23" s="89"/>
      <c r="BL23" s="158"/>
      <c r="BM23" s="90">
        <v>37987</v>
      </c>
      <c r="BN23" s="91" t="s">
        <v>441</v>
      </c>
      <c r="BO23" s="92">
        <v>37814</v>
      </c>
      <c r="BP23" s="93">
        <v>38672</v>
      </c>
      <c r="BQ23" s="94" t="s">
        <v>826</v>
      </c>
      <c r="BR23" s="95">
        <v>1955</v>
      </c>
      <c r="BS23" s="96" t="s">
        <v>790</v>
      </c>
      <c r="BT23" s="97" t="s">
        <v>321</v>
      </c>
      <c r="BU23" s="98" t="s">
        <v>827</v>
      </c>
      <c r="BW23" s="89" t="s">
        <v>814</v>
      </c>
      <c r="BX23" s="158"/>
      <c r="BY23" s="90"/>
      <c r="BZ23" s="91"/>
      <c r="CA23" s="92"/>
      <c r="CB23" s="93"/>
      <c r="CC23" s="94" t="s">
        <v>292</v>
      </c>
      <c r="CD23" s="95"/>
      <c r="CE23" s="96"/>
      <c r="CF23" s="97"/>
      <c r="CG23" s="98" t="s">
        <v>292</v>
      </c>
      <c r="CI23" s="89"/>
      <c r="CJ23" s="158"/>
      <c r="CK23" s="90"/>
      <c r="CL23" s="91"/>
      <c r="CM23" s="92"/>
      <c r="CN23" s="93"/>
      <c r="CO23" s="94" t="s">
        <v>292</v>
      </c>
      <c r="CP23" s="95"/>
      <c r="CQ23" s="96"/>
      <c r="CR23" s="97"/>
      <c r="CS23" s="98" t="s">
        <v>292</v>
      </c>
      <c r="CU23" s="89"/>
      <c r="CV23" s="158"/>
      <c r="CW23" s="90"/>
      <c r="CX23" s="91"/>
      <c r="CY23" s="92"/>
      <c r="CZ23" s="93"/>
      <c r="DA23" s="94" t="s">
        <v>292</v>
      </c>
      <c r="DB23" s="95"/>
      <c r="DC23" s="96"/>
      <c r="DD23" s="97"/>
      <c r="DE23" s="98" t="s">
        <v>292</v>
      </c>
      <c r="DG23" s="89"/>
      <c r="DH23" s="158"/>
      <c r="DI23" s="90"/>
      <c r="DJ23" s="91"/>
      <c r="DK23" s="92"/>
      <c r="DL23" s="93"/>
      <c r="DM23" s="94" t="s">
        <v>292</v>
      </c>
      <c r="DN23" s="95"/>
      <c r="DO23" s="96"/>
      <c r="DP23" s="97"/>
      <c r="DQ23" s="98" t="s">
        <v>292</v>
      </c>
      <c r="DS23" s="89"/>
      <c r="DT23" s="158"/>
      <c r="DU23" s="90" t="str">
        <f t="shared" si="24"/>
        <v/>
      </c>
      <c r="DV23" s="91" t="str">
        <f t="shared" si="25"/>
        <v/>
      </c>
      <c r="DW23" s="92" t="str">
        <f>IF(DY23="","",DU$2)</f>
        <v/>
      </c>
      <c r="DX23" s="93" t="str">
        <f t="shared" si="31"/>
        <v/>
      </c>
      <c r="DY23" s="94" t="str">
        <f t="shared" si="26"/>
        <v/>
      </c>
      <c r="DZ23" s="95" t="str">
        <f t="shared" si="27"/>
        <v/>
      </c>
      <c r="EA23" s="96" t="str">
        <f t="shared" si="28"/>
        <v/>
      </c>
      <c r="EB23" s="97" t="s">
        <v>292</v>
      </c>
      <c r="EC23" s="98" t="str">
        <f t="shared" si="29"/>
        <v/>
      </c>
      <c r="EE23" s="89"/>
      <c r="EF23" s="158"/>
      <c r="EG23" s="90" t="str">
        <f t="shared" si="0"/>
        <v/>
      </c>
      <c r="EH23" s="91" t="str">
        <f t="shared" si="1"/>
        <v/>
      </c>
      <c r="EI23" s="92" t="str">
        <f t="shared" si="30"/>
        <v/>
      </c>
      <c r="EJ23" s="93" t="str">
        <f t="shared" si="23"/>
        <v/>
      </c>
      <c r="EK23" s="94" t="str">
        <f t="shared" si="2"/>
        <v/>
      </c>
      <c r="EL23" s="95" t="str">
        <f t="shared" si="3"/>
        <v/>
      </c>
      <c r="EM23" s="96" t="str">
        <f t="shared" si="4"/>
        <v/>
      </c>
      <c r="EN23" s="97" t="str">
        <f t="shared" si="5"/>
        <v/>
      </c>
      <c r="EO23" s="98" t="str">
        <f t="shared" si="6"/>
        <v/>
      </c>
      <c r="EQ23" s="89"/>
      <c r="ER23" s="158"/>
      <c r="ES23" s="90" t="str">
        <f>IF(EW23="","",ES$3)</f>
        <v/>
      </c>
      <c r="ET23" s="91" t="str">
        <f>IF(EW23="","",ES$1)</f>
        <v/>
      </c>
      <c r="EU23" s="92"/>
      <c r="EV23" s="93"/>
      <c r="EW23" s="94" t="str">
        <f>IF(FD23="","",IF(ISNUMBER(SEARCH(":",FD23)),MID(FD23,FIND(":",FD23)+2,FIND("(",FD23)-FIND(":",FD23)-3),LEFT(FD23,FIND("(",FD23)-2)))</f>
        <v/>
      </c>
      <c r="EX23" s="95" t="str">
        <f>IF(FD23="","",MID(FD23,FIND("(",FD23)+1,4))</f>
        <v/>
      </c>
      <c r="EY23" s="96" t="str">
        <f>IF(ISNUMBER(SEARCH("*female*",FD23)),"female",IF(ISNUMBER(SEARCH("*male*",FD23)),"male",""))</f>
        <v/>
      </c>
      <c r="EZ23" s="97" t="str">
        <f>IF(FD23="","",IF(ISERROR(MID(FD23,FIND("male,",FD23)+6,(FIND(")",FD23)-(FIND("male,",FD23)+6))))=TRUE,"missing/error",MID(FD23,FIND("male,",FD23)+6,(FIND(")",FD23)-(FIND("male,",FD23)+6)))))</f>
        <v/>
      </c>
      <c r="FA23" s="98" t="str">
        <f>IF(EW23="","",(MID(EW23,(SEARCH("^^",SUBSTITUTE(EW23," ","^^",LEN(EW23)-LEN(SUBSTITUTE(EW23," ","")))))+1,99)&amp;"_"&amp;LEFT(EW23,FIND(" ",EW23)-1)&amp;"_"&amp;EX23))</f>
        <v/>
      </c>
      <c r="FC23" s="89"/>
      <c r="FD23" s="158"/>
      <c r="FE23" s="90" t="str">
        <f t="shared" si="32"/>
        <v/>
      </c>
      <c r="FF23" s="91" t="str">
        <f t="shared" si="33"/>
        <v/>
      </c>
      <c r="FG23" s="92" t="str">
        <f t="shared" si="40"/>
        <v/>
      </c>
      <c r="FH23" s="93" t="str">
        <f t="shared" si="34"/>
        <v/>
      </c>
      <c r="FI23" s="94" t="str">
        <f t="shared" si="35"/>
        <v/>
      </c>
      <c r="FJ23" s="95" t="str">
        <f t="shared" si="36"/>
        <v/>
      </c>
      <c r="FK23" s="96" t="str">
        <f t="shared" si="37"/>
        <v/>
      </c>
      <c r="FL23" s="97" t="str">
        <f t="shared" si="38"/>
        <v/>
      </c>
      <c r="FM23" s="98" t="str">
        <f t="shared" si="39"/>
        <v/>
      </c>
      <c r="FO23" s="89"/>
      <c r="FP23" s="217"/>
      <c r="FQ23" s="90" t="str">
        <f>IF(FU23="","",#REF!)</f>
        <v/>
      </c>
      <c r="FR23" s="91" t="str">
        <f>IF(FU23="","",FQ$1)</f>
        <v/>
      </c>
      <c r="FS23" s="92"/>
      <c r="FT23" s="93"/>
      <c r="FU23" s="94" t="str">
        <f>IF(GB23="","",IF(ISNUMBER(SEARCH(":",GB23)),MID(GB23,FIND(":",GB23)+2,FIND("(",GB23)-FIND(":",GB23)-3),LEFT(GB23,FIND("(",GB23)-2)))</f>
        <v/>
      </c>
      <c r="FV23" s="95" t="str">
        <f>IF(GB23="","",MID(GB23,FIND("(",GB23)+1,4))</f>
        <v/>
      </c>
      <c r="FW23" s="96" t="str">
        <f>IF(ISNUMBER(SEARCH("*female*",GB23)),"female",IF(ISNUMBER(SEARCH("*male*",GB23)),"male",""))</f>
        <v/>
      </c>
      <c r="FX23" s="97" t="str">
        <f>IF(GB23="","",IF(ISERROR(MID(GB23,FIND("male,",GB23)+6,(FIND(")",GB23)-(FIND("male,",GB23)+6))))=TRUE,"missing/error",MID(GB23,FIND("male,",GB23)+6,(FIND(")",GB23)-(FIND("male,",GB23)+6)))))</f>
        <v/>
      </c>
      <c r="FY23" s="98" t="str">
        <f>IF(FU23="","",(MID(FU23,(SEARCH("^^",SUBSTITUTE(FU23," ","^^",LEN(FU23)-LEN(SUBSTITUTE(FU23," ","")))))+1,99)&amp;"_"&amp;LEFT(FU23,FIND(" ",FU23)-1)&amp;"_"&amp;FV23))</f>
        <v/>
      </c>
      <c r="GA23" s="89"/>
      <c r="GB23" s="158"/>
      <c r="GC23" s="90" t="str">
        <f>IF(GG23="","",GC$3)</f>
        <v/>
      </c>
      <c r="GD23" s="91" t="str">
        <f>IF(GG23="","",GC$1)</f>
        <v/>
      </c>
      <c r="GE23" s="92"/>
      <c r="GF23" s="93"/>
      <c r="GG23" s="94" t="str">
        <f>IF(GN23="","",IF(ISNUMBER(SEARCH(":",GN23)),MID(GN23,FIND(":",GN23)+2,FIND("(",GN23)-FIND(":",GN23)-3),LEFT(GN23,FIND("(",GN23)-2)))</f>
        <v/>
      </c>
      <c r="GH23" s="95" t="str">
        <f>IF(GN23="","",MID(GN23,FIND("(",GN23)+1,4))</f>
        <v/>
      </c>
      <c r="GI23" s="96" t="str">
        <f>IF(ISNUMBER(SEARCH("*female*",GN23)),"female",IF(ISNUMBER(SEARCH("*male*",GN23)),"male",""))</f>
        <v/>
      </c>
      <c r="GJ23" s="97" t="str">
        <f>IF(GN23="","",IF(ISERROR(MID(GN23,FIND("male,",GN23)+6,(FIND(")",GN23)-(FIND("male,",GN23)+6))))=TRUE,"missing/error",MID(GN23,FIND("male,",GN23)+6,(FIND(")",GN23)-(FIND("male,",GN23)+6)))))</f>
        <v/>
      </c>
      <c r="GK23" s="98" t="str">
        <f>IF(GG23="","",(MID(GG23,(SEARCH("^^",SUBSTITUTE(GG23," ","^^",LEN(GG23)-LEN(SUBSTITUTE(GG23," ","")))))+1,99)&amp;"_"&amp;LEFT(GG23,FIND(" ",GG23)-1)&amp;"_"&amp;GH23))</f>
        <v/>
      </c>
      <c r="GM23" s="89"/>
      <c r="GN23" s="158" t="s">
        <v>292</v>
      </c>
      <c r="GO23" s="90" t="str">
        <f>IF(GS23="","",GO$3)</f>
        <v/>
      </c>
      <c r="GP23" s="91" t="str">
        <f>IF(GS23="","",GO$1)</f>
        <v/>
      </c>
      <c r="GQ23" s="92"/>
      <c r="GR23" s="93"/>
      <c r="GS23" s="94" t="str">
        <f>IF(GZ23="","",IF(ISNUMBER(SEARCH(":",GZ23)),MID(GZ23,FIND(":",GZ23)+2,FIND("(",GZ23)-FIND(":",GZ23)-3),LEFT(GZ23,FIND("(",GZ23)-2)))</f>
        <v/>
      </c>
      <c r="GT23" s="95" t="str">
        <f>IF(GZ23="","",MID(GZ23,FIND("(",GZ23)+1,4))</f>
        <v/>
      </c>
      <c r="GU23" s="96" t="str">
        <f>IF(ISNUMBER(SEARCH("*female*",GZ23)),"female",IF(ISNUMBER(SEARCH("*male*",GZ23)),"male",""))</f>
        <v/>
      </c>
      <c r="GV23" s="97" t="str">
        <f>IF(GZ23="","",IF(ISERROR(MID(GZ23,FIND("male,",GZ23)+6,(FIND(")",GZ23)-(FIND("male,",GZ23)+6))))=TRUE,"missing/error",MID(GZ23,FIND("male,",GZ23)+6,(FIND(")",GZ23)-(FIND("male,",GZ23)+6)))))</f>
        <v/>
      </c>
      <c r="GW23" s="98" t="str">
        <f>IF(GS23="","",(MID(GS23,(SEARCH("^^",SUBSTITUTE(GS23," ","^^",LEN(GS23)-LEN(SUBSTITUTE(GS23," ","")))))+1,99)&amp;"_"&amp;LEFT(GS23,FIND(" ",GS23)-1)&amp;"_"&amp;GT23))</f>
        <v/>
      </c>
      <c r="GY23" s="89"/>
      <c r="GZ23" s="158"/>
      <c r="HA23" s="90" t="str">
        <f>IF(HE23="","",HA$3)</f>
        <v/>
      </c>
      <c r="HB23" s="91" t="str">
        <f>IF(HE23="","",HA$1)</f>
        <v/>
      </c>
      <c r="HC23" s="92"/>
      <c r="HD23" s="93"/>
      <c r="HE23" s="94" t="str">
        <f>IF(HL23="","",IF(ISNUMBER(SEARCH(":",HL23)),MID(HL23,FIND(":",HL23)+2,FIND("(",HL23)-FIND(":",HL23)-3),LEFT(HL23,FIND("(",HL23)-2)))</f>
        <v/>
      </c>
      <c r="HF23" s="95" t="str">
        <f>IF(HL23="","",MID(HL23,FIND("(",HL23)+1,4))</f>
        <v/>
      </c>
      <c r="HG23" s="96" t="str">
        <f>IF(ISNUMBER(SEARCH("*female*",HL23)),"female",IF(ISNUMBER(SEARCH("*male*",HL23)),"male",""))</f>
        <v/>
      </c>
      <c r="HH23" s="97" t="str">
        <f>IF(HL23="","",IF(ISERROR(MID(HL23,FIND("male,",HL23)+6,(FIND(")",HL23)-(FIND("male,",HL23)+6))))=TRUE,"missing/error",MID(HL23,FIND("male,",HL23)+6,(FIND(")",HL23)-(FIND("male,",HL23)+6)))))</f>
        <v/>
      </c>
      <c r="HI23" s="98" t="str">
        <f>IF(HE23="","",(MID(HE23,(SEARCH("^^",SUBSTITUTE(HE23," ","^^",LEN(HE23)-LEN(SUBSTITUTE(HE23," ","")))))+1,99)&amp;"_"&amp;LEFT(HE23,FIND(" ",HE23)-1)&amp;"_"&amp;HF23))</f>
        <v/>
      </c>
      <c r="HK23" s="89"/>
      <c r="HL23" s="158" t="s">
        <v>292</v>
      </c>
      <c r="HM23" s="90" t="str">
        <f>IF(HQ23="","",HM$3)</f>
        <v/>
      </c>
      <c r="HN23" s="91" t="str">
        <f>IF(HQ23="","",HM$1)</f>
        <v/>
      </c>
      <c r="HO23" s="92"/>
      <c r="HP23" s="93"/>
      <c r="HQ23" s="94" t="str">
        <f>IF(HX23="","",IF(ISNUMBER(SEARCH(":",HX23)),MID(HX23,FIND(":",HX23)+2,FIND("(",HX23)-FIND(":",HX23)-3),LEFT(HX23,FIND("(",HX23)-2)))</f>
        <v/>
      </c>
      <c r="HR23" s="95" t="str">
        <f>IF(HX23="","",MID(HX23,FIND("(",HX23)+1,4))</f>
        <v/>
      </c>
      <c r="HS23" s="96" t="str">
        <f>IF(ISNUMBER(SEARCH("*female*",HX23)),"female",IF(ISNUMBER(SEARCH("*male*",HX23)),"male",""))</f>
        <v/>
      </c>
      <c r="HT23" s="97" t="str">
        <f>IF(HX23="","",IF(ISERROR(MID(HX23,FIND("male,",HX23)+6,(FIND(")",HX23)-(FIND("male,",HX23)+6))))=TRUE,"missing/error",MID(HX23,FIND("male,",HX23)+6,(FIND(")",HX23)-(FIND("male,",HX23)+6)))))</f>
        <v/>
      </c>
      <c r="HU23" s="98" t="str">
        <f>IF(HQ23="","",(MID(HQ23,(SEARCH("^^",SUBSTITUTE(HQ23," ","^^",LEN(HQ23)-LEN(SUBSTITUTE(HQ23," ","")))))+1,99)&amp;"_"&amp;LEFT(HQ23,FIND(" ",HQ23)-1)&amp;"_"&amp;HR23))</f>
        <v/>
      </c>
      <c r="HW23" s="89"/>
      <c r="HX23" s="158"/>
      <c r="HY23" s="90" t="str">
        <f>IF(IC23="","",HY$3)</f>
        <v/>
      </c>
      <c r="HZ23" s="91" t="str">
        <f>IF(IC23="","",HY$1)</f>
        <v/>
      </c>
      <c r="IA23" s="92"/>
      <c r="IB23" s="93"/>
      <c r="IC23" s="94" t="str">
        <f>IF(IJ23="","",IF(ISNUMBER(SEARCH(":",IJ23)),MID(IJ23,FIND(":",IJ23)+2,FIND("(",IJ23)-FIND(":",IJ23)-3),LEFT(IJ23,FIND("(",IJ23)-2)))</f>
        <v/>
      </c>
      <c r="ID23" s="95" t="str">
        <f>IF(IJ23="","",MID(IJ23,FIND("(",IJ23)+1,4))</f>
        <v/>
      </c>
      <c r="IE23" s="96" t="str">
        <f>IF(ISNUMBER(SEARCH("*female*",IJ23)),"female",IF(ISNUMBER(SEARCH("*male*",IJ23)),"male",""))</f>
        <v/>
      </c>
      <c r="IF23" s="97" t="str">
        <f>IF(IJ23="","",IF(ISERROR(MID(IJ23,FIND("male,",IJ23)+6,(FIND(")",IJ23)-(FIND("male,",IJ23)+6))))=TRUE,"missing/error",MID(IJ23,FIND("male,",IJ23)+6,(FIND(")",IJ23)-(FIND("male,",IJ23)+6)))))</f>
        <v/>
      </c>
      <c r="IG23" s="98" t="str">
        <f>IF(IC23="","",(MID(IC23,(SEARCH("^^",SUBSTITUTE(IC23," ","^^",LEN(IC23)-LEN(SUBSTITUTE(IC23," ","")))))+1,99)&amp;"_"&amp;LEFT(IC23,FIND(" ",IC23)-1)&amp;"_"&amp;ID23))</f>
        <v/>
      </c>
      <c r="II23" s="89"/>
      <c r="IJ23" s="158"/>
      <c r="IK23" s="90" t="str">
        <f>IF(IO23="","",IK$3)</f>
        <v/>
      </c>
      <c r="IL23" s="91" t="str">
        <f>IF(IO23="","",IK$1)</f>
        <v/>
      </c>
      <c r="IM23" s="92"/>
      <c r="IN23" s="93"/>
      <c r="IO23" s="94" t="str">
        <f>IF(IV23="","",IF(ISNUMBER(SEARCH(":",IV23)),MID(IV23,FIND(":",IV23)+2,FIND("(",IV23)-FIND(":",IV23)-3),LEFT(IV23,FIND("(",IV23)-2)))</f>
        <v/>
      </c>
      <c r="IP23" s="95" t="str">
        <f>IF(IV23="","",MID(IV23,FIND("(",IV23)+1,4))</f>
        <v/>
      </c>
      <c r="IQ23" s="96" t="str">
        <f>IF(ISNUMBER(SEARCH("*female*",IV23)),"female",IF(ISNUMBER(SEARCH("*male*",IV23)),"male",""))</f>
        <v/>
      </c>
      <c r="IR23" s="97" t="str">
        <f>IF(IV23="","",IF(ISERROR(MID(IV23,FIND("male,",IV23)+6,(FIND(")",IV23)-(FIND("male,",IV23)+6))))=TRUE,"missing/error",MID(IV23,FIND("male,",IV23)+6,(FIND(")",IV23)-(FIND("male,",IV23)+6)))))</f>
        <v/>
      </c>
      <c r="IS23" s="98" t="str">
        <f>IF(IO23="","",(MID(IO23,(SEARCH("^^",SUBSTITUTE(IO23," ","^^",LEN(IO23)-LEN(SUBSTITUTE(IO23," ","")))))+1,99)&amp;"_"&amp;LEFT(IO23,FIND(" ",IO23)-1)&amp;"_"&amp;IP23))</f>
        <v/>
      </c>
      <c r="IU23" s="89"/>
      <c r="IV23" s="158"/>
      <c r="IW23" s="90" t="str">
        <f>IF(JA23="","",IW$3)</f>
        <v/>
      </c>
      <c r="IX23" s="91" t="str">
        <f>IF(JA23="","",IW$1)</f>
        <v/>
      </c>
      <c r="IY23" s="92"/>
      <c r="IZ23" s="93"/>
      <c r="JA23" s="94" t="str">
        <f>IF(JH23="","",IF(ISNUMBER(SEARCH(":",JH23)),MID(JH23,FIND(":",JH23)+2,FIND("(",JH23)-FIND(":",JH23)-3),LEFT(JH23,FIND("(",JH23)-2)))</f>
        <v/>
      </c>
      <c r="JB23" s="95" t="str">
        <f>IF(JH23="","",MID(JH23,FIND("(",JH23)+1,4))</f>
        <v/>
      </c>
      <c r="JC23" s="96" t="str">
        <f>IF(ISNUMBER(SEARCH("*female*",JH23)),"female",IF(ISNUMBER(SEARCH("*male*",JH23)),"male",""))</f>
        <v/>
      </c>
      <c r="JD23" s="97" t="str">
        <f>IF(JH23="","",IF(ISERROR(MID(JH23,FIND("male,",JH23)+6,(FIND(")",JH23)-(FIND("male,",JH23)+6))))=TRUE,"missing/error",MID(JH23,FIND("male,",JH23)+6,(FIND(")",JH23)-(FIND("male,",JH23)+6)))))</f>
        <v/>
      </c>
      <c r="JE23" s="98" t="str">
        <f>IF(JA23="","",(MID(JA23,(SEARCH("^^",SUBSTITUTE(JA23," ","^^",LEN(JA23)-LEN(SUBSTITUTE(JA23," ","")))))+1,99)&amp;"_"&amp;LEFT(JA23,FIND(" ",JA23)-1)&amp;"_"&amp;JB23))</f>
        <v/>
      </c>
      <c r="JG23" s="89"/>
      <c r="JH23" s="146"/>
      <c r="JI23" s="90" t="str">
        <f>IF(JM23="","",JI$3)</f>
        <v/>
      </c>
      <c r="JJ23" s="91" t="str">
        <f>IF(JM23="","",JI$1)</f>
        <v/>
      </c>
      <c r="JK23" s="92"/>
      <c r="JL23" s="93"/>
      <c r="JM23" s="94" t="str">
        <f>IF(JT23="","",IF(ISNUMBER(SEARCH(":",JT23)),MID(JT23,FIND(":",JT23)+2,FIND("(",JT23)-FIND(":",JT23)-3),LEFT(JT23,FIND("(",JT23)-2)))</f>
        <v/>
      </c>
      <c r="JN23" s="95" t="str">
        <f>IF(JT23="","",MID(JT23,FIND("(",JT23)+1,4))</f>
        <v/>
      </c>
      <c r="JO23" s="96" t="str">
        <f>IF(ISNUMBER(SEARCH("*female*",JT23)),"female",IF(ISNUMBER(SEARCH("*male*",JT23)),"male",""))</f>
        <v/>
      </c>
      <c r="JP23" s="97" t="str">
        <f>IF(JT23="","",IF(ISERROR(MID(JT23,FIND("male,",JT23)+6,(FIND(")",JT23)-(FIND("male,",JT23)+6))))=TRUE,"missing/error",MID(JT23,FIND("male,",JT23)+6,(FIND(")",JT23)-(FIND("male,",JT23)+6)))))</f>
        <v/>
      </c>
      <c r="JQ23" s="98" t="str">
        <f>IF(JM23="","",(MID(JM23,(SEARCH("^^",SUBSTITUTE(JM23," ","^^",LEN(JM23)-LEN(SUBSTITUTE(JM23," ","")))))+1,99)&amp;"_"&amp;LEFT(JM23,FIND(" ",JM23)-1)&amp;"_"&amp;JN23))</f>
        <v/>
      </c>
      <c r="JS23" s="89"/>
      <c r="JT23" s="146"/>
      <c r="JU23" s="90" t="str">
        <f>IF(JY23="","",JU$3)</f>
        <v/>
      </c>
      <c r="JV23" s="91" t="str">
        <f>IF(JY23="","",JU$1)</f>
        <v/>
      </c>
      <c r="JW23" s="92"/>
      <c r="JX23" s="93"/>
      <c r="JY23" s="94" t="str">
        <f>IF(KF23="","",IF(ISNUMBER(SEARCH(":",KF23)),MID(KF23,FIND(":",KF23)+2,FIND("(",KF23)-FIND(":",KF23)-3),LEFT(KF23,FIND("(",KF23)-2)))</f>
        <v/>
      </c>
      <c r="JZ23" s="95" t="str">
        <f>IF(KF23="","",MID(KF23,FIND("(",KF23)+1,4))</f>
        <v/>
      </c>
      <c r="KA23" s="96" t="str">
        <f>IF(ISNUMBER(SEARCH("*female*",KF23)),"female",IF(ISNUMBER(SEARCH("*male*",KF23)),"male",""))</f>
        <v/>
      </c>
      <c r="KB23" s="97" t="str">
        <f>IF(KF23="","",IF(ISERROR(MID(KF23,FIND("male,",KF23)+6,(FIND(")",KF23)-(FIND("male,",KF23)+6))))=TRUE,"missing/error",MID(KF23,FIND("male,",KF23)+6,(FIND(")",KF23)-(FIND("male,",KF23)+6)))))</f>
        <v/>
      </c>
      <c r="KC23" s="98" t="str">
        <f>IF(JY23="","",(MID(JY23,(SEARCH("^^",SUBSTITUTE(JY23," ","^^",LEN(JY23)-LEN(SUBSTITUTE(JY23," ","")))))+1,99)&amp;"_"&amp;LEFT(JY23,FIND(" ",JY23)-1)&amp;"_"&amp;JZ23))</f>
        <v/>
      </c>
      <c r="KE23" s="89"/>
      <c r="KF23" s="146"/>
    </row>
    <row r="24" spans="1:292" ht="13.5" customHeight="1">
      <c r="A24" s="16"/>
      <c r="B24" s="89" t="s">
        <v>865</v>
      </c>
      <c r="D24" s="158" t="s">
        <v>866</v>
      </c>
      <c r="E24" s="90"/>
      <c r="F24" s="91"/>
      <c r="G24" s="92"/>
      <c r="H24" s="93"/>
      <c r="I24" s="94" t="s">
        <v>292</v>
      </c>
      <c r="J24" s="95"/>
      <c r="K24" s="96"/>
      <c r="L24" s="97"/>
      <c r="M24" s="98" t="s">
        <v>292</v>
      </c>
      <c r="O24" s="89"/>
      <c r="P24" s="158"/>
      <c r="Q24" s="90"/>
      <c r="R24" s="91"/>
      <c r="S24" s="92"/>
      <c r="T24" s="93"/>
      <c r="U24" s="94" t="s">
        <v>292</v>
      </c>
      <c r="V24" s="95"/>
      <c r="W24" s="96"/>
      <c r="X24" s="97"/>
      <c r="Y24" s="98" t="s">
        <v>292</v>
      </c>
      <c r="AA24" s="89"/>
      <c r="AB24" s="158"/>
      <c r="AC24" s="90"/>
      <c r="AD24" s="91"/>
      <c r="AE24" s="92"/>
      <c r="AF24" s="93"/>
      <c r="AG24" s="94" t="s">
        <v>292</v>
      </c>
      <c r="AH24" s="95"/>
      <c r="AI24" s="96"/>
      <c r="AJ24" s="97"/>
      <c r="AK24" s="98" t="s">
        <v>292</v>
      </c>
      <c r="AM24" s="89"/>
      <c r="AN24" s="158"/>
      <c r="AO24" s="90"/>
      <c r="AP24" s="91"/>
      <c r="AQ24" s="92"/>
      <c r="AR24" s="93"/>
      <c r="AS24" s="94" t="s">
        <v>292</v>
      </c>
      <c r="AT24" s="95"/>
      <c r="AU24" s="96"/>
      <c r="AV24" s="97"/>
      <c r="AW24" s="98" t="s">
        <v>292</v>
      </c>
      <c r="AY24" s="89"/>
      <c r="AZ24" s="158"/>
      <c r="BA24" s="90"/>
      <c r="BB24" s="91"/>
      <c r="BC24" s="92"/>
      <c r="BD24" s="93"/>
      <c r="BE24" s="94" t="s">
        <v>292</v>
      </c>
      <c r="BF24" s="95"/>
      <c r="BG24" s="96"/>
      <c r="BH24" s="97"/>
      <c r="BI24" s="98" t="s">
        <v>292</v>
      </c>
      <c r="BK24" s="89"/>
      <c r="BL24" s="158"/>
      <c r="BM24" s="90">
        <v>38718</v>
      </c>
      <c r="BN24" s="91" t="s">
        <v>441</v>
      </c>
      <c r="BO24" s="92">
        <v>38672</v>
      </c>
      <c r="BP24" s="93">
        <v>39437</v>
      </c>
      <c r="BQ24" s="94" t="s">
        <v>867</v>
      </c>
      <c r="BR24" s="95">
        <v>1975</v>
      </c>
      <c r="BS24" s="96" t="s">
        <v>818</v>
      </c>
      <c r="BT24" s="97" t="s">
        <v>321</v>
      </c>
      <c r="BU24" s="98" t="s">
        <v>868</v>
      </c>
      <c r="BW24" s="89"/>
      <c r="BX24" s="158" t="s">
        <v>869</v>
      </c>
      <c r="BY24" s="90"/>
      <c r="BZ24" s="91"/>
      <c r="CA24" s="92"/>
      <c r="CB24" s="93"/>
      <c r="CC24" s="94" t="s">
        <v>292</v>
      </c>
      <c r="CD24" s="95"/>
      <c r="CE24" s="96"/>
      <c r="CF24" s="97"/>
      <c r="CG24" s="98" t="s">
        <v>292</v>
      </c>
      <c r="CI24" s="89"/>
      <c r="CJ24" s="158"/>
      <c r="CK24" s="90"/>
      <c r="CL24" s="91"/>
      <c r="CM24" s="92"/>
      <c r="CN24" s="93"/>
      <c r="CO24" s="94" t="s">
        <v>292</v>
      </c>
      <c r="CP24" s="95"/>
      <c r="CQ24" s="96"/>
      <c r="CR24" s="97"/>
      <c r="CS24" s="98" t="s">
        <v>292</v>
      </c>
      <c r="CU24" s="89"/>
      <c r="CV24" s="158"/>
      <c r="CW24" s="90"/>
      <c r="CX24" s="91"/>
      <c r="CY24" s="92"/>
      <c r="CZ24" s="93"/>
      <c r="DA24" s="94" t="s">
        <v>292</v>
      </c>
      <c r="DB24" s="95"/>
      <c r="DC24" s="96"/>
      <c r="DD24" s="97"/>
      <c r="DE24" s="98" t="s">
        <v>292</v>
      </c>
      <c r="DG24" s="89"/>
      <c r="DH24" s="158"/>
      <c r="DI24" s="90"/>
      <c r="DJ24" s="91"/>
      <c r="DK24" s="92"/>
      <c r="DL24" s="93"/>
      <c r="DM24" s="94" t="s">
        <v>292</v>
      </c>
      <c r="DN24" s="95"/>
      <c r="DO24" s="96"/>
      <c r="DP24" s="97"/>
      <c r="DQ24" s="98" t="s">
        <v>292</v>
      </c>
      <c r="DS24" s="89"/>
      <c r="DT24" s="158"/>
      <c r="DU24" s="90" t="str">
        <f t="shared" si="24"/>
        <v/>
      </c>
      <c r="DV24" s="91" t="str">
        <f t="shared" si="25"/>
        <v/>
      </c>
      <c r="DW24" s="92" t="str">
        <f>IF(DY24="","",DU$2)</f>
        <v/>
      </c>
      <c r="DX24" s="93" t="str">
        <f t="shared" si="31"/>
        <v/>
      </c>
      <c r="DY24" s="94" t="str">
        <f t="shared" si="26"/>
        <v/>
      </c>
      <c r="DZ24" s="95" t="str">
        <f t="shared" si="27"/>
        <v/>
      </c>
      <c r="EA24" s="96" t="str">
        <f t="shared" si="28"/>
        <v/>
      </c>
      <c r="EB24" s="97" t="s">
        <v>292</v>
      </c>
      <c r="EC24" s="98" t="str">
        <f t="shared" si="29"/>
        <v/>
      </c>
      <c r="EE24" s="89"/>
      <c r="EF24" s="158"/>
      <c r="EG24" s="90" t="str">
        <f t="shared" si="0"/>
        <v/>
      </c>
      <c r="EH24" s="91" t="str">
        <f t="shared" si="1"/>
        <v/>
      </c>
      <c r="EI24" s="92" t="str">
        <f t="shared" si="30"/>
        <v/>
      </c>
      <c r="EJ24" s="93" t="str">
        <f t="shared" si="23"/>
        <v/>
      </c>
      <c r="EK24" s="94" t="str">
        <f t="shared" si="2"/>
        <v/>
      </c>
      <c r="EL24" s="95" t="str">
        <f t="shared" si="3"/>
        <v/>
      </c>
      <c r="EM24" s="96" t="str">
        <f t="shared" si="4"/>
        <v/>
      </c>
      <c r="EN24" s="97" t="str">
        <f t="shared" si="5"/>
        <v/>
      </c>
      <c r="EO24" s="98" t="str">
        <f t="shared" si="6"/>
        <v/>
      </c>
      <c r="EQ24" s="89"/>
      <c r="ER24" s="158"/>
      <c r="ES24" s="90" t="str">
        <f>IF(EW24="","",ES$3)</f>
        <v/>
      </c>
      <c r="ET24" s="91" t="str">
        <f>IF(EW24="","",ES$1)</f>
        <v/>
      </c>
      <c r="EU24" s="92"/>
      <c r="EV24" s="93"/>
      <c r="EW24" s="94" t="str">
        <f>IF(FD24="","",IF(ISNUMBER(SEARCH(":",FD24)),MID(FD24,FIND(":",FD24)+2,FIND("(",FD24)-FIND(":",FD24)-3),LEFT(FD24,FIND("(",FD24)-2)))</f>
        <v/>
      </c>
      <c r="EX24" s="95" t="str">
        <f>IF(FD24="","",MID(FD24,FIND("(",FD24)+1,4))</f>
        <v/>
      </c>
      <c r="EY24" s="96" t="str">
        <f>IF(ISNUMBER(SEARCH("*female*",FD24)),"female",IF(ISNUMBER(SEARCH("*male*",FD24)),"male",""))</f>
        <v/>
      </c>
      <c r="EZ24" s="97" t="str">
        <f>IF(FD24="","",IF(ISERROR(MID(FD24,FIND("male,",FD24)+6,(FIND(")",FD24)-(FIND("male,",FD24)+6))))=TRUE,"missing/error",MID(FD24,FIND("male,",FD24)+6,(FIND(")",FD24)-(FIND("male,",FD24)+6)))))</f>
        <v/>
      </c>
      <c r="FA24" s="98" t="str">
        <f>IF(EW24="","",(MID(EW24,(SEARCH("^^",SUBSTITUTE(EW24," ","^^",LEN(EW24)-LEN(SUBSTITUTE(EW24," ","")))))+1,99)&amp;"_"&amp;LEFT(EW24,FIND(" ",EW24)-1)&amp;"_"&amp;EX24))</f>
        <v/>
      </c>
      <c r="FC24" s="89"/>
      <c r="FD24" s="158"/>
      <c r="FE24" s="90" t="str">
        <f t="shared" si="32"/>
        <v/>
      </c>
      <c r="FF24" s="91" t="str">
        <f t="shared" si="33"/>
        <v/>
      </c>
      <c r="FG24" s="92" t="str">
        <f t="shared" si="40"/>
        <v/>
      </c>
      <c r="FH24" s="93" t="str">
        <f t="shared" si="34"/>
        <v/>
      </c>
      <c r="FI24" s="94" t="str">
        <f t="shared" si="35"/>
        <v/>
      </c>
      <c r="FJ24" s="95" t="str">
        <f t="shared" si="36"/>
        <v/>
      </c>
      <c r="FK24" s="96" t="str">
        <f t="shared" si="37"/>
        <v/>
      </c>
      <c r="FL24" s="97" t="str">
        <f t="shared" si="38"/>
        <v/>
      </c>
      <c r="FM24" s="98" t="str">
        <f t="shared" si="39"/>
        <v/>
      </c>
      <c r="FO24" s="89"/>
      <c r="FP24" s="217"/>
      <c r="FQ24" s="90" t="str">
        <f>IF(FU24="","",#REF!)</f>
        <v/>
      </c>
      <c r="FR24" s="91" t="str">
        <f>IF(FU24="","",FQ$1)</f>
        <v/>
      </c>
      <c r="FS24" s="92"/>
      <c r="FT24" s="93"/>
      <c r="FU24" s="94" t="str">
        <f>IF(GB24="","",IF(ISNUMBER(SEARCH(":",GB24)),MID(GB24,FIND(":",GB24)+2,FIND("(",GB24)-FIND(":",GB24)-3),LEFT(GB24,FIND("(",GB24)-2)))</f>
        <v/>
      </c>
      <c r="FV24" s="95" t="str">
        <f>IF(GB24="","",MID(GB24,FIND("(",GB24)+1,4))</f>
        <v/>
      </c>
      <c r="FW24" s="96" t="str">
        <f>IF(ISNUMBER(SEARCH("*female*",GB24)),"female",IF(ISNUMBER(SEARCH("*male*",GB24)),"male",""))</f>
        <v/>
      </c>
      <c r="FX24" s="97" t="str">
        <f>IF(GB24="","",IF(ISERROR(MID(GB24,FIND("male,",GB24)+6,(FIND(")",GB24)-(FIND("male,",GB24)+6))))=TRUE,"missing/error",MID(GB24,FIND("male,",GB24)+6,(FIND(")",GB24)-(FIND("male,",GB24)+6)))))</f>
        <v/>
      </c>
      <c r="FY24" s="98" t="str">
        <f>IF(FU24="","",(MID(FU24,(SEARCH("^^",SUBSTITUTE(FU24," ","^^",LEN(FU24)-LEN(SUBSTITUTE(FU24," ","")))))+1,99)&amp;"_"&amp;LEFT(FU24,FIND(" ",FU24)-1)&amp;"_"&amp;FV24))</f>
        <v/>
      </c>
      <c r="GA24" s="89"/>
      <c r="GB24" s="158"/>
      <c r="GC24" s="90" t="str">
        <f>IF(GG24="","",GC$3)</f>
        <v/>
      </c>
      <c r="GD24" s="91" t="str">
        <f>IF(GG24="","",GC$1)</f>
        <v/>
      </c>
      <c r="GE24" s="92"/>
      <c r="GF24" s="93"/>
      <c r="GG24" s="94" t="str">
        <f>IF(GN24="","",IF(ISNUMBER(SEARCH(":",GN24)),MID(GN24,FIND(":",GN24)+2,FIND("(",GN24)-FIND(":",GN24)-3),LEFT(GN24,FIND("(",GN24)-2)))</f>
        <v/>
      </c>
      <c r="GH24" s="95" t="str">
        <f>IF(GN24="","",MID(GN24,FIND("(",GN24)+1,4))</f>
        <v/>
      </c>
      <c r="GI24" s="96" t="str">
        <f>IF(ISNUMBER(SEARCH("*female*",GN24)),"female",IF(ISNUMBER(SEARCH("*male*",GN24)),"male",""))</f>
        <v/>
      </c>
      <c r="GJ24" s="97" t="str">
        <f>IF(GN24="","",IF(ISERROR(MID(GN24,FIND("male,",GN24)+6,(FIND(")",GN24)-(FIND("male,",GN24)+6))))=TRUE,"missing/error",MID(GN24,FIND("male,",GN24)+6,(FIND(")",GN24)-(FIND("male,",GN24)+6)))))</f>
        <v/>
      </c>
      <c r="GK24" s="98" t="str">
        <f>IF(GG24="","",(MID(GG24,(SEARCH("^^",SUBSTITUTE(GG24," ","^^",LEN(GG24)-LEN(SUBSTITUTE(GG24," ","")))))+1,99)&amp;"_"&amp;LEFT(GG24,FIND(" ",GG24)-1)&amp;"_"&amp;GH24))</f>
        <v/>
      </c>
      <c r="GM24" s="89"/>
      <c r="GN24" s="158" t="s">
        <v>292</v>
      </c>
      <c r="GO24" s="90" t="str">
        <f>IF(GS24="","",GO$3)</f>
        <v/>
      </c>
      <c r="GP24" s="91" t="str">
        <f>IF(GS24="","",GO$1)</f>
        <v/>
      </c>
      <c r="GQ24" s="92"/>
      <c r="GR24" s="93"/>
      <c r="GS24" s="94" t="str">
        <f>IF(GZ24="","",IF(ISNUMBER(SEARCH(":",GZ24)),MID(GZ24,FIND(":",GZ24)+2,FIND("(",GZ24)-FIND(":",GZ24)-3),LEFT(GZ24,FIND("(",GZ24)-2)))</f>
        <v/>
      </c>
      <c r="GT24" s="95" t="str">
        <f>IF(GZ24="","",MID(GZ24,FIND("(",GZ24)+1,4))</f>
        <v/>
      </c>
      <c r="GU24" s="96" t="str">
        <f>IF(ISNUMBER(SEARCH("*female*",GZ24)),"female",IF(ISNUMBER(SEARCH("*male*",GZ24)),"male",""))</f>
        <v/>
      </c>
      <c r="GV24" s="97" t="str">
        <f>IF(GZ24="","",IF(ISERROR(MID(GZ24,FIND("male,",GZ24)+6,(FIND(")",GZ24)-(FIND("male,",GZ24)+6))))=TRUE,"missing/error",MID(GZ24,FIND("male,",GZ24)+6,(FIND(")",GZ24)-(FIND("male,",GZ24)+6)))))</f>
        <v/>
      </c>
      <c r="GW24" s="98" t="str">
        <f>IF(GS24="","",(MID(GS24,(SEARCH("^^",SUBSTITUTE(GS24," ","^^",LEN(GS24)-LEN(SUBSTITUTE(GS24," ","")))))+1,99)&amp;"_"&amp;LEFT(GS24,FIND(" ",GS24)-1)&amp;"_"&amp;GT24))</f>
        <v/>
      </c>
      <c r="GY24" s="89"/>
      <c r="GZ24" s="158"/>
      <c r="HA24" s="90" t="str">
        <f>IF(HE24="","",HA$3)</f>
        <v/>
      </c>
      <c r="HB24" s="91" t="str">
        <f>IF(HE24="","",HA$1)</f>
        <v/>
      </c>
      <c r="HC24" s="92"/>
      <c r="HD24" s="93"/>
      <c r="HE24" s="94" t="str">
        <f>IF(HL24="","",IF(ISNUMBER(SEARCH(":",HL24)),MID(HL24,FIND(":",HL24)+2,FIND("(",HL24)-FIND(":",HL24)-3),LEFT(HL24,FIND("(",HL24)-2)))</f>
        <v/>
      </c>
      <c r="HF24" s="95" t="str">
        <f>IF(HL24="","",MID(HL24,FIND("(",HL24)+1,4))</f>
        <v/>
      </c>
      <c r="HG24" s="96" t="str">
        <f>IF(ISNUMBER(SEARCH("*female*",HL24)),"female",IF(ISNUMBER(SEARCH("*male*",HL24)),"male",""))</f>
        <v/>
      </c>
      <c r="HH24" s="97" t="str">
        <f>IF(HL24="","",IF(ISERROR(MID(HL24,FIND("male,",HL24)+6,(FIND(")",HL24)-(FIND("male,",HL24)+6))))=TRUE,"missing/error",MID(HL24,FIND("male,",HL24)+6,(FIND(")",HL24)-(FIND("male,",HL24)+6)))))</f>
        <v/>
      </c>
      <c r="HI24" s="98" t="str">
        <f>IF(HE24="","",(MID(HE24,(SEARCH("^^",SUBSTITUTE(HE24," ","^^",LEN(HE24)-LEN(SUBSTITUTE(HE24," ","")))))+1,99)&amp;"_"&amp;LEFT(HE24,FIND(" ",HE24)-1)&amp;"_"&amp;HF24))</f>
        <v/>
      </c>
      <c r="HK24" s="89"/>
      <c r="HL24" s="158" t="s">
        <v>292</v>
      </c>
      <c r="HM24" s="90" t="str">
        <f>IF(HQ24="","",HM$3)</f>
        <v/>
      </c>
      <c r="HN24" s="91" t="str">
        <f>IF(HQ24="","",HM$1)</f>
        <v/>
      </c>
      <c r="HO24" s="92"/>
      <c r="HP24" s="93"/>
      <c r="HQ24" s="94" t="str">
        <f>IF(HX24="","",IF(ISNUMBER(SEARCH(":",HX24)),MID(HX24,FIND(":",HX24)+2,FIND("(",HX24)-FIND(":",HX24)-3),LEFT(HX24,FIND("(",HX24)-2)))</f>
        <v/>
      </c>
      <c r="HR24" s="95" t="str">
        <f>IF(HX24="","",MID(HX24,FIND("(",HX24)+1,4))</f>
        <v/>
      </c>
      <c r="HS24" s="96" t="str">
        <f>IF(ISNUMBER(SEARCH("*female*",HX24)),"female",IF(ISNUMBER(SEARCH("*male*",HX24)),"male",""))</f>
        <v/>
      </c>
      <c r="HT24" s="97" t="str">
        <f>IF(HX24="","",IF(ISERROR(MID(HX24,FIND("male,",HX24)+6,(FIND(")",HX24)-(FIND("male,",HX24)+6))))=TRUE,"missing/error",MID(HX24,FIND("male,",HX24)+6,(FIND(")",HX24)-(FIND("male,",HX24)+6)))))</f>
        <v/>
      </c>
      <c r="HU24" s="98" t="str">
        <f>IF(HQ24="","",(MID(HQ24,(SEARCH("^^",SUBSTITUTE(HQ24," ","^^",LEN(HQ24)-LEN(SUBSTITUTE(HQ24," ","")))))+1,99)&amp;"_"&amp;LEFT(HQ24,FIND(" ",HQ24)-1)&amp;"_"&amp;HR24))</f>
        <v/>
      </c>
      <c r="HW24" s="89"/>
      <c r="HX24" s="158"/>
      <c r="HY24" s="90" t="str">
        <f>IF(IC24="","",HY$3)</f>
        <v/>
      </c>
      <c r="HZ24" s="91" t="str">
        <f>IF(IC24="","",HY$1)</f>
        <v/>
      </c>
      <c r="IA24" s="92"/>
      <c r="IB24" s="93"/>
      <c r="IC24" s="94" t="str">
        <f>IF(IJ24="","",IF(ISNUMBER(SEARCH(":",IJ24)),MID(IJ24,FIND(":",IJ24)+2,FIND("(",IJ24)-FIND(":",IJ24)-3),LEFT(IJ24,FIND("(",IJ24)-2)))</f>
        <v/>
      </c>
      <c r="ID24" s="95" t="str">
        <f>IF(IJ24="","",MID(IJ24,FIND("(",IJ24)+1,4))</f>
        <v/>
      </c>
      <c r="IE24" s="96" t="str">
        <f>IF(ISNUMBER(SEARCH("*female*",IJ24)),"female",IF(ISNUMBER(SEARCH("*male*",IJ24)),"male",""))</f>
        <v/>
      </c>
      <c r="IF24" s="97" t="str">
        <f>IF(IJ24="","",IF(ISERROR(MID(IJ24,FIND("male,",IJ24)+6,(FIND(")",IJ24)-(FIND("male,",IJ24)+6))))=TRUE,"missing/error",MID(IJ24,FIND("male,",IJ24)+6,(FIND(")",IJ24)-(FIND("male,",IJ24)+6)))))</f>
        <v/>
      </c>
      <c r="IG24" s="98" t="str">
        <f>IF(IC24="","",(MID(IC24,(SEARCH("^^",SUBSTITUTE(IC24," ","^^",LEN(IC24)-LEN(SUBSTITUTE(IC24," ","")))))+1,99)&amp;"_"&amp;LEFT(IC24,FIND(" ",IC24)-1)&amp;"_"&amp;ID24))</f>
        <v/>
      </c>
      <c r="II24" s="89"/>
      <c r="IJ24" s="158"/>
      <c r="IK24" s="90" t="str">
        <f>IF(IO24="","",IK$3)</f>
        <v/>
      </c>
      <c r="IL24" s="91" t="str">
        <f>IF(IO24="","",IK$1)</f>
        <v/>
      </c>
      <c r="IM24" s="92"/>
      <c r="IN24" s="93"/>
      <c r="IO24" s="94" t="str">
        <f>IF(IV24="","",IF(ISNUMBER(SEARCH(":",IV24)),MID(IV24,FIND(":",IV24)+2,FIND("(",IV24)-FIND(":",IV24)-3),LEFT(IV24,FIND("(",IV24)-2)))</f>
        <v/>
      </c>
      <c r="IP24" s="95" t="str">
        <f>IF(IV24="","",MID(IV24,FIND("(",IV24)+1,4))</f>
        <v/>
      </c>
      <c r="IQ24" s="96" t="str">
        <f>IF(ISNUMBER(SEARCH("*female*",IV24)),"female",IF(ISNUMBER(SEARCH("*male*",IV24)),"male",""))</f>
        <v/>
      </c>
      <c r="IR24" s="97" t="str">
        <f>IF(IV24="","",IF(ISERROR(MID(IV24,FIND("male,",IV24)+6,(FIND(")",IV24)-(FIND("male,",IV24)+6))))=TRUE,"missing/error",MID(IV24,FIND("male,",IV24)+6,(FIND(")",IV24)-(FIND("male,",IV24)+6)))))</f>
        <v/>
      </c>
      <c r="IS24" s="98" t="str">
        <f>IF(IO24="","",(MID(IO24,(SEARCH("^^",SUBSTITUTE(IO24," ","^^",LEN(IO24)-LEN(SUBSTITUTE(IO24," ","")))))+1,99)&amp;"_"&amp;LEFT(IO24,FIND(" ",IO24)-1)&amp;"_"&amp;IP24))</f>
        <v/>
      </c>
      <c r="IU24" s="89"/>
      <c r="IV24" s="158"/>
      <c r="IW24" s="90" t="str">
        <f>IF(JA24="","",IW$3)</f>
        <v/>
      </c>
      <c r="IX24" s="91" t="str">
        <f>IF(JA24="","",IW$1)</f>
        <v/>
      </c>
      <c r="IY24" s="92"/>
      <c r="IZ24" s="93"/>
      <c r="JA24" s="94" t="str">
        <f>IF(JH24="","",IF(ISNUMBER(SEARCH(":",JH24)),MID(JH24,FIND(":",JH24)+2,FIND("(",JH24)-FIND(":",JH24)-3),LEFT(JH24,FIND("(",JH24)-2)))</f>
        <v/>
      </c>
      <c r="JB24" s="95" t="str">
        <f>IF(JH24="","",MID(JH24,FIND("(",JH24)+1,4))</f>
        <v/>
      </c>
      <c r="JC24" s="96" t="str">
        <f>IF(ISNUMBER(SEARCH("*female*",JH24)),"female",IF(ISNUMBER(SEARCH("*male*",JH24)),"male",""))</f>
        <v/>
      </c>
      <c r="JD24" s="97" t="str">
        <f>IF(JH24="","",IF(ISERROR(MID(JH24,FIND("male,",JH24)+6,(FIND(")",JH24)-(FIND("male,",JH24)+6))))=TRUE,"missing/error",MID(JH24,FIND("male,",JH24)+6,(FIND(")",JH24)-(FIND("male,",JH24)+6)))))</f>
        <v/>
      </c>
      <c r="JE24" s="98" t="str">
        <f>IF(JA24="","",(MID(JA24,(SEARCH("^^",SUBSTITUTE(JA24," ","^^",LEN(JA24)-LEN(SUBSTITUTE(JA24," ","")))))+1,99)&amp;"_"&amp;LEFT(JA24,FIND(" ",JA24)-1)&amp;"_"&amp;JB24))</f>
        <v/>
      </c>
      <c r="JG24" s="89"/>
      <c r="JH24" s="146"/>
      <c r="JI24" s="90" t="str">
        <f>IF(JM24="","",JI$3)</f>
        <v/>
      </c>
      <c r="JJ24" s="91" t="str">
        <f>IF(JM24="","",JI$1)</f>
        <v/>
      </c>
      <c r="JK24" s="92"/>
      <c r="JL24" s="93"/>
      <c r="JM24" s="94" t="str">
        <f>IF(JT24="","",IF(ISNUMBER(SEARCH(":",JT24)),MID(JT24,FIND(":",JT24)+2,FIND("(",JT24)-FIND(":",JT24)-3),LEFT(JT24,FIND("(",JT24)-2)))</f>
        <v/>
      </c>
      <c r="JN24" s="95" t="str">
        <f>IF(JT24="","",MID(JT24,FIND("(",JT24)+1,4))</f>
        <v/>
      </c>
      <c r="JO24" s="96" t="str">
        <f>IF(ISNUMBER(SEARCH("*female*",JT24)),"female",IF(ISNUMBER(SEARCH("*male*",JT24)),"male",""))</f>
        <v/>
      </c>
      <c r="JP24" s="97" t="str">
        <f>IF(JT24="","",IF(ISERROR(MID(JT24,FIND("male,",JT24)+6,(FIND(")",JT24)-(FIND("male,",JT24)+6))))=TRUE,"missing/error",MID(JT24,FIND("male,",JT24)+6,(FIND(")",JT24)-(FIND("male,",JT24)+6)))))</f>
        <v/>
      </c>
      <c r="JQ24" s="98" t="str">
        <f>IF(JM24="","",(MID(JM24,(SEARCH("^^",SUBSTITUTE(JM24," ","^^",LEN(JM24)-LEN(SUBSTITUTE(JM24," ","")))))+1,99)&amp;"_"&amp;LEFT(JM24,FIND(" ",JM24)-1)&amp;"_"&amp;JN24))</f>
        <v/>
      </c>
      <c r="JS24" s="89"/>
      <c r="JT24" s="146"/>
      <c r="JU24" s="90" t="str">
        <f>IF(JY24="","",JU$3)</f>
        <v/>
      </c>
      <c r="JV24" s="91" t="str">
        <f>IF(JY24="","",JU$1)</f>
        <v/>
      </c>
      <c r="JW24" s="92"/>
      <c r="JX24" s="93"/>
      <c r="JY24" s="94" t="str">
        <f>IF(KF24="","",IF(ISNUMBER(SEARCH(":",KF24)),MID(KF24,FIND(":",KF24)+2,FIND("(",KF24)-FIND(":",KF24)-3),LEFT(KF24,FIND("(",KF24)-2)))</f>
        <v/>
      </c>
      <c r="JZ24" s="95" t="str">
        <f>IF(KF24="","",MID(KF24,FIND("(",KF24)+1,4))</f>
        <v/>
      </c>
      <c r="KA24" s="96" t="str">
        <f>IF(ISNUMBER(SEARCH("*female*",KF24)),"female",IF(ISNUMBER(SEARCH("*male*",KF24)),"male",""))</f>
        <v/>
      </c>
      <c r="KB24" s="97" t="str">
        <f>IF(KF24="","",IF(ISERROR(MID(KF24,FIND("male,",KF24)+6,(FIND(")",KF24)-(FIND("male,",KF24)+6))))=TRUE,"missing/error",MID(KF24,FIND("male,",KF24)+6,(FIND(")",KF24)-(FIND("male,",KF24)+6)))))</f>
        <v/>
      </c>
      <c r="KC24" s="98" t="str">
        <f>IF(JY24="","",(MID(JY24,(SEARCH("^^",SUBSTITUTE(JY24," ","^^",LEN(JY24)-LEN(SUBSTITUTE(JY24," ","")))))+1,99)&amp;"_"&amp;LEFT(JY24,FIND(" ",JY24)-1)&amp;"_"&amp;JZ24))</f>
        <v/>
      </c>
      <c r="KE24" s="89"/>
      <c r="KF24" s="146"/>
    </row>
    <row r="25" spans="1:292" ht="13.5" customHeight="1">
      <c r="A25" s="16"/>
      <c r="B25" s="89" t="s">
        <v>878</v>
      </c>
      <c r="C25" s="2" t="s">
        <v>879</v>
      </c>
      <c r="D25" s="158"/>
      <c r="E25" s="90">
        <v>33239</v>
      </c>
      <c r="F25" s="91" t="s">
        <v>788</v>
      </c>
      <c r="G25" s="92">
        <v>32272</v>
      </c>
      <c r="H25" s="93">
        <v>33514</v>
      </c>
      <c r="I25" s="94" t="s">
        <v>880</v>
      </c>
      <c r="J25" s="95">
        <v>1943</v>
      </c>
      <c r="K25" s="96" t="s">
        <v>790</v>
      </c>
      <c r="L25" s="97" t="s">
        <v>297</v>
      </c>
      <c r="M25" s="98" t="s">
        <v>881</v>
      </c>
      <c r="O25" s="89"/>
      <c r="P25" s="158"/>
      <c r="Q25" s="90">
        <v>33510</v>
      </c>
      <c r="R25" s="91" t="s">
        <v>437</v>
      </c>
      <c r="S25" s="92">
        <v>33514</v>
      </c>
      <c r="T25" s="93">
        <v>33676</v>
      </c>
      <c r="U25" s="94" t="s">
        <v>880</v>
      </c>
      <c r="V25" s="95">
        <v>1943</v>
      </c>
      <c r="W25" s="96" t="s">
        <v>790</v>
      </c>
      <c r="X25" s="97" t="s">
        <v>297</v>
      </c>
      <c r="Y25" s="98" t="s">
        <v>881</v>
      </c>
      <c r="AA25" s="89"/>
      <c r="AB25" s="158"/>
      <c r="AC25" s="90"/>
      <c r="AD25" s="91"/>
      <c r="AE25" s="92"/>
      <c r="AF25" s="93"/>
      <c r="AG25" s="94" t="s">
        <v>292</v>
      </c>
      <c r="AH25" s="95"/>
      <c r="AI25" s="96"/>
      <c r="AJ25" s="97"/>
      <c r="AK25" s="98" t="s">
        <v>292</v>
      </c>
      <c r="AM25" s="89"/>
      <c r="AN25" s="158"/>
      <c r="AO25" s="90">
        <v>35065</v>
      </c>
      <c r="AP25" s="91" t="s">
        <v>439</v>
      </c>
      <c r="AQ25" s="92">
        <v>34873</v>
      </c>
      <c r="AR25" s="93">
        <v>36354</v>
      </c>
      <c r="AS25" s="94" t="s">
        <v>882</v>
      </c>
      <c r="AT25" s="95">
        <v>1955</v>
      </c>
      <c r="AU25" s="96" t="s">
        <v>790</v>
      </c>
      <c r="AV25" s="97" t="s">
        <v>323</v>
      </c>
      <c r="AW25" s="98" t="s">
        <v>883</v>
      </c>
      <c r="AY25" s="89"/>
      <c r="AZ25" s="158"/>
      <c r="BA25" s="90"/>
      <c r="BB25" s="91"/>
      <c r="BC25" s="92"/>
      <c r="BD25" s="93"/>
      <c r="BE25" s="94" t="s">
        <v>292</v>
      </c>
      <c r="BF25" s="95"/>
      <c r="BG25" s="96"/>
      <c r="BH25" s="97"/>
      <c r="BI25" s="98" t="s">
        <v>292</v>
      </c>
      <c r="BK25" s="89"/>
      <c r="BL25" s="158"/>
      <c r="BM25" s="90"/>
      <c r="BN25" s="91"/>
      <c r="BO25" s="92"/>
      <c r="BP25" s="93"/>
      <c r="BQ25" s="94" t="s">
        <v>292</v>
      </c>
      <c r="BR25" s="95"/>
      <c r="BS25" s="96"/>
      <c r="BT25" s="97"/>
      <c r="BU25" s="98" t="s">
        <v>292</v>
      </c>
      <c r="BW25" s="89"/>
      <c r="BX25" s="158"/>
      <c r="BY25" s="90"/>
      <c r="BZ25" s="91"/>
      <c r="CA25" s="92"/>
      <c r="CB25" s="93"/>
      <c r="CC25" s="94" t="s">
        <v>292</v>
      </c>
      <c r="CD25" s="95"/>
      <c r="CE25" s="96"/>
      <c r="CF25" s="97"/>
      <c r="CG25" s="98" t="s">
        <v>292</v>
      </c>
      <c r="CI25" s="89"/>
      <c r="CJ25" s="158"/>
      <c r="CK25" s="90"/>
      <c r="CL25" s="91"/>
      <c r="CM25" s="92"/>
      <c r="CN25" s="93"/>
      <c r="CO25" s="94" t="s">
        <v>292</v>
      </c>
      <c r="CP25" s="95"/>
      <c r="CQ25" s="96"/>
      <c r="CR25" s="97"/>
      <c r="CS25" s="98" t="s">
        <v>292</v>
      </c>
      <c r="CU25" s="89"/>
      <c r="CV25" s="158"/>
      <c r="CW25" s="90"/>
      <c r="CX25" s="91"/>
      <c r="CY25" s="92"/>
      <c r="CZ25" s="93"/>
      <c r="DA25" s="94" t="s">
        <v>292</v>
      </c>
      <c r="DB25" s="95"/>
      <c r="DC25" s="96"/>
      <c r="DD25" s="97"/>
      <c r="DE25" s="98" t="s">
        <v>292</v>
      </c>
      <c r="DG25" s="89"/>
      <c r="DH25" s="158"/>
      <c r="DI25" s="90"/>
      <c r="DJ25" s="91"/>
      <c r="DK25" s="92"/>
      <c r="DL25" s="93"/>
      <c r="DM25" s="94" t="s">
        <v>292</v>
      </c>
      <c r="DN25" s="95"/>
      <c r="DO25" s="96"/>
      <c r="DP25" s="97"/>
      <c r="DQ25" s="98" t="s">
        <v>292</v>
      </c>
      <c r="DS25" s="89"/>
      <c r="DT25" s="158"/>
      <c r="DU25" s="90" t="str">
        <f t="shared" si="24"/>
        <v/>
      </c>
      <c r="DV25" s="91" t="str">
        <f t="shared" si="25"/>
        <v/>
      </c>
      <c r="DW25" s="92" t="str">
        <f>IF(DY25="","",DU$2)</f>
        <v/>
      </c>
      <c r="DX25" s="93" t="str">
        <f t="shared" si="31"/>
        <v/>
      </c>
      <c r="DY25" s="94" t="str">
        <f t="shared" si="26"/>
        <v/>
      </c>
      <c r="DZ25" s="95" t="str">
        <f t="shared" si="27"/>
        <v/>
      </c>
      <c r="EA25" s="96" t="str">
        <f t="shared" si="28"/>
        <v/>
      </c>
      <c r="EB25" s="97" t="s">
        <v>292</v>
      </c>
      <c r="EC25" s="98" t="str">
        <f t="shared" si="29"/>
        <v/>
      </c>
      <c r="EE25" s="89"/>
      <c r="EF25" s="158"/>
      <c r="EG25" s="90" t="str">
        <f t="shared" si="0"/>
        <v/>
      </c>
      <c r="EH25" s="91" t="str">
        <f t="shared" si="1"/>
        <v/>
      </c>
      <c r="EI25" s="92" t="str">
        <f t="shared" si="30"/>
        <v/>
      </c>
      <c r="EJ25" s="93" t="str">
        <f t="shared" si="23"/>
        <v/>
      </c>
      <c r="EK25" s="94" t="str">
        <f t="shared" si="2"/>
        <v/>
      </c>
      <c r="EL25" s="95" t="str">
        <f t="shared" si="3"/>
        <v/>
      </c>
      <c r="EM25" s="96" t="str">
        <f t="shared" si="4"/>
        <v/>
      </c>
      <c r="EN25" s="97" t="str">
        <f t="shared" si="5"/>
        <v/>
      </c>
      <c r="EO25" s="98" t="str">
        <f t="shared" si="6"/>
        <v/>
      </c>
      <c r="EQ25" s="89"/>
      <c r="ER25" s="158"/>
      <c r="ES25" s="90" t="str">
        <f>IF(EW25="","",ES$3)</f>
        <v/>
      </c>
      <c r="ET25" s="91" t="str">
        <f>IF(EW25="","",ES$1)</f>
        <v/>
      </c>
      <c r="EU25" s="92"/>
      <c r="EV25" s="93"/>
      <c r="EW25" s="94" t="str">
        <f>IF(FD25="","",IF(ISNUMBER(SEARCH(":",FD25)),MID(FD25,FIND(":",FD25)+2,FIND("(",FD25)-FIND(":",FD25)-3),LEFT(FD25,FIND("(",FD25)-2)))</f>
        <v/>
      </c>
      <c r="EX25" s="95" t="str">
        <f>IF(FD25="","",MID(FD25,FIND("(",FD25)+1,4))</f>
        <v/>
      </c>
      <c r="EY25" s="96" t="str">
        <f>IF(ISNUMBER(SEARCH("*female*",FD25)),"female",IF(ISNUMBER(SEARCH("*male*",FD25)),"male",""))</f>
        <v/>
      </c>
      <c r="EZ25" s="97" t="str">
        <f>IF(FD25="","",IF(ISERROR(MID(FD25,FIND("male,",FD25)+6,(FIND(")",FD25)-(FIND("male,",FD25)+6))))=TRUE,"missing/error",MID(FD25,FIND("male,",FD25)+6,(FIND(")",FD25)-(FIND("male,",FD25)+6)))))</f>
        <v/>
      </c>
      <c r="FA25" s="98" t="str">
        <f>IF(EW25="","",(MID(EW25,(SEARCH("^^",SUBSTITUTE(EW25," ","^^",LEN(EW25)-LEN(SUBSTITUTE(EW25," ","")))))+1,99)&amp;"_"&amp;LEFT(EW25,FIND(" ",EW25)-1)&amp;"_"&amp;EX25))</f>
        <v/>
      </c>
      <c r="FC25" s="89"/>
      <c r="FD25" s="158"/>
      <c r="FE25" s="90" t="str">
        <f t="shared" si="32"/>
        <v/>
      </c>
      <c r="FF25" s="91" t="str">
        <f t="shared" si="33"/>
        <v/>
      </c>
      <c r="FG25" s="92" t="str">
        <f t="shared" si="40"/>
        <v/>
      </c>
      <c r="FH25" s="93" t="str">
        <f t="shared" si="34"/>
        <v/>
      </c>
      <c r="FI25" s="94" t="str">
        <f t="shared" si="35"/>
        <v/>
      </c>
      <c r="FJ25" s="95" t="str">
        <f t="shared" si="36"/>
        <v/>
      </c>
      <c r="FK25" s="96" t="str">
        <f t="shared" si="37"/>
        <v/>
      </c>
      <c r="FL25" s="97" t="str">
        <f t="shared" si="38"/>
        <v/>
      </c>
      <c r="FM25" s="98" t="str">
        <f t="shared" si="39"/>
        <v/>
      </c>
      <c r="FO25" s="89"/>
      <c r="FP25" s="217"/>
      <c r="FQ25" s="90" t="str">
        <f>IF(FU25="","",#REF!)</f>
        <v/>
      </c>
      <c r="FR25" s="91" t="str">
        <f>IF(FU25="","",FQ$1)</f>
        <v/>
      </c>
      <c r="FS25" s="92"/>
      <c r="FT25" s="93"/>
      <c r="FU25" s="94" t="str">
        <f>IF(GB25="","",IF(ISNUMBER(SEARCH(":",GB25)),MID(GB25,FIND(":",GB25)+2,FIND("(",GB25)-FIND(":",GB25)-3),LEFT(GB25,FIND("(",GB25)-2)))</f>
        <v/>
      </c>
      <c r="FV25" s="95" t="str">
        <f>IF(GB25="","",MID(GB25,FIND("(",GB25)+1,4))</f>
        <v/>
      </c>
      <c r="FW25" s="96" t="str">
        <f>IF(ISNUMBER(SEARCH("*female*",GB25)),"female",IF(ISNUMBER(SEARCH("*male*",GB25)),"male",""))</f>
        <v/>
      </c>
      <c r="FX25" s="97" t="str">
        <f>IF(GB25="","",IF(ISERROR(MID(GB25,FIND("male,",GB25)+6,(FIND(")",GB25)-(FIND("male,",GB25)+6))))=TRUE,"missing/error",MID(GB25,FIND("male,",GB25)+6,(FIND(")",GB25)-(FIND("male,",GB25)+6)))))</f>
        <v/>
      </c>
      <c r="FY25" s="98" t="str">
        <f>IF(FU25="","",(MID(FU25,(SEARCH("^^",SUBSTITUTE(FU25," ","^^",LEN(FU25)-LEN(SUBSTITUTE(FU25," ","")))))+1,99)&amp;"_"&amp;LEFT(FU25,FIND(" ",FU25)-1)&amp;"_"&amp;FV25))</f>
        <v/>
      </c>
      <c r="GA25" s="89"/>
      <c r="GB25" s="158"/>
      <c r="GC25" s="90" t="str">
        <f>IF(GG25="","",GC$3)</f>
        <v/>
      </c>
      <c r="GD25" s="91" t="str">
        <f>IF(GG25="","",GC$1)</f>
        <v/>
      </c>
      <c r="GE25" s="92"/>
      <c r="GF25" s="93"/>
      <c r="GG25" s="94" t="str">
        <f>IF(GN25="","",IF(ISNUMBER(SEARCH(":",GN25)),MID(GN25,FIND(":",GN25)+2,FIND("(",GN25)-FIND(":",GN25)-3),LEFT(GN25,FIND("(",GN25)-2)))</f>
        <v/>
      </c>
      <c r="GH25" s="95" t="str">
        <f>IF(GN25="","",MID(GN25,FIND("(",GN25)+1,4))</f>
        <v/>
      </c>
      <c r="GI25" s="96" t="str">
        <f>IF(ISNUMBER(SEARCH("*female*",GN25)),"female",IF(ISNUMBER(SEARCH("*male*",GN25)),"male",""))</f>
        <v/>
      </c>
      <c r="GJ25" s="97" t="str">
        <f>IF(GN25="","",IF(ISERROR(MID(GN25,FIND("male,",GN25)+6,(FIND(")",GN25)-(FIND("male,",GN25)+6))))=TRUE,"missing/error",MID(GN25,FIND("male,",GN25)+6,(FIND(")",GN25)-(FIND("male,",GN25)+6)))))</f>
        <v/>
      </c>
      <c r="GK25" s="98" t="str">
        <f>IF(GG25="","",(MID(GG25,(SEARCH("^^",SUBSTITUTE(GG25," ","^^",LEN(GG25)-LEN(SUBSTITUTE(GG25," ","")))))+1,99)&amp;"_"&amp;LEFT(GG25,FIND(" ",GG25)-1)&amp;"_"&amp;GH25))</f>
        <v/>
      </c>
      <c r="GM25" s="89"/>
      <c r="GN25" s="158"/>
      <c r="GO25" s="90" t="str">
        <f>IF(GS25="","",GO$3)</f>
        <v/>
      </c>
      <c r="GP25" s="91" t="str">
        <f>IF(GS25="","",GO$1)</f>
        <v/>
      </c>
      <c r="GQ25" s="92"/>
      <c r="GR25" s="93"/>
      <c r="GS25" s="94" t="str">
        <f>IF(GZ25="","",IF(ISNUMBER(SEARCH(":",GZ25)),MID(GZ25,FIND(":",GZ25)+2,FIND("(",GZ25)-FIND(":",GZ25)-3),LEFT(GZ25,FIND("(",GZ25)-2)))</f>
        <v/>
      </c>
      <c r="GT25" s="95" t="str">
        <f>IF(GZ25="","",MID(GZ25,FIND("(",GZ25)+1,4))</f>
        <v/>
      </c>
      <c r="GU25" s="96" t="str">
        <f>IF(ISNUMBER(SEARCH("*female*",GZ25)),"female",IF(ISNUMBER(SEARCH("*male*",GZ25)),"male",""))</f>
        <v/>
      </c>
      <c r="GV25" s="97" t="str">
        <f>IF(GZ25="","",IF(ISERROR(MID(GZ25,FIND("male,",GZ25)+6,(FIND(")",GZ25)-(FIND("male,",GZ25)+6))))=TRUE,"missing/error",MID(GZ25,FIND("male,",GZ25)+6,(FIND(")",GZ25)-(FIND("male,",GZ25)+6)))))</f>
        <v/>
      </c>
      <c r="GW25" s="98" t="str">
        <f>IF(GS25="","",(MID(GS25,(SEARCH("^^",SUBSTITUTE(GS25," ","^^",LEN(GS25)-LEN(SUBSTITUTE(GS25," ","")))))+1,99)&amp;"_"&amp;LEFT(GS25,FIND(" ",GS25)-1)&amp;"_"&amp;GT25))</f>
        <v/>
      </c>
      <c r="GY25" s="89"/>
      <c r="GZ25" s="158"/>
      <c r="HA25" s="90" t="str">
        <f>IF(HE25="","",HA$3)</f>
        <v/>
      </c>
      <c r="HB25" s="91" t="str">
        <f>IF(HE25="","",HA$1)</f>
        <v/>
      </c>
      <c r="HC25" s="92"/>
      <c r="HD25" s="93"/>
      <c r="HE25" s="94" t="str">
        <f>IF(HL25="","",IF(ISNUMBER(SEARCH(":",HL25)),MID(HL25,FIND(":",HL25)+2,FIND("(",HL25)-FIND(":",HL25)-3),LEFT(HL25,FIND("(",HL25)-2)))</f>
        <v/>
      </c>
      <c r="HF25" s="95" t="str">
        <f>IF(HL25="","",MID(HL25,FIND("(",HL25)+1,4))</f>
        <v/>
      </c>
      <c r="HG25" s="96" t="str">
        <f>IF(ISNUMBER(SEARCH("*female*",HL25)),"female",IF(ISNUMBER(SEARCH("*male*",HL25)),"male",""))</f>
        <v/>
      </c>
      <c r="HH25" s="97" t="str">
        <f>IF(HL25="","",IF(ISERROR(MID(HL25,FIND("male,",HL25)+6,(FIND(")",HL25)-(FIND("male,",HL25)+6))))=TRUE,"missing/error",MID(HL25,FIND("male,",HL25)+6,(FIND(")",HL25)-(FIND("male,",HL25)+6)))))</f>
        <v/>
      </c>
      <c r="HI25" s="98" t="str">
        <f>IF(HE25="","",(MID(HE25,(SEARCH("^^",SUBSTITUTE(HE25," ","^^",LEN(HE25)-LEN(SUBSTITUTE(HE25," ","")))))+1,99)&amp;"_"&amp;LEFT(HE25,FIND(" ",HE25)-1)&amp;"_"&amp;HF25))</f>
        <v/>
      </c>
      <c r="HK25" s="89"/>
      <c r="HL25" s="158" t="s">
        <v>292</v>
      </c>
      <c r="HM25" s="90" t="str">
        <f>IF(HQ25="","",HM$3)</f>
        <v/>
      </c>
      <c r="HN25" s="91" t="str">
        <f>IF(HQ25="","",HM$1)</f>
        <v/>
      </c>
      <c r="HO25" s="92"/>
      <c r="HP25" s="93"/>
      <c r="HQ25" s="94" t="str">
        <f>IF(HX25="","",IF(ISNUMBER(SEARCH(":",HX25)),MID(HX25,FIND(":",HX25)+2,FIND("(",HX25)-FIND(":",HX25)-3),LEFT(HX25,FIND("(",HX25)-2)))</f>
        <v/>
      </c>
      <c r="HR25" s="95" t="str">
        <f>IF(HX25="","",MID(HX25,FIND("(",HX25)+1,4))</f>
        <v/>
      </c>
      <c r="HS25" s="96" t="str">
        <f>IF(ISNUMBER(SEARCH("*female*",HX25)),"female",IF(ISNUMBER(SEARCH("*male*",HX25)),"male",""))</f>
        <v/>
      </c>
      <c r="HT25" s="97" t="str">
        <f>IF(HX25="","",IF(ISERROR(MID(HX25,FIND("male,",HX25)+6,(FIND(")",HX25)-(FIND("male,",HX25)+6))))=TRUE,"missing/error",MID(HX25,FIND("male,",HX25)+6,(FIND(")",HX25)-(FIND("male,",HX25)+6)))))</f>
        <v/>
      </c>
      <c r="HU25" s="98" t="str">
        <f>IF(HQ25="","",(MID(HQ25,(SEARCH("^^",SUBSTITUTE(HQ25," ","^^",LEN(HQ25)-LEN(SUBSTITUTE(HQ25," ","")))))+1,99)&amp;"_"&amp;LEFT(HQ25,FIND(" ",HQ25)-1)&amp;"_"&amp;HR25))</f>
        <v/>
      </c>
      <c r="HW25" s="89"/>
      <c r="HX25" s="158"/>
      <c r="HY25" s="90" t="str">
        <f>IF(IC25="","",HY$3)</f>
        <v/>
      </c>
      <c r="HZ25" s="91" t="str">
        <f>IF(IC25="","",HY$1)</f>
        <v/>
      </c>
      <c r="IA25" s="92"/>
      <c r="IB25" s="93"/>
      <c r="IC25" s="94" t="str">
        <f>IF(IJ25="","",IF(ISNUMBER(SEARCH(":",IJ25)),MID(IJ25,FIND(":",IJ25)+2,FIND("(",IJ25)-FIND(":",IJ25)-3),LEFT(IJ25,FIND("(",IJ25)-2)))</f>
        <v/>
      </c>
      <c r="ID25" s="95" t="str">
        <f>IF(IJ25="","",MID(IJ25,FIND("(",IJ25)+1,4))</f>
        <v/>
      </c>
      <c r="IE25" s="96" t="str">
        <f>IF(ISNUMBER(SEARCH("*female*",IJ25)),"female",IF(ISNUMBER(SEARCH("*male*",IJ25)),"male",""))</f>
        <v/>
      </c>
      <c r="IF25" s="97" t="str">
        <f>IF(IJ25="","",IF(ISERROR(MID(IJ25,FIND("male,",IJ25)+6,(FIND(")",IJ25)-(FIND("male,",IJ25)+6))))=TRUE,"missing/error",MID(IJ25,FIND("male,",IJ25)+6,(FIND(")",IJ25)-(FIND("male,",IJ25)+6)))))</f>
        <v/>
      </c>
      <c r="IG25" s="98" t="str">
        <f>IF(IC25="","",(MID(IC25,(SEARCH("^^",SUBSTITUTE(IC25," ","^^",LEN(IC25)-LEN(SUBSTITUTE(IC25," ","")))))+1,99)&amp;"_"&amp;LEFT(IC25,FIND(" ",IC25)-1)&amp;"_"&amp;ID25))</f>
        <v/>
      </c>
      <c r="II25" s="89"/>
      <c r="IJ25" s="158"/>
      <c r="IK25" s="90" t="str">
        <f>IF(IO25="","",IK$3)</f>
        <v/>
      </c>
      <c r="IL25" s="91" t="str">
        <f>IF(IO25="","",IK$1)</f>
        <v/>
      </c>
      <c r="IM25" s="92"/>
      <c r="IN25" s="93"/>
      <c r="IO25" s="94" t="str">
        <f>IF(IV25="","",IF(ISNUMBER(SEARCH(":",IV25)),MID(IV25,FIND(":",IV25)+2,FIND("(",IV25)-FIND(":",IV25)-3),LEFT(IV25,FIND("(",IV25)-2)))</f>
        <v/>
      </c>
      <c r="IP25" s="95" t="str">
        <f>IF(IV25="","",MID(IV25,FIND("(",IV25)+1,4))</f>
        <v/>
      </c>
      <c r="IQ25" s="96" t="str">
        <f>IF(ISNUMBER(SEARCH("*female*",IV25)),"female",IF(ISNUMBER(SEARCH("*male*",IV25)),"male",""))</f>
        <v/>
      </c>
      <c r="IR25" s="97" t="str">
        <f>IF(IV25="","",IF(ISERROR(MID(IV25,FIND("male,",IV25)+6,(FIND(")",IV25)-(FIND("male,",IV25)+6))))=TRUE,"missing/error",MID(IV25,FIND("male,",IV25)+6,(FIND(")",IV25)-(FIND("male,",IV25)+6)))))</f>
        <v/>
      </c>
      <c r="IS25" s="98" t="str">
        <f>IF(IO25="","",(MID(IO25,(SEARCH("^^",SUBSTITUTE(IO25," ","^^",LEN(IO25)-LEN(SUBSTITUTE(IO25," ","")))))+1,99)&amp;"_"&amp;LEFT(IO25,FIND(" ",IO25)-1)&amp;"_"&amp;IP25))</f>
        <v/>
      </c>
      <c r="IU25" s="89"/>
      <c r="IV25" s="158"/>
      <c r="IW25" s="90" t="str">
        <f>IF(JA25="","",IW$3)</f>
        <v/>
      </c>
      <c r="IX25" s="91" t="str">
        <f>IF(JA25="","",IW$1)</f>
        <v/>
      </c>
      <c r="IY25" s="92"/>
      <c r="IZ25" s="93"/>
      <c r="JA25" s="94" t="str">
        <f>IF(JH25="","",IF(ISNUMBER(SEARCH(":",JH25)),MID(JH25,FIND(":",JH25)+2,FIND("(",JH25)-FIND(":",JH25)-3),LEFT(JH25,FIND("(",JH25)-2)))</f>
        <v/>
      </c>
      <c r="JB25" s="95" t="str">
        <f>IF(JH25="","",MID(JH25,FIND("(",JH25)+1,4))</f>
        <v/>
      </c>
      <c r="JC25" s="96" t="str">
        <f>IF(ISNUMBER(SEARCH("*female*",JH25)),"female",IF(ISNUMBER(SEARCH("*male*",JH25)),"male",""))</f>
        <v/>
      </c>
      <c r="JD25" s="97" t="str">
        <f>IF(JH25="","",IF(ISERROR(MID(JH25,FIND("male,",JH25)+6,(FIND(")",JH25)-(FIND("male,",JH25)+6))))=TRUE,"missing/error",MID(JH25,FIND("male,",JH25)+6,(FIND(")",JH25)-(FIND("male,",JH25)+6)))))</f>
        <v/>
      </c>
      <c r="JE25" s="98" t="str">
        <f>IF(JA25="","",(MID(JA25,(SEARCH("^^",SUBSTITUTE(JA25," ","^^",LEN(JA25)-LEN(SUBSTITUTE(JA25," ","")))))+1,99)&amp;"_"&amp;LEFT(JA25,FIND(" ",JA25)-1)&amp;"_"&amp;JB25))</f>
        <v/>
      </c>
      <c r="JG25" s="89"/>
      <c r="JH25" s="146"/>
      <c r="JI25" s="90" t="str">
        <f>IF(JM25="","",JI$3)</f>
        <v/>
      </c>
      <c r="JJ25" s="91" t="str">
        <f>IF(JM25="","",JI$1)</f>
        <v/>
      </c>
      <c r="JK25" s="92"/>
      <c r="JL25" s="93"/>
      <c r="JM25" s="94" t="str">
        <f>IF(JT25="","",IF(ISNUMBER(SEARCH(":",JT25)),MID(JT25,FIND(":",JT25)+2,FIND("(",JT25)-FIND(":",JT25)-3),LEFT(JT25,FIND("(",JT25)-2)))</f>
        <v/>
      </c>
      <c r="JN25" s="95" t="str">
        <f>IF(JT25="","",MID(JT25,FIND("(",JT25)+1,4))</f>
        <v/>
      </c>
      <c r="JO25" s="96" t="str">
        <f>IF(ISNUMBER(SEARCH("*female*",JT25)),"female",IF(ISNUMBER(SEARCH("*male*",JT25)),"male",""))</f>
        <v/>
      </c>
      <c r="JP25" s="97" t="str">
        <f>IF(JT25="","",IF(ISERROR(MID(JT25,FIND("male,",JT25)+6,(FIND(")",JT25)-(FIND("male,",JT25)+6))))=TRUE,"missing/error",MID(JT25,FIND("male,",JT25)+6,(FIND(")",JT25)-(FIND("male,",JT25)+6)))))</f>
        <v/>
      </c>
      <c r="JQ25" s="98" t="str">
        <f>IF(JM25="","",(MID(JM25,(SEARCH("^^",SUBSTITUTE(JM25," ","^^",LEN(JM25)-LEN(SUBSTITUTE(JM25," ","")))))+1,99)&amp;"_"&amp;LEFT(JM25,FIND(" ",JM25)-1)&amp;"_"&amp;JN25))</f>
        <v/>
      </c>
      <c r="JS25" s="89"/>
      <c r="JT25" s="146"/>
      <c r="JU25" s="90" t="str">
        <f>IF(JY25="","",JU$3)</f>
        <v/>
      </c>
      <c r="JV25" s="91" t="str">
        <f>IF(JY25="","",JU$1)</f>
        <v/>
      </c>
      <c r="JW25" s="92"/>
      <c r="JX25" s="93"/>
      <c r="JY25" s="94" t="str">
        <f>IF(KF25="","",IF(ISNUMBER(SEARCH(":",KF25)),MID(KF25,FIND(":",KF25)+2,FIND("(",KF25)-FIND(":",KF25)-3),LEFT(KF25,FIND("(",KF25)-2)))</f>
        <v/>
      </c>
      <c r="JZ25" s="95" t="str">
        <f>IF(KF25="","",MID(KF25,FIND("(",KF25)+1,4))</f>
        <v/>
      </c>
      <c r="KA25" s="96" t="str">
        <f>IF(ISNUMBER(SEARCH("*female*",KF25)),"female",IF(ISNUMBER(SEARCH("*male*",KF25)),"male",""))</f>
        <v/>
      </c>
      <c r="KB25" s="97" t="str">
        <f>IF(KF25="","",IF(ISERROR(MID(KF25,FIND("male,",KF25)+6,(FIND(")",KF25)-(FIND("male,",KF25)+6))))=TRUE,"missing/error",MID(KF25,FIND("male,",KF25)+6,(FIND(")",KF25)-(FIND("male,",KF25)+6)))))</f>
        <v/>
      </c>
      <c r="KC25" s="98" t="str">
        <f>IF(JY25="","",(MID(JY25,(SEARCH("^^",SUBSTITUTE(JY25," ","^^",LEN(JY25)-LEN(SUBSTITUTE(JY25," ","")))))+1,99)&amp;"_"&amp;LEFT(JY25,FIND(" ",JY25)-1)&amp;"_"&amp;JZ25))</f>
        <v/>
      </c>
      <c r="KE25" s="89"/>
      <c r="KF25" s="146"/>
    </row>
    <row r="26" spans="1:292" ht="13.5" customHeight="1">
      <c r="A26" s="16"/>
      <c r="B26" s="89" t="s">
        <v>1699</v>
      </c>
      <c r="D26" s="158"/>
      <c r="E26" s="90"/>
      <c r="F26" s="91"/>
      <c r="G26" s="92"/>
      <c r="H26" s="93"/>
      <c r="I26" s="94"/>
      <c r="J26" s="95"/>
      <c r="K26" s="96"/>
      <c r="L26" s="97"/>
      <c r="M26" s="98"/>
      <c r="O26" s="89"/>
      <c r="P26" s="158"/>
      <c r="Q26" s="90"/>
      <c r="R26" s="91"/>
      <c r="S26" s="92"/>
      <c r="T26" s="93"/>
      <c r="U26" s="94"/>
      <c r="V26" s="95"/>
      <c r="W26" s="96"/>
      <c r="X26" s="97"/>
      <c r="Y26" s="98"/>
      <c r="AA26" s="89"/>
      <c r="AB26" s="158"/>
      <c r="AC26" s="90"/>
      <c r="AD26" s="91"/>
      <c r="AE26" s="92"/>
      <c r="AF26" s="93"/>
      <c r="AG26" s="94"/>
      <c r="AH26" s="95"/>
      <c r="AI26" s="96"/>
      <c r="AJ26" s="97"/>
      <c r="AK26" s="98"/>
      <c r="AM26" s="89"/>
      <c r="AN26" s="158"/>
      <c r="AO26" s="90"/>
      <c r="AP26" s="91"/>
      <c r="AQ26" s="92"/>
      <c r="AR26" s="93"/>
      <c r="AS26" s="94"/>
      <c r="AT26" s="95"/>
      <c r="AU26" s="96"/>
      <c r="AV26" s="97"/>
      <c r="AW26" s="98"/>
      <c r="AY26" s="89"/>
      <c r="AZ26" s="158"/>
      <c r="BA26" s="90"/>
      <c r="BB26" s="91"/>
      <c r="BC26" s="92"/>
      <c r="BD26" s="93"/>
      <c r="BE26" s="94"/>
      <c r="BF26" s="95"/>
      <c r="BG26" s="96"/>
      <c r="BH26" s="97"/>
      <c r="BI26" s="98"/>
      <c r="BK26" s="89"/>
      <c r="BL26" s="158"/>
      <c r="BM26" s="90"/>
      <c r="BN26" s="91"/>
      <c r="BO26" s="92"/>
      <c r="BP26" s="93"/>
      <c r="BQ26" s="94"/>
      <c r="BR26" s="95"/>
      <c r="BS26" s="96"/>
      <c r="BT26" s="97"/>
      <c r="BU26" s="98"/>
      <c r="BW26" s="89"/>
      <c r="BX26" s="158"/>
      <c r="BY26" s="90"/>
      <c r="BZ26" s="91"/>
      <c r="CA26" s="92"/>
      <c r="CB26" s="93"/>
      <c r="CC26" s="94"/>
      <c r="CD26" s="95"/>
      <c r="CE26" s="96"/>
      <c r="CF26" s="97"/>
      <c r="CG26" s="98"/>
      <c r="CI26" s="89"/>
      <c r="CJ26" s="158"/>
      <c r="CK26" s="90"/>
      <c r="CL26" s="91"/>
      <c r="CM26" s="92"/>
      <c r="CN26" s="93"/>
      <c r="CO26" s="94"/>
      <c r="CP26" s="95"/>
      <c r="CQ26" s="96"/>
      <c r="CR26" s="97"/>
      <c r="CS26" s="98"/>
      <c r="CU26" s="89"/>
      <c r="CV26" s="158"/>
      <c r="CW26" s="90"/>
      <c r="CX26" s="91"/>
      <c r="CY26" s="92"/>
      <c r="CZ26" s="93"/>
      <c r="DA26" s="94"/>
      <c r="DB26" s="95"/>
      <c r="DC26" s="96"/>
      <c r="DD26" s="97"/>
      <c r="DE26" s="98"/>
      <c r="DG26" s="89"/>
      <c r="DH26" s="158"/>
      <c r="DI26" s="90"/>
      <c r="DJ26" s="91"/>
      <c r="DK26" s="92"/>
      <c r="DL26" s="93"/>
      <c r="DM26" s="94"/>
      <c r="DN26" s="95"/>
      <c r="DO26" s="96"/>
      <c r="DP26" s="97"/>
      <c r="DQ26" s="98"/>
      <c r="DS26" s="89"/>
      <c r="DT26" s="158"/>
      <c r="DU26" s="90"/>
      <c r="DV26" s="91"/>
      <c r="DW26" s="92"/>
      <c r="DX26" s="93"/>
      <c r="DY26" s="94"/>
      <c r="DZ26" s="95"/>
      <c r="EA26" s="96"/>
      <c r="EB26" s="97"/>
      <c r="EC26" s="98"/>
      <c r="EE26" s="89"/>
      <c r="EF26" s="158"/>
      <c r="EG26" s="90"/>
      <c r="EH26" s="91"/>
      <c r="EI26" s="92"/>
      <c r="EJ26" s="93"/>
      <c r="EK26" s="94"/>
      <c r="EL26" s="95"/>
      <c r="EM26" s="96"/>
      <c r="EN26" s="97"/>
      <c r="EO26" s="98"/>
      <c r="EQ26" s="89"/>
      <c r="ER26" s="158"/>
      <c r="ES26" s="90"/>
      <c r="ET26" s="91"/>
      <c r="EU26" s="92"/>
      <c r="EV26" s="93"/>
      <c r="EW26" s="94"/>
      <c r="EX26" s="95"/>
      <c r="EY26" s="96"/>
      <c r="EZ26" s="97"/>
      <c r="FA26" s="98"/>
      <c r="FC26" s="89"/>
      <c r="FD26" s="158"/>
      <c r="FE26" s="90">
        <f t="shared" si="32"/>
        <v>45291</v>
      </c>
      <c r="FF26" s="91" t="str">
        <f t="shared" si="33"/>
        <v>De Croo I</v>
      </c>
      <c r="FG26" s="92">
        <f t="shared" si="40"/>
        <v>44105</v>
      </c>
      <c r="FH26" s="93">
        <f t="shared" si="34"/>
        <v>45291</v>
      </c>
      <c r="FI26" s="94" t="str">
        <f t="shared" si="35"/>
        <v>David Clarinval</v>
      </c>
      <c r="FJ26" s="95" t="str">
        <f t="shared" si="36"/>
        <v>1976</v>
      </c>
      <c r="FK26" s="96" t="str">
        <f t="shared" si="37"/>
        <v>male</v>
      </c>
      <c r="FL26" s="97" t="str">
        <f t="shared" si="38"/>
        <v>be_mr01</v>
      </c>
      <c r="FM26" s="98" t="str">
        <f t="shared" si="39"/>
        <v>Clarinval_David_1976</v>
      </c>
      <c r="FO26" s="89"/>
      <c r="FP26" s="158" t="s">
        <v>1623</v>
      </c>
      <c r="FQ26" s="90"/>
      <c r="FR26" s="91"/>
      <c r="FS26" s="92"/>
      <c r="FT26" s="93"/>
      <c r="FU26" s="94"/>
      <c r="FV26" s="95"/>
      <c r="FW26" s="96"/>
      <c r="FX26" s="97"/>
      <c r="FY26" s="98"/>
      <c r="GA26" s="89"/>
      <c r="GB26" s="158"/>
      <c r="GC26" s="90"/>
      <c r="GD26" s="91"/>
      <c r="GE26" s="92"/>
      <c r="GF26" s="93"/>
      <c r="GG26" s="94"/>
      <c r="GH26" s="95"/>
      <c r="GI26" s="96"/>
      <c r="GJ26" s="97"/>
      <c r="GK26" s="98"/>
      <c r="GM26" s="89"/>
      <c r="GN26" s="158"/>
      <c r="GO26" s="90"/>
      <c r="GP26" s="91"/>
      <c r="GQ26" s="92"/>
      <c r="GR26" s="93"/>
      <c r="GS26" s="94"/>
      <c r="GT26" s="95"/>
      <c r="GU26" s="96"/>
      <c r="GV26" s="97"/>
      <c r="GW26" s="98"/>
      <c r="GY26" s="89"/>
      <c r="GZ26" s="158"/>
      <c r="HA26" s="90"/>
      <c r="HB26" s="91"/>
      <c r="HC26" s="92"/>
      <c r="HD26" s="93"/>
      <c r="HE26" s="94"/>
      <c r="HF26" s="95"/>
      <c r="HG26" s="96"/>
      <c r="HH26" s="97"/>
      <c r="HI26" s="98"/>
      <c r="HK26" s="89"/>
      <c r="HL26" s="158"/>
      <c r="HM26" s="90"/>
      <c r="HN26" s="91"/>
      <c r="HO26" s="92"/>
      <c r="HP26" s="93"/>
      <c r="HQ26" s="94"/>
      <c r="HR26" s="95"/>
      <c r="HS26" s="96"/>
      <c r="HT26" s="97"/>
      <c r="HU26" s="98"/>
      <c r="HW26" s="89"/>
      <c r="HX26" s="158"/>
      <c r="HY26" s="90"/>
      <c r="HZ26" s="91"/>
      <c r="IA26" s="92"/>
      <c r="IB26" s="93"/>
      <c r="IC26" s="94"/>
      <c r="ID26" s="95"/>
      <c r="IE26" s="96"/>
      <c r="IF26" s="97"/>
      <c r="IG26" s="98"/>
      <c r="II26" s="89"/>
      <c r="IJ26" s="158"/>
      <c r="IK26" s="90"/>
      <c r="IL26" s="91"/>
      <c r="IM26" s="92"/>
      <c r="IN26" s="93"/>
      <c r="IO26" s="94"/>
      <c r="IP26" s="95"/>
      <c r="IQ26" s="96"/>
      <c r="IR26" s="97"/>
      <c r="IS26" s="98"/>
      <c r="IU26" s="89"/>
      <c r="IV26" s="158"/>
      <c r="IW26" s="90"/>
      <c r="IX26" s="91"/>
      <c r="IY26" s="92"/>
      <c r="IZ26" s="93"/>
      <c r="JA26" s="94"/>
      <c r="JB26" s="95"/>
      <c r="JC26" s="96"/>
      <c r="JD26" s="97"/>
      <c r="JE26" s="98"/>
      <c r="JG26" s="89"/>
      <c r="JH26" s="146"/>
      <c r="JI26" s="90"/>
      <c r="JJ26" s="91"/>
      <c r="JK26" s="92"/>
      <c r="JL26" s="93"/>
      <c r="JM26" s="94"/>
      <c r="JN26" s="95"/>
      <c r="JO26" s="96"/>
      <c r="JP26" s="97"/>
      <c r="JQ26" s="98"/>
      <c r="JS26" s="89"/>
      <c r="JT26" s="146"/>
      <c r="JU26" s="90"/>
      <c r="JV26" s="91"/>
      <c r="JW26" s="92"/>
      <c r="JX26" s="93"/>
      <c r="JY26" s="94"/>
      <c r="JZ26" s="95"/>
      <c r="KA26" s="96"/>
      <c r="KB26" s="97"/>
      <c r="KC26" s="98"/>
      <c r="KE26" s="89"/>
      <c r="KF26" s="146"/>
    </row>
    <row r="27" spans="1:292" ht="13.5" customHeight="1">
      <c r="A27" s="16"/>
      <c r="B27" s="89" t="s">
        <v>849</v>
      </c>
      <c r="D27" s="158" t="s">
        <v>850</v>
      </c>
      <c r="E27" s="90"/>
      <c r="F27" s="91"/>
      <c r="G27" s="92"/>
      <c r="H27" s="93"/>
      <c r="I27" s="94" t="s">
        <v>292</v>
      </c>
      <c r="J27" s="95"/>
      <c r="K27" s="96"/>
      <c r="L27" s="97"/>
      <c r="M27" s="98" t="s">
        <v>292</v>
      </c>
      <c r="O27" s="89"/>
      <c r="P27" s="158"/>
      <c r="Q27" s="90"/>
      <c r="R27" s="91"/>
      <c r="S27" s="92"/>
      <c r="T27" s="93"/>
      <c r="U27" s="94" t="s">
        <v>292</v>
      </c>
      <c r="V27" s="95"/>
      <c r="W27" s="96"/>
      <c r="X27" s="97"/>
      <c r="Y27" s="98" t="s">
        <v>292</v>
      </c>
      <c r="AA27" s="89"/>
      <c r="AB27" s="158"/>
      <c r="AC27" s="90"/>
      <c r="AD27" s="91"/>
      <c r="AE27" s="92"/>
      <c r="AF27" s="93"/>
      <c r="AG27" s="94" t="s">
        <v>292</v>
      </c>
      <c r="AH27" s="95"/>
      <c r="AI27" s="96"/>
      <c r="AJ27" s="97"/>
      <c r="AK27" s="98" t="s">
        <v>292</v>
      </c>
      <c r="AM27" s="89"/>
      <c r="AN27" s="158"/>
      <c r="AO27" s="90"/>
      <c r="AP27" s="91"/>
      <c r="AQ27" s="92"/>
      <c r="AR27" s="93"/>
      <c r="AS27" s="94" t="s">
        <v>292</v>
      </c>
      <c r="AT27" s="95"/>
      <c r="AU27" s="96"/>
      <c r="AV27" s="97"/>
      <c r="AW27" s="98" t="s">
        <v>292</v>
      </c>
      <c r="AY27" s="89"/>
      <c r="AZ27" s="158"/>
      <c r="BA27" s="90">
        <v>36354</v>
      </c>
      <c r="BB27" s="91" t="s">
        <v>440</v>
      </c>
      <c r="BC27" s="92">
        <v>36354</v>
      </c>
      <c r="BD27" s="93">
        <v>37089</v>
      </c>
      <c r="BE27" s="94" t="s">
        <v>851</v>
      </c>
      <c r="BF27" s="95">
        <v>1943</v>
      </c>
      <c r="BG27" s="96" t="s">
        <v>790</v>
      </c>
      <c r="BH27" s="97" t="s">
        <v>303</v>
      </c>
      <c r="BI27" s="98" t="s">
        <v>852</v>
      </c>
      <c r="BK27" s="89" t="s">
        <v>814</v>
      </c>
      <c r="BL27" s="158"/>
      <c r="BM27" s="90">
        <v>37987</v>
      </c>
      <c r="BN27" s="91" t="s">
        <v>441</v>
      </c>
      <c r="BO27" s="92">
        <v>37814</v>
      </c>
      <c r="BP27" s="93">
        <v>39437</v>
      </c>
      <c r="BQ27" s="94" t="s">
        <v>853</v>
      </c>
      <c r="BR27" s="95">
        <v>1965</v>
      </c>
      <c r="BS27" s="96" t="s">
        <v>818</v>
      </c>
      <c r="BT27" s="97" t="s">
        <v>631</v>
      </c>
      <c r="BU27" s="98" t="s">
        <v>854</v>
      </c>
      <c r="BW27" s="89"/>
      <c r="BX27" s="158"/>
      <c r="BY27" s="90"/>
      <c r="BZ27" s="91"/>
      <c r="CA27" s="92"/>
      <c r="CB27" s="93"/>
      <c r="CC27" s="94" t="s">
        <v>292</v>
      </c>
      <c r="CD27" s="95"/>
      <c r="CE27" s="96"/>
      <c r="CF27" s="97"/>
      <c r="CG27" s="98" t="s">
        <v>292</v>
      </c>
      <c r="CI27" s="89"/>
      <c r="CJ27" s="158"/>
      <c r="CK27" s="90"/>
      <c r="CL27" s="91"/>
      <c r="CM27" s="92"/>
      <c r="CN27" s="93"/>
      <c r="CO27" s="94" t="s">
        <v>292</v>
      </c>
      <c r="CP27" s="95"/>
      <c r="CQ27" s="96"/>
      <c r="CR27" s="97"/>
      <c r="CS27" s="98" t="s">
        <v>292</v>
      </c>
      <c r="CU27" s="89"/>
      <c r="CV27" s="158"/>
      <c r="CW27" s="90"/>
      <c r="CX27" s="91"/>
      <c r="CY27" s="92"/>
      <c r="CZ27" s="93"/>
      <c r="DA27" s="94" t="s">
        <v>292</v>
      </c>
      <c r="DB27" s="95"/>
      <c r="DC27" s="96"/>
      <c r="DD27" s="97"/>
      <c r="DE27" s="98" t="s">
        <v>292</v>
      </c>
      <c r="DG27" s="89"/>
      <c r="DH27" s="158"/>
      <c r="DI27" s="90"/>
      <c r="DJ27" s="91"/>
      <c r="DK27" s="92"/>
      <c r="DL27" s="313"/>
      <c r="DM27" s="94" t="s">
        <v>292</v>
      </c>
      <c r="DN27" s="95"/>
      <c r="DO27" s="96"/>
      <c r="DP27" s="97"/>
      <c r="DQ27" s="98" t="s">
        <v>292</v>
      </c>
      <c r="DS27" s="89"/>
      <c r="DT27" s="158"/>
      <c r="DU27" s="90" t="str">
        <f>IF(DY27="","",DU$3)</f>
        <v/>
      </c>
      <c r="DV27" s="91" t="str">
        <f>IF(DY27="","",DU$1)</f>
        <v/>
      </c>
      <c r="DW27" s="92" t="str">
        <f>IF(DY27="","",DU$2)</f>
        <v/>
      </c>
      <c r="DX27" s="93" t="str">
        <f>IF(DY27="","",DU$3)</f>
        <v/>
      </c>
      <c r="DY27" s="94" t="str">
        <f>IF(EF27="","",IF(ISNUMBER(SEARCH(":",EF27)),MID(EF27,FIND(":",EF27)+2,FIND("(",EF27)-FIND(":",EF27)-3),LEFT(EF27,FIND("(",EF27)-2)))</f>
        <v/>
      </c>
      <c r="DZ27" s="95" t="str">
        <f>IF(EF27="","",MID(EF27,FIND("(",EF27)+1,4))</f>
        <v/>
      </c>
      <c r="EA27" s="96" t="str">
        <f>IF(ISNUMBER(SEARCH("*female*",EF27)),"female",IF(ISNUMBER(SEARCH("*male*",EF27)),"male",""))</f>
        <v/>
      </c>
      <c r="EB27" s="97" t="s">
        <v>292</v>
      </c>
      <c r="EC27" s="98" t="str">
        <f>IF(DY27="","",(MID(DY27,(SEARCH("^^",SUBSTITUTE(DY27," ","^^",LEN(DY27)-LEN(SUBSTITUTE(DY27," ","")))))+1,99)&amp;"_"&amp;LEFT(DY27,FIND(" ",DY27)-1)&amp;"_"&amp;DZ27))</f>
        <v/>
      </c>
      <c r="EE27" s="89"/>
      <c r="EF27" s="158"/>
      <c r="EG27" s="90" t="str">
        <f>IF(EK27="","",EG$3)</f>
        <v/>
      </c>
      <c r="EH27" s="91" t="str">
        <f>IF(EK27="","",EG$1)</f>
        <v/>
      </c>
      <c r="EI27" s="92" t="str">
        <f>IF(EK27="","",EG$2)</f>
        <v/>
      </c>
      <c r="EJ27" s="93" t="str">
        <f>IF(EK27="","",EG$3)</f>
        <v/>
      </c>
      <c r="EK27" s="94" t="str">
        <f>IF(ER27="","",IF(ISNUMBER(SEARCH(":",ER27)),MID(ER27,FIND(":",ER27)+2,FIND("(",ER27)-FIND(":",ER27)-3),LEFT(ER27,FIND("(",ER27)-2)))</f>
        <v/>
      </c>
      <c r="EL27" s="95" t="str">
        <f>IF(ER27="","",MID(ER27,FIND("(",ER27)+1,4))</f>
        <v/>
      </c>
      <c r="EM27" s="96" t="str">
        <f>IF(ISNUMBER(SEARCH("*female*",ER27)),"female",IF(ISNUMBER(SEARCH("*male*",ER27)),"male",""))</f>
        <v/>
      </c>
      <c r="EN27" s="97" t="str">
        <f>IF(ER27="","",IF(ISERROR(MID(ER27,FIND("male,",ER27)+6,(FIND(")",ER27)-(FIND("male,",ER27)+6))))=TRUE,"missing/error",MID(ER27,FIND("male,",ER27)+6,(FIND(")",ER27)-(FIND("male,",ER27)+6)))))</f>
        <v/>
      </c>
      <c r="EO27" s="98" t="str">
        <f>IF(EK27="","",(MID(EK27,(SEARCH("^^",SUBSTITUTE(EK27," ","^^",LEN(EK27)-LEN(SUBSTITUTE(EK27," ","")))))+1,99)&amp;"_"&amp;LEFT(EK27,FIND(" ",EK27)-1)&amp;"_"&amp;EL27))</f>
        <v/>
      </c>
      <c r="EQ27" s="89"/>
      <c r="ER27" s="158"/>
      <c r="ES27" s="90" t="str">
        <f t="shared" ref="ES27:ES32" si="41">IF(EW27="","",ES$3)</f>
        <v/>
      </c>
      <c r="ET27" s="91" t="str">
        <f t="shared" ref="ET27:ET32" si="42">IF(EW27="","",ES$1)</f>
        <v/>
      </c>
      <c r="EU27" s="92"/>
      <c r="EV27" s="93"/>
      <c r="EW27" s="94" t="str">
        <f t="shared" ref="EW27:EW32" si="43">IF(FD27="","",IF(ISNUMBER(SEARCH(":",FD27)),MID(FD27,FIND(":",FD27)+2,FIND("(",FD27)-FIND(":",FD27)-3),LEFT(FD27,FIND("(",FD27)-2)))</f>
        <v/>
      </c>
      <c r="EX27" s="95" t="str">
        <f t="shared" ref="EX27:EX32" si="44">IF(FD27="","",MID(FD27,FIND("(",FD27)+1,4))</f>
        <v/>
      </c>
      <c r="EY27" s="96" t="str">
        <f t="shared" ref="EY27:EY32" si="45">IF(ISNUMBER(SEARCH("*female*",FD27)),"female",IF(ISNUMBER(SEARCH("*male*",FD27)),"male",""))</f>
        <v/>
      </c>
      <c r="EZ27" s="97" t="str">
        <f t="shared" ref="EZ27:EZ32" si="46">IF(FD27="","",IF(ISERROR(MID(FD27,FIND("male,",FD27)+6,(FIND(")",FD27)-(FIND("male,",FD27)+6))))=TRUE,"missing/error",MID(FD27,FIND("male,",FD27)+6,(FIND(")",FD27)-(FIND("male,",FD27)+6)))))</f>
        <v/>
      </c>
      <c r="FA27" s="98" t="str">
        <f t="shared" ref="FA27:FA32" si="47">IF(EW27="","",(MID(EW27,(SEARCH("^^",SUBSTITUTE(EW27," ","^^",LEN(EW27)-LEN(SUBSTITUTE(EW27," ","")))))+1,99)&amp;"_"&amp;LEFT(EW27,FIND(" ",EW27)-1)&amp;"_"&amp;EX27))</f>
        <v/>
      </c>
      <c r="FC27" s="89"/>
      <c r="FD27" s="158"/>
      <c r="FE27" s="90" t="str">
        <f t="shared" si="32"/>
        <v/>
      </c>
      <c r="FF27" s="91" t="str">
        <f t="shared" si="33"/>
        <v/>
      </c>
      <c r="FG27" s="92" t="str">
        <f t="shared" si="40"/>
        <v/>
      </c>
      <c r="FH27" s="93" t="str">
        <f t="shared" si="34"/>
        <v/>
      </c>
      <c r="FI27" s="94" t="str">
        <f t="shared" si="35"/>
        <v/>
      </c>
      <c r="FJ27" s="95" t="str">
        <f t="shared" si="36"/>
        <v/>
      </c>
      <c r="FK27" s="96" t="str">
        <f t="shared" si="37"/>
        <v/>
      </c>
      <c r="FL27" s="97" t="str">
        <f t="shared" si="38"/>
        <v/>
      </c>
      <c r="FM27" s="98" t="str">
        <f t="shared" si="39"/>
        <v/>
      </c>
      <c r="FO27" s="89"/>
      <c r="FP27" s="217"/>
      <c r="FQ27" s="90" t="str">
        <f>IF(FU27="","",#REF!)</f>
        <v/>
      </c>
      <c r="FR27" s="91" t="str">
        <f>IF(FU27="","",FQ$1)</f>
        <v/>
      </c>
      <c r="FS27" s="92"/>
      <c r="FT27" s="93"/>
      <c r="FU27" s="94" t="str">
        <f>IF(GB27="","",IF(ISNUMBER(SEARCH(":",GB27)),MID(GB27,FIND(":",GB27)+2,FIND("(",GB27)-FIND(":",GB27)-3),LEFT(GB27,FIND("(",GB27)-2)))</f>
        <v/>
      </c>
      <c r="FV27" s="95" t="str">
        <f>IF(GB27="","",MID(GB27,FIND("(",GB27)+1,4))</f>
        <v/>
      </c>
      <c r="FW27" s="96" t="str">
        <f>IF(ISNUMBER(SEARCH("*female*",GB27)),"female",IF(ISNUMBER(SEARCH("*male*",GB27)),"male",""))</f>
        <v/>
      </c>
      <c r="FX27" s="97" t="str">
        <f>IF(GB27="","",IF(ISERROR(MID(GB27,FIND("male,",GB27)+6,(FIND(")",GB27)-(FIND("male,",GB27)+6))))=TRUE,"missing/error",MID(GB27,FIND("male,",GB27)+6,(FIND(")",GB27)-(FIND("male,",GB27)+6)))))</f>
        <v/>
      </c>
      <c r="FY27" s="98" t="str">
        <f>IF(FU27="","",(MID(FU27,(SEARCH("^^",SUBSTITUTE(FU27," ","^^",LEN(FU27)-LEN(SUBSTITUTE(FU27," ","")))))+1,99)&amp;"_"&amp;LEFT(FU27,FIND(" ",FU27)-1)&amp;"_"&amp;FV27))</f>
        <v/>
      </c>
      <c r="GA27" s="89"/>
      <c r="GB27" s="158"/>
      <c r="GC27" s="90" t="str">
        <f>IF(GG27="","",GC$3)</f>
        <v/>
      </c>
      <c r="GD27" s="91" t="str">
        <f>IF(GG27="","",GC$1)</f>
        <v/>
      </c>
      <c r="GE27" s="92"/>
      <c r="GF27" s="93"/>
      <c r="GG27" s="94" t="str">
        <f>IF(GN27="","",IF(ISNUMBER(SEARCH(":",GN27)),MID(GN27,FIND(":",GN27)+2,FIND("(",GN27)-FIND(":",GN27)-3),LEFT(GN27,FIND("(",GN27)-2)))</f>
        <v/>
      </c>
      <c r="GH27" s="95" t="str">
        <f>IF(GN27="","",MID(GN27,FIND("(",GN27)+1,4))</f>
        <v/>
      </c>
      <c r="GI27" s="96" t="str">
        <f>IF(ISNUMBER(SEARCH("*female*",GN27)),"female",IF(ISNUMBER(SEARCH("*male*",GN27)),"male",""))</f>
        <v/>
      </c>
      <c r="GJ27" s="97" t="str">
        <f>IF(GN27="","",IF(ISERROR(MID(GN27,FIND("male,",GN27)+6,(FIND(")",GN27)-(FIND("male,",GN27)+6))))=TRUE,"missing/error",MID(GN27,FIND("male,",GN27)+6,(FIND(")",GN27)-(FIND("male,",GN27)+6)))))</f>
        <v/>
      </c>
      <c r="GK27" s="98" t="str">
        <f>IF(GG27="","",(MID(GG27,(SEARCH("^^",SUBSTITUTE(GG27," ","^^",LEN(GG27)-LEN(SUBSTITUTE(GG27," ","")))))+1,99)&amp;"_"&amp;LEFT(GG27,FIND(" ",GG27)-1)&amp;"_"&amp;GH27))</f>
        <v/>
      </c>
      <c r="GM27" s="89"/>
      <c r="GN27" s="158" t="s">
        <v>292</v>
      </c>
      <c r="GO27" s="90" t="str">
        <f>IF(GS27="","",GO$3)</f>
        <v/>
      </c>
      <c r="GP27" s="91" t="str">
        <f>IF(GS27="","",GO$1)</f>
        <v/>
      </c>
      <c r="GQ27" s="92"/>
      <c r="GR27" s="93"/>
      <c r="GS27" s="94" t="str">
        <f>IF(GZ27="","",IF(ISNUMBER(SEARCH(":",GZ27)),MID(GZ27,FIND(":",GZ27)+2,FIND("(",GZ27)-FIND(":",GZ27)-3),LEFT(GZ27,FIND("(",GZ27)-2)))</f>
        <v/>
      </c>
      <c r="GT27" s="95" t="str">
        <f>IF(GZ27="","",MID(GZ27,FIND("(",GZ27)+1,4))</f>
        <v/>
      </c>
      <c r="GU27" s="96" t="str">
        <f>IF(ISNUMBER(SEARCH("*female*",GZ27)),"female",IF(ISNUMBER(SEARCH("*male*",GZ27)),"male",""))</f>
        <v/>
      </c>
      <c r="GV27" s="97" t="str">
        <f>IF(GZ27="","",IF(ISERROR(MID(GZ27,FIND("male,",GZ27)+6,(FIND(")",GZ27)-(FIND("male,",GZ27)+6))))=TRUE,"missing/error",MID(GZ27,FIND("male,",GZ27)+6,(FIND(")",GZ27)-(FIND("male,",GZ27)+6)))))</f>
        <v/>
      </c>
      <c r="GW27" s="98" t="str">
        <f>IF(GS27="","",(MID(GS27,(SEARCH("^^",SUBSTITUTE(GS27," ","^^",LEN(GS27)-LEN(SUBSTITUTE(GS27," ","")))))+1,99)&amp;"_"&amp;LEFT(GS27,FIND(" ",GS27)-1)&amp;"_"&amp;GT27))</f>
        <v/>
      </c>
      <c r="GY27" s="89"/>
      <c r="GZ27" s="158"/>
      <c r="HA27" s="90" t="str">
        <f>IF(HE27="","",HA$3)</f>
        <v/>
      </c>
      <c r="HB27" s="91" t="str">
        <f>IF(HE27="","",HA$1)</f>
        <v/>
      </c>
      <c r="HC27" s="92"/>
      <c r="HD27" s="93"/>
      <c r="HE27" s="94" t="str">
        <f>IF(HL27="","",IF(ISNUMBER(SEARCH(":",HL27)),MID(HL27,FIND(":",HL27)+2,FIND("(",HL27)-FIND(":",HL27)-3),LEFT(HL27,FIND("(",HL27)-2)))</f>
        <v/>
      </c>
      <c r="HF27" s="95" t="str">
        <f>IF(HL27="","",MID(HL27,FIND("(",HL27)+1,4))</f>
        <v/>
      </c>
      <c r="HG27" s="96" t="str">
        <f>IF(ISNUMBER(SEARCH("*female*",HL27)),"female",IF(ISNUMBER(SEARCH("*male*",HL27)),"male",""))</f>
        <v/>
      </c>
      <c r="HH27" s="97" t="str">
        <f>IF(HL27="","",IF(ISERROR(MID(HL27,FIND("male,",HL27)+6,(FIND(")",HL27)-(FIND("male,",HL27)+6))))=TRUE,"missing/error",MID(HL27,FIND("male,",HL27)+6,(FIND(")",HL27)-(FIND("male,",HL27)+6)))))</f>
        <v/>
      </c>
      <c r="HI27" s="98" t="str">
        <f>IF(HE27="","",(MID(HE27,(SEARCH("^^",SUBSTITUTE(HE27," ","^^",LEN(HE27)-LEN(SUBSTITUTE(HE27," ","")))))+1,99)&amp;"_"&amp;LEFT(HE27,FIND(" ",HE27)-1)&amp;"_"&amp;HF27))</f>
        <v/>
      </c>
      <c r="HK27" s="89"/>
      <c r="HL27" s="158" t="s">
        <v>292</v>
      </c>
      <c r="HM27" s="90" t="str">
        <f>IF(HQ27="","",HM$3)</f>
        <v/>
      </c>
      <c r="HN27" s="91" t="str">
        <f>IF(HQ27="","",HM$1)</f>
        <v/>
      </c>
      <c r="HO27" s="92"/>
      <c r="HP27" s="93"/>
      <c r="HQ27" s="94" t="str">
        <f>IF(HX27="","",IF(ISNUMBER(SEARCH(":",HX27)),MID(HX27,FIND(":",HX27)+2,FIND("(",HX27)-FIND(":",HX27)-3),LEFT(HX27,FIND("(",HX27)-2)))</f>
        <v/>
      </c>
      <c r="HR27" s="95" t="str">
        <f>IF(HX27="","",MID(HX27,FIND("(",HX27)+1,4))</f>
        <v/>
      </c>
      <c r="HS27" s="96" t="str">
        <f>IF(ISNUMBER(SEARCH("*female*",HX27)),"female",IF(ISNUMBER(SEARCH("*male*",HX27)),"male",""))</f>
        <v/>
      </c>
      <c r="HT27" s="97" t="str">
        <f>IF(HX27="","",IF(ISERROR(MID(HX27,FIND("male,",HX27)+6,(FIND(")",HX27)-(FIND("male,",HX27)+6))))=TRUE,"missing/error",MID(HX27,FIND("male,",HX27)+6,(FIND(")",HX27)-(FIND("male,",HX27)+6)))))</f>
        <v/>
      </c>
      <c r="HU27" s="98" t="str">
        <f>IF(HQ27="","",(MID(HQ27,(SEARCH("^^",SUBSTITUTE(HQ27," ","^^",LEN(HQ27)-LEN(SUBSTITUTE(HQ27," ","")))))+1,99)&amp;"_"&amp;LEFT(HQ27,FIND(" ",HQ27)-1)&amp;"_"&amp;HR27))</f>
        <v/>
      </c>
      <c r="HW27" s="89"/>
      <c r="HX27" s="158"/>
      <c r="HY27" s="90" t="str">
        <f>IF(IC27="","",HY$3)</f>
        <v/>
      </c>
      <c r="HZ27" s="91" t="str">
        <f>IF(IC27="","",HY$1)</f>
        <v/>
      </c>
      <c r="IA27" s="92"/>
      <c r="IB27" s="93"/>
      <c r="IC27" s="94" t="str">
        <f>IF(IJ27="","",IF(ISNUMBER(SEARCH(":",IJ27)),MID(IJ27,FIND(":",IJ27)+2,FIND("(",IJ27)-FIND(":",IJ27)-3),LEFT(IJ27,FIND("(",IJ27)-2)))</f>
        <v/>
      </c>
      <c r="ID27" s="95" t="str">
        <f>IF(IJ27="","",MID(IJ27,FIND("(",IJ27)+1,4))</f>
        <v/>
      </c>
      <c r="IE27" s="96" t="str">
        <f>IF(ISNUMBER(SEARCH("*female*",IJ27)),"female",IF(ISNUMBER(SEARCH("*male*",IJ27)),"male",""))</f>
        <v/>
      </c>
      <c r="IF27" s="97" t="str">
        <f>IF(IJ27="","",IF(ISERROR(MID(IJ27,FIND("male,",IJ27)+6,(FIND(")",IJ27)-(FIND("male,",IJ27)+6))))=TRUE,"missing/error",MID(IJ27,FIND("male,",IJ27)+6,(FIND(")",IJ27)-(FIND("male,",IJ27)+6)))))</f>
        <v/>
      </c>
      <c r="IG27" s="98" t="str">
        <f>IF(IC27="","",(MID(IC27,(SEARCH("^^",SUBSTITUTE(IC27," ","^^",LEN(IC27)-LEN(SUBSTITUTE(IC27," ","")))))+1,99)&amp;"_"&amp;LEFT(IC27,FIND(" ",IC27)-1)&amp;"_"&amp;ID27))</f>
        <v/>
      </c>
      <c r="II27" s="89"/>
      <c r="IJ27" s="158"/>
      <c r="IK27" s="90" t="str">
        <f>IF(IO27="","",IK$3)</f>
        <v/>
      </c>
      <c r="IL27" s="91" t="str">
        <f>IF(IO27="","",IK$1)</f>
        <v/>
      </c>
      <c r="IM27" s="92"/>
      <c r="IN27" s="93"/>
      <c r="IO27" s="94" t="str">
        <f>IF(IV27="","",IF(ISNUMBER(SEARCH(":",IV27)),MID(IV27,FIND(":",IV27)+2,FIND("(",IV27)-FIND(":",IV27)-3),LEFT(IV27,FIND("(",IV27)-2)))</f>
        <v/>
      </c>
      <c r="IP27" s="95" t="str">
        <f>IF(IV27="","",MID(IV27,FIND("(",IV27)+1,4))</f>
        <v/>
      </c>
      <c r="IQ27" s="96" t="str">
        <f>IF(ISNUMBER(SEARCH("*female*",IV27)),"female",IF(ISNUMBER(SEARCH("*male*",IV27)),"male",""))</f>
        <v/>
      </c>
      <c r="IR27" s="97" t="str">
        <f>IF(IV27="","",IF(ISERROR(MID(IV27,FIND("male,",IV27)+6,(FIND(")",IV27)-(FIND("male,",IV27)+6))))=TRUE,"missing/error",MID(IV27,FIND("male,",IV27)+6,(FIND(")",IV27)-(FIND("male,",IV27)+6)))))</f>
        <v/>
      </c>
      <c r="IS27" s="98" t="str">
        <f>IF(IO27="","",(MID(IO27,(SEARCH("^^",SUBSTITUTE(IO27," ","^^",LEN(IO27)-LEN(SUBSTITUTE(IO27," ","")))))+1,99)&amp;"_"&amp;LEFT(IO27,FIND(" ",IO27)-1)&amp;"_"&amp;IP27))</f>
        <v/>
      </c>
      <c r="IU27" s="89"/>
      <c r="IV27" s="158"/>
      <c r="IW27" s="90" t="str">
        <f>IF(JA27="","",IW$3)</f>
        <v/>
      </c>
      <c r="IX27" s="91" t="str">
        <f>IF(JA27="","",IW$1)</f>
        <v/>
      </c>
      <c r="IY27" s="92"/>
      <c r="IZ27" s="93"/>
      <c r="JA27" s="94" t="str">
        <f>IF(JH27="","",IF(ISNUMBER(SEARCH(":",JH27)),MID(JH27,FIND(":",JH27)+2,FIND("(",JH27)-FIND(":",JH27)-3),LEFT(JH27,FIND("(",JH27)-2)))</f>
        <v/>
      </c>
      <c r="JB27" s="95" t="str">
        <f>IF(JH27="","",MID(JH27,FIND("(",JH27)+1,4))</f>
        <v/>
      </c>
      <c r="JC27" s="96" t="str">
        <f>IF(ISNUMBER(SEARCH("*female*",JH27)),"female",IF(ISNUMBER(SEARCH("*male*",JH27)),"male",""))</f>
        <v/>
      </c>
      <c r="JD27" s="97" t="str">
        <f>IF(JH27="","",IF(ISERROR(MID(JH27,FIND("male,",JH27)+6,(FIND(")",JH27)-(FIND("male,",JH27)+6))))=TRUE,"missing/error",MID(JH27,FIND("male,",JH27)+6,(FIND(")",JH27)-(FIND("male,",JH27)+6)))))</f>
        <v/>
      </c>
      <c r="JE27" s="98" t="str">
        <f>IF(JA27="","",(MID(JA27,(SEARCH("^^",SUBSTITUTE(JA27," ","^^",LEN(JA27)-LEN(SUBSTITUTE(JA27," ","")))))+1,99)&amp;"_"&amp;LEFT(JA27,FIND(" ",JA27)-1)&amp;"_"&amp;JB27))</f>
        <v/>
      </c>
      <c r="JG27" s="89"/>
      <c r="JH27" s="146"/>
      <c r="JI27" s="90" t="str">
        <f>IF(JM27="","",JI$3)</f>
        <v/>
      </c>
      <c r="JJ27" s="91" t="str">
        <f>IF(JM27="","",JI$1)</f>
        <v/>
      </c>
      <c r="JK27" s="92"/>
      <c r="JL27" s="93"/>
      <c r="JM27" s="94" t="str">
        <f>IF(JT27="","",IF(ISNUMBER(SEARCH(":",JT27)),MID(JT27,FIND(":",JT27)+2,FIND("(",JT27)-FIND(":",JT27)-3),LEFT(JT27,FIND("(",JT27)-2)))</f>
        <v/>
      </c>
      <c r="JN27" s="95" t="str">
        <f>IF(JT27="","",MID(JT27,FIND("(",JT27)+1,4))</f>
        <v/>
      </c>
      <c r="JO27" s="96" t="str">
        <f>IF(ISNUMBER(SEARCH("*female*",JT27)),"female",IF(ISNUMBER(SEARCH("*male*",JT27)),"male",""))</f>
        <v/>
      </c>
      <c r="JP27" s="97" t="str">
        <f>IF(JT27="","",IF(ISERROR(MID(JT27,FIND("male,",JT27)+6,(FIND(")",JT27)-(FIND("male,",JT27)+6))))=TRUE,"missing/error",MID(JT27,FIND("male,",JT27)+6,(FIND(")",JT27)-(FIND("male,",JT27)+6)))))</f>
        <v/>
      </c>
      <c r="JQ27" s="98" t="str">
        <f>IF(JM27="","",(MID(JM27,(SEARCH("^^",SUBSTITUTE(JM27," ","^^",LEN(JM27)-LEN(SUBSTITUTE(JM27," ","")))))+1,99)&amp;"_"&amp;LEFT(JM27,FIND(" ",JM27)-1)&amp;"_"&amp;JN27))</f>
        <v/>
      </c>
      <c r="JS27" s="89"/>
      <c r="JT27" s="146"/>
      <c r="JU27" s="90" t="str">
        <f>IF(JY27="","",JU$3)</f>
        <v/>
      </c>
      <c r="JV27" s="91" t="str">
        <f>IF(JY27="","",JU$1)</f>
        <v/>
      </c>
      <c r="JW27" s="92"/>
      <c r="JX27" s="93"/>
      <c r="JY27" s="94" t="str">
        <f>IF(KF27="","",IF(ISNUMBER(SEARCH(":",KF27)),MID(KF27,FIND(":",KF27)+2,FIND("(",KF27)-FIND(":",KF27)-3),LEFT(KF27,FIND("(",KF27)-2)))</f>
        <v/>
      </c>
      <c r="JZ27" s="95" t="str">
        <f>IF(KF27="","",MID(KF27,FIND("(",KF27)+1,4))</f>
        <v/>
      </c>
      <c r="KA27" s="96" t="str">
        <f>IF(ISNUMBER(SEARCH("*female*",KF27)),"female",IF(ISNUMBER(SEARCH("*male*",KF27)),"male",""))</f>
        <v/>
      </c>
      <c r="KB27" s="97" t="str">
        <f>IF(KF27="","",IF(ISERROR(MID(KF27,FIND("male,",KF27)+6,(FIND(")",KF27)-(FIND("male,",KF27)+6))))=TRUE,"missing/error",MID(KF27,FIND("male,",KF27)+6,(FIND(")",KF27)-(FIND("male,",KF27)+6)))))</f>
        <v/>
      </c>
      <c r="KC27" s="98" t="str">
        <f>IF(JY27="","",(MID(JY27,(SEARCH("^^",SUBSTITUTE(JY27," ","^^",LEN(JY27)-LEN(SUBSTITUTE(JY27," ","")))))+1,99)&amp;"_"&amp;LEFT(JY27,FIND(" ",JY27)-1)&amp;"_"&amp;JZ27))</f>
        <v/>
      </c>
      <c r="KE27" s="89"/>
      <c r="KF27" s="146"/>
    </row>
    <row r="28" spans="1:292" ht="13.5" customHeight="1">
      <c r="A28" s="16"/>
      <c r="B28" s="89" t="s">
        <v>849</v>
      </c>
      <c r="D28" s="158" t="s">
        <v>850</v>
      </c>
      <c r="E28" s="90"/>
      <c r="F28" s="91"/>
      <c r="G28" s="92"/>
      <c r="H28" s="93"/>
      <c r="I28" s="94" t="s">
        <v>292</v>
      </c>
      <c r="J28" s="95"/>
      <c r="K28" s="96"/>
      <c r="L28" s="97"/>
      <c r="M28" s="98" t="s">
        <v>292</v>
      </c>
      <c r="O28" s="89"/>
      <c r="P28" s="158"/>
      <c r="Q28" s="90"/>
      <c r="R28" s="91"/>
      <c r="S28" s="92"/>
      <c r="T28" s="93"/>
      <c r="U28" s="94" t="s">
        <v>292</v>
      </c>
      <c r="V28" s="95"/>
      <c r="W28" s="96"/>
      <c r="X28" s="97"/>
      <c r="Y28" s="98" t="s">
        <v>292</v>
      </c>
      <c r="AA28" s="89"/>
      <c r="AB28" s="158"/>
      <c r="AC28" s="90"/>
      <c r="AD28" s="91"/>
      <c r="AE28" s="92"/>
      <c r="AF28" s="93"/>
      <c r="AG28" s="94" t="s">
        <v>292</v>
      </c>
      <c r="AH28" s="95"/>
      <c r="AI28" s="96"/>
      <c r="AJ28" s="97"/>
      <c r="AK28" s="98" t="s">
        <v>292</v>
      </c>
      <c r="AM28" s="89"/>
      <c r="AN28" s="158"/>
      <c r="AO28" s="90"/>
      <c r="AP28" s="91"/>
      <c r="AQ28" s="92"/>
      <c r="AR28" s="93"/>
      <c r="AS28" s="94" t="s">
        <v>292</v>
      </c>
      <c r="AT28" s="95"/>
      <c r="AU28" s="96"/>
      <c r="AV28" s="97"/>
      <c r="AW28" s="98" t="s">
        <v>292</v>
      </c>
      <c r="AY28" s="89"/>
      <c r="AZ28" s="158"/>
      <c r="BA28" s="90">
        <v>37257</v>
      </c>
      <c r="BB28" s="91" t="s">
        <v>440</v>
      </c>
      <c r="BC28" s="92">
        <v>37089</v>
      </c>
      <c r="BD28" s="93">
        <v>37257</v>
      </c>
      <c r="BE28" s="94" t="s">
        <v>855</v>
      </c>
      <c r="BF28" s="95">
        <v>1944</v>
      </c>
      <c r="BG28" s="96" t="s">
        <v>818</v>
      </c>
      <c r="BH28" s="97" t="s">
        <v>303</v>
      </c>
      <c r="BI28" s="98" t="s">
        <v>856</v>
      </c>
      <c r="BK28" s="89" t="s">
        <v>857</v>
      </c>
      <c r="BL28" s="158"/>
      <c r="BM28" s="90"/>
      <c r="BN28" s="91"/>
      <c r="BO28" s="92"/>
      <c r="BP28" s="93"/>
      <c r="BQ28" s="94" t="s">
        <v>292</v>
      </c>
      <c r="BR28" s="95"/>
      <c r="BS28" s="96"/>
      <c r="BT28" s="97"/>
      <c r="BU28" s="98" t="s">
        <v>292</v>
      </c>
      <c r="BW28" s="89"/>
      <c r="BX28" s="158"/>
      <c r="BY28" s="90"/>
      <c r="BZ28" s="91"/>
      <c r="CA28" s="92"/>
      <c r="CB28" s="93"/>
      <c r="CC28" s="94" t="s">
        <v>292</v>
      </c>
      <c r="CD28" s="95"/>
      <c r="CE28" s="96"/>
      <c r="CF28" s="97"/>
      <c r="CG28" s="98" t="s">
        <v>292</v>
      </c>
      <c r="CI28" s="89"/>
      <c r="CJ28" s="158"/>
      <c r="CK28" s="90"/>
      <c r="CL28" s="91"/>
      <c r="CM28" s="92"/>
      <c r="CN28" s="93"/>
      <c r="CO28" s="94" t="s">
        <v>292</v>
      </c>
      <c r="CP28" s="95"/>
      <c r="CQ28" s="96"/>
      <c r="CR28" s="97"/>
      <c r="CS28" s="98" t="s">
        <v>292</v>
      </c>
      <c r="CU28" s="89"/>
      <c r="CV28" s="158"/>
      <c r="CW28" s="90"/>
      <c r="CX28" s="91"/>
      <c r="CY28" s="92"/>
      <c r="CZ28" s="93"/>
      <c r="DA28" s="94" t="s">
        <v>292</v>
      </c>
      <c r="DB28" s="95"/>
      <c r="DC28" s="96"/>
      <c r="DD28" s="97"/>
      <c r="DE28" s="98" t="s">
        <v>292</v>
      </c>
      <c r="DG28" s="89"/>
      <c r="DH28" s="158"/>
      <c r="DI28" s="90"/>
      <c r="DJ28" s="91"/>
      <c r="DK28" s="92"/>
      <c r="DL28" s="93"/>
      <c r="DM28" s="94" t="s">
        <v>292</v>
      </c>
      <c r="DN28" s="95"/>
      <c r="DO28" s="96"/>
      <c r="DP28" s="97"/>
      <c r="DQ28" s="98" t="s">
        <v>292</v>
      </c>
      <c r="DS28" s="89"/>
      <c r="DT28" s="158"/>
      <c r="DU28" s="90" t="str">
        <f>IF(DY28="","",DU$3)</f>
        <v/>
      </c>
      <c r="DV28" s="91" t="str">
        <f>IF(DY28="","",DU$1)</f>
        <v/>
      </c>
      <c r="DW28" s="92" t="str">
        <f>IF(DY28="","",DU$2)</f>
        <v/>
      </c>
      <c r="DX28" s="93" t="str">
        <f>IF(DY28="","",DU$3)</f>
        <v/>
      </c>
      <c r="DY28" s="94" t="str">
        <f>IF(EF28="","",IF(ISNUMBER(SEARCH(":",EF28)),MID(EF28,FIND(":",EF28)+2,FIND("(",EF28)-FIND(":",EF28)-3),LEFT(EF28,FIND("(",EF28)-2)))</f>
        <v/>
      </c>
      <c r="DZ28" s="95" t="str">
        <f>IF(EF28="","",MID(EF28,FIND("(",EF28)+1,4))</f>
        <v/>
      </c>
      <c r="EA28" s="96" t="str">
        <f>IF(ISNUMBER(SEARCH("*female*",EF28)),"female",IF(ISNUMBER(SEARCH("*male*",EF28)),"male",""))</f>
        <v/>
      </c>
      <c r="EB28" s="97" t="s">
        <v>292</v>
      </c>
      <c r="EC28" s="98" t="str">
        <f>IF(DY28="","",(MID(DY28,(SEARCH("^^",SUBSTITUTE(DY28," ","^^",LEN(DY28)-LEN(SUBSTITUTE(DY28," ","")))))+1,99)&amp;"_"&amp;LEFT(DY28,FIND(" ",DY28)-1)&amp;"_"&amp;DZ28))</f>
        <v/>
      </c>
      <c r="EE28" s="89"/>
      <c r="EF28" s="158"/>
      <c r="EG28" s="90" t="str">
        <f>IF(EK28="","",EG$3)</f>
        <v/>
      </c>
      <c r="EH28" s="91" t="str">
        <f>IF(EK28="","",EG$1)</f>
        <v/>
      </c>
      <c r="EI28" s="92" t="str">
        <f>IF(EK28="","",EG$2)</f>
        <v/>
      </c>
      <c r="EJ28" s="93" t="str">
        <f>IF(EK28="","",EG$3)</f>
        <v/>
      </c>
      <c r="EK28" s="94" t="str">
        <f>IF(ER28="","",IF(ISNUMBER(SEARCH(":",ER28)),MID(ER28,FIND(":",ER28)+2,FIND("(",ER28)-FIND(":",ER28)-3),LEFT(ER28,FIND("(",ER28)-2)))</f>
        <v/>
      </c>
      <c r="EL28" s="95" t="str">
        <f>IF(ER28="","",MID(ER28,FIND("(",ER28)+1,4))</f>
        <v/>
      </c>
      <c r="EM28" s="96" t="str">
        <f>IF(ISNUMBER(SEARCH("*female*",ER28)),"female",IF(ISNUMBER(SEARCH("*male*",ER28)),"male",""))</f>
        <v/>
      </c>
      <c r="EN28" s="97" t="str">
        <f>IF(ER28="","",IF(ISERROR(MID(ER28,FIND("male,",ER28)+6,(FIND(")",ER28)-(FIND("male,",ER28)+6))))=TRUE,"missing/error",MID(ER28,FIND("male,",ER28)+6,(FIND(")",ER28)-(FIND("male,",ER28)+6)))))</f>
        <v/>
      </c>
      <c r="EO28" s="98" t="str">
        <f>IF(EK28="","",(MID(EK28,(SEARCH("^^",SUBSTITUTE(EK28," ","^^",LEN(EK28)-LEN(SUBSTITUTE(EK28," ","")))))+1,99)&amp;"_"&amp;LEFT(EK28,FIND(" ",EK28)-1)&amp;"_"&amp;EL28))</f>
        <v/>
      </c>
      <c r="EQ28" s="89"/>
      <c r="ER28" s="158"/>
      <c r="ES28" s="90" t="str">
        <f t="shared" si="41"/>
        <v/>
      </c>
      <c r="ET28" s="91" t="str">
        <f t="shared" si="42"/>
        <v/>
      </c>
      <c r="EU28" s="92"/>
      <c r="EV28" s="93"/>
      <c r="EW28" s="94" t="str">
        <f t="shared" si="43"/>
        <v/>
      </c>
      <c r="EX28" s="95" t="str">
        <f t="shared" si="44"/>
        <v/>
      </c>
      <c r="EY28" s="96" t="str">
        <f t="shared" si="45"/>
        <v/>
      </c>
      <c r="EZ28" s="97" t="str">
        <f t="shared" si="46"/>
        <v/>
      </c>
      <c r="FA28" s="98" t="str">
        <f t="shared" si="47"/>
        <v/>
      </c>
      <c r="FC28" s="89"/>
      <c r="FD28" s="158"/>
      <c r="FE28" s="90" t="str">
        <f t="shared" ref="FE28:FE94" si="48">IF(FI28="","",FE$3)</f>
        <v/>
      </c>
      <c r="FF28" s="91" t="str">
        <f t="shared" ref="FF28:FF94" si="49">IF(FI28="","",FE$1)</f>
        <v/>
      </c>
      <c r="FG28" s="92" t="str">
        <f t="shared" ref="FG28:FG94" si="50">IF(FI28="","",FE$2)</f>
        <v/>
      </c>
      <c r="FH28" s="93" t="str">
        <f t="shared" ref="FH28:FH94" si="51">IF(FI28="","",FE$3)</f>
        <v/>
      </c>
      <c r="FI28" s="94" t="str">
        <f t="shared" ref="FI28:FI94" si="52">IF(FP28="","",IF(ISNUMBER(SEARCH(":",FP28)),MID(FP28,FIND(":",FP28)+2,FIND("(",FP28)-FIND(":",FP28)-3),LEFT(FP28,FIND("(",FP28)-2)))</f>
        <v/>
      </c>
      <c r="FJ28" s="95" t="str">
        <f t="shared" ref="FJ28:FJ94" si="53">IF(FP28="","",MID(FP28,FIND("(",FP28)+1,4))</f>
        <v/>
      </c>
      <c r="FK28" s="96" t="str">
        <f t="shared" ref="FK28:FK94" si="54">IF(ISNUMBER(SEARCH("*female*",FP28)),"female",IF(ISNUMBER(SEARCH("*male*",FP28)),"male",""))</f>
        <v/>
      </c>
      <c r="FL28" s="97" t="str">
        <f t="shared" ref="FL28:FL94" si="55">IF(FP28="","",IF(ISERROR(MID(FP28,FIND("male,",FP28)+6,(FIND(")",FP28)-(FIND("male,",FP28)+6))))=TRUE,"missing/error",MID(FP28,FIND("male,",FP28)+6,(FIND(")",FP28)-(FIND("male,",FP28)+6)))))</f>
        <v/>
      </c>
      <c r="FM28" s="98" t="str">
        <f t="shared" ref="FM28:FM94" si="56">IF(FI28="","",(MID(FI28,(SEARCH("^^",SUBSTITUTE(FI28," ","^^",LEN(FI28)-LEN(SUBSTITUTE(FI28," ","")))))+1,99)&amp;"_"&amp;LEFT(FI28,FIND(" ",FI28)-1)&amp;"_"&amp;FJ28))</f>
        <v/>
      </c>
      <c r="FO28" s="89"/>
      <c r="FP28" s="217"/>
      <c r="FQ28" s="90" t="str">
        <f>IF(FU28="","",#REF!)</f>
        <v/>
      </c>
      <c r="FR28" s="91" t="str">
        <f>IF(FU28="","",FQ$1)</f>
        <v/>
      </c>
      <c r="FS28" s="92"/>
      <c r="FT28" s="93"/>
      <c r="FU28" s="94" t="str">
        <f>IF(GB28="","",IF(ISNUMBER(SEARCH(":",GB28)),MID(GB28,FIND(":",GB28)+2,FIND("(",GB28)-FIND(":",GB28)-3),LEFT(GB28,FIND("(",GB28)-2)))</f>
        <v/>
      </c>
      <c r="FV28" s="95" t="str">
        <f>IF(GB28="","",MID(GB28,FIND("(",GB28)+1,4))</f>
        <v/>
      </c>
      <c r="FW28" s="96" t="str">
        <f>IF(ISNUMBER(SEARCH("*female*",GB28)),"female",IF(ISNUMBER(SEARCH("*male*",GB28)),"male",""))</f>
        <v/>
      </c>
      <c r="FX28" s="97" t="str">
        <f>IF(GB28="","",IF(ISERROR(MID(GB28,FIND("male,",GB28)+6,(FIND(")",GB28)-(FIND("male,",GB28)+6))))=TRUE,"missing/error",MID(GB28,FIND("male,",GB28)+6,(FIND(")",GB28)-(FIND("male,",GB28)+6)))))</f>
        <v/>
      </c>
      <c r="FY28" s="98" t="str">
        <f>IF(FU28="","",(MID(FU28,(SEARCH("^^",SUBSTITUTE(FU28," ","^^",LEN(FU28)-LEN(SUBSTITUTE(FU28," ","")))))+1,99)&amp;"_"&amp;LEFT(FU28,FIND(" ",FU28)-1)&amp;"_"&amp;FV28))</f>
        <v/>
      </c>
      <c r="GA28" s="89"/>
      <c r="GB28" s="158"/>
      <c r="GC28" s="90" t="str">
        <f>IF(GG28="","",GC$3)</f>
        <v/>
      </c>
      <c r="GD28" s="91" t="str">
        <f>IF(GG28="","",GC$1)</f>
        <v/>
      </c>
      <c r="GE28" s="92"/>
      <c r="GF28" s="93"/>
      <c r="GG28" s="94" t="str">
        <f>IF(GN28="","",IF(ISNUMBER(SEARCH(":",GN28)),MID(GN28,FIND(":",GN28)+2,FIND("(",GN28)-FIND(":",GN28)-3),LEFT(GN28,FIND("(",GN28)-2)))</f>
        <v/>
      </c>
      <c r="GH28" s="95" t="str">
        <f>IF(GN28="","",MID(GN28,FIND("(",GN28)+1,4))</f>
        <v/>
      </c>
      <c r="GI28" s="96" t="str">
        <f>IF(ISNUMBER(SEARCH("*female*",GN28)),"female",IF(ISNUMBER(SEARCH("*male*",GN28)),"male",""))</f>
        <v/>
      </c>
      <c r="GJ28" s="97" t="str">
        <f>IF(GN28="","",IF(ISERROR(MID(GN28,FIND("male,",GN28)+6,(FIND(")",GN28)-(FIND("male,",GN28)+6))))=TRUE,"missing/error",MID(GN28,FIND("male,",GN28)+6,(FIND(")",GN28)-(FIND("male,",GN28)+6)))))</f>
        <v/>
      </c>
      <c r="GK28" s="98" t="str">
        <f>IF(GG28="","",(MID(GG28,(SEARCH("^^",SUBSTITUTE(GG28," ","^^",LEN(GG28)-LEN(SUBSTITUTE(GG28," ","")))))+1,99)&amp;"_"&amp;LEFT(GG28,FIND(" ",GG28)-1)&amp;"_"&amp;GH28))</f>
        <v/>
      </c>
      <c r="GM28" s="89"/>
      <c r="GN28" s="158" t="s">
        <v>292</v>
      </c>
      <c r="GO28" s="90" t="str">
        <f>IF(GS28="","",GO$3)</f>
        <v/>
      </c>
      <c r="GP28" s="91" t="str">
        <f>IF(GS28="","",GO$1)</f>
        <v/>
      </c>
      <c r="GQ28" s="92"/>
      <c r="GR28" s="93"/>
      <c r="GS28" s="94" t="str">
        <f>IF(GZ28="","",IF(ISNUMBER(SEARCH(":",GZ28)),MID(GZ28,FIND(":",GZ28)+2,FIND("(",GZ28)-FIND(":",GZ28)-3),LEFT(GZ28,FIND("(",GZ28)-2)))</f>
        <v/>
      </c>
      <c r="GT28" s="95" t="str">
        <f>IF(GZ28="","",MID(GZ28,FIND("(",GZ28)+1,4))</f>
        <v/>
      </c>
      <c r="GU28" s="96" t="str">
        <f>IF(ISNUMBER(SEARCH("*female*",GZ28)),"female",IF(ISNUMBER(SEARCH("*male*",GZ28)),"male",""))</f>
        <v/>
      </c>
      <c r="GV28" s="97" t="str">
        <f>IF(GZ28="","",IF(ISERROR(MID(GZ28,FIND("male,",GZ28)+6,(FIND(")",GZ28)-(FIND("male,",GZ28)+6))))=TRUE,"missing/error",MID(GZ28,FIND("male,",GZ28)+6,(FIND(")",GZ28)-(FIND("male,",GZ28)+6)))))</f>
        <v/>
      </c>
      <c r="GW28" s="98" t="str">
        <f>IF(GS28="","",(MID(GS28,(SEARCH("^^",SUBSTITUTE(GS28," ","^^",LEN(GS28)-LEN(SUBSTITUTE(GS28," ","")))))+1,99)&amp;"_"&amp;LEFT(GS28,FIND(" ",GS28)-1)&amp;"_"&amp;GT28))</f>
        <v/>
      </c>
      <c r="GY28" s="89"/>
      <c r="GZ28" s="158"/>
      <c r="HA28" s="90" t="str">
        <f>IF(HE28="","",HA$3)</f>
        <v/>
      </c>
      <c r="HB28" s="91" t="str">
        <f>IF(HE28="","",HA$1)</f>
        <v/>
      </c>
      <c r="HC28" s="92"/>
      <c r="HD28" s="93"/>
      <c r="HE28" s="94" t="str">
        <f>IF(HL28="","",IF(ISNUMBER(SEARCH(":",HL28)),MID(HL28,FIND(":",HL28)+2,FIND("(",HL28)-FIND(":",HL28)-3),LEFT(HL28,FIND("(",HL28)-2)))</f>
        <v/>
      </c>
      <c r="HF28" s="95" t="str">
        <f>IF(HL28="","",MID(HL28,FIND("(",HL28)+1,4))</f>
        <v/>
      </c>
      <c r="HG28" s="96" t="str">
        <f>IF(ISNUMBER(SEARCH("*female*",HL28)),"female",IF(ISNUMBER(SEARCH("*male*",HL28)),"male",""))</f>
        <v/>
      </c>
      <c r="HH28" s="97" t="str">
        <f>IF(HL28="","",IF(ISERROR(MID(HL28,FIND("male,",HL28)+6,(FIND(")",HL28)-(FIND("male,",HL28)+6))))=TRUE,"missing/error",MID(HL28,FIND("male,",HL28)+6,(FIND(")",HL28)-(FIND("male,",HL28)+6)))))</f>
        <v/>
      </c>
      <c r="HI28" s="98" t="str">
        <f>IF(HE28="","",(MID(HE28,(SEARCH("^^",SUBSTITUTE(HE28," ","^^",LEN(HE28)-LEN(SUBSTITUTE(HE28," ","")))))+1,99)&amp;"_"&amp;LEFT(HE28,FIND(" ",HE28)-1)&amp;"_"&amp;HF28))</f>
        <v/>
      </c>
      <c r="HK28" s="89"/>
      <c r="HL28" s="158" t="s">
        <v>292</v>
      </c>
      <c r="HM28" s="90" t="str">
        <f>IF(HQ28="","",HM$3)</f>
        <v/>
      </c>
      <c r="HN28" s="91" t="str">
        <f>IF(HQ28="","",HM$1)</f>
        <v/>
      </c>
      <c r="HO28" s="92"/>
      <c r="HP28" s="93"/>
      <c r="HQ28" s="94" t="str">
        <f>IF(HX28="","",IF(ISNUMBER(SEARCH(":",HX28)),MID(HX28,FIND(":",HX28)+2,FIND("(",HX28)-FIND(":",HX28)-3),LEFT(HX28,FIND("(",HX28)-2)))</f>
        <v/>
      </c>
      <c r="HR28" s="95" t="str">
        <f>IF(HX28="","",MID(HX28,FIND("(",HX28)+1,4))</f>
        <v/>
      </c>
      <c r="HS28" s="96" t="str">
        <f>IF(ISNUMBER(SEARCH("*female*",HX28)),"female",IF(ISNUMBER(SEARCH("*male*",HX28)),"male",""))</f>
        <v/>
      </c>
      <c r="HT28" s="97" t="str">
        <f>IF(HX28="","",IF(ISERROR(MID(HX28,FIND("male,",HX28)+6,(FIND(")",HX28)-(FIND("male,",HX28)+6))))=TRUE,"missing/error",MID(HX28,FIND("male,",HX28)+6,(FIND(")",HX28)-(FIND("male,",HX28)+6)))))</f>
        <v/>
      </c>
      <c r="HU28" s="98" t="str">
        <f>IF(HQ28="","",(MID(HQ28,(SEARCH("^^",SUBSTITUTE(HQ28," ","^^",LEN(HQ28)-LEN(SUBSTITUTE(HQ28," ","")))))+1,99)&amp;"_"&amp;LEFT(HQ28,FIND(" ",HQ28)-1)&amp;"_"&amp;HR28))</f>
        <v/>
      </c>
      <c r="HW28" s="89"/>
      <c r="HX28" s="158"/>
      <c r="HY28" s="90" t="str">
        <f>IF(IC28="","",HY$3)</f>
        <v/>
      </c>
      <c r="HZ28" s="91" t="str">
        <f>IF(IC28="","",HY$1)</f>
        <v/>
      </c>
      <c r="IA28" s="92"/>
      <c r="IB28" s="93"/>
      <c r="IC28" s="94" t="str">
        <f>IF(IJ28="","",IF(ISNUMBER(SEARCH(":",IJ28)),MID(IJ28,FIND(":",IJ28)+2,FIND("(",IJ28)-FIND(":",IJ28)-3),LEFT(IJ28,FIND("(",IJ28)-2)))</f>
        <v/>
      </c>
      <c r="ID28" s="95" t="str">
        <f>IF(IJ28="","",MID(IJ28,FIND("(",IJ28)+1,4))</f>
        <v/>
      </c>
      <c r="IE28" s="96" t="str">
        <f>IF(ISNUMBER(SEARCH("*female*",IJ28)),"female",IF(ISNUMBER(SEARCH("*male*",IJ28)),"male",""))</f>
        <v/>
      </c>
      <c r="IF28" s="97" t="str">
        <f>IF(IJ28="","",IF(ISERROR(MID(IJ28,FIND("male,",IJ28)+6,(FIND(")",IJ28)-(FIND("male,",IJ28)+6))))=TRUE,"missing/error",MID(IJ28,FIND("male,",IJ28)+6,(FIND(")",IJ28)-(FIND("male,",IJ28)+6)))))</f>
        <v/>
      </c>
      <c r="IG28" s="98" t="str">
        <f>IF(IC28="","",(MID(IC28,(SEARCH("^^",SUBSTITUTE(IC28," ","^^",LEN(IC28)-LEN(SUBSTITUTE(IC28," ","")))))+1,99)&amp;"_"&amp;LEFT(IC28,FIND(" ",IC28)-1)&amp;"_"&amp;ID28))</f>
        <v/>
      </c>
      <c r="II28" s="89"/>
      <c r="IJ28" s="158"/>
      <c r="IK28" s="90" t="str">
        <f>IF(IO28="","",IK$3)</f>
        <v/>
      </c>
      <c r="IL28" s="91" t="str">
        <f>IF(IO28="","",IK$1)</f>
        <v/>
      </c>
      <c r="IM28" s="92"/>
      <c r="IN28" s="93"/>
      <c r="IO28" s="94" t="str">
        <f>IF(IV28="","",IF(ISNUMBER(SEARCH(":",IV28)),MID(IV28,FIND(":",IV28)+2,FIND("(",IV28)-FIND(":",IV28)-3),LEFT(IV28,FIND("(",IV28)-2)))</f>
        <v/>
      </c>
      <c r="IP28" s="95" t="str">
        <f>IF(IV28="","",MID(IV28,FIND("(",IV28)+1,4))</f>
        <v/>
      </c>
      <c r="IQ28" s="96" t="str">
        <f>IF(ISNUMBER(SEARCH("*female*",IV28)),"female",IF(ISNUMBER(SEARCH("*male*",IV28)),"male",""))</f>
        <v/>
      </c>
      <c r="IR28" s="97" t="str">
        <f>IF(IV28="","",IF(ISERROR(MID(IV28,FIND("male,",IV28)+6,(FIND(")",IV28)-(FIND("male,",IV28)+6))))=TRUE,"missing/error",MID(IV28,FIND("male,",IV28)+6,(FIND(")",IV28)-(FIND("male,",IV28)+6)))))</f>
        <v/>
      </c>
      <c r="IS28" s="98" t="str">
        <f>IF(IO28="","",(MID(IO28,(SEARCH("^^",SUBSTITUTE(IO28," ","^^",LEN(IO28)-LEN(SUBSTITUTE(IO28," ","")))))+1,99)&amp;"_"&amp;LEFT(IO28,FIND(" ",IO28)-1)&amp;"_"&amp;IP28))</f>
        <v/>
      </c>
      <c r="IU28" s="89"/>
      <c r="IV28" s="158"/>
      <c r="IW28" s="90" t="str">
        <f>IF(JA28="","",IW$3)</f>
        <v/>
      </c>
      <c r="IX28" s="91" t="str">
        <f>IF(JA28="","",IW$1)</f>
        <v/>
      </c>
      <c r="IY28" s="92"/>
      <c r="IZ28" s="93"/>
      <c r="JA28" s="94" t="str">
        <f>IF(JH28="","",IF(ISNUMBER(SEARCH(":",JH28)),MID(JH28,FIND(":",JH28)+2,FIND("(",JH28)-FIND(":",JH28)-3),LEFT(JH28,FIND("(",JH28)-2)))</f>
        <v/>
      </c>
      <c r="JB28" s="95" t="str">
        <f>IF(JH28="","",MID(JH28,FIND("(",JH28)+1,4))</f>
        <v/>
      </c>
      <c r="JC28" s="96" t="str">
        <f>IF(ISNUMBER(SEARCH("*female*",JH28)),"female",IF(ISNUMBER(SEARCH("*male*",JH28)),"male",""))</f>
        <v/>
      </c>
      <c r="JD28" s="97" t="str">
        <f>IF(JH28="","",IF(ISERROR(MID(JH28,FIND("male,",JH28)+6,(FIND(")",JH28)-(FIND("male,",JH28)+6))))=TRUE,"missing/error",MID(JH28,FIND("male,",JH28)+6,(FIND(")",JH28)-(FIND("male,",JH28)+6)))))</f>
        <v/>
      </c>
      <c r="JE28" s="98" t="str">
        <f>IF(JA28="","",(MID(JA28,(SEARCH("^^",SUBSTITUTE(JA28," ","^^",LEN(JA28)-LEN(SUBSTITUTE(JA28," ","")))))+1,99)&amp;"_"&amp;LEFT(JA28,FIND(" ",JA28)-1)&amp;"_"&amp;JB28))</f>
        <v/>
      </c>
      <c r="JG28" s="89"/>
      <c r="JH28" s="146"/>
      <c r="JI28" s="90" t="str">
        <f>IF(JM28="","",JI$3)</f>
        <v/>
      </c>
      <c r="JJ28" s="91" t="str">
        <f>IF(JM28="","",JI$1)</f>
        <v/>
      </c>
      <c r="JK28" s="92"/>
      <c r="JL28" s="93"/>
      <c r="JM28" s="94" t="str">
        <f>IF(JT28="","",IF(ISNUMBER(SEARCH(":",JT28)),MID(JT28,FIND(":",JT28)+2,FIND("(",JT28)-FIND(":",JT28)-3),LEFT(JT28,FIND("(",JT28)-2)))</f>
        <v/>
      </c>
      <c r="JN28" s="95" t="str">
        <f>IF(JT28="","",MID(JT28,FIND("(",JT28)+1,4))</f>
        <v/>
      </c>
      <c r="JO28" s="96" t="str">
        <f>IF(ISNUMBER(SEARCH("*female*",JT28)),"female",IF(ISNUMBER(SEARCH("*male*",JT28)),"male",""))</f>
        <v/>
      </c>
      <c r="JP28" s="97" t="str">
        <f>IF(JT28="","",IF(ISERROR(MID(JT28,FIND("male,",JT28)+6,(FIND(")",JT28)-(FIND("male,",JT28)+6))))=TRUE,"missing/error",MID(JT28,FIND("male,",JT28)+6,(FIND(")",JT28)-(FIND("male,",JT28)+6)))))</f>
        <v/>
      </c>
      <c r="JQ28" s="98" t="str">
        <f>IF(JM28="","",(MID(JM28,(SEARCH("^^",SUBSTITUTE(JM28," ","^^",LEN(JM28)-LEN(SUBSTITUTE(JM28," ","")))))+1,99)&amp;"_"&amp;LEFT(JM28,FIND(" ",JM28)-1)&amp;"_"&amp;JN28))</f>
        <v/>
      </c>
      <c r="JS28" s="89"/>
      <c r="JT28" s="146"/>
      <c r="JU28" s="90" t="str">
        <f>IF(JY28="","",JU$3)</f>
        <v/>
      </c>
      <c r="JV28" s="91" t="str">
        <f>IF(JY28="","",JU$1)</f>
        <v/>
      </c>
      <c r="JW28" s="92"/>
      <c r="JX28" s="93"/>
      <c r="JY28" s="94" t="str">
        <f>IF(KF28="","",IF(ISNUMBER(SEARCH(":",KF28)),MID(KF28,FIND(":",KF28)+2,FIND("(",KF28)-FIND(":",KF28)-3),LEFT(KF28,FIND("(",KF28)-2)))</f>
        <v/>
      </c>
      <c r="JZ28" s="95" t="str">
        <f>IF(KF28="","",MID(KF28,FIND("(",KF28)+1,4))</f>
        <v/>
      </c>
      <c r="KA28" s="96" t="str">
        <f>IF(ISNUMBER(SEARCH("*female*",KF28)),"female",IF(ISNUMBER(SEARCH("*male*",KF28)),"male",""))</f>
        <v/>
      </c>
      <c r="KB28" s="97" t="str">
        <f>IF(KF28="","",IF(ISERROR(MID(KF28,FIND("male,",KF28)+6,(FIND(")",KF28)-(FIND("male,",KF28)+6))))=TRUE,"missing/error",MID(KF28,FIND("male,",KF28)+6,(FIND(")",KF28)-(FIND("male,",KF28)+6)))))</f>
        <v/>
      </c>
      <c r="KC28" s="98" t="str">
        <f>IF(JY28="","",(MID(JY28,(SEARCH("^^",SUBSTITUTE(JY28," ","^^",LEN(JY28)-LEN(SUBSTITUTE(JY28," ","")))))+1,99)&amp;"_"&amp;LEFT(JY28,FIND(" ",JY28)-1)&amp;"_"&amp;JZ28))</f>
        <v/>
      </c>
      <c r="KE28" s="89"/>
      <c r="KF28" s="146"/>
    </row>
    <row r="29" spans="1:292" ht="13.5" customHeight="1">
      <c r="A29" s="16"/>
      <c r="B29" s="89" t="s">
        <v>849</v>
      </c>
      <c r="D29" s="158" t="s">
        <v>850</v>
      </c>
      <c r="E29" s="90"/>
      <c r="F29" s="91"/>
      <c r="G29" s="92"/>
      <c r="H29" s="93"/>
      <c r="I29" s="94" t="s">
        <v>292</v>
      </c>
      <c r="J29" s="95"/>
      <c r="K29" s="96"/>
      <c r="L29" s="97"/>
      <c r="M29" s="98" t="s">
        <v>292</v>
      </c>
      <c r="O29" s="89"/>
      <c r="P29" s="158"/>
      <c r="Q29" s="90"/>
      <c r="R29" s="91"/>
      <c r="S29" s="92"/>
      <c r="T29" s="93"/>
      <c r="U29" s="94" t="s">
        <v>292</v>
      </c>
      <c r="V29" s="95"/>
      <c r="W29" s="96"/>
      <c r="X29" s="97"/>
      <c r="Y29" s="98" t="s">
        <v>292</v>
      </c>
      <c r="AA29" s="89"/>
      <c r="AB29" s="158"/>
      <c r="AC29" s="90"/>
      <c r="AD29" s="91"/>
      <c r="AE29" s="92"/>
      <c r="AF29" s="93"/>
      <c r="AG29" s="94" t="s">
        <v>292</v>
      </c>
      <c r="AH29" s="95"/>
      <c r="AI29" s="96"/>
      <c r="AJ29" s="97"/>
      <c r="AK29" s="98" t="s">
        <v>292</v>
      </c>
      <c r="AM29" s="89"/>
      <c r="AN29" s="158"/>
      <c r="AO29" s="90"/>
      <c r="AP29" s="91"/>
      <c r="AQ29" s="92"/>
      <c r="AR29" s="93"/>
      <c r="AS29" s="94" t="s">
        <v>292</v>
      </c>
      <c r="AT29" s="95"/>
      <c r="AU29" s="96"/>
      <c r="AV29" s="97"/>
      <c r="AW29" s="98" t="s">
        <v>292</v>
      </c>
      <c r="AY29" s="89"/>
      <c r="AZ29" s="158"/>
      <c r="BA29" s="90">
        <v>37257</v>
      </c>
      <c r="BB29" s="91" t="s">
        <v>440</v>
      </c>
      <c r="BC29" s="92">
        <v>37257</v>
      </c>
      <c r="BD29" s="93">
        <v>37814</v>
      </c>
      <c r="BE29" s="94" t="s">
        <v>858</v>
      </c>
      <c r="BF29" s="95">
        <v>1959</v>
      </c>
      <c r="BG29" s="96" t="s">
        <v>790</v>
      </c>
      <c r="BH29" s="97" t="s">
        <v>303</v>
      </c>
      <c r="BI29" s="98" t="s">
        <v>859</v>
      </c>
      <c r="BJ29" s="2" t="s">
        <v>860</v>
      </c>
      <c r="BK29" s="89"/>
      <c r="BL29" s="158"/>
      <c r="BM29" s="90"/>
      <c r="BN29" s="91"/>
      <c r="BO29" s="92"/>
      <c r="BP29" s="93"/>
      <c r="BQ29" s="94" t="s">
        <v>292</v>
      </c>
      <c r="BR29" s="95"/>
      <c r="BS29" s="96"/>
      <c r="BT29" s="97"/>
      <c r="BU29" s="98" t="s">
        <v>292</v>
      </c>
      <c r="BW29" s="89"/>
      <c r="BX29" s="158"/>
      <c r="BY29" s="90"/>
      <c r="BZ29" s="91"/>
      <c r="CA29" s="92"/>
      <c r="CB29" s="93"/>
      <c r="CC29" s="94" t="s">
        <v>292</v>
      </c>
      <c r="CD29" s="95"/>
      <c r="CE29" s="96"/>
      <c r="CF29" s="97"/>
      <c r="CG29" s="98" t="s">
        <v>292</v>
      </c>
      <c r="CI29" s="89"/>
      <c r="CJ29" s="158"/>
      <c r="CK29" s="90"/>
      <c r="CL29" s="91"/>
      <c r="CM29" s="92"/>
      <c r="CN29" s="93"/>
      <c r="CO29" s="94" t="s">
        <v>292</v>
      </c>
      <c r="CP29" s="95"/>
      <c r="CQ29" s="96"/>
      <c r="CR29" s="97"/>
      <c r="CS29" s="98" t="s">
        <v>292</v>
      </c>
      <c r="CU29" s="89"/>
      <c r="CV29" s="158"/>
      <c r="CW29" s="90"/>
      <c r="CX29" s="91"/>
      <c r="CY29" s="92"/>
      <c r="CZ29" s="93"/>
      <c r="DA29" s="94" t="s">
        <v>292</v>
      </c>
      <c r="DB29" s="95"/>
      <c r="DC29" s="96"/>
      <c r="DD29" s="97"/>
      <c r="DE29" s="98" t="s">
        <v>292</v>
      </c>
      <c r="DG29" s="89"/>
      <c r="DH29" s="158"/>
      <c r="DI29" s="90"/>
      <c r="DJ29" s="91"/>
      <c r="DK29" s="92"/>
      <c r="DL29" s="93"/>
      <c r="DM29" s="94" t="s">
        <v>292</v>
      </c>
      <c r="DN29" s="95"/>
      <c r="DO29" s="96"/>
      <c r="DP29" s="97"/>
      <c r="DQ29" s="98" t="s">
        <v>292</v>
      </c>
      <c r="DS29" s="89"/>
      <c r="DT29" s="158"/>
      <c r="DU29" s="90" t="str">
        <f>IF(DY29="","",DU$3)</f>
        <v/>
      </c>
      <c r="DV29" s="91" t="str">
        <f>IF(DY29="","",DU$1)</f>
        <v/>
      </c>
      <c r="DW29" s="92" t="str">
        <f>IF(DY29="","",DU$2)</f>
        <v/>
      </c>
      <c r="DX29" s="93" t="str">
        <f>IF(DY29="","",DU$3)</f>
        <v/>
      </c>
      <c r="DY29" s="94" t="str">
        <f>IF(EF29="","",IF(ISNUMBER(SEARCH(":",EF29)),MID(EF29,FIND(":",EF29)+2,FIND("(",EF29)-FIND(":",EF29)-3),LEFT(EF29,FIND("(",EF29)-2)))</f>
        <v/>
      </c>
      <c r="DZ29" s="95" t="str">
        <f>IF(EF29="","",MID(EF29,FIND("(",EF29)+1,4))</f>
        <v/>
      </c>
      <c r="EA29" s="96" t="str">
        <f>IF(ISNUMBER(SEARCH("*female*",EF29)),"female",IF(ISNUMBER(SEARCH("*male*",EF29)),"male",""))</f>
        <v/>
      </c>
      <c r="EB29" s="97" t="s">
        <v>292</v>
      </c>
      <c r="EC29" s="98" t="str">
        <f>IF(DY29="","",(MID(DY29,(SEARCH("^^",SUBSTITUTE(DY29," ","^^",LEN(DY29)-LEN(SUBSTITUTE(DY29," ","")))))+1,99)&amp;"_"&amp;LEFT(DY29,FIND(" ",DY29)-1)&amp;"_"&amp;DZ29))</f>
        <v/>
      </c>
      <c r="EE29" s="89"/>
      <c r="EF29" s="158"/>
      <c r="EG29" s="90" t="str">
        <f>IF(EK29="","",EG$3)</f>
        <v/>
      </c>
      <c r="EH29" s="91" t="str">
        <f>IF(EK29="","",EG$1)</f>
        <v/>
      </c>
      <c r="EI29" s="92" t="str">
        <f>IF(EK29="","",EG$2)</f>
        <v/>
      </c>
      <c r="EJ29" s="93" t="str">
        <f>IF(EK29="","",EG$3)</f>
        <v/>
      </c>
      <c r="EK29" s="94" t="str">
        <f>IF(ER29="","",IF(ISNUMBER(SEARCH(":",ER29)),MID(ER29,FIND(":",ER29)+2,FIND("(",ER29)-FIND(":",ER29)-3),LEFT(ER29,FIND("(",ER29)-2)))</f>
        <v/>
      </c>
      <c r="EL29" s="95" t="str">
        <f>IF(ER29="","",MID(ER29,FIND("(",ER29)+1,4))</f>
        <v/>
      </c>
      <c r="EM29" s="96" t="str">
        <f>IF(ISNUMBER(SEARCH("*female*",ER29)),"female",IF(ISNUMBER(SEARCH("*male*",ER29)),"male",""))</f>
        <v/>
      </c>
      <c r="EN29" s="97" t="str">
        <f>IF(ER29="","",IF(ISERROR(MID(ER29,FIND("male,",ER29)+6,(FIND(")",ER29)-(FIND("male,",ER29)+6))))=TRUE,"missing/error",MID(ER29,FIND("male,",ER29)+6,(FIND(")",ER29)-(FIND("male,",ER29)+6)))))</f>
        <v/>
      </c>
      <c r="EO29" s="98" t="str">
        <f>IF(EK29="","",(MID(EK29,(SEARCH("^^",SUBSTITUTE(EK29," ","^^",LEN(EK29)-LEN(SUBSTITUTE(EK29," ","")))))+1,99)&amp;"_"&amp;LEFT(EK29,FIND(" ",EK29)-1)&amp;"_"&amp;EL29))</f>
        <v/>
      </c>
      <c r="EQ29" s="89"/>
      <c r="ER29" s="158"/>
      <c r="ES29" s="90" t="str">
        <f t="shared" si="41"/>
        <v/>
      </c>
      <c r="ET29" s="91" t="str">
        <f t="shared" si="42"/>
        <v/>
      </c>
      <c r="EU29" s="92"/>
      <c r="EV29" s="93"/>
      <c r="EW29" s="94" t="str">
        <f t="shared" si="43"/>
        <v/>
      </c>
      <c r="EX29" s="95" t="str">
        <f t="shared" si="44"/>
        <v/>
      </c>
      <c r="EY29" s="96" t="str">
        <f t="shared" si="45"/>
        <v/>
      </c>
      <c r="EZ29" s="97" t="str">
        <f t="shared" si="46"/>
        <v/>
      </c>
      <c r="FA29" s="98" t="str">
        <f t="shared" si="47"/>
        <v/>
      </c>
      <c r="FC29" s="89"/>
      <c r="FD29" s="158"/>
      <c r="FE29" s="90" t="str">
        <f t="shared" si="48"/>
        <v/>
      </c>
      <c r="FF29" s="91" t="str">
        <f t="shared" si="49"/>
        <v/>
      </c>
      <c r="FG29" s="92" t="str">
        <f t="shared" si="50"/>
        <v/>
      </c>
      <c r="FH29" s="93" t="str">
        <f t="shared" si="51"/>
        <v/>
      </c>
      <c r="FI29" s="94" t="str">
        <f t="shared" si="52"/>
        <v/>
      </c>
      <c r="FJ29" s="95" t="str">
        <f t="shared" si="53"/>
        <v/>
      </c>
      <c r="FK29" s="96" t="str">
        <f t="shared" si="54"/>
        <v/>
      </c>
      <c r="FL29" s="97" t="str">
        <f t="shared" si="55"/>
        <v/>
      </c>
      <c r="FM29" s="98" t="str">
        <f t="shared" si="56"/>
        <v/>
      </c>
      <c r="FO29" s="89"/>
      <c r="FP29" s="217"/>
      <c r="FQ29" s="90" t="str">
        <f>IF(FU29="","",#REF!)</f>
        <v/>
      </c>
      <c r="FR29" s="91" t="str">
        <f>IF(FU29="","",FQ$1)</f>
        <v/>
      </c>
      <c r="FS29" s="92"/>
      <c r="FT29" s="93"/>
      <c r="FU29" s="94" t="str">
        <f>IF(GB29="","",IF(ISNUMBER(SEARCH(":",GB29)),MID(GB29,FIND(":",GB29)+2,FIND("(",GB29)-FIND(":",GB29)-3),LEFT(GB29,FIND("(",GB29)-2)))</f>
        <v/>
      </c>
      <c r="FV29" s="95" t="str">
        <f>IF(GB29="","",MID(GB29,FIND("(",GB29)+1,4))</f>
        <v/>
      </c>
      <c r="FW29" s="96" t="str">
        <f>IF(ISNUMBER(SEARCH("*female*",GB29)),"female",IF(ISNUMBER(SEARCH("*male*",GB29)),"male",""))</f>
        <v/>
      </c>
      <c r="FX29" s="97" t="str">
        <f>IF(GB29="","",IF(ISERROR(MID(GB29,FIND("male,",GB29)+6,(FIND(")",GB29)-(FIND("male,",GB29)+6))))=TRUE,"missing/error",MID(GB29,FIND("male,",GB29)+6,(FIND(")",GB29)-(FIND("male,",GB29)+6)))))</f>
        <v/>
      </c>
      <c r="FY29" s="98" t="str">
        <f>IF(FU29="","",(MID(FU29,(SEARCH("^^",SUBSTITUTE(FU29," ","^^",LEN(FU29)-LEN(SUBSTITUTE(FU29," ","")))))+1,99)&amp;"_"&amp;LEFT(FU29,FIND(" ",FU29)-1)&amp;"_"&amp;FV29))</f>
        <v/>
      </c>
      <c r="GA29" s="89"/>
      <c r="GB29" s="158"/>
      <c r="GC29" s="90" t="str">
        <f>IF(GG29="","",GC$3)</f>
        <v/>
      </c>
      <c r="GD29" s="91" t="str">
        <f>IF(GG29="","",GC$1)</f>
        <v/>
      </c>
      <c r="GE29" s="92"/>
      <c r="GF29" s="93"/>
      <c r="GG29" s="94" t="str">
        <f>IF(GN29="","",IF(ISNUMBER(SEARCH(":",GN29)),MID(GN29,FIND(":",GN29)+2,FIND("(",GN29)-FIND(":",GN29)-3),LEFT(GN29,FIND("(",GN29)-2)))</f>
        <v/>
      </c>
      <c r="GH29" s="95" t="str">
        <f>IF(GN29="","",MID(GN29,FIND("(",GN29)+1,4))</f>
        <v/>
      </c>
      <c r="GI29" s="96" t="str">
        <f>IF(ISNUMBER(SEARCH("*female*",GN29)),"female",IF(ISNUMBER(SEARCH("*male*",GN29)),"male",""))</f>
        <v/>
      </c>
      <c r="GJ29" s="97" t="str">
        <f>IF(GN29="","",IF(ISERROR(MID(GN29,FIND("male,",GN29)+6,(FIND(")",GN29)-(FIND("male,",GN29)+6))))=TRUE,"missing/error",MID(GN29,FIND("male,",GN29)+6,(FIND(")",GN29)-(FIND("male,",GN29)+6)))))</f>
        <v/>
      </c>
      <c r="GK29" s="98" t="str">
        <f>IF(GG29="","",(MID(GG29,(SEARCH("^^",SUBSTITUTE(GG29," ","^^",LEN(GG29)-LEN(SUBSTITUTE(GG29," ","")))))+1,99)&amp;"_"&amp;LEFT(GG29,FIND(" ",GG29)-1)&amp;"_"&amp;GH29))</f>
        <v/>
      </c>
      <c r="GM29" s="89"/>
      <c r="GN29" s="158" t="s">
        <v>292</v>
      </c>
      <c r="GO29" s="90" t="str">
        <f>IF(GS29="","",GO$3)</f>
        <v/>
      </c>
      <c r="GP29" s="91" t="str">
        <f>IF(GS29="","",GO$1)</f>
        <v/>
      </c>
      <c r="GQ29" s="92"/>
      <c r="GR29" s="93"/>
      <c r="GS29" s="94" t="str">
        <f>IF(GZ29="","",IF(ISNUMBER(SEARCH(":",GZ29)),MID(GZ29,FIND(":",GZ29)+2,FIND("(",GZ29)-FIND(":",GZ29)-3),LEFT(GZ29,FIND("(",GZ29)-2)))</f>
        <v/>
      </c>
      <c r="GT29" s="95" t="str">
        <f>IF(GZ29="","",MID(GZ29,FIND("(",GZ29)+1,4))</f>
        <v/>
      </c>
      <c r="GU29" s="96" t="str">
        <f>IF(ISNUMBER(SEARCH("*female*",GZ29)),"female",IF(ISNUMBER(SEARCH("*male*",GZ29)),"male",""))</f>
        <v/>
      </c>
      <c r="GV29" s="97" t="str">
        <f>IF(GZ29="","",IF(ISERROR(MID(GZ29,FIND("male,",GZ29)+6,(FIND(")",GZ29)-(FIND("male,",GZ29)+6))))=TRUE,"missing/error",MID(GZ29,FIND("male,",GZ29)+6,(FIND(")",GZ29)-(FIND("male,",GZ29)+6)))))</f>
        <v/>
      </c>
      <c r="GW29" s="98" t="str">
        <f>IF(GS29="","",(MID(GS29,(SEARCH("^^",SUBSTITUTE(GS29," ","^^",LEN(GS29)-LEN(SUBSTITUTE(GS29," ","")))))+1,99)&amp;"_"&amp;LEFT(GS29,FIND(" ",GS29)-1)&amp;"_"&amp;GT29))</f>
        <v/>
      </c>
      <c r="GY29" s="89"/>
      <c r="GZ29" s="158"/>
      <c r="HA29" s="90" t="str">
        <f>IF(HE29="","",HA$3)</f>
        <v/>
      </c>
      <c r="HB29" s="91" t="str">
        <f>IF(HE29="","",HA$1)</f>
        <v/>
      </c>
      <c r="HC29" s="92"/>
      <c r="HD29" s="93"/>
      <c r="HE29" s="94" t="str">
        <f>IF(HL29="","",IF(ISNUMBER(SEARCH(":",HL29)),MID(HL29,FIND(":",HL29)+2,FIND("(",HL29)-FIND(":",HL29)-3),LEFT(HL29,FIND("(",HL29)-2)))</f>
        <v/>
      </c>
      <c r="HF29" s="95" t="str">
        <f>IF(HL29="","",MID(HL29,FIND("(",HL29)+1,4))</f>
        <v/>
      </c>
      <c r="HG29" s="96" t="str">
        <f>IF(ISNUMBER(SEARCH("*female*",HL29)),"female",IF(ISNUMBER(SEARCH("*male*",HL29)),"male",""))</f>
        <v/>
      </c>
      <c r="HH29" s="97" t="str">
        <f>IF(HL29="","",IF(ISERROR(MID(HL29,FIND("male,",HL29)+6,(FIND(")",HL29)-(FIND("male,",HL29)+6))))=TRUE,"missing/error",MID(HL29,FIND("male,",HL29)+6,(FIND(")",HL29)-(FIND("male,",HL29)+6)))))</f>
        <v/>
      </c>
      <c r="HI29" s="98" t="str">
        <f>IF(HE29="","",(MID(HE29,(SEARCH("^^",SUBSTITUTE(HE29," ","^^",LEN(HE29)-LEN(SUBSTITUTE(HE29," ","")))))+1,99)&amp;"_"&amp;LEFT(HE29,FIND(" ",HE29)-1)&amp;"_"&amp;HF29))</f>
        <v/>
      </c>
      <c r="HK29" s="89"/>
      <c r="HL29" s="158" t="s">
        <v>292</v>
      </c>
      <c r="HM29" s="90" t="str">
        <f>IF(HQ29="","",HM$3)</f>
        <v/>
      </c>
      <c r="HN29" s="91" t="str">
        <f>IF(HQ29="","",HM$1)</f>
        <v/>
      </c>
      <c r="HO29" s="92"/>
      <c r="HP29" s="93"/>
      <c r="HQ29" s="94" t="str">
        <f>IF(HX29="","",IF(ISNUMBER(SEARCH(":",HX29)),MID(HX29,FIND(":",HX29)+2,FIND("(",HX29)-FIND(":",HX29)-3),LEFT(HX29,FIND("(",HX29)-2)))</f>
        <v/>
      </c>
      <c r="HR29" s="95" t="str">
        <f>IF(HX29="","",MID(HX29,FIND("(",HX29)+1,4))</f>
        <v/>
      </c>
      <c r="HS29" s="96" t="str">
        <f>IF(ISNUMBER(SEARCH("*female*",HX29)),"female",IF(ISNUMBER(SEARCH("*male*",HX29)),"male",""))</f>
        <v/>
      </c>
      <c r="HT29" s="97" t="str">
        <f>IF(HX29="","",IF(ISERROR(MID(HX29,FIND("male,",HX29)+6,(FIND(")",HX29)-(FIND("male,",HX29)+6))))=TRUE,"missing/error",MID(HX29,FIND("male,",HX29)+6,(FIND(")",HX29)-(FIND("male,",HX29)+6)))))</f>
        <v/>
      </c>
      <c r="HU29" s="98" t="str">
        <f>IF(HQ29="","",(MID(HQ29,(SEARCH("^^",SUBSTITUTE(HQ29," ","^^",LEN(HQ29)-LEN(SUBSTITUTE(HQ29," ","")))))+1,99)&amp;"_"&amp;LEFT(HQ29,FIND(" ",HQ29)-1)&amp;"_"&amp;HR29))</f>
        <v/>
      </c>
      <c r="HW29" s="89"/>
      <c r="HX29" s="158"/>
      <c r="HY29" s="90" t="str">
        <f>IF(IC29="","",HY$3)</f>
        <v/>
      </c>
      <c r="HZ29" s="91" t="str">
        <f>IF(IC29="","",HY$1)</f>
        <v/>
      </c>
      <c r="IA29" s="92"/>
      <c r="IB29" s="93"/>
      <c r="IC29" s="94" t="str">
        <f>IF(IJ29="","",IF(ISNUMBER(SEARCH(":",IJ29)),MID(IJ29,FIND(":",IJ29)+2,FIND("(",IJ29)-FIND(":",IJ29)-3),LEFT(IJ29,FIND("(",IJ29)-2)))</f>
        <v/>
      </c>
      <c r="ID29" s="95" t="str">
        <f>IF(IJ29="","",MID(IJ29,FIND("(",IJ29)+1,4))</f>
        <v/>
      </c>
      <c r="IE29" s="96" t="str">
        <f>IF(ISNUMBER(SEARCH("*female*",IJ29)),"female",IF(ISNUMBER(SEARCH("*male*",IJ29)),"male",""))</f>
        <v/>
      </c>
      <c r="IF29" s="97" t="str">
        <f>IF(IJ29="","",IF(ISERROR(MID(IJ29,FIND("male,",IJ29)+6,(FIND(")",IJ29)-(FIND("male,",IJ29)+6))))=TRUE,"missing/error",MID(IJ29,FIND("male,",IJ29)+6,(FIND(")",IJ29)-(FIND("male,",IJ29)+6)))))</f>
        <v/>
      </c>
      <c r="IG29" s="98" t="str">
        <f>IF(IC29="","",(MID(IC29,(SEARCH("^^",SUBSTITUTE(IC29," ","^^",LEN(IC29)-LEN(SUBSTITUTE(IC29," ","")))))+1,99)&amp;"_"&amp;LEFT(IC29,FIND(" ",IC29)-1)&amp;"_"&amp;ID29))</f>
        <v/>
      </c>
      <c r="II29" s="89"/>
      <c r="IJ29" s="158"/>
      <c r="IK29" s="90" t="str">
        <f>IF(IO29="","",IK$3)</f>
        <v/>
      </c>
      <c r="IL29" s="91" t="str">
        <f>IF(IO29="","",IK$1)</f>
        <v/>
      </c>
      <c r="IM29" s="92"/>
      <c r="IN29" s="93"/>
      <c r="IO29" s="94" t="str">
        <f>IF(IV29="","",IF(ISNUMBER(SEARCH(":",IV29)),MID(IV29,FIND(":",IV29)+2,FIND("(",IV29)-FIND(":",IV29)-3),LEFT(IV29,FIND("(",IV29)-2)))</f>
        <v/>
      </c>
      <c r="IP29" s="95" t="str">
        <f>IF(IV29="","",MID(IV29,FIND("(",IV29)+1,4))</f>
        <v/>
      </c>
      <c r="IQ29" s="96" t="str">
        <f>IF(ISNUMBER(SEARCH("*female*",IV29)),"female",IF(ISNUMBER(SEARCH("*male*",IV29)),"male",""))</f>
        <v/>
      </c>
      <c r="IR29" s="97" t="str">
        <f>IF(IV29="","",IF(ISERROR(MID(IV29,FIND("male,",IV29)+6,(FIND(")",IV29)-(FIND("male,",IV29)+6))))=TRUE,"missing/error",MID(IV29,FIND("male,",IV29)+6,(FIND(")",IV29)-(FIND("male,",IV29)+6)))))</f>
        <v/>
      </c>
      <c r="IS29" s="98" t="str">
        <f>IF(IO29="","",(MID(IO29,(SEARCH("^^",SUBSTITUTE(IO29," ","^^",LEN(IO29)-LEN(SUBSTITUTE(IO29," ","")))))+1,99)&amp;"_"&amp;LEFT(IO29,FIND(" ",IO29)-1)&amp;"_"&amp;IP29))</f>
        <v/>
      </c>
      <c r="IU29" s="89"/>
      <c r="IV29" s="158"/>
      <c r="IW29" s="90" t="str">
        <f>IF(JA29="","",IW$3)</f>
        <v/>
      </c>
      <c r="IX29" s="91" t="str">
        <f>IF(JA29="","",IW$1)</f>
        <v/>
      </c>
      <c r="IY29" s="92"/>
      <c r="IZ29" s="93"/>
      <c r="JA29" s="94" t="str">
        <f>IF(JH29="","",IF(ISNUMBER(SEARCH(":",JH29)),MID(JH29,FIND(":",JH29)+2,FIND("(",JH29)-FIND(":",JH29)-3),LEFT(JH29,FIND("(",JH29)-2)))</f>
        <v/>
      </c>
      <c r="JB29" s="95" t="str">
        <f>IF(JH29="","",MID(JH29,FIND("(",JH29)+1,4))</f>
        <v/>
      </c>
      <c r="JC29" s="96" t="str">
        <f>IF(ISNUMBER(SEARCH("*female*",JH29)),"female",IF(ISNUMBER(SEARCH("*male*",JH29)),"male",""))</f>
        <v/>
      </c>
      <c r="JD29" s="97" t="str">
        <f>IF(JH29="","",IF(ISERROR(MID(JH29,FIND("male,",JH29)+6,(FIND(")",JH29)-(FIND("male,",JH29)+6))))=TRUE,"missing/error",MID(JH29,FIND("male,",JH29)+6,(FIND(")",JH29)-(FIND("male,",JH29)+6)))))</f>
        <v/>
      </c>
      <c r="JE29" s="98" t="str">
        <f>IF(JA29="","",(MID(JA29,(SEARCH("^^",SUBSTITUTE(JA29," ","^^",LEN(JA29)-LEN(SUBSTITUTE(JA29," ","")))))+1,99)&amp;"_"&amp;LEFT(JA29,FIND(" ",JA29)-1)&amp;"_"&amp;JB29))</f>
        <v/>
      </c>
      <c r="JG29" s="89"/>
      <c r="JH29" s="146"/>
      <c r="JI29" s="90" t="str">
        <f>IF(JM29="","",JI$3)</f>
        <v/>
      </c>
      <c r="JJ29" s="91" t="str">
        <f>IF(JM29="","",JI$1)</f>
        <v/>
      </c>
      <c r="JK29" s="92"/>
      <c r="JL29" s="93"/>
      <c r="JM29" s="94" t="str">
        <f>IF(JT29="","",IF(ISNUMBER(SEARCH(":",JT29)),MID(JT29,FIND(":",JT29)+2,FIND("(",JT29)-FIND(":",JT29)-3),LEFT(JT29,FIND("(",JT29)-2)))</f>
        <v/>
      </c>
      <c r="JN29" s="95" t="str">
        <f>IF(JT29="","",MID(JT29,FIND("(",JT29)+1,4))</f>
        <v/>
      </c>
      <c r="JO29" s="96" t="str">
        <f>IF(ISNUMBER(SEARCH("*female*",JT29)),"female",IF(ISNUMBER(SEARCH("*male*",JT29)),"male",""))</f>
        <v/>
      </c>
      <c r="JP29" s="97" t="str">
        <f>IF(JT29="","",IF(ISERROR(MID(JT29,FIND("male,",JT29)+6,(FIND(")",JT29)-(FIND("male,",JT29)+6))))=TRUE,"missing/error",MID(JT29,FIND("male,",JT29)+6,(FIND(")",JT29)-(FIND("male,",JT29)+6)))))</f>
        <v/>
      </c>
      <c r="JQ29" s="98" t="str">
        <f>IF(JM29="","",(MID(JM29,(SEARCH("^^",SUBSTITUTE(JM29," ","^^",LEN(JM29)-LEN(SUBSTITUTE(JM29," ","")))))+1,99)&amp;"_"&amp;LEFT(JM29,FIND(" ",JM29)-1)&amp;"_"&amp;JN29))</f>
        <v/>
      </c>
      <c r="JS29" s="89"/>
      <c r="JT29" s="146"/>
      <c r="JU29" s="90" t="str">
        <f>IF(JY29="","",JU$3)</f>
        <v/>
      </c>
      <c r="JV29" s="91" t="str">
        <f>IF(JY29="","",JU$1)</f>
        <v/>
      </c>
      <c r="JW29" s="92"/>
      <c r="JX29" s="93"/>
      <c r="JY29" s="94" t="str">
        <f>IF(KF29="","",IF(ISNUMBER(SEARCH(":",KF29)),MID(KF29,FIND(":",KF29)+2,FIND("(",KF29)-FIND(":",KF29)-3),LEFT(KF29,FIND("(",KF29)-2)))</f>
        <v/>
      </c>
      <c r="JZ29" s="95" t="str">
        <f>IF(KF29="","",MID(KF29,FIND("(",KF29)+1,4))</f>
        <v/>
      </c>
      <c r="KA29" s="96" t="str">
        <f>IF(ISNUMBER(SEARCH("*female*",KF29)),"female",IF(ISNUMBER(SEARCH("*male*",KF29)),"male",""))</f>
        <v/>
      </c>
      <c r="KB29" s="97" t="str">
        <f>IF(KF29="","",IF(ISERROR(MID(KF29,FIND("male,",KF29)+6,(FIND(")",KF29)-(FIND("male,",KF29)+6))))=TRUE,"missing/error",MID(KF29,FIND("male,",KF29)+6,(FIND(")",KF29)-(FIND("male,",KF29)+6)))))</f>
        <v/>
      </c>
      <c r="KC29" s="98" t="str">
        <f>IF(JY29="","",(MID(JY29,(SEARCH("^^",SUBSTITUTE(JY29," ","^^",LEN(JY29)-LEN(SUBSTITUTE(JY29," ","")))))+1,99)&amp;"_"&amp;LEFT(JY29,FIND(" ",JY29)-1)&amp;"_"&amp;JZ29))</f>
        <v/>
      </c>
      <c r="KE29" s="89"/>
      <c r="KF29" s="146"/>
    </row>
    <row r="30" spans="1:292" ht="13.5" customHeight="1">
      <c r="A30" s="16"/>
      <c r="B30" s="89" t="s">
        <v>1613</v>
      </c>
      <c r="D30" s="158"/>
      <c r="E30" s="90"/>
      <c r="F30" s="91"/>
      <c r="G30" s="92"/>
      <c r="H30" s="93"/>
      <c r="I30" s="94"/>
      <c r="J30" s="95"/>
      <c r="K30" s="96"/>
      <c r="L30" s="97"/>
      <c r="M30" s="98"/>
      <c r="O30" s="89"/>
      <c r="P30" s="158"/>
      <c r="Q30" s="90"/>
      <c r="R30" s="91"/>
      <c r="S30" s="92"/>
      <c r="T30" s="93"/>
      <c r="U30" s="94"/>
      <c r="V30" s="95"/>
      <c r="W30" s="96"/>
      <c r="X30" s="97"/>
      <c r="Y30" s="98"/>
      <c r="AA30" s="89"/>
      <c r="AB30" s="158"/>
      <c r="AC30" s="90"/>
      <c r="AD30" s="91"/>
      <c r="AE30" s="92"/>
      <c r="AF30" s="93"/>
      <c r="AG30" s="94"/>
      <c r="AH30" s="95"/>
      <c r="AI30" s="96"/>
      <c r="AJ30" s="97"/>
      <c r="AK30" s="98"/>
      <c r="AM30" s="89"/>
      <c r="AN30" s="158"/>
      <c r="AO30" s="90"/>
      <c r="AP30" s="91"/>
      <c r="AQ30" s="92"/>
      <c r="AR30" s="93"/>
      <c r="AS30" s="94"/>
      <c r="AT30" s="95"/>
      <c r="AU30" s="96"/>
      <c r="AV30" s="97"/>
      <c r="AW30" s="98"/>
      <c r="AY30" s="89"/>
      <c r="AZ30" s="158"/>
      <c r="BA30" s="90"/>
      <c r="BB30" s="91"/>
      <c r="BC30" s="92"/>
      <c r="BD30" s="93"/>
      <c r="BE30" s="94"/>
      <c r="BF30" s="95"/>
      <c r="BG30" s="96"/>
      <c r="BH30" s="97"/>
      <c r="BI30" s="98"/>
      <c r="BK30" s="89"/>
      <c r="BL30" s="158"/>
      <c r="BM30" s="90"/>
      <c r="BN30" s="91"/>
      <c r="BO30" s="92"/>
      <c r="BP30" s="93"/>
      <c r="BQ30" s="94"/>
      <c r="BR30" s="95"/>
      <c r="BS30" s="96"/>
      <c r="BT30" s="97"/>
      <c r="BU30" s="98"/>
      <c r="BW30" s="89"/>
      <c r="BX30" s="158"/>
      <c r="BY30" s="90"/>
      <c r="BZ30" s="91"/>
      <c r="CA30" s="92"/>
      <c r="CB30" s="93"/>
      <c r="CC30" s="94"/>
      <c r="CD30" s="95"/>
      <c r="CE30" s="96"/>
      <c r="CF30" s="97"/>
      <c r="CG30" s="98"/>
      <c r="CI30" s="89"/>
      <c r="CJ30" s="158"/>
      <c r="CK30" s="90"/>
      <c r="CL30" s="91"/>
      <c r="CM30" s="92"/>
      <c r="CN30" s="93"/>
      <c r="CO30" s="94"/>
      <c r="CP30" s="95"/>
      <c r="CQ30" s="96"/>
      <c r="CR30" s="97"/>
      <c r="CS30" s="98"/>
      <c r="CU30" s="89"/>
      <c r="CV30" s="158"/>
      <c r="CW30" s="90"/>
      <c r="CX30" s="91"/>
      <c r="CY30" s="92"/>
      <c r="CZ30" s="93"/>
      <c r="DA30" s="94"/>
      <c r="DB30" s="95"/>
      <c r="DC30" s="96"/>
      <c r="DD30" s="97"/>
      <c r="DE30" s="98"/>
      <c r="DG30" s="89"/>
      <c r="DH30" s="158"/>
      <c r="DI30" s="90"/>
      <c r="DJ30" s="91"/>
      <c r="DK30" s="92"/>
      <c r="DL30" s="93"/>
      <c r="DM30" s="94"/>
      <c r="DN30" s="95"/>
      <c r="DO30" s="96"/>
      <c r="DP30" s="97"/>
      <c r="DQ30" s="98"/>
      <c r="DS30" s="89"/>
      <c r="DT30" s="158"/>
      <c r="DU30" s="90"/>
      <c r="DV30" s="91"/>
      <c r="DW30" s="92"/>
      <c r="DX30" s="93"/>
      <c r="DY30" s="94"/>
      <c r="DZ30" s="95"/>
      <c r="EA30" s="96"/>
      <c r="EB30" s="97"/>
      <c r="EC30" s="98"/>
      <c r="EE30" s="89"/>
      <c r="EF30" s="158"/>
      <c r="EG30" s="90"/>
      <c r="EH30" s="91"/>
      <c r="EI30" s="92"/>
      <c r="EJ30" s="93"/>
      <c r="EK30" s="94"/>
      <c r="EL30" s="95"/>
      <c r="EM30" s="96"/>
      <c r="EN30" s="97"/>
      <c r="EO30" s="98"/>
      <c r="EQ30" s="89"/>
      <c r="ER30" s="158"/>
      <c r="ES30" s="90">
        <f t="shared" si="41"/>
        <v>44105</v>
      </c>
      <c r="ET30" s="91" t="str">
        <f t="shared" si="42"/>
        <v>Wilmes I</v>
      </c>
      <c r="EU30" s="92">
        <f>IF(EW30="","",ES$2)</f>
        <v>43765</v>
      </c>
      <c r="EV30" s="93">
        <f>IF(EW30="","",ES$3)</f>
        <v>44105</v>
      </c>
      <c r="EW30" s="94" t="str">
        <f t="shared" si="43"/>
        <v>Sophie Wilmès</v>
      </c>
      <c r="EX30" s="95" t="str">
        <f t="shared" si="44"/>
        <v>1975</v>
      </c>
      <c r="EY30" s="96" t="str">
        <f t="shared" si="45"/>
        <v>female</v>
      </c>
      <c r="EZ30" s="97" t="str">
        <f t="shared" si="46"/>
        <v>be_mr01</v>
      </c>
      <c r="FA30" s="98" t="str">
        <f t="shared" si="47"/>
        <v>Wilmès_Sophie_1975</v>
      </c>
      <c r="FC30" s="89"/>
      <c r="FD30" s="217" t="s">
        <v>1583</v>
      </c>
      <c r="FE30" s="90" t="str">
        <f t="shared" si="48"/>
        <v/>
      </c>
      <c r="FF30" s="91" t="str">
        <f t="shared" si="49"/>
        <v/>
      </c>
      <c r="FG30" s="92" t="str">
        <f t="shared" si="50"/>
        <v/>
      </c>
      <c r="FH30" s="93" t="str">
        <f t="shared" si="51"/>
        <v/>
      </c>
      <c r="FI30" s="94" t="str">
        <f t="shared" si="52"/>
        <v/>
      </c>
      <c r="FJ30" s="95" t="str">
        <f t="shared" si="53"/>
        <v/>
      </c>
      <c r="FK30" s="96" t="str">
        <f t="shared" si="54"/>
        <v/>
      </c>
      <c r="FL30" s="97" t="str">
        <f t="shared" si="55"/>
        <v/>
      </c>
      <c r="FM30" s="98" t="str">
        <f t="shared" si="56"/>
        <v/>
      </c>
      <c r="FO30" s="89"/>
      <c r="FP30" s="217"/>
      <c r="FQ30" s="90"/>
      <c r="FR30" s="91"/>
      <c r="FS30" s="92"/>
      <c r="FT30" s="93"/>
      <c r="FU30" s="94"/>
      <c r="FV30" s="95"/>
      <c r="FW30" s="96"/>
      <c r="FX30" s="97"/>
      <c r="FY30" s="98"/>
      <c r="GA30" s="89"/>
      <c r="GB30" s="158"/>
      <c r="GC30" s="90"/>
      <c r="GD30" s="91"/>
      <c r="GE30" s="92"/>
      <c r="GF30" s="93"/>
      <c r="GG30" s="94"/>
      <c r="GH30" s="95"/>
      <c r="GI30" s="96"/>
      <c r="GJ30" s="97"/>
      <c r="GK30" s="98"/>
      <c r="GM30" s="89"/>
      <c r="GN30" s="158"/>
      <c r="GO30" s="90"/>
      <c r="GP30" s="91"/>
      <c r="GQ30" s="92"/>
      <c r="GR30" s="93"/>
      <c r="GS30" s="94"/>
      <c r="GT30" s="95"/>
      <c r="GU30" s="96"/>
      <c r="GV30" s="97"/>
      <c r="GW30" s="98"/>
      <c r="GY30" s="89"/>
      <c r="GZ30" s="158"/>
      <c r="HA30" s="90"/>
      <c r="HB30" s="91"/>
      <c r="HC30" s="92"/>
      <c r="HD30" s="93"/>
      <c r="HE30" s="94"/>
      <c r="HF30" s="95"/>
      <c r="HG30" s="96"/>
      <c r="HH30" s="97"/>
      <c r="HI30" s="98"/>
      <c r="HK30" s="89"/>
      <c r="HL30" s="158"/>
      <c r="HM30" s="90"/>
      <c r="HN30" s="91"/>
      <c r="HO30" s="92"/>
      <c r="HP30" s="93"/>
      <c r="HQ30" s="94"/>
      <c r="HR30" s="95"/>
      <c r="HS30" s="96"/>
      <c r="HT30" s="97"/>
      <c r="HU30" s="98"/>
      <c r="HW30" s="89"/>
      <c r="HX30" s="158"/>
      <c r="HY30" s="90"/>
      <c r="HZ30" s="91"/>
      <c r="IA30" s="92"/>
      <c r="IB30" s="93"/>
      <c r="IC30" s="94"/>
      <c r="ID30" s="95"/>
      <c r="IE30" s="96"/>
      <c r="IF30" s="97"/>
      <c r="IG30" s="98"/>
      <c r="II30" s="89"/>
      <c r="IJ30" s="158"/>
      <c r="IK30" s="90"/>
      <c r="IL30" s="91"/>
      <c r="IM30" s="92"/>
      <c r="IN30" s="93"/>
      <c r="IO30" s="94"/>
      <c r="IP30" s="95"/>
      <c r="IQ30" s="96"/>
      <c r="IR30" s="97"/>
      <c r="IS30" s="98"/>
      <c r="IU30" s="89"/>
      <c r="IV30" s="158"/>
      <c r="IW30" s="90"/>
      <c r="IX30" s="91"/>
      <c r="IY30" s="92"/>
      <c r="IZ30" s="93"/>
      <c r="JA30" s="94"/>
      <c r="JB30" s="95"/>
      <c r="JC30" s="96"/>
      <c r="JD30" s="97"/>
      <c r="JE30" s="98"/>
      <c r="JG30" s="89"/>
      <c r="JH30" s="146"/>
      <c r="JI30" s="90"/>
      <c r="JJ30" s="91"/>
      <c r="JK30" s="92"/>
      <c r="JL30" s="93"/>
      <c r="JM30" s="94"/>
      <c r="JN30" s="95"/>
      <c r="JO30" s="96"/>
      <c r="JP30" s="97"/>
      <c r="JQ30" s="98"/>
      <c r="JS30" s="89"/>
      <c r="JT30" s="146"/>
      <c r="JU30" s="90"/>
      <c r="JV30" s="91"/>
      <c r="JW30" s="92"/>
      <c r="JX30" s="93"/>
      <c r="JY30" s="94"/>
      <c r="JZ30" s="95"/>
      <c r="KA30" s="96"/>
      <c r="KB30" s="97"/>
      <c r="KC30" s="98"/>
      <c r="KE30" s="89"/>
      <c r="KF30" s="146"/>
    </row>
    <row r="31" spans="1:292" ht="13.5" customHeight="1">
      <c r="A31" s="16"/>
      <c r="B31" s="89" t="s">
        <v>861</v>
      </c>
      <c r="D31" s="158" t="s">
        <v>862</v>
      </c>
      <c r="E31" s="90"/>
      <c r="F31" s="91"/>
      <c r="G31" s="92"/>
      <c r="H31" s="93"/>
      <c r="I31" s="94" t="s">
        <v>292</v>
      </c>
      <c r="J31" s="95"/>
      <c r="K31" s="96"/>
      <c r="L31" s="97"/>
      <c r="M31" s="98" t="s">
        <v>292</v>
      </c>
      <c r="O31" s="89"/>
      <c r="P31" s="158"/>
      <c r="Q31" s="90"/>
      <c r="R31" s="91"/>
      <c r="S31" s="92"/>
      <c r="T31" s="93"/>
      <c r="U31" s="94" t="s">
        <v>292</v>
      </c>
      <c r="V31" s="95"/>
      <c r="W31" s="96"/>
      <c r="X31" s="97"/>
      <c r="Y31" s="98" t="s">
        <v>292</v>
      </c>
      <c r="AA31" s="89"/>
      <c r="AB31" s="158"/>
      <c r="AC31" s="90">
        <v>33676</v>
      </c>
      <c r="AD31" s="91" t="s">
        <v>438</v>
      </c>
      <c r="AE31" s="92">
        <v>33676</v>
      </c>
      <c r="AF31" s="93">
        <v>34217</v>
      </c>
      <c r="AG31" s="94" t="s">
        <v>863</v>
      </c>
      <c r="AH31" s="95">
        <v>1952</v>
      </c>
      <c r="AI31" s="96" t="s">
        <v>818</v>
      </c>
      <c r="AJ31" s="97" t="s">
        <v>296</v>
      </c>
      <c r="AK31" s="98" t="s">
        <v>864</v>
      </c>
      <c r="AM31" s="89" t="s">
        <v>814</v>
      </c>
      <c r="AN31" s="158"/>
      <c r="AO31" s="90">
        <v>35065</v>
      </c>
      <c r="AP31" s="91" t="s">
        <v>439</v>
      </c>
      <c r="AQ31" s="92">
        <v>34873</v>
      </c>
      <c r="AR31" s="93">
        <v>36354</v>
      </c>
      <c r="AS31" s="94" t="s">
        <v>798</v>
      </c>
      <c r="AT31" s="95">
        <v>1947</v>
      </c>
      <c r="AU31" s="96" t="s">
        <v>790</v>
      </c>
      <c r="AV31" s="97" t="s">
        <v>296</v>
      </c>
      <c r="AW31" s="98" t="s">
        <v>799</v>
      </c>
      <c r="AY31" s="89"/>
      <c r="AZ31" s="158"/>
      <c r="BA31" s="90"/>
      <c r="BB31" s="91"/>
      <c r="BC31" s="92"/>
      <c r="BD31" s="93"/>
      <c r="BE31" s="94" t="s">
        <v>292</v>
      </c>
      <c r="BF31" s="95"/>
      <c r="BG31" s="96"/>
      <c r="BH31" s="97"/>
      <c r="BI31" s="98" t="s">
        <v>292</v>
      </c>
      <c r="BK31" s="89"/>
      <c r="BL31" s="158"/>
      <c r="BM31" s="90"/>
      <c r="BN31" s="91"/>
      <c r="BO31" s="92"/>
      <c r="BP31" s="93"/>
      <c r="BQ31" s="94" t="s">
        <v>292</v>
      </c>
      <c r="BR31" s="95"/>
      <c r="BS31" s="96"/>
      <c r="BT31" s="97"/>
      <c r="BU31" s="98" t="s">
        <v>292</v>
      </c>
      <c r="BW31" s="89"/>
      <c r="BX31" s="158"/>
      <c r="BY31" s="90"/>
      <c r="BZ31" s="91"/>
      <c r="CA31" s="92"/>
      <c r="CB31" s="93"/>
      <c r="CC31" s="94" t="s">
        <v>292</v>
      </c>
      <c r="CD31" s="95"/>
      <c r="CE31" s="96"/>
      <c r="CF31" s="97"/>
      <c r="CG31" s="98" t="s">
        <v>292</v>
      </c>
      <c r="CI31" s="89"/>
      <c r="CJ31" s="158"/>
      <c r="CK31" s="90"/>
      <c r="CL31" s="91"/>
      <c r="CM31" s="92"/>
      <c r="CN31" s="93"/>
      <c r="CO31" s="94" t="s">
        <v>292</v>
      </c>
      <c r="CP31" s="95"/>
      <c r="CQ31" s="96"/>
      <c r="CR31" s="97"/>
      <c r="CS31" s="98" t="s">
        <v>292</v>
      </c>
      <c r="CU31" s="89"/>
      <c r="CV31" s="158"/>
      <c r="CW31" s="90">
        <v>40179</v>
      </c>
      <c r="CX31" s="91" t="s">
        <v>444</v>
      </c>
      <c r="CY31" s="92">
        <v>40011</v>
      </c>
      <c r="CZ31" s="93">
        <v>40142</v>
      </c>
      <c r="DA31" s="94" t="s">
        <v>822</v>
      </c>
      <c r="DB31" s="95">
        <v>1958</v>
      </c>
      <c r="DC31" s="96" t="s">
        <v>790</v>
      </c>
      <c r="DD31" s="97" t="s">
        <v>621</v>
      </c>
      <c r="DE31" s="98" t="s">
        <v>823</v>
      </c>
      <c r="DG31" s="89"/>
      <c r="DH31" s="158"/>
      <c r="DI31" s="90">
        <v>40179</v>
      </c>
      <c r="DJ31" s="91" t="s">
        <v>445</v>
      </c>
      <c r="DK31" s="92">
        <v>40142</v>
      </c>
      <c r="DL31" s="221">
        <v>40883</v>
      </c>
      <c r="DM31" s="94" t="s">
        <v>822</v>
      </c>
      <c r="DN31" s="95">
        <v>1958</v>
      </c>
      <c r="DO31" s="96" t="s">
        <v>790</v>
      </c>
      <c r="DP31" s="97" t="s">
        <v>621</v>
      </c>
      <c r="DQ31" s="98" t="s">
        <v>823</v>
      </c>
      <c r="DS31" s="89"/>
      <c r="DT31" s="158"/>
      <c r="DU31" s="90" t="str">
        <f>IF(DY31="","",DU$3)</f>
        <v/>
      </c>
      <c r="DV31" s="91" t="str">
        <f>IF(DY31="","",DU$1)</f>
        <v/>
      </c>
      <c r="DW31" s="92" t="str">
        <f>IF(DY31="","",DU$2)</f>
        <v/>
      </c>
      <c r="DX31" s="93" t="str">
        <f>IF(DY31="","",DU$3)</f>
        <v/>
      </c>
      <c r="DY31" s="94" t="str">
        <f>IF(EF31="","",IF(ISNUMBER(SEARCH(":",EF31)),MID(EF31,FIND(":",EF31)+2,FIND("(",EF31)-FIND(":",EF31)-3),LEFT(EF31,FIND("(",EF31)-2)))</f>
        <v/>
      </c>
      <c r="DZ31" s="95" t="str">
        <f>IF(EF31="","",MID(EF31,FIND("(",EF31)+1,4))</f>
        <v/>
      </c>
      <c r="EA31" s="96" t="str">
        <f>IF(ISNUMBER(SEARCH("*female*",EF31)),"female",IF(ISNUMBER(SEARCH("*male*",EF31)),"male",""))</f>
        <v/>
      </c>
      <c r="EB31" s="97" t="s">
        <v>292</v>
      </c>
      <c r="EC31" s="98" t="str">
        <f>IF(DY31="","",(MID(DY31,(SEARCH("^^",SUBSTITUTE(DY31," ","^^",LEN(DY31)-LEN(SUBSTITUTE(DY31," ","")))))+1,99)&amp;"_"&amp;LEFT(DY31,FIND(" ",DY31)-1)&amp;"_"&amp;DZ31))</f>
        <v/>
      </c>
      <c r="EE31" s="89"/>
      <c r="EF31" s="158"/>
      <c r="EG31" s="90" t="str">
        <f t="shared" ref="EG31:EG38" si="57">IF(EK31="","",EG$3)</f>
        <v/>
      </c>
      <c r="EH31" s="91" t="str">
        <f t="shared" ref="EH31:EH38" si="58">IF(EK31="","",EG$1)</f>
        <v/>
      </c>
      <c r="EI31" s="92" t="str">
        <f>IF(EK31="","",EG$2)</f>
        <v/>
      </c>
      <c r="EJ31" s="93" t="str">
        <f>IF(EK31="","",EG$3)</f>
        <v/>
      </c>
      <c r="EK31" s="94" t="str">
        <f t="shared" ref="EK31:EK38" si="59">IF(ER31="","",IF(ISNUMBER(SEARCH(":",ER31)),MID(ER31,FIND(":",ER31)+2,FIND("(",ER31)-FIND(":",ER31)-3),LEFT(ER31,FIND("(",ER31)-2)))</f>
        <v/>
      </c>
      <c r="EL31" s="95" t="str">
        <f t="shared" ref="EL31:EL38" si="60">IF(ER31="","",MID(ER31,FIND("(",ER31)+1,4))</f>
        <v/>
      </c>
      <c r="EM31" s="96" t="str">
        <f t="shared" ref="EM31:EM38" si="61">IF(ISNUMBER(SEARCH("*female*",ER31)),"female",IF(ISNUMBER(SEARCH("*male*",ER31)),"male",""))</f>
        <v/>
      </c>
      <c r="EN31" s="97" t="str">
        <f t="shared" ref="EN31:EN38" si="62">IF(ER31="","",IF(ISERROR(MID(ER31,FIND("male,",ER31)+6,(FIND(")",ER31)-(FIND("male,",ER31)+6))))=TRUE,"missing/error",MID(ER31,FIND("male,",ER31)+6,(FIND(")",ER31)-(FIND("male,",ER31)+6)))))</f>
        <v/>
      </c>
      <c r="EO31" s="98" t="str">
        <f t="shared" ref="EO31:EO38" si="63">IF(EK31="","",(MID(EK31,(SEARCH("^^",SUBSTITUTE(EK31," ","^^",LEN(EK31)-LEN(SUBSTITUTE(EK31," ","")))))+1,99)&amp;"_"&amp;LEFT(EK31,FIND(" ",EK31)-1)&amp;"_"&amp;EL31))</f>
        <v/>
      </c>
      <c r="EQ31" s="89"/>
      <c r="ER31" s="158"/>
      <c r="ES31" s="90" t="str">
        <f t="shared" si="41"/>
        <v/>
      </c>
      <c r="ET31" s="91" t="str">
        <f t="shared" si="42"/>
        <v/>
      </c>
      <c r="EU31" s="92"/>
      <c r="EV31" s="93"/>
      <c r="EW31" s="94" t="str">
        <f t="shared" si="43"/>
        <v/>
      </c>
      <c r="EX31" s="95" t="str">
        <f t="shared" si="44"/>
        <v/>
      </c>
      <c r="EY31" s="96" t="str">
        <f t="shared" si="45"/>
        <v/>
      </c>
      <c r="EZ31" s="97" t="str">
        <f t="shared" si="46"/>
        <v/>
      </c>
      <c r="FA31" s="98" t="str">
        <f t="shared" si="47"/>
        <v/>
      </c>
      <c r="FC31" s="89"/>
      <c r="FD31" s="158"/>
      <c r="FE31" s="90" t="str">
        <f t="shared" si="48"/>
        <v/>
      </c>
      <c r="FF31" s="91" t="str">
        <f t="shared" si="49"/>
        <v/>
      </c>
      <c r="FG31" s="92" t="str">
        <f t="shared" si="50"/>
        <v/>
      </c>
      <c r="FH31" s="93" t="str">
        <f t="shared" si="51"/>
        <v/>
      </c>
      <c r="FI31" s="94" t="str">
        <f t="shared" si="52"/>
        <v/>
      </c>
      <c r="FJ31" s="95" t="str">
        <f t="shared" si="53"/>
        <v/>
      </c>
      <c r="FK31" s="96" t="str">
        <f t="shared" si="54"/>
        <v/>
      </c>
      <c r="FL31" s="97" t="str">
        <f t="shared" si="55"/>
        <v/>
      </c>
      <c r="FM31" s="98" t="str">
        <f t="shared" si="56"/>
        <v/>
      </c>
      <c r="FO31" s="89"/>
      <c r="FP31" s="217"/>
      <c r="FQ31" s="90" t="str">
        <f>IF(FU31="","",#REF!)</f>
        <v/>
      </c>
      <c r="FR31" s="91" t="str">
        <f>IF(FU31="","",FQ$1)</f>
        <v/>
      </c>
      <c r="FS31" s="92"/>
      <c r="FT31" s="93"/>
      <c r="FU31" s="94" t="str">
        <f>IF(GB31="","",IF(ISNUMBER(SEARCH(":",GB31)),MID(GB31,FIND(":",GB31)+2,FIND("(",GB31)-FIND(":",GB31)-3),LEFT(GB31,FIND("(",GB31)-2)))</f>
        <v/>
      </c>
      <c r="FV31" s="95" t="str">
        <f>IF(GB31="","",MID(GB31,FIND("(",GB31)+1,4))</f>
        <v/>
      </c>
      <c r="FW31" s="96" t="str">
        <f>IF(ISNUMBER(SEARCH("*female*",GB31)),"female",IF(ISNUMBER(SEARCH("*male*",GB31)),"male",""))</f>
        <v/>
      </c>
      <c r="FX31" s="97" t="str">
        <f>IF(GB31="","",IF(ISERROR(MID(GB31,FIND("male,",GB31)+6,(FIND(")",GB31)-(FIND("male,",GB31)+6))))=TRUE,"missing/error",MID(GB31,FIND("male,",GB31)+6,(FIND(")",GB31)-(FIND("male,",GB31)+6)))))</f>
        <v/>
      </c>
      <c r="FY31" s="98" t="str">
        <f>IF(FU31="","",(MID(FU31,(SEARCH("^^",SUBSTITUTE(FU31," ","^^",LEN(FU31)-LEN(SUBSTITUTE(FU31," ","")))))+1,99)&amp;"_"&amp;LEFT(FU31,FIND(" ",FU31)-1)&amp;"_"&amp;FV31))</f>
        <v/>
      </c>
      <c r="GA31" s="89"/>
      <c r="GB31" s="158"/>
      <c r="GC31" s="90" t="str">
        <f>IF(GG31="","",GC$3)</f>
        <v/>
      </c>
      <c r="GD31" s="91" t="str">
        <f>IF(GG31="","",GC$1)</f>
        <v/>
      </c>
      <c r="GE31" s="92"/>
      <c r="GF31" s="93"/>
      <c r="GG31" s="94" t="str">
        <f>IF(GN31="","",IF(ISNUMBER(SEARCH(":",GN31)),MID(GN31,FIND(":",GN31)+2,FIND("(",GN31)-FIND(":",GN31)-3),LEFT(GN31,FIND("(",GN31)-2)))</f>
        <v/>
      </c>
      <c r="GH31" s="95" t="str">
        <f>IF(GN31="","",MID(GN31,FIND("(",GN31)+1,4))</f>
        <v/>
      </c>
      <c r="GI31" s="96" t="str">
        <f>IF(ISNUMBER(SEARCH("*female*",GN31)),"female",IF(ISNUMBER(SEARCH("*male*",GN31)),"male",""))</f>
        <v/>
      </c>
      <c r="GJ31" s="97" t="str">
        <f>IF(GN31="","",IF(ISERROR(MID(GN31,FIND("male,",GN31)+6,(FIND(")",GN31)-(FIND("male,",GN31)+6))))=TRUE,"missing/error",MID(GN31,FIND("male,",GN31)+6,(FIND(")",GN31)-(FIND("male,",GN31)+6)))))</f>
        <v/>
      </c>
      <c r="GK31" s="98" t="str">
        <f>IF(GG31="","",(MID(GG31,(SEARCH("^^",SUBSTITUTE(GG31," ","^^",LEN(GG31)-LEN(SUBSTITUTE(GG31," ","")))))+1,99)&amp;"_"&amp;LEFT(GG31,FIND(" ",GG31)-1)&amp;"_"&amp;GH31))</f>
        <v/>
      </c>
      <c r="GM31" s="89"/>
      <c r="GN31" s="158" t="s">
        <v>292</v>
      </c>
      <c r="GO31" s="90" t="str">
        <f>IF(GS31="","",GO$3)</f>
        <v/>
      </c>
      <c r="GP31" s="91" t="str">
        <f>IF(GS31="","",GO$1)</f>
        <v/>
      </c>
      <c r="GQ31" s="92"/>
      <c r="GR31" s="93"/>
      <c r="GS31" s="94" t="str">
        <f>IF(GZ31="","",IF(ISNUMBER(SEARCH(":",GZ31)),MID(GZ31,FIND(":",GZ31)+2,FIND("(",GZ31)-FIND(":",GZ31)-3),LEFT(GZ31,FIND("(",GZ31)-2)))</f>
        <v/>
      </c>
      <c r="GT31" s="95" t="str">
        <f>IF(GZ31="","",MID(GZ31,FIND("(",GZ31)+1,4))</f>
        <v/>
      </c>
      <c r="GU31" s="96" t="str">
        <f>IF(ISNUMBER(SEARCH("*female*",GZ31)),"female",IF(ISNUMBER(SEARCH("*male*",GZ31)),"male",""))</f>
        <v/>
      </c>
      <c r="GV31" s="97" t="str">
        <f>IF(GZ31="","",IF(ISERROR(MID(GZ31,FIND("male,",GZ31)+6,(FIND(")",GZ31)-(FIND("male,",GZ31)+6))))=TRUE,"missing/error",MID(GZ31,FIND("male,",GZ31)+6,(FIND(")",GZ31)-(FIND("male,",GZ31)+6)))))</f>
        <v/>
      </c>
      <c r="GW31" s="98" t="str">
        <f>IF(GS31="","",(MID(GS31,(SEARCH("^^",SUBSTITUTE(GS31," ","^^",LEN(GS31)-LEN(SUBSTITUTE(GS31," ","")))))+1,99)&amp;"_"&amp;LEFT(GS31,FIND(" ",GS31)-1)&amp;"_"&amp;GT31))</f>
        <v/>
      </c>
      <c r="GY31" s="89"/>
      <c r="GZ31" s="158"/>
      <c r="HA31" s="90" t="str">
        <f>IF(HE31="","",HA$3)</f>
        <v/>
      </c>
      <c r="HB31" s="91" t="str">
        <f>IF(HE31="","",HA$1)</f>
        <v/>
      </c>
      <c r="HC31" s="92"/>
      <c r="HD31" s="93"/>
      <c r="HE31" s="94" t="str">
        <f>IF(HL31="","",IF(ISNUMBER(SEARCH(":",HL31)),MID(HL31,FIND(":",HL31)+2,FIND("(",HL31)-FIND(":",HL31)-3),LEFT(HL31,FIND("(",HL31)-2)))</f>
        <v/>
      </c>
      <c r="HF31" s="95" t="str">
        <f>IF(HL31="","",MID(HL31,FIND("(",HL31)+1,4))</f>
        <v/>
      </c>
      <c r="HG31" s="96" t="str">
        <f>IF(ISNUMBER(SEARCH("*female*",HL31)),"female",IF(ISNUMBER(SEARCH("*male*",HL31)),"male",""))</f>
        <v/>
      </c>
      <c r="HH31" s="97" t="str">
        <f>IF(HL31="","",IF(ISERROR(MID(HL31,FIND("male,",HL31)+6,(FIND(")",HL31)-(FIND("male,",HL31)+6))))=TRUE,"missing/error",MID(HL31,FIND("male,",HL31)+6,(FIND(")",HL31)-(FIND("male,",HL31)+6)))))</f>
        <v/>
      </c>
      <c r="HI31" s="98" t="str">
        <f>IF(HE31="","",(MID(HE31,(SEARCH("^^",SUBSTITUTE(HE31," ","^^",LEN(HE31)-LEN(SUBSTITUTE(HE31," ","")))))+1,99)&amp;"_"&amp;LEFT(HE31,FIND(" ",HE31)-1)&amp;"_"&amp;HF31))</f>
        <v/>
      </c>
      <c r="HK31" s="89"/>
      <c r="HL31" s="158" t="s">
        <v>292</v>
      </c>
      <c r="HM31" s="90" t="str">
        <f>IF(HQ31="","",HM$3)</f>
        <v/>
      </c>
      <c r="HN31" s="91" t="str">
        <f>IF(HQ31="","",HM$1)</f>
        <v/>
      </c>
      <c r="HO31" s="92"/>
      <c r="HP31" s="93"/>
      <c r="HQ31" s="94" t="str">
        <f>IF(HX31="","",IF(ISNUMBER(SEARCH(":",HX31)),MID(HX31,FIND(":",HX31)+2,FIND("(",HX31)-FIND(":",HX31)-3),LEFT(HX31,FIND("(",HX31)-2)))</f>
        <v/>
      </c>
      <c r="HR31" s="95" t="str">
        <f>IF(HX31="","",MID(HX31,FIND("(",HX31)+1,4))</f>
        <v/>
      </c>
      <c r="HS31" s="96" t="str">
        <f>IF(ISNUMBER(SEARCH("*female*",HX31)),"female",IF(ISNUMBER(SEARCH("*male*",HX31)),"male",""))</f>
        <v/>
      </c>
      <c r="HT31" s="97" t="str">
        <f>IF(HX31="","",IF(ISERROR(MID(HX31,FIND("male,",HX31)+6,(FIND(")",HX31)-(FIND("male,",HX31)+6))))=TRUE,"missing/error",MID(HX31,FIND("male,",HX31)+6,(FIND(")",HX31)-(FIND("male,",HX31)+6)))))</f>
        <v/>
      </c>
      <c r="HU31" s="98" t="str">
        <f>IF(HQ31="","",(MID(HQ31,(SEARCH("^^",SUBSTITUTE(HQ31," ","^^",LEN(HQ31)-LEN(SUBSTITUTE(HQ31," ","")))))+1,99)&amp;"_"&amp;LEFT(HQ31,FIND(" ",HQ31)-1)&amp;"_"&amp;HR31))</f>
        <v/>
      </c>
      <c r="HW31" s="89"/>
      <c r="HX31" s="158"/>
      <c r="HY31" s="90" t="str">
        <f>IF(IC31="","",HY$3)</f>
        <v/>
      </c>
      <c r="HZ31" s="91" t="str">
        <f>IF(IC31="","",HY$1)</f>
        <v/>
      </c>
      <c r="IA31" s="92"/>
      <c r="IB31" s="93"/>
      <c r="IC31" s="94" t="str">
        <f>IF(IJ31="","",IF(ISNUMBER(SEARCH(":",IJ31)),MID(IJ31,FIND(":",IJ31)+2,FIND("(",IJ31)-FIND(":",IJ31)-3),LEFT(IJ31,FIND("(",IJ31)-2)))</f>
        <v/>
      </c>
      <c r="ID31" s="95" t="str">
        <f>IF(IJ31="","",MID(IJ31,FIND("(",IJ31)+1,4))</f>
        <v/>
      </c>
      <c r="IE31" s="96" t="str">
        <f>IF(ISNUMBER(SEARCH("*female*",IJ31)),"female",IF(ISNUMBER(SEARCH("*male*",IJ31)),"male",""))</f>
        <v/>
      </c>
      <c r="IF31" s="97" t="str">
        <f>IF(IJ31="","",IF(ISERROR(MID(IJ31,FIND("male,",IJ31)+6,(FIND(")",IJ31)-(FIND("male,",IJ31)+6))))=TRUE,"missing/error",MID(IJ31,FIND("male,",IJ31)+6,(FIND(")",IJ31)-(FIND("male,",IJ31)+6)))))</f>
        <v/>
      </c>
      <c r="IG31" s="98" t="str">
        <f>IF(IC31="","",(MID(IC31,(SEARCH("^^",SUBSTITUTE(IC31," ","^^",LEN(IC31)-LEN(SUBSTITUTE(IC31," ","")))))+1,99)&amp;"_"&amp;LEFT(IC31,FIND(" ",IC31)-1)&amp;"_"&amp;ID31))</f>
        <v/>
      </c>
      <c r="II31" s="89"/>
      <c r="IJ31" s="158"/>
      <c r="IK31" s="90" t="str">
        <f>IF(IO31="","",IK$3)</f>
        <v/>
      </c>
      <c r="IL31" s="91" t="str">
        <f>IF(IO31="","",IK$1)</f>
        <v/>
      </c>
      <c r="IM31" s="92"/>
      <c r="IN31" s="93"/>
      <c r="IO31" s="94" t="str">
        <f>IF(IV31="","",IF(ISNUMBER(SEARCH(":",IV31)),MID(IV31,FIND(":",IV31)+2,FIND("(",IV31)-FIND(":",IV31)-3),LEFT(IV31,FIND("(",IV31)-2)))</f>
        <v/>
      </c>
      <c r="IP31" s="95" t="str">
        <f>IF(IV31="","",MID(IV31,FIND("(",IV31)+1,4))</f>
        <v/>
      </c>
      <c r="IQ31" s="96" t="str">
        <f>IF(ISNUMBER(SEARCH("*female*",IV31)),"female",IF(ISNUMBER(SEARCH("*male*",IV31)),"male",""))</f>
        <v/>
      </c>
      <c r="IR31" s="97" t="str">
        <f>IF(IV31="","",IF(ISERROR(MID(IV31,FIND("male,",IV31)+6,(FIND(")",IV31)-(FIND("male,",IV31)+6))))=TRUE,"missing/error",MID(IV31,FIND("male,",IV31)+6,(FIND(")",IV31)-(FIND("male,",IV31)+6)))))</f>
        <v/>
      </c>
      <c r="IS31" s="98" t="str">
        <f>IF(IO31="","",(MID(IO31,(SEARCH("^^",SUBSTITUTE(IO31," ","^^",LEN(IO31)-LEN(SUBSTITUTE(IO31," ","")))))+1,99)&amp;"_"&amp;LEFT(IO31,FIND(" ",IO31)-1)&amp;"_"&amp;IP31))</f>
        <v/>
      </c>
      <c r="IU31" s="89"/>
      <c r="IV31" s="158"/>
      <c r="IW31" s="90" t="str">
        <f>IF(JA31="","",IW$3)</f>
        <v/>
      </c>
      <c r="IX31" s="91" t="str">
        <f>IF(JA31="","",IW$1)</f>
        <v/>
      </c>
      <c r="IY31" s="92"/>
      <c r="IZ31" s="93"/>
      <c r="JA31" s="94" t="str">
        <f>IF(JH31="","",IF(ISNUMBER(SEARCH(":",JH31)),MID(JH31,FIND(":",JH31)+2,FIND("(",JH31)-FIND(":",JH31)-3),LEFT(JH31,FIND("(",JH31)-2)))</f>
        <v/>
      </c>
      <c r="JB31" s="95" t="str">
        <f>IF(JH31="","",MID(JH31,FIND("(",JH31)+1,4))</f>
        <v/>
      </c>
      <c r="JC31" s="96" t="str">
        <f>IF(ISNUMBER(SEARCH("*female*",JH31)),"female",IF(ISNUMBER(SEARCH("*male*",JH31)),"male",""))</f>
        <v/>
      </c>
      <c r="JD31" s="97" t="str">
        <f>IF(JH31="","",IF(ISERROR(MID(JH31,FIND("male,",JH31)+6,(FIND(")",JH31)-(FIND("male,",JH31)+6))))=TRUE,"missing/error",MID(JH31,FIND("male,",JH31)+6,(FIND(")",JH31)-(FIND("male,",JH31)+6)))))</f>
        <v/>
      </c>
      <c r="JE31" s="98" t="str">
        <f>IF(JA31="","",(MID(JA31,(SEARCH("^^",SUBSTITUTE(JA31," ","^^",LEN(JA31)-LEN(SUBSTITUTE(JA31," ","")))))+1,99)&amp;"_"&amp;LEFT(JA31,FIND(" ",JA31)-1)&amp;"_"&amp;JB31))</f>
        <v/>
      </c>
      <c r="JG31" s="89"/>
      <c r="JH31" s="146"/>
      <c r="JI31" s="90" t="str">
        <f>IF(JM31="","",JI$3)</f>
        <v/>
      </c>
      <c r="JJ31" s="91" t="str">
        <f>IF(JM31="","",JI$1)</f>
        <v/>
      </c>
      <c r="JK31" s="92"/>
      <c r="JL31" s="93"/>
      <c r="JM31" s="94" t="str">
        <f>IF(JT31="","",IF(ISNUMBER(SEARCH(":",JT31)),MID(JT31,FIND(":",JT31)+2,FIND("(",JT31)-FIND(":",JT31)-3),LEFT(JT31,FIND("(",JT31)-2)))</f>
        <v/>
      </c>
      <c r="JN31" s="95" t="str">
        <f>IF(JT31="","",MID(JT31,FIND("(",JT31)+1,4))</f>
        <v/>
      </c>
      <c r="JO31" s="96" t="str">
        <f>IF(ISNUMBER(SEARCH("*female*",JT31)),"female",IF(ISNUMBER(SEARCH("*male*",JT31)),"male",""))</f>
        <v/>
      </c>
      <c r="JP31" s="97" t="str">
        <f>IF(JT31="","",IF(ISERROR(MID(JT31,FIND("male,",JT31)+6,(FIND(")",JT31)-(FIND("male,",JT31)+6))))=TRUE,"missing/error",MID(JT31,FIND("male,",JT31)+6,(FIND(")",JT31)-(FIND("male,",JT31)+6)))))</f>
        <v/>
      </c>
      <c r="JQ31" s="98" t="str">
        <f>IF(JM31="","",(MID(JM31,(SEARCH("^^",SUBSTITUTE(JM31," ","^^",LEN(JM31)-LEN(SUBSTITUTE(JM31," ","")))))+1,99)&amp;"_"&amp;LEFT(JM31,FIND(" ",JM31)-1)&amp;"_"&amp;JN31))</f>
        <v/>
      </c>
      <c r="JS31" s="89"/>
      <c r="JT31" s="146"/>
      <c r="JU31" s="90" t="str">
        <f>IF(JY31="","",JU$3)</f>
        <v/>
      </c>
      <c r="JV31" s="91" t="str">
        <f>IF(JY31="","",JU$1)</f>
        <v/>
      </c>
      <c r="JW31" s="92"/>
      <c r="JX31" s="93"/>
      <c r="JY31" s="94" t="str">
        <f>IF(KF31="","",IF(ISNUMBER(SEARCH(":",KF31)),MID(KF31,FIND(":",KF31)+2,FIND("(",KF31)-FIND(":",KF31)-3),LEFT(KF31,FIND("(",KF31)-2)))</f>
        <v/>
      </c>
      <c r="JZ31" s="95" t="str">
        <f>IF(KF31="","",MID(KF31,FIND("(",KF31)+1,4))</f>
        <v/>
      </c>
      <c r="KA31" s="96" t="str">
        <f>IF(ISNUMBER(SEARCH("*female*",KF31)),"female",IF(ISNUMBER(SEARCH("*male*",KF31)),"male",""))</f>
        <v/>
      </c>
      <c r="KB31" s="97" t="str">
        <f>IF(KF31="","",IF(ISERROR(MID(KF31,FIND("male,",KF31)+6,(FIND(")",KF31)-(FIND("male,",KF31)+6))))=TRUE,"missing/error",MID(KF31,FIND("male,",KF31)+6,(FIND(")",KF31)-(FIND("male,",KF31)+6)))))</f>
        <v/>
      </c>
      <c r="KC31" s="98" t="str">
        <f>IF(JY31="","",(MID(JY31,(SEARCH("^^",SUBSTITUTE(JY31," ","^^",LEN(JY31)-LEN(SUBSTITUTE(JY31," ","")))))+1,99)&amp;"_"&amp;LEFT(JY31,FIND(" ",JY31)-1)&amp;"_"&amp;JZ31))</f>
        <v/>
      </c>
      <c r="KE31" s="89"/>
      <c r="KF31" s="146"/>
    </row>
    <row r="32" spans="1:292" ht="13.5" customHeight="1">
      <c r="A32" s="16"/>
      <c r="B32" s="89" t="s">
        <v>861</v>
      </c>
      <c r="D32" s="158" t="s">
        <v>862</v>
      </c>
      <c r="E32" s="90"/>
      <c r="F32" s="91"/>
      <c r="G32" s="92"/>
      <c r="H32" s="93"/>
      <c r="I32" s="94" t="s">
        <v>292</v>
      </c>
      <c r="J32" s="95"/>
      <c r="K32" s="96"/>
      <c r="L32" s="97"/>
      <c r="M32" s="98" t="s">
        <v>292</v>
      </c>
      <c r="O32" s="89"/>
      <c r="P32" s="158"/>
      <c r="Q32" s="90"/>
      <c r="R32" s="91"/>
      <c r="S32" s="92"/>
      <c r="T32" s="93"/>
      <c r="U32" s="94" t="s">
        <v>292</v>
      </c>
      <c r="V32" s="95"/>
      <c r="W32" s="96"/>
      <c r="X32" s="97"/>
      <c r="Y32" s="98" t="s">
        <v>292</v>
      </c>
      <c r="AA32" s="89"/>
      <c r="AB32" s="158"/>
      <c r="AC32" s="90">
        <v>34335</v>
      </c>
      <c r="AD32" s="91" t="s">
        <v>438</v>
      </c>
      <c r="AE32" s="92">
        <v>34217</v>
      </c>
      <c r="AF32" s="93">
        <v>34873</v>
      </c>
      <c r="AG32" s="94" t="s">
        <v>798</v>
      </c>
      <c r="AH32" s="95">
        <v>1947</v>
      </c>
      <c r="AI32" s="96" t="s">
        <v>790</v>
      </c>
      <c r="AJ32" s="97" t="s">
        <v>296</v>
      </c>
      <c r="AK32" s="98" t="s">
        <v>799</v>
      </c>
      <c r="AM32" s="89"/>
      <c r="AN32" s="158"/>
      <c r="AO32" s="90"/>
      <c r="AP32" s="91"/>
      <c r="AQ32" s="92"/>
      <c r="AR32" s="93"/>
      <c r="AS32" s="94" t="s">
        <v>292</v>
      </c>
      <c r="AT32" s="95"/>
      <c r="AU32" s="96"/>
      <c r="AV32" s="97"/>
      <c r="AW32" s="98" t="s">
        <v>292</v>
      </c>
      <c r="AY32" s="89"/>
      <c r="AZ32" s="158"/>
      <c r="BA32" s="90"/>
      <c r="BB32" s="91"/>
      <c r="BC32" s="92"/>
      <c r="BD32" s="93"/>
      <c r="BE32" s="94" t="s">
        <v>292</v>
      </c>
      <c r="BF32" s="95"/>
      <c r="BG32" s="96"/>
      <c r="BH32" s="97"/>
      <c r="BI32" s="98" t="s">
        <v>292</v>
      </c>
      <c r="BK32" s="89"/>
      <c r="BL32" s="158"/>
      <c r="BM32" s="90"/>
      <c r="BN32" s="91"/>
      <c r="BO32" s="92"/>
      <c r="BP32" s="93"/>
      <c r="BQ32" s="94" t="s">
        <v>292</v>
      </c>
      <c r="BR32" s="95"/>
      <c r="BS32" s="96"/>
      <c r="BT32" s="97"/>
      <c r="BU32" s="98" t="s">
        <v>292</v>
      </c>
      <c r="BW32" s="89"/>
      <c r="BX32" s="158"/>
      <c r="BY32" s="90"/>
      <c r="BZ32" s="91"/>
      <c r="CA32" s="92"/>
      <c r="CB32" s="93"/>
      <c r="CC32" s="94" t="s">
        <v>292</v>
      </c>
      <c r="CD32" s="95"/>
      <c r="CE32" s="96"/>
      <c r="CF32" s="97"/>
      <c r="CG32" s="98" t="s">
        <v>292</v>
      </c>
      <c r="CI32" s="89"/>
      <c r="CJ32" s="158"/>
      <c r="CK32" s="90"/>
      <c r="CL32" s="91"/>
      <c r="CM32" s="92"/>
      <c r="CN32" s="93"/>
      <c r="CO32" s="94" t="s">
        <v>292</v>
      </c>
      <c r="CP32" s="95"/>
      <c r="CQ32" s="96"/>
      <c r="CR32" s="97"/>
      <c r="CS32" s="98" t="s">
        <v>292</v>
      </c>
      <c r="CU32" s="89"/>
      <c r="CV32" s="158"/>
      <c r="CW32" s="90"/>
      <c r="CX32" s="91"/>
      <c r="CY32" s="92"/>
      <c r="CZ32" s="93"/>
      <c r="DA32" s="94" t="s">
        <v>292</v>
      </c>
      <c r="DB32" s="95"/>
      <c r="DC32" s="96"/>
      <c r="DD32" s="97"/>
      <c r="DE32" s="98" t="s">
        <v>292</v>
      </c>
      <c r="DG32" s="89"/>
      <c r="DH32" s="158"/>
      <c r="DI32" s="90"/>
      <c r="DJ32" s="91"/>
      <c r="DK32" s="92"/>
      <c r="DL32" s="93"/>
      <c r="DM32" s="94" t="s">
        <v>292</v>
      </c>
      <c r="DN32" s="95"/>
      <c r="DO32" s="96"/>
      <c r="DP32" s="97"/>
      <c r="DQ32" s="98" t="s">
        <v>292</v>
      </c>
      <c r="DS32" s="89"/>
      <c r="DT32" s="158"/>
      <c r="DU32" s="90" t="str">
        <f>IF(DY32="","",DU$3)</f>
        <v/>
      </c>
      <c r="DV32" s="91" t="str">
        <f>IF(DY32="","",DU$1)</f>
        <v/>
      </c>
      <c r="DW32" s="92" t="str">
        <f>IF(DY32="","",DU$2)</f>
        <v/>
      </c>
      <c r="DX32" s="93" t="str">
        <f>IF(DY32="","",DU$3)</f>
        <v/>
      </c>
      <c r="DY32" s="94" t="str">
        <f>IF(EF32="","",IF(ISNUMBER(SEARCH(":",EF32)),MID(EF32,FIND(":",EF32)+2,FIND("(",EF32)-FIND(":",EF32)-3),LEFT(EF32,FIND("(",EF32)-2)))</f>
        <v/>
      </c>
      <c r="DZ32" s="95" t="str">
        <f>IF(EF32="","",MID(EF32,FIND("(",EF32)+1,4))</f>
        <v/>
      </c>
      <c r="EA32" s="96" t="str">
        <f>IF(ISNUMBER(SEARCH("*female*",EF32)),"female",IF(ISNUMBER(SEARCH("*male*",EF32)),"male",""))</f>
        <v/>
      </c>
      <c r="EB32" s="97" t="s">
        <v>292</v>
      </c>
      <c r="EC32" s="98" t="str">
        <f>IF(DY32="","",(MID(DY32,(SEARCH("^^",SUBSTITUTE(DY32," ","^^",LEN(DY32)-LEN(SUBSTITUTE(DY32," ","")))))+1,99)&amp;"_"&amp;LEFT(DY32,FIND(" ",DY32)-1)&amp;"_"&amp;DZ32))</f>
        <v/>
      </c>
      <c r="EE32" s="89"/>
      <c r="EF32" s="158"/>
      <c r="EG32" s="90" t="str">
        <f t="shared" si="57"/>
        <v/>
      </c>
      <c r="EH32" s="91" t="str">
        <f t="shared" si="58"/>
        <v/>
      </c>
      <c r="EI32" s="92" t="str">
        <f>IF(EK32="","",EG$2)</f>
        <v/>
      </c>
      <c r="EJ32" s="93" t="str">
        <f>IF(EK32="","",EG$3)</f>
        <v/>
      </c>
      <c r="EK32" s="94" t="str">
        <f t="shared" si="59"/>
        <v/>
      </c>
      <c r="EL32" s="95" t="str">
        <f t="shared" si="60"/>
        <v/>
      </c>
      <c r="EM32" s="96" t="str">
        <f t="shared" si="61"/>
        <v/>
      </c>
      <c r="EN32" s="97" t="str">
        <f t="shared" si="62"/>
        <v/>
      </c>
      <c r="EO32" s="98" t="str">
        <f t="shared" si="63"/>
        <v/>
      </c>
      <c r="EQ32" s="89"/>
      <c r="ER32" s="158"/>
      <c r="ES32" s="90" t="str">
        <f t="shared" si="41"/>
        <v/>
      </c>
      <c r="ET32" s="91" t="str">
        <f t="shared" si="42"/>
        <v/>
      </c>
      <c r="EU32" s="92"/>
      <c r="EV32" s="93"/>
      <c r="EW32" s="94" t="str">
        <f t="shared" si="43"/>
        <v/>
      </c>
      <c r="EX32" s="95" t="str">
        <f t="shared" si="44"/>
        <v/>
      </c>
      <c r="EY32" s="96" t="str">
        <f t="shared" si="45"/>
        <v/>
      </c>
      <c r="EZ32" s="97" t="str">
        <f t="shared" si="46"/>
        <v/>
      </c>
      <c r="FA32" s="98" t="str">
        <f t="shared" si="47"/>
        <v/>
      </c>
      <c r="FC32" s="89"/>
      <c r="FD32" s="158"/>
      <c r="FE32" s="90" t="str">
        <f t="shared" si="48"/>
        <v/>
      </c>
      <c r="FF32" s="91" t="str">
        <f t="shared" si="49"/>
        <v/>
      </c>
      <c r="FG32" s="92" t="str">
        <f t="shared" si="50"/>
        <v/>
      </c>
      <c r="FH32" s="93" t="str">
        <f t="shared" si="51"/>
        <v/>
      </c>
      <c r="FI32" s="94" t="str">
        <f t="shared" si="52"/>
        <v/>
      </c>
      <c r="FJ32" s="95" t="str">
        <f t="shared" si="53"/>
        <v/>
      </c>
      <c r="FK32" s="96" t="str">
        <f t="shared" si="54"/>
        <v/>
      </c>
      <c r="FL32" s="97" t="str">
        <f t="shared" si="55"/>
        <v/>
      </c>
      <c r="FM32" s="98" t="str">
        <f t="shared" si="56"/>
        <v/>
      </c>
      <c r="FO32" s="89"/>
      <c r="FP32" s="217"/>
      <c r="FQ32" s="90" t="str">
        <f>IF(FU32="","",#REF!)</f>
        <v/>
      </c>
      <c r="FR32" s="91" t="str">
        <f>IF(FU32="","",FQ$1)</f>
        <v/>
      </c>
      <c r="FS32" s="92"/>
      <c r="FT32" s="93"/>
      <c r="FU32" s="94" t="str">
        <f>IF(GB32="","",IF(ISNUMBER(SEARCH(":",GB32)),MID(GB32,FIND(":",GB32)+2,FIND("(",GB32)-FIND(":",GB32)-3),LEFT(GB32,FIND("(",GB32)-2)))</f>
        <v/>
      </c>
      <c r="FV32" s="95" t="str">
        <f>IF(GB32="","",MID(GB32,FIND("(",GB32)+1,4))</f>
        <v/>
      </c>
      <c r="FW32" s="96" t="str">
        <f>IF(ISNUMBER(SEARCH("*female*",GB32)),"female",IF(ISNUMBER(SEARCH("*male*",GB32)),"male",""))</f>
        <v/>
      </c>
      <c r="FX32" s="97" t="str">
        <f>IF(GB32="","",IF(ISERROR(MID(GB32,FIND("male,",GB32)+6,(FIND(")",GB32)-(FIND("male,",GB32)+6))))=TRUE,"missing/error",MID(GB32,FIND("male,",GB32)+6,(FIND(")",GB32)-(FIND("male,",GB32)+6)))))</f>
        <v/>
      </c>
      <c r="FY32" s="98" t="str">
        <f>IF(FU32="","",(MID(FU32,(SEARCH("^^",SUBSTITUTE(FU32," ","^^",LEN(FU32)-LEN(SUBSTITUTE(FU32," ","")))))+1,99)&amp;"_"&amp;LEFT(FU32,FIND(" ",FU32)-1)&amp;"_"&amp;FV32))</f>
        <v/>
      </c>
      <c r="GA32" s="89"/>
      <c r="GB32" s="158"/>
      <c r="GC32" s="90" t="str">
        <f>IF(GG32="","",GC$3)</f>
        <v/>
      </c>
      <c r="GD32" s="91" t="str">
        <f>IF(GG32="","",GC$1)</f>
        <v/>
      </c>
      <c r="GE32" s="92"/>
      <c r="GF32" s="93"/>
      <c r="GG32" s="94" t="str">
        <f>IF(GN32="","",IF(ISNUMBER(SEARCH(":",GN32)),MID(GN32,FIND(":",GN32)+2,FIND("(",GN32)-FIND(":",GN32)-3),LEFT(GN32,FIND("(",GN32)-2)))</f>
        <v/>
      </c>
      <c r="GH32" s="95" t="str">
        <f>IF(GN32="","",MID(GN32,FIND("(",GN32)+1,4))</f>
        <v/>
      </c>
      <c r="GI32" s="96" t="str">
        <f>IF(ISNUMBER(SEARCH("*female*",GN32)),"female",IF(ISNUMBER(SEARCH("*male*",GN32)),"male",""))</f>
        <v/>
      </c>
      <c r="GJ32" s="97" t="str">
        <f>IF(GN32="","",IF(ISERROR(MID(GN32,FIND("male,",GN32)+6,(FIND(")",GN32)-(FIND("male,",GN32)+6))))=TRUE,"missing/error",MID(GN32,FIND("male,",GN32)+6,(FIND(")",GN32)-(FIND("male,",GN32)+6)))))</f>
        <v/>
      </c>
      <c r="GK32" s="98" t="str">
        <f>IF(GG32="","",(MID(GG32,(SEARCH("^^",SUBSTITUTE(GG32," ","^^",LEN(GG32)-LEN(SUBSTITUTE(GG32," ","")))))+1,99)&amp;"_"&amp;LEFT(GG32,FIND(" ",GG32)-1)&amp;"_"&amp;GH32))</f>
        <v/>
      </c>
      <c r="GM32" s="89"/>
      <c r="GN32" s="158" t="s">
        <v>292</v>
      </c>
      <c r="GO32" s="90" t="str">
        <f>IF(GS32="","",GO$3)</f>
        <v/>
      </c>
      <c r="GP32" s="91" t="str">
        <f>IF(GS32="","",GO$1)</f>
        <v/>
      </c>
      <c r="GQ32" s="92"/>
      <c r="GR32" s="93"/>
      <c r="GS32" s="94" t="str">
        <f>IF(GZ32="","",IF(ISNUMBER(SEARCH(":",GZ32)),MID(GZ32,FIND(":",GZ32)+2,FIND("(",GZ32)-FIND(":",GZ32)-3),LEFT(GZ32,FIND("(",GZ32)-2)))</f>
        <v/>
      </c>
      <c r="GT32" s="95" t="str">
        <f>IF(GZ32="","",MID(GZ32,FIND("(",GZ32)+1,4))</f>
        <v/>
      </c>
      <c r="GU32" s="96" t="str">
        <f>IF(ISNUMBER(SEARCH("*female*",GZ32)),"female",IF(ISNUMBER(SEARCH("*male*",GZ32)),"male",""))</f>
        <v/>
      </c>
      <c r="GV32" s="97" t="str">
        <f>IF(GZ32="","",IF(ISERROR(MID(GZ32,FIND("male,",GZ32)+6,(FIND(")",GZ32)-(FIND("male,",GZ32)+6))))=TRUE,"missing/error",MID(GZ32,FIND("male,",GZ32)+6,(FIND(")",GZ32)-(FIND("male,",GZ32)+6)))))</f>
        <v/>
      </c>
      <c r="GW32" s="98" t="str">
        <f>IF(GS32="","",(MID(GS32,(SEARCH("^^",SUBSTITUTE(GS32," ","^^",LEN(GS32)-LEN(SUBSTITUTE(GS32," ","")))))+1,99)&amp;"_"&amp;LEFT(GS32,FIND(" ",GS32)-1)&amp;"_"&amp;GT32))</f>
        <v/>
      </c>
      <c r="GY32" s="89"/>
      <c r="GZ32" s="158"/>
      <c r="HA32" s="90" t="str">
        <f>IF(HE32="","",HA$3)</f>
        <v/>
      </c>
      <c r="HB32" s="91" t="str">
        <f>IF(HE32="","",HA$1)</f>
        <v/>
      </c>
      <c r="HC32" s="92"/>
      <c r="HD32" s="93"/>
      <c r="HE32" s="94" t="str">
        <f>IF(HL32="","",IF(ISNUMBER(SEARCH(":",HL32)),MID(HL32,FIND(":",HL32)+2,FIND("(",HL32)-FIND(":",HL32)-3),LEFT(HL32,FIND("(",HL32)-2)))</f>
        <v/>
      </c>
      <c r="HF32" s="95" t="str">
        <f>IF(HL32="","",MID(HL32,FIND("(",HL32)+1,4))</f>
        <v/>
      </c>
      <c r="HG32" s="96" t="str">
        <f>IF(ISNUMBER(SEARCH("*female*",HL32)),"female",IF(ISNUMBER(SEARCH("*male*",HL32)),"male",""))</f>
        <v/>
      </c>
      <c r="HH32" s="97" t="str">
        <f>IF(HL32="","",IF(ISERROR(MID(HL32,FIND("male,",HL32)+6,(FIND(")",HL32)-(FIND("male,",HL32)+6))))=TRUE,"missing/error",MID(HL32,FIND("male,",HL32)+6,(FIND(")",HL32)-(FIND("male,",HL32)+6)))))</f>
        <v/>
      </c>
      <c r="HI32" s="98" t="str">
        <f>IF(HE32="","",(MID(HE32,(SEARCH("^^",SUBSTITUTE(HE32," ","^^",LEN(HE32)-LEN(SUBSTITUTE(HE32," ","")))))+1,99)&amp;"_"&amp;LEFT(HE32,FIND(" ",HE32)-1)&amp;"_"&amp;HF32))</f>
        <v/>
      </c>
      <c r="HK32" s="89"/>
      <c r="HL32" s="158" t="s">
        <v>292</v>
      </c>
      <c r="HM32" s="90" t="str">
        <f>IF(HQ32="","",HM$3)</f>
        <v/>
      </c>
      <c r="HN32" s="91" t="str">
        <f>IF(HQ32="","",HM$1)</f>
        <v/>
      </c>
      <c r="HO32" s="92"/>
      <c r="HP32" s="93"/>
      <c r="HQ32" s="94" t="str">
        <f>IF(HX32="","",IF(ISNUMBER(SEARCH(":",HX32)),MID(HX32,FIND(":",HX32)+2,FIND("(",HX32)-FIND(":",HX32)-3),LEFT(HX32,FIND("(",HX32)-2)))</f>
        <v/>
      </c>
      <c r="HR32" s="95" t="str">
        <f>IF(HX32="","",MID(HX32,FIND("(",HX32)+1,4))</f>
        <v/>
      </c>
      <c r="HS32" s="96" t="str">
        <f>IF(ISNUMBER(SEARCH("*female*",HX32)),"female",IF(ISNUMBER(SEARCH("*male*",HX32)),"male",""))</f>
        <v/>
      </c>
      <c r="HT32" s="97" t="str">
        <f>IF(HX32="","",IF(ISERROR(MID(HX32,FIND("male,",HX32)+6,(FIND(")",HX32)-(FIND("male,",HX32)+6))))=TRUE,"missing/error",MID(HX32,FIND("male,",HX32)+6,(FIND(")",HX32)-(FIND("male,",HX32)+6)))))</f>
        <v/>
      </c>
      <c r="HU32" s="98" t="str">
        <f>IF(HQ32="","",(MID(HQ32,(SEARCH("^^",SUBSTITUTE(HQ32," ","^^",LEN(HQ32)-LEN(SUBSTITUTE(HQ32," ","")))))+1,99)&amp;"_"&amp;LEFT(HQ32,FIND(" ",HQ32)-1)&amp;"_"&amp;HR32))</f>
        <v/>
      </c>
      <c r="HW32" s="89"/>
      <c r="HX32" s="158"/>
      <c r="HY32" s="90" t="str">
        <f>IF(IC32="","",HY$3)</f>
        <v/>
      </c>
      <c r="HZ32" s="91" t="str">
        <f>IF(IC32="","",HY$1)</f>
        <v/>
      </c>
      <c r="IA32" s="92"/>
      <c r="IB32" s="93"/>
      <c r="IC32" s="94" t="str">
        <f>IF(IJ32="","",IF(ISNUMBER(SEARCH(":",IJ32)),MID(IJ32,FIND(":",IJ32)+2,FIND("(",IJ32)-FIND(":",IJ32)-3),LEFT(IJ32,FIND("(",IJ32)-2)))</f>
        <v/>
      </c>
      <c r="ID32" s="95" t="str">
        <f>IF(IJ32="","",MID(IJ32,FIND("(",IJ32)+1,4))</f>
        <v/>
      </c>
      <c r="IE32" s="96" t="str">
        <f>IF(ISNUMBER(SEARCH("*female*",IJ32)),"female",IF(ISNUMBER(SEARCH("*male*",IJ32)),"male",""))</f>
        <v/>
      </c>
      <c r="IF32" s="97" t="str">
        <f>IF(IJ32="","",IF(ISERROR(MID(IJ32,FIND("male,",IJ32)+6,(FIND(")",IJ32)-(FIND("male,",IJ32)+6))))=TRUE,"missing/error",MID(IJ32,FIND("male,",IJ32)+6,(FIND(")",IJ32)-(FIND("male,",IJ32)+6)))))</f>
        <v/>
      </c>
      <c r="IG32" s="98" t="str">
        <f>IF(IC32="","",(MID(IC32,(SEARCH("^^",SUBSTITUTE(IC32," ","^^",LEN(IC32)-LEN(SUBSTITUTE(IC32," ","")))))+1,99)&amp;"_"&amp;LEFT(IC32,FIND(" ",IC32)-1)&amp;"_"&amp;ID32))</f>
        <v/>
      </c>
      <c r="II32" s="89"/>
      <c r="IJ32" s="158"/>
      <c r="IK32" s="90" t="str">
        <f>IF(IO32="","",IK$3)</f>
        <v/>
      </c>
      <c r="IL32" s="91" t="str">
        <f>IF(IO32="","",IK$1)</f>
        <v/>
      </c>
      <c r="IM32" s="92"/>
      <c r="IN32" s="93"/>
      <c r="IO32" s="94" t="str">
        <f>IF(IV32="","",IF(ISNUMBER(SEARCH(":",IV32)),MID(IV32,FIND(":",IV32)+2,FIND("(",IV32)-FIND(":",IV32)-3),LEFT(IV32,FIND("(",IV32)-2)))</f>
        <v/>
      </c>
      <c r="IP32" s="95" t="str">
        <f>IF(IV32="","",MID(IV32,FIND("(",IV32)+1,4))</f>
        <v/>
      </c>
      <c r="IQ32" s="96" t="str">
        <f>IF(ISNUMBER(SEARCH("*female*",IV32)),"female",IF(ISNUMBER(SEARCH("*male*",IV32)),"male",""))</f>
        <v/>
      </c>
      <c r="IR32" s="97" t="str">
        <f>IF(IV32="","",IF(ISERROR(MID(IV32,FIND("male,",IV32)+6,(FIND(")",IV32)-(FIND("male,",IV32)+6))))=TRUE,"missing/error",MID(IV32,FIND("male,",IV32)+6,(FIND(")",IV32)-(FIND("male,",IV32)+6)))))</f>
        <v/>
      </c>
      <c r="IS32" s="98" t="str">
        <f>IF(IO32="","",(MID(IO32,(SEARCH("^^",SUBSTITUTE(IO32," ","^^",LEN(IO32)-LEN(SUBSTITUTE(IO32," ","")))))+1,99)&amp;"_"&amp;LEFT(IO32,FIND(" ",IO32)-1)&amp;"_"&amp;IP32))</f>
        <v/>
      </c>
      <c r="IU32" s="89"/>
      <c r="IV32" s="158"/>
      <c r="IW32" s="90" t="str">
        <f>IF(JA32="","",IW$3)</f>
        <v/>
      </c>
      <c r="IX32" s="91" t="str">
        <f>IF(JA32="","",IW$1)</f>
        <v/>
      </c>
      <c r="IY32" s="92"/>
      <c r="IZ32" s="93"/>
      <c r="JA32" s="94" t="str">
        <f>IF(JH32="","",IF(ISNUMBER(SEARCH(":",JH32)),MID(JH32,FIND(":",JH32)+2,FIND("(",JH32)-FIND(":",JH32)-3),LEFT(JH32,FIND("(",JH32)-2)))</f>
        <v/>
      </c>
      <c r="JB32" s="95" t="str">
        <f>IF(JH32="","",MID(JH32,FIND("(",JH32)+1,4))</f>
        <v/>
      </c>
      <c r="JC32" s="96" t="str">
        <f>IF(ISNUMBER(SEARCH("*female*",JH32)),"female",IF(ISNUMBER(SEARCH("*male*",JH32)),"male",""))</f>
        <v/>
      </c>
      <c r="JD32" s="97" t="str">
        <f>IF(JH32="","",IF(ISERROR(MID(JH32,FIND("male,",JH32)+6,(FIND(")",JH32)-(FIND("male,",JH32)+6))))=TRUE,"missing/error",MID(JH32,FIND("male,",JH32)+6,(FIND(")",JH32)-(FIND("male,",JH32)+6)))))</f>
        <v/>
      </c>
      <c r="JE32" s="98" t="str">
        <f>IF(JA32="","",(MID(JA32,(SEARCH("^^",SUBSTITUTE(JA32," ","^^",LEN(JA32)-LEN(SUBSTITUTE(JA32," ","")))))+1,99)&amp;"_"&amp;LEFT(JA32,FIND(" ",JA32)-1)&amp;"_"&amp;JB32))</f>
        <v/>
      </c>
      <c r="JG32" s="89"/>
      <c r="JH32" s="146"/>
      <c r="JI32" s="90" t="str">
        <f>IF(JM32="","",JI$3)</f>
        <v/>
      </c>
      <c r="JJ32" s="91" t="str">
        <f>IF(JM32="","",JI$1)</f>
        <v/>
      </c>
      <c r="JK32" s="92"/>
      <c r="JL32" s="93"/>
      <c r="JM32" s="94" t="str">
        <f>IF(JT32="","",IF(ISNUMBER(SEARCH(":",JT32)),MID(JT32,FIND(":",JT32)+2,FIND("(",JT32)-FIND(":",JT32)-3),LEFT(JT32,FIND("(",JT32)-2)))</f>
        <v/>
      </c>
      <c r="JN32" s="95" t="str">
        <f>IF(JT32="","",MID(JT32,FIND("(",JT32)+1,4))</f>
        <v/>
      </c>
      <c r="JO32" s="96" t="str">
        <f>IF(ISNUMBER(SEARCH("*female*",JT32)),"female",IF(ISNUMBER(SEARCH("*male*",JT32)),"male",""))</f>
        <v/>
      </c>
      <c r="JP32" s="97" t="str">
        <f>IF(JT32="","",IF(ISERROR(MID(JT32,FIND("male,",JT32)+6,(FIND(")",JT32)-(FIND("male,",JT32)+6))))=TRUE,"missing/error",MID(JT32,FIND("male,",JT32)+6,(FIND(")",JT32)-(FIND("male,",JT32)+6)))))</f>
        <v/>
      </c>
      <c r="JQ32" s="98" t="str">
        <f>IF(JM32="","",(MID(JM32,(SEARCH("^^",SUBSTITUTE(JM32," ","^^",LEN(JM32)-LEN(SUBSTITUTE(JM32," ","")))))+1,99)&amp;"_"&amp;LEFT(JM32,FIND(" ",JM32)-1)&amp;"_"&amp;JN32))</f>
        <v/>
      </c>
      <c r="JS32" s="89"/>
      <c r="JT32" s="146"/>
      <c r="JU32" s="90" t="str">
        <f>IF(JY32="","",JU$3)</f>
        <v/>
      </c>
      <c r="JV32" s="91" t="str">
        <f>IF(JY32="","",JU$1)</f>
        <v/>
      </c>
      <c r="JW32" s="92"/>
      <c r="JX32" s="93"/>
      <c r="JY32" s="94" t="str">
        <f>IF(KF32="","",IF(ISNUMBER(SEARCH(":",KF32)),MID(KF32,FIND(":",KF32)+2,FIND("(",KF32)-FIND(":",KF32)-3),LEFT(KF32,FIND("(",KF32)-2)))</f>
        <v/>
      </c>
      <c r="JZ32" s="95" t="str">
        <f>IF(KF32="","",MID(KF32,FIND("(",KF32)+1,4))</f>
        <v/>
      </c>
      <c r="KA32" s="96" t="str">
        <f>IF(ISNUMBER(SEARCH("*female*",KF32)),"female",IF(ISNUMBER(SEARCH("*male*",KF32)),"male",""))</f>
        <v/>
      </c>
      <c r="KB32" s="97" t="str">
        <f>IF(KF32="","",IF(ISERROR(MID(KF32,FIND("male,",KF32)+6,(FIND(")",KF32)-(FIND("male,",KF32)+6))))=TRUE,"missing/error",MID(KF32,FIND("male,",KF32)+6,(FIND(")",KF32)-(FIND("male,",KF32)+6)))))</f>
        <v/>
      </c>
      <c r="KC32" s="98" t="str">
        <f>IF(JY32="","",(MID(JY32,(SEARCH("^^",SUBSTITUTE(JY32," ","^^",LEN(JY32)-LEN(SUBSTITUTE(JY32," ","")))))+1,99)&amp;"_"&amp;LEFT(JY32,FIND(" ",JY32)-1)&amp;"_"&amp;JZ32))</f>
        <v/>
      </c>
      <c r="KE32" s="89"/>
      <c r="KF32" s="146"/>
    </row>
    <row r="33" spans="1:292" ht="13.5" customHeight="1">
      <c r="A33" s="16"/>
      <c r="B33" s="89" t="s">
        <v>1220</v>
      </c>
      <c r="C33" s="2" t="s">
        <v>1221</v>
      </c>
      <c r="D33" s="158"/>
      <c r="E33" s="90"/>
      <c r="F33" s="91"/>
      <c r="G33" s="92"/>
      <c r="H33" s="93"/>
      <c r="I33" s="94"/>
      <c r="J33" s="95"/>
      <c r="K33" s="96"/>
      <c r="L33" s="97"/>
      <c r="M33" s="98"/>
      <c r="O33" s="89"/>
      <c r="P33" s="158"/>
      <c r="Q33" s="90"/>
      <c r="R33" s="91"/>
      <c r="S33" s="92"/>
      <c r="T33" s="93"/>
      <c r="U33" s="94"/>
      <c r="V33" s="95"/>
      <c r="W33" s="96"/>
      <c r="X33" s="97"/>
      <c r="Y33" s="98"/>
      <c r="AA33" s="89"/>
      <c r="AB33" s="158"/>
      <c r="AC33" s="90"/>
      <c r="AD33" s="91"/>
      <c r="AE33" s="92"/>
      <c r="AF33" s="93"/>
      <c r="AG33" s="94"/>
      <c r="AH33" s="95"/>
      <c r="AI33" s="96"/>
      <c r="AJ33" s="97"/>
      <c r="AK33" s="98"/>
      <c r="AM33" s="89"/>
      <c r="AN33" s="158"/>
      <c r="AO33" s="90"/>
      <c r="AP33" s="91"/>
      <c r="AQ33" s="92"/>
      <c r="AR33" s="93"/>
      <c r="AS33" s="94"/>
      <c r="AT33" s="95"/>
      <c r="AU33" s="96"/>
      <c r="AV33" s="97"/>
      <c r="AW33" s="98"/>
      <c r="AY33" s="89"/>
      <c r="AZ33" s="158"/>
      <c r="BA33" s="90"/>
      <c r="BB33" s="91"/>
      <c r="BC33" s="92"/>
      <c r="BD33" s="93"/>
      <c r="BE33" s="94"/>
      <c r="BF33" s="95"/>
      <c r="BG33" s="96"/>
      <c r="BH33" s="97"/>
      <c r="BI33" s="98"/>
      <c r="BK33" s="89"/>
      <c r="BL33" s="158"/>
      <c r="BM33" s="90"/>
      <c r="BN33" s="91"/>
      <c r="BO33" s="92"/>
      <c r="BP33" s="93"/>
      <c r="BQ33" s="94"/>
      <c r="BR33" s="95"/>
      <c r="BS33" s="96"/>
      <c r="BT33" s="97"/>
      <c r="BU33" s="98"/>
      <c r="BW33" s="89"/>
      <c r="BX33" s="158"/>
      <c r="BY33" s="90"/>
      <c r="BZ33" s="91"/>
      <c r="CA33" s="92"/>
      <c r="CB33" s="93"/>
      <c r="CC33" s="94"/>
      <c r="CD33" s="95"/>
      <c r="CE33" s="96"/>
      <c r="CF33" s="97"/>
      <c r="CG33" s="98"/>
      <c r="CI33" s="89"/>
      <c r="CJ33" s="158"/>
      <c r="CK33" s="90"/>
      <c r="CL33" s="91"/>
      <c r="CM33" s="92"/>
      <c r="CN33" s="93"/>
      <c r="CO33" s="94"/>
      <c r="CP33" s="95"/>
      <c r="CQ33" s="96"/>
      <c r="CR33" s="97"/>
      <c r="CS33" s="98"/>
      <c r="CU33" s="89"/>
      <c r="CV33" s="158"/>
      <c r="CW33" s="90"/>
      <c r="CX33" s="91"/>
      <c r="CY33" s="92"/>
      <c r="CZ33" s="93"/>
      <c r="DA33" s="94"/>
      <c r="DB33" s="95"/>
      <c r="DC33" s="96"/>
      <c r="DD33" s="97"/>
      <c r="DE33" s="98"/>
      <c r="DG33" s="89"/>
      <c r="DH33" s="158"/>
      <c r="DI33" s="90"/>
      <c r="DJ33" s="91"/>
      <c r="DK33" s="92"/>
      <c r="DL33" s="93"/>
      <c r="DM33" s="94"/>
      <c r="DN33" s="95"/>
      <c r="DO33" s="96"/>
      <c r="DP33" s="97"/>
      <c r="DQ33" s="98"/>
      <c r="DS33" s="89"/>
      <c r="DT33" s="158"/>
      <c r="DU33" s="90">
        <f>IF(DY33="","",DU$3)</f>
        <v>41923</v>
      </c>
      <c r="DV33" s="91" t="str">
        <f>IF(DY33="","",DU$1)</f>
        <v>Di Rupo I</v>
      </c>
      <c r="DW33" s="92">
        <f>IF(DY33="","",DU$2)</f>
        <v>40883</v>
      </c>
      <c r="DX33" s="93">
        <f>IF(DY33="","",DU$3)</f>
        <v>41923</v>
      </c>
      <c r="DY33" s="94" t="str">
        <f>IF(EF33="","",IF(ISNUMBER(SEARCH(":",EF33)),MID(EF33,FIND(":",EF33)+2,FIND("(",EF33)-FIND(":",EF33)-3),LEFT(EF33,FIND("(",EF33)-2)))</f>
        <v>Olivier Chastel</v>
      </c>
      <c r="DZ33" s="95" t="str">
        <f>IF(EF33="","",MID(EF33,FIND("(",EF33)+1,4))</f>
        <v>1964</v>
      </c>
      <c r="EA33" s="96" t="str">
        <f>IF(ISNUMBER(SEARCH("*female*",EF33)),"female",IF(ISNUMBER(SEARCH("*male*",EF33)),"male",""))</f>
        <v>male</v>
      </c>
      <c r="EB33" s="97" t="s">
        <v>631</v>
      </c>
      <c r="EC33" s="98" t="str">
        <f>IF(DY33="","",(MID(DY33,(SEARCH("^^",SUBSTITUTE(DY33," ","^^",LEN(DY33)-LEN(SUBSTITUTE(DY33," ","")))))+1,99)&amp;"_"&amp;LEFT(DY33,FIND(" ",DY33)-1)&amp;"_"&amp;DZ33))</f>
        <v>Chastel_Olivier_1964</v>
      </c>
      <c r="EE33" s="89"/>
      <c r="EF33" s="158" t="s">
        <v>1222</v>
      </c>
      <c r="EG33" s="90" t="str">
        <f t="shared" si="57"/>
        <v/>
      </c>
      <c r="EH33" s="91" t="str">
        <f t="shared" si="58"/>
        <v/>
      </c>
      <c r="EI33" s="92" t="str">
        <f>IF(EK33="","",EG$2)</f>
        <v/>
      </c>
      <c r="EJ33" s="93" t="str">
        <f>IF(EK33="","",EG$3)</f>
        <v/>
      </c>
      <c r="EK33" s="94" t="str">
        <f t="shared" si="59"/>
        <v/>
      </c>
      <c r="EL33" s="95" t="str">
        <f t="shared" si="60"/>
        <v/>
      </c>
      <c r="EM33" s="96" t="str">
        <f t="shared" si="61"/>
        <v/>
      </c>
      <c r="EN33" s="97" t="str">
        <f t="shared" si="62"/>
        <v/>
      </c>
      <c r="EO33" s="98" t="str">
        <f t="shared" si="63"/>
        <v/>
      </c>
      <c r="EQ33" s="89"/>
      <c r="ER33" s="158"/>
      <c r="ES33" s="90"/>
      <c r="ET33" s="91"/>
      <c r="EU33" s="92"/>
      <c r="EV33" s="93"/>
      <c r="EW33" s="94"/>
      <c r="EX33" s="95"/>
      <c r="EY33" s="96"/>
      <c r="EZ33" s="97"/>
      <c r="FA33" s="98"/>
      <c r="FC33" s="89"/>
      <c r="FD33" s="158"/>
      <c r="FE33" s="90" t="str">
        <f t="shared" si="48"/>
        <v/>
      </c>
      <c r="FF33" s="91" t="str">
        <f t="shared" si="49"/>
        <v/>
      </c>
      <c r="FG33" s="92" t="str">
        <f t="shared" si="50"/>
        <v/>
      </c>
      <c r="FH33" s="93" t="str">
        <f t="shared" si="51"/>
        <v/>
      </c>
      <c r="FI33" s="94" t="str">
        <f t="shared" si="52"/>
        <v/>
      </c>
      <c r="FJ33" s="95" t="str">
        <f t="shared" si="53"/>
        <v/>
      </c>
      <c r="FK33" s="96" t="str">
        <f t="shared" si="54"/>
        <v/>
      </c>
      <c r="FL33" s="97" t="str">
        <f t="shared" si="55"/>
        <v/>
      </c>
      <c r="FM33" s="98" t="str">
        <f t="shared" si="56"/>
        <v/>
      </c>
      <c r="FO33" s="89"/>
      <c r="FP33" s="217"/>
      <c r="FQ33" s="90"/>
      <c r="FR33" s="91"/>
      <c r="FS33" s="92"/>
      <c r="FT33" s="93"/>
      <c r="FU33" s="94"/>
      <c r="FV33" s="95"/>
      <c r="FW33" s="96"/>
      <c r="FX33" s="97"/>
      <c r="FY33" s="98"/>
      <c r="GA33" s="89"/>
      <c r="GB33" s="158"/>
      <c r="GC33" s="90"/>
      <c r="GD33" s="91"/>
      <c r="GE33" s="92"/>
      <c r="GF33" s="93"/>
      <c r="GG33" s="94"/>
      <c r="GH33" s="95"/>
      <c r="GI33" s="96"/>
      <c r="GJ33" s="97"/>
      <c r="GK33" s="98"/>
      <c r="GM33" s="89"/>
      <c r="GN33" s="158"/>
      <c r="GO33" s="90"/>
      <c r="GP33" s="91"/>
      <c r="GQ33" s="92"/>
      <c r="GR33" s="93"/>
      <c r="GS33" s="94"/>
      <c r="GT33" s="95"/>
      <c r="GU33" s="96"/>
      <c r="GV33" s="97"/>
      <c r="GW33" s="98"/>
      <c r="GY33" s="89"/>
      <c r="GZ33" s="158"/>
      <c r="HA33" s="90"/>
      <c r="HB33" s="91"/>
      <c r="HC33" s="92"/>
      <c r="HD33" s="93"/>
      <c r="HE33" s="94"/>
      <c r="HF33" s="95"/>
      <c r="HG33" s="96"/>
      <c r="HH33" s="97"/>
      <c r="HI33" s="98"/>
      <c r="HK33" s="89"/>
      <c r="HL33" s="158"/>
      <c r="HM33" s="90"/>
      <c r="HN33" s="91"/>
      <c r="HO33" s="92"/>
      <c r="HP33" s="93"/>
      <c r="HQ33" s="94"/>
      <c r="HR33" s="95"/>
      <c r="HS33" s="96"/>
      <c r="HT33" s="97"/>
      <c r="HU33" s="98"/>
      <c r="HW33" s="89"/>
      <c r="HX33" s="158"/>
      <c r="HY33" s="90"/>
      <c r="HZ33" s="91"/>
      <c r="IA33" s="92"/>
      <c r="IB33" s="93"/>
      <c r="IC33" s="94"/>
      <c r="ID33" s="95"/>
      <c r="IE33" s="96"/>
      <c r="IF33" s="97"/>
      <c r="IG33" s="98"/>
      <c r="II33" s="89"/>
      <c r="IJ33" s="158"/>
      <c r="IK33" s="90"/>
      <c r="IL33" s="91"/>
      <c r="IM33" s="92"/>
      <c r="IN33" s="93"/>
      <c r="IO33" s="94"/>
      <c r="IP33" s="95"/>
      <c r="IQ33" s="96"/>
      <c r="IR33" s="97"/>
      <c r="IS33" s="98"/>
      <c r="IU33" s="89"/>
      <c r="IV33" s="158"/>
      <c r="IW33" s="90"/>
      <c r="IX33" s="91"/>
      <c r="IY33" s="92"/>
      <c r="IZ33" s="93"/>
      <c r="JA33" s="94"/>
      <c r="JB33" s="95"/>
      <c r="JC33" s="96"/>
      <c r="JD33" s="97"/>
      <c r="JE33" s="98"/>
      <c r="JG33" s="89"/>
      <c r="JH33" s="146"/>
      <c r="JI33" s="90"/>
      <c r="JJ33" s="91"/>
      <c r="JK33" s="92"/>
      <c r="JL33" s="93"/>
      <c r="JM33" s="94"/>
      <c r="JN33" s="95"/>
      <c r="JO33" s="96"/>
      <c r="JP33" s="97"/>
      <c r="JQ33" s="98"/>
      <c r="JS33" s="89"/>
      <c r="JT33" s="146"/>
      <c r="JU33" s="90"/>
      <c r="JV33" s="91"/>
      <c r="JW33" s="92"/>
      <c r="JX33" s="93"/>
      <c r="JY33" s="94"/>
      <c r="JZ33" s="95"/>
      <c r="KA33" s="96"/>
      <c r="KB33" s="97"/>
      <c r="KC33" s="98"/>
      <c r="KE33" s="89"/>
      <c r="KF33" s="146"/>
    </row>
    <row r="34" spans="1:292" ht="13.5" customHeight="1">
      <c r="A34" s="16"/>
      <c r="B34" s="89" t="s">
        <v>870</v>
      </c>
      <c r="D34" s="158" t="s">
        <v>871</v>
      </c>
      <c r="E34" s="90">
        <v>33239</v>
      </c>
      <c r="F34" s="91" t="s">
        <v>788</v>
      </c>
      <c r="G34" s="92">
        <v>32272</v>
      </c>
      <c r="H34" s="93">
        <v>33514</v>
      </c>
      <c r="I34" s="94" t="s">
        <v>845</v>
      </c>
      <c r="J34" s="95">
        <v>1927</v>
      </c>
      <c r="K34" s="96" t="s">
        <v>790</v>
      </c>
      <c r="L34" s="97" t="s">
        <v>305</v>
      </c>
      <c r="M34" s="98" t="s">
        <v>846</v>
      </c>
      <c r="O34" s="89"/>
      <c r="P34" s="158"/>
      <c r="Q34" s="90">
        <v>33510</v>
      </c>
      <c r="R34" s="91" t="s">
        <v>437</v>
      </c>
      <c r="S34" s="92">
        <v>33514</v>
      </c>
      <c r="T34" s="93">
        <v>33676</v>
      </c>
      <c r="U34" s="94" t="s">
        <v>872</v>
      </c>
      <c r="V34" s="95">
        <v>1943</v>
      </c>
      <c r="W34" s="96" t="s">
        <v>818</v>
      </c>
      <c r="X34" s="97" t="s">
        <v>296</v>
      </c>
      <c r="Y34" s="98" t="s">
        <v>873</v>
      </c>
      <c r="AA34" s="89"/>
      <c r="AB34" s="158"/>
      <c r="AC34" s="90"/>
      <c r="AD34" s="91"/>
      <c r="AE34" s="92"/>
      <c r="AF34" s="93"/>
      <c r="AG34" s="94" t="s">
        <v>292</v>
      </c>
      <c r="AH34" s="95"/>
      <c r="AI34" s="96"/>
      <c r="AJ34" s="97"/>
      <c r="AK34" s="98" t="s">
        <v>292</v>
      </c>
      <c r="AM34" s="89"/>
      <c r="AN34" s="158"/>
      <c r="AO34" s="90"/>
      <c r="AP34" s="91"/>
      <c r="AQ34" s="92"/>
      <c r="AR34" s="93"/>
      <c r="AS34" s="94" t="s">
        <v>292</v>
      </c>
      <c r="AT34" s="95"/>
      <c r="AU34" s="96"/>
      <c r="AV34" s="97"/>
      <c r="AW34" s="98" t="s">
        <v>292</v>
      </c>
      <c r="AY34" s="89"/>
      <c r="AZ34" s="158"/>
      <c r="BA34" s="90"/>
      <c r="BB34" s="91"/>
      <c r="BC34" s="92"/>
      <c r="BD34" s="93"/>
      <c r="BE34" s="94" t="s">
        <v>292</v>
      </c>
      <c r="BF34" s="95"/>
      <c r="BG34" s="96"/>
      <c r="BH34" s="97"/>
      <c r="BI34" s="98" t="s">
        <v>292</v>
      </c>
      <c r="BK34" s="89"/>
      <c r="BL34" s="158"/>
      <c r="BM34" s="90"/>
      <c r="BN34" s="91"/>
      <c r="BO34" s="92"/>
      <c r="BP34" s="93"/>
      <c r="BQ34" s="94" t="s">
        <v>292</v>
      </c>
      <c r="BR34" s="95"/>
      <c r="BS34" s="96"/>
      <c r="BT34" s="97"/>
      <c r="BU34" s="98" t="s">
        <v>292</v>
      </c>
      <c r="BW34" s="89"/>
      <c r="BX34" s="158"/>
      <c r="BY34" s="90"/>
      <c r="BZ34" s="91"/>
      <c r="CA34" s="92"/>
      <c r="CB34" s="93"/>
      <c r="CC34" s="94" t="s">
        <v>292</v>
      </c>
      <c r="CD34" s="95"/>
      <c r="CE34" s="96"/>
      <c r="CF34" s="97"/>
      <c r="CG34" s="98" t="s">
        <v>292</v>
      </c>
      <c r="CI34" s="89"/>
      <c r="CJ34" s="158"/>
      <c r="CK34" s="90"/>
      <c r="CL34" s="91"/>
      <c r="CM34" s="92"/>
      <c r="CN34" s="93"/>
      <c r="CO34" s="94" t="s">
        <v>292</v>
      </c>
      <c r="CP34" s="95"/>
      <c r="CQ34" s="96"/>
      <c r="CR34" s="97"/>
      <c r="CS34" s="98" t="s">
        <v>292</v>
      </c>
      <c r="CU34" s="89"/>
      <c r="CV34" s="158"/>
      <c r="CW34" s="90"/>
      <c r="CX34" s="91"/>
      <c r="CY34" s="92"/>
      <c r="CZ34" s="93"/>
      <c r="DA34" s="94" t="s">
        <v>292</v>
      </c>
      <c r="DB34" s="95"/>
      <c r="DC34" s="96"/>
      <c r="DD34" s="97"/>
      <c r="DE34" s="98" t="s">
        <v>292</v>
      </c>
      <c r="DG34" s="89"/>
      <c r="DH34" s="158"/>
      <c r="DI34" s="90"/>
      <c r="DJ34" s="91"/>
      <c r="DK34" s="92"/>
      <c r="DL34" s="93"/>
      <c r="DM34" s="94" t="s">
        <v>292</v>
      </c>
      <c r="DN34" s="95"/>
      <c r="DO34" s="96"/>
      <c r="DP34" s="97"/>
      <c r="DQ34" s="98" t="s">
        <v>292</v>
      </c>
      <c r="DS34" s="89"/>
      <c r="DT34" s="158"/>
      <c r="DU34" s="90" t="str">
        <f>IF(DY34="","",DU$3)</f>
        <v/>
      </c>
      <c r="DV34" s="91" t="str">
        <f>IF(DY34="","",DU$1)</f>
        <v/>
      </c>
      <c r="DW34" s="92" t="str">
        <f>IF(DY34="","",DU$2)</f>
        <v/>
      </c>
      <c r="DX34" s="93" t="str">
        <f>IF(DY34="","",DU$3)</f>
        <v/>
      </c>
      <c r="DY34" s="94" t="str">
        <f>IF(EF34="","",IF(ISNUMBER(SEARCH(":",EF34)),MID(EF34,FIND(":",EF34)+2,FIND("(",EF34)-FIND(":",EF34)-3),LEFT(EF34,FIND("(",EF34)-2)))</f>
        <v/>
      </c>
      <c r="DZ34" s="95" t="str">
        <f>IF(EF34="","",MID(EF34,FIND("(",EF34)+1,4))</f>
        <v/>
      </c>
      <c r="EA34" s="96" t="str">
        <f>IF(ISNUMBER(SEARCH("*female*",EF34)),"female",IF(ISNUMBER(SEARCH("*male*",EF34)),"male",""))</f>
        <v/>
      </c>
      <c r="EB34" s="97" t="s">
        <v>292</v>
      </c>
      <c r="EC34" s="98" t="str">
        <f>IF(DY34="","",(MID(DY34,(SEARCH("^^",SUBSTITUTE(DY34," ","^^",LEN(DY34)-LEN(SUBSTITUTE(DY34," ","")))))+1,99)&amp;"_"&amp;LEFT(DY34,FIND(" ",DY34)-1)&amp;"_"&amp;DZ34))</f>
        <v/>
      </c>
      <c r="EE34" s="89"/>
      <c r="EF34" s="158"/>
      <c r="EG34" s="90" t="str">
        <f t="shared" si="57"/>
        <v/>
      </c>
      <c r="EH34" s="91" t="str">
        <f t="shared" si="58"/>
        <v/>
      </c>
      <c r="EI34" s="92" t="str">
        <f>IF(EK34="","",EG$2)</f>
        <v/>
      </c>
      <c r="EJ34" s="93" t="str">
        <f>IF(EK34="","",EG$3)</f>
        <v/>
      </c>
      <c r="EK34" s="94" t="str">
        <f t="shared" si="59"/>
        <v/>
      </c>
      <c r="EL34" s="95" t="str">
        <f t="shared" si="60"/>
        <v/>
      </c>
      <c r="EM34" s="96" t="str">
        <f t="shared" si="61"/>
        <v/>
      </c>
      <c r="EN34" s="97" t="str">
        <f t="shared" si="62"/>
        <v/>
      </c>
      <c r="EO34" s="98" t="str">
        <f t="shared" si="63"/>
        <v/>
      </c>
      <c r="EQ34" s="89"/>
      <c r="ER34" s="158"/>
      <c r="ES34" s="90" t="str">
        <f>IF(EW34="","",ES$3)</f>
        <v/>
      </c>
      <c r="ET34" s="91" t="str">
        <f>IF(EW34="","",ES$1)</f>
        <v/>
      </c>
      <c r="EU34" s="92"/>
      <c r="EV34" s="93"/>
      <c r="EW34" s="94" t="str">
        <f>IF(FD34="","",IF(ISNUMBER(SEARCH(":",FD34)),MID(FD34,FIND(":",FD34)+2,FIND("(",FD34)-FIND(":",FD34)-3),LEFT(FD34,FIND("(",FD34)-2)))</f>
        <v/>
      </c>
      <c r="EX34" s="95" t="str">
        <f>IF(FD34="","",MID(FD34,FIND("(",FD34)+1,4))</f>
        <v/>
      </c>
      <c r="EY34" s="96" t="str">
        <f>IF(ISNUMBER(SEARCH("*female*",FD34)),"female",IF(ISNUMBER(SEARCH("*male*",FD34)),"male",""))</f>
        <v/>
      </c>
      <c r="EZ34" s="97" t="str">
        <f>IF(FD34="","",IF(ISERROR(MID(FD34,FIND("male,",FD34)+6,(FIND(")",FD34)-(FIND("male,",FD34)+6))))=TRUE,"missing/error",MID(FD34,FIND("male,",FD34)+6,(FIND(")",FD34)-(FIND("male,",FD34)+6)))))</f>
        <v/>
      </c>
      <c r="FA34" s="98" t="str">
        <f>IF(EW34="","",(MID(EW34,(SEARCH("^^",SUBSTITUTE(EW34," ","^^",LEN(EW34)-LEN(SUBSTITUTE(EW34," ","")))))+1,99)&amp;"_"&amp;LEFT(EW34,FIND(" ",EW34)-1)&amp;"_"&amp;EX34))</f>
        <v/>
      </c>
      <c r="FC34" s="89"/>
      <c r="FD34" s="158"/>
      <c r="FE34" s="90" t="str">
        <f t="shared" si="48"/>
        <v/>
      </c>
      <c r="FF34" s="91" t="str">
        <f t="shared" si="49"/>
        <v/>
      </c>
      <c r="FG34" s="92" t="str">
        <f t="shared" si="50"/>
        <v/>
      </c>
      <c r="FH34" s="93" t="str">
        <f t="shared" si="51"/>
        <v/>
      </c>
      <c r="FI34" s="94" t="str">
        <f t="shared" si="52"/>
        <v/>
      </c>
      <c r="FJ34" s="95" t="str">
        <f t="shared" si="53"/>
        <v/>
      </c>
      <c r="FK34" s="96" t="str">
        <f t="shared" si="54"/>
        <v/>
      </c>
      <c r="FL34" s="97" t="str">
        <f t="shared" si="55"/>
        <v/>
      </c>
      <c r="FM34" s="98" t="str">
        <f t="shared" si="56"/>
        <v/>
      </c>
      <c r="FO34" s="89"/>
      <c r="FP34" s="217"/>
      <c r="FQ34" s="90" t="str">
        <f>IF(FU34="","",#REF!)</f>
        <v/>
      </c>
      <c r="FR34" s="91" t="str">
        <f>IF(FU34="","",FQ$1)</f>
        <v/>
      </c>
      <c r="FS34" s="92"/>
      <c r="FT34" s="93"/>
      <c r="FU34" s="94" t="str">
        <f>IF(GB34="","",IF(ISNUMBER(SEARCH(":",GB34)),MID(GB34,FIND(":",GB34)+2,FIND("(",GB34)-FIND(":",GB34)-3),LEFT(GB34,FIND("(",GB34)-2)))</f>
        <v/>
      </c>
      <c r="FV34" s="95" t="str">
        <f>IF(GB34="","",MID(GB34,FIND("(",GB34)+1,4))</f>
        <v/>
      </c>
      <c r="FW34" s="96" t="str">
        <f>IF(ISNUMBER(SEARCH("*female*",GB34)),"female",IF(ISNUMBER(SEARCH("*male*",GB34)),"male",""))</f>
        <v/>
      </c>
      <c r="FX34" s="97" t="str">
        <f>IF(GB34="","",IF(ISERROR(MID(GB34,FIND("male,",GB34)+6,(FIND(")",GB34)-(FIND("male,",GB34)+6))))=TRUE,"missing/error",MID(GB34,FIND("male,",GB34)+6,(FIND(")",GB34)-(FIND("male,",GB34)+6)))))</f>
        <v/>
      </c>
      <c r="FY34" s="98" t="str">
        <f>IF(FU34="","",(MID(FU34,(SEARCH("^^",SUBSTITUTE(FU34," ","^^",LEN(FU34)-LEN(SUBSTITUTE(FU34," ","")))))+1,99)&amp;"_"&amp;LEFT(FU34,FIND(" ",FU34)-1)&amp;"_"&amp;FV34))</f>
        <v/>
      </c>
      <c r="GA34" s="89"/>
      <c r="GB34" s="158"/>
      <c r="GC34" s="90" t="str">
        <f>IF(GG34="","",GC$3)</f>
        <v/>
      </c>
      <c r="GD34" s="91" t="str">
        <f>IF(GG34="","",GC$1)</f>
        <v/>
      </c>
      <c r="GE34" s="92"/>
      <c r="GF34" s="93"/>
      <c r="GG34" s="94" t="str">
        <f>IF(GN34="","",IF(ISNUMBER(SEARCH(":",GN34)),MID(GN34,FIND(":",GN34)+2,FIND("(",GN34)-FIND(":",GN34)-3),LEFT(GN34,FIND("(",GN34)-2)))</f>
        <v/>
      </c>
      <c r="GH34" s="95" t="str">
        <f>IF(GN34="","",MID(GN34,FIND("(",GN34)+1,4))</f>
        <v/>
      </c>
      <c r="GI34" s="96" t="str">
        <f>IF(ISNUMBER(SEARCH("*female*",GN34)),"female",IF(ISNUMBER(SEARCH("*male*",GN34)),"male",""))</f>
        <v/>
      </c>
      <c r="GJ34" s="97" t="str">
        <f>IF(GN34="","",IF(ISERROR(MID(GN34,FIND("male,",GN34)+6,(FIND(")",GN34)-(FIND("male,",GN34)+6))))=TRUE,"missing/error",MID(GN34,FIND("male,",GN34)+6,(FIND(")",GN34)-(FIND("male,",GN34)+6)))))</f>
        <v/>
      </c>
      <c r="GK34" s="98" t="str">
        <f>IF(GG34="","",(MID(GG34,(SEARCH("^^",SUBSTITUTE(GG34," ","^^",LEN(GG34)-LEN(SUBSTITUTE(GG34," ","")))))+1,99)&amp;"_"&amp;LEFT(GG34,FIND(" ",GG34)-1)&amp;"_"&amp;GH34))</f>
        <v/>
      </c>
      <c r="GM34" s="89"/>
      <c r="GN34" s="158" t="s">
        <v>292</v>
      </c>
      <c r="GO34" s="90" t="str">
        <f>IF(GS34="","",GO$3)</f>
        <v/>
      </c>
      <c r="GP34" s="91" t="str">
        <f>IF(GS34="","",GO$1)</f>
        <v/>
      </c>
      <c r="GQ34" s="92"/>
      <c r="GR34" s="93"/>
      <c r="GS34" s="94" t="str">
        <f>IF(GZ34="","",IF(ISNUMBER(SEARCH(":",GZ34)),MID(GZ34,FIND(":",GZ34)+2,FIND("(",GZ34)-FIND(":",GZ34)-3),LEFT(GZ34,FIND("(",GZ34)-2)))</f>
        <v/>
      </c>
      <c r="GT34" s="95" t="str">
        <f>IF(GZ34="","",MID(GZ34,FIND("(",GZ34)+1,4))</f>
        <v/>
      </c>
      <c r="GU34" s="96" t="str">
        <f>IF(ISNUMBER(SEARCH("*female*",GZ34)),"female",IF(ISNUMBER(SEARCH("*male*",GZ34)),"male",""))</f>
        <v/>
      </c>
      <c r="GV34" s="97" t="str">
        <f>IF(GZ34="","",IF(ISERROR(MID(GZ34,FIND("male,",GZ34)+6,(FIND(")",GZ34)-(FIND("male,",GZ34)+6))))=TRUE,"missing/error",MID(GZ34,FIND("male,",GZ34)+6,(FIND(")",GZ34)-(FIND("male,",GZ34)+6)))))</f>
        <v/>
      </c>
      <c r="GW34" s="98" t="str">
        <f>IF(GS34="","",(MID(GS34,(SEARCH("^^",SUBSTITUTE(GS34," ","^^",LEN(GS34)-LEN(SUBSTITUTE(GS34," ","")))))+1,99)&amp;"_"&amp;LEFT(GS34,FIND(" ",GS34)-1)&amp;"_"&amp;GT34))</f>
        <v/>
      </c>
      <c r="GY34" s="89"/>
      <c r="GZ34" s="158"/>
      <c r="HA34" s="90" t="str">
        <f>IF(HE34="","",HA$3)</f>
        <v/>
      </c>
      <c r="HB34" s="91" t="str">
        <f>IF(HE34="","",HA$1)</f>
        <v/>
      </c>
      <c r="HC34" s="92"/>
      <c r="HD34" s="93"/>
      <c r="HE34" s="94" t="str">
        <f>IF(HL34="","",IF(ISNUMBER(SEARCH(":",HL34)),MID(HL34,FIND(":",HL34)+2,FIND("(",HL34)-FIND(":",HL34)-3),LEFT(HL34,FIND("(",HL34)-2)))</f>
        <v/>
      </c>
      <c r="HF34" s="95" t="str">
        <f>IF(HL34="","",MID(HL34,FIND("(",HL34)+1,4))</f>
        <v/>
      </c>
      <c r="HG34" s="96" t="str">
        <f>IF(ISNUMBER(SEARCH("*female*",HL34)),"female",IF(ISNUMBER(SEARCH("*male*",HL34)),"male",""))</f>
        <v/>
      </c>
      <c r="HH34" s="97" t="str">
        <f>IF(HL34="","",IF(ISERROR(MID(HL34,FIND("male,",HL34)+6,(FIND(")",HL34)-(FIND("male,",HL34)+6))))=TRUE,"missing/error",MID(HL34,FIND("male,",HL34)+6,(FIND(")",HL34)-(FIND("male,",HL34)+6)))))</f>
        <v/>
      </c>
      <c r="HI34" s="98" t="str">
        <f>IF(HE34="","",(MID(HE34,(SEARCH("^^",SUBSTITUTE(HE34," ","^^",LEN(HE34)-LEN(SUBSTITUTE(HE34," ","")))))+1,99)&amp;"_"&amp;LEFT(HE34,FIND(" ",HE34)-1)&amp;"_"&amp;HF34))</f>
        <v/>
      </c>
      <c r="HK34" s="89"/>
      <c r="HL34" s="158" t="s">
        <v>292</v>
      </c>
      <c r="HM34" s="90" t="str">
        <f>IF(HQ34="","",HM$3)</f>
        <v/>
      </c>
      <c r="HN34" s="91" t="str">
        <f>IF(HQ34="","",HM$1)</f>
        <v/>
      </c>
      <c r="HO34" s="92"/>
      <c r="HP34" s="93"/>
      <c r="HQ34" s="94" t="str">
        <f>IF(HX34="","",IF(ISNUMBER(SEARCH(":",HX34)),MID(HX34,FIND(":",HX34)+2,FIND("(",HX34)-FIND(":",HX34)-3),LEFT(HX34,FIND("(",HX34)-2)))</f>
        <v/>
      </c>
      <c r="HR34" s="95" t="str">
        <f>IF(HX34="","",MID(HX34,FIND("(",HX34)+1,4))</f>
        <v/>
      </c>
      <c r="HS34" s="96" t="str">
        <f>IF(ISNUMBER(SEARCH("*female*",HX34)),"female",IF(ISNUMBER(SEARCH("*male*",HX34)),"male",""))</f>
        <v/>
      </c>
      <c r="HT34" s="97" t="str">
        <f>IF(HX34="","",IF(ISERROR(MID(HX34,FIND("male,",HX34)+6,(FIND(")",HX34)-(FIND("male,",HX34)+6))))=TRUE,"missing/error",MID(HX34,FIND("male,",HX34)+6,(FIND(")",HX34)-(FIND("male,",HX34)+6)))))</f>
        <v/>
      </c>
      <c r="HU34" s="98" t="str">
        <f>IF(HQ34="","",(MID(HQ34,(SEARCH("^^",SUBSTITUTE(HQ34," ","^^",LEN(HQ34)-LEN(SUBSTITUTE(HQ34," ","")))))+1,99)&amp;"_"&amp;LEFT(HQ34,FIND(" ",HQ34)-1)&amp;"_"&amp;HR34))</f>
        <v/>
      </c>
      <c r="HW34" s="89"/>
      <c r="HX34" s="158"/>
      <c r="HY34" s="90" t="str">
        <f>IF(IC34="","",HY$3)</f>
        <v/>
      </c>
      <c r="HZ34" s="91" t="str">
        <f>IF(IC34="","",HY$1)</f>
        <v/>
      </c>
      <c r="IA34" s="92"/>
      <c r="IB34" s="93"/>
      <c r="IC34" s="94" t="str">
        <f>IF(IJ34="","",IF(ISNUMBER(SEARCH(":",IJ34)),MID(IJ34,FIND(":",IJ34)+2,FIND("(",IJ34)-FIND(":",IJ34)-3),LEFT(IJ34,FIND("(",IJ34)-2)))</f>
        <v/>
      </c>
      <c r="ID34" s="95" t="str">
        <f>IF(IJ34="","",MID(IJ34,FIND("(",IJ34)+1,4))</f>
        <v/>
      </c>
      <c r="IE34" s="96" t="str">
        <f>IF(ISNUMBER(SEARCH("*female*",IJ34)),"female",IF(ISNUMBER(SEARCH("*male*",IJ34)),"male",""))</f>
        <v/>
      </c>
      <c r="IF34" s="97" t="str">
        <f>IF(IJ34="","",IF(ISERROR(MID(IJ34,FIND("male,",IJ34)+6,(FIND(")",IJ34)-(FIND("male,",IJ34)+6))))=TRUE,"missing/error",MID(IJ34,FIND("male,",IJ34)+6,(FIND(")",IJ34)-(FIND("male,",IJ34)+6)))))</f>
        <v/>
      </c>
      <c r="IG34" s="98" t="str">
        <f>IF(IC34="","",(MID(IC34,(SEARCH("^^",SUBSTITUTE(IC34," ","^^",LEN(IC34)-LEN(SUBSTITUTE(IC34," ","")))))+1,99)&amp;"_"&amp;LEFT(IC34,FIND(" ",IC34)-1)&amp;"_"&amp;ID34))</f>
        <v/>
      </c>
      <c r="II34" s="89"/>
      <c r="IJ34" s="158"/>
      <c r="IK34" s="90" t="str">
        <f>IF(IO34="","",IK$3)</f>
        <v/>
      </c>
      <c r="IL34" s="91" t="str">
        <f>IF(IO34="","",IK$1)</f>
        <v/>
      </c>
      <c r="IM34" s="92"/>
      <c r="IN34" s="93"/>
      <c r="IO34" s="94" t="str">
        <f>IF(IV34="","",IF(ISNUMBER(SEARCH(":",IV34)),MID(IV34,FIND(":",IV34)+2,FIND("(",IV34)-FIND(":",IV34)-3),LEFT(IV34,FIND("(",IV34)-2)))</f>
        <v/>
      </c>
      <c r="IP34" s="95" t="str">
        <f>IF(IV34="","",MID(IV34,FIND("(",IV34)+1,4))</f>
        <v/>
      </c>
      <c r="IQ34" s="96" t="str">
        <f>IF(ISNUMBER(SEARCH("*female*",IV34)),"female",IF(ISNUMBER(SEARCH("*male*",IV34)),"male",""))</f>
        <v/>
      </c>
      <c r="IR34" s="97" t="str">
        <f>IF(IV34="","",IF(ISERROR(MID(IV34,FIND("male,",IV34)+6,(FIND(")",IV34)-(FIND("male,",IV34)+6))))=TRUE,"missing/error",MID(IV34,FIND("male,",IV34)+6,(FIND(")",IV34)-(FIND("male,",IV34)+6)))))</f>
        <v/>
      </c>
      <c r="IS34" s="98" t="str">
        <f>IF(IO34="","",(MID(IO34,(SEARCH("^^",SUBSTITUTE(IO34," ","^^",LEN(IO34)-LEN(SUBSTITUTE(IO34," ","")))))+1,99)&amp;"_"&amp;LEFT(IO34,FIND(" ",IO34)-1)&amp;"_"&amp;IP34))</f>
        <v/>
      </c>
      <c r="IU34" s="89"/>
      <c r="IV34" s="158"/>
      <c r="IW34" s="90" t="str">
        <f>IF(JA34="","",IW$3)</f>
        <v/>
      </c>
      <c r="IX34" s="91" t="str">
        <f>IF(JA34="","",IW$1)</f>
        <v/>
      </c>
      <c r="IY34" s="92"/>
      <c r="IZ34" s="93"/>
      <c r="JA34" s="94" t="str">
        <f>IF(JH34="","",IF(ISNUMBER(SEARCH(":",JH34)),MID(JH34,FIND(":",JH34)+2,FIND("(",JH34)-FIND(":",JH34)-3),LEFT(JH34,FIND("(",JH34)-2)))</f>
        <v/>
      </c>
      <c r="JB34" s="95" t="str">
        <f>IF(JH34="","",MID(JH34,FIND("(",JH34)+1,4))</f>
        <v/>
      </c>
      <c r="JC34" s="96" t="str">
        <f>IF(ISNUMBER(SEARCH("*female*",JH34)),"female",IF(ISNUMBER(SEARCH("*male*",JH34)),"male",""))</f>
        <v/>
      </c>
      <c r="JD34" s="97" t="str">
        <f>IF(JH34="","",IF(ISERROR(MID(JH34,FIND("male,",JH34)+6,(FIND(")",JH34)-(FIND("male,",JH34)+6))))=TRUE,"missing/error",MID(JH34,FIND("male,",JH34)+6,(FIND(")",JH34)-(FIND("male,",JH34)+6)))))</f>
        <v/>
      </c>
      <c r="JE34" s="98" t="str">
        <f>IF(JA34="","",(MID(JA34,(SEARCH("^^",SUBSTITUTE(JA34," ","^^",LEN(JA34)-LEN(SUBSTITUTE(JA34," ","")))))+1,99)&amp;"_"&amp;LEFT(JA34,FIND(" ",JA34)-1)&amp;"_"&amp;JB34))</f>
        <v/>
      </c>
      <c r="JG34" s="89"/>
      <c r="JH34" s="146"/>
      <c r="JI34" s="90" t="str">
        <f>IF(JM34="","",JI$3)</f>
        <v/>
      </c>
      <c r="JJ34" s="91" t="str">
        <f>IF(JM34="","",JI$1)</f>
        <v/>
      </c>
      <c r="JK34" s="92"/>
      <c r="JL34" s="93"/>
      <c r="JM34" s="94" t="str">
        <f>IF(JT34="","",IF(ISNUMBER(SEARCH(":",JT34)),MID(JT34,FIND(":",JT34)+2,FIND("(",JT34)-FIND(":",JT34)-3),LEFT(JT34,FIND("(",JT34)-2)))</f>
        <v/>
      </c>
      <c r="JN34" s="95" t="str">
        <f>IF(JT34="","",MID(JT34,FIND("(",JT34)+1,4))</f>
        <v/>
      </c>
      <c r="JO34" s="96" t="str">
        <f>IF(ISNUMBER(SEARCH("*female*",JT34)),"female",IF(ISNUMBER(SEARCH("*male*",JT34)),"male",""))</f>
        <v/>
      </c>
      <c r="JP34" s="97" t="str">
        <f>IF(JT34="","",IF(ISERROR(MID(JT34,FIND("male,",JT34)+6,(FIND(")",JT34)-(FIND("male,",JT34)+6))))=TRUE,"missing/error",MID(JT34,FIND("male,",JT34)+6,(FIND(")",JT34)-(FIND("male,",JT34)+6)))))</f>
        <v/>
      </c>
      <c r="JQ34" s="98" t="str">
        <f>IF(JM34="","",(MID(JM34,(SEARCH("^^",SUBSTITUTE(JM34," ","^^",LEN(JM34)-LEN(SUBSTITUTE(JM34," ","")))))+1,99)&amp;"_"&amp;LEFT(JM34,FIND(" ",JM34)-1)&amp;"_"&amp;JN34))</f>
        <v/>
      </c>
      <c r="JS34" s="89"/>
      <c r="JT34" s="146"/>
      <c r="JU34" s="90" t="str">
        <f>IF(JY34="","",JU$3)</f>
        <v/>
      </c>
      <c r="JV34" s="91" t="str">
        <f>IF(JY34="","",JU$1)</f>
        <v/>
      </c>
      <c r="JW34" s="92"/>
      <c r="JX34" s="93"/>
      <c r="JY34" s="94" t="str">
        <f>IF(KF34="","",IF(ISNUMBER(SEARCH(":",KF34)),MID(KF34,FIND(":",KF34)+2,FIND("(",KF34)-FIND(":",KF34)-3),LEFT(KF34,FIND("(",KF34)-2)))</f>
        <v/>
      </c>
      <c r="JZ34" s="95" t="str">
        <f>IF(KF34="","",MID(KF34,FIND("(",KF34)+1,4))</f>
        <v/>
      </c>
      <c r="KA34" s="96" t="str">
        <f>IF(ISNUMBER(SEARCH("*female*",KF34)),"female",IF(ISNUMBER(SEARCH("*male*",KF34)),"male",""))</f>
        <v/>
      </c>
      <c r="KB34" s="97" t="str">
        <f>IF(KF34="","",IF(ISERROR(MID(KF34,FIND("male,",KF34)+6,(FIND(")",KF34)-(FIND("male,",KF34)+6))))=TRUE,"missing/error",MID(KF34,FIND("male,",KF34)+6,(FIND(")",KF34)-(FIND("male,",KF34)+6)))))</f>
        <v/>
      </c>
      <c r="KC34" s="98" t="str">
        <f>IF(JY34="","",(MID(JY34,(SEARCH("^^",SUBSTITUTE(JY34," ","^^",LEN(JY34)-LEN(SUBSTITUTE(JY34," ","")))))+1,99)&amp;"_"&amp;LEFT(JY34,FIND(" ",JY34)-1)&amp;"_"&amp;JZ34))</f>
        <v/>
      </c>
      <c r="KE34" s="89"/>
      <c r="KF34" s="146"/>
    </row>
    <row r="35" spans="1:292" ht="13.5" customHeight="1">
      <c r="A35" s="16"/>
      <c r="B35" s="89" t="s">
        <v>1536</v>
      </c>
      <c r="D35" s="158" t="s">
        <v>1537</v>
      </c>
      <c r="E35" s="90"/>
      <c r="F35" s="91"/>
      <c r="G35" s="92"/>
      <c r="H35" s="93"/>
      <c r="I35" s="94"/>
      <c r="J35" s="95"/>
      <c r="K35" s="96"/>
      <c r="L35" s="97"/>
      <c r="M35" s="98"/>
      <c r="O35" s="89"/>
      <c r="P35" s="158"/>
      <c r="Q35" s="90"/>
      <c r="R35" s="91"/>
      <c r="S35" s="92"/>
      <c r="T35" s="93"/>
      <c r="U35" s="94"/>
      <c r="V35" s="95"/>
      <c r="W35" s="96"/>
      <c r="X35" s="97"/>
      <c r="Y35" s="98"/>
      <c r="AA35" s="89"/>
      <c r="AB35" s="158"/>
      <c r="AC35" s="90"/>
      <c r="AD35" s="91"/>
      <c r="AE35" s="92"/>
      <c r="AF35" s="93"/>
      <c r="AG35" s="94"/>
      <c r="AH35" s="95"/>
      <c r="AI35" s="96"/>
      <c r="AJ35" s="97"/>
      <c r="AK35" s="98"/>
      <c r="AM35" s="89"/>
      <c r="AN35" s="158"/>
      <c r="AO35" s="90"/>
      <c r="AP35" s="91"/>
      <c r="AQ35" s="92"/>
      <c r="AR35" s="93"/>
      <c r="AS35" s="94"/>
      <c r="AT35" s="95"/>
      <c r="AU35" s="96"/>
      <c r="AV35" s="97"/>
      <c r="AW35" s="98"/>
      <c r="AY35" s="89"/>
      <c r="AZ35" s="158"/>
      <c r="BA35" s="90"/>
      <c r="BB35" s="91"/>
      <c r="BC35" s="92"/>
      <c r="BD35" s="93"/>
      <c r="BE35" s="94"/>
      <c r="BF35" s="95"/>
      <c r="BG35" s="96"/>
      <c r="BH35" s="97"/>
      <c r="BI35" s="98"/>
      <c r="BK35" s="89"/>
      <c r="BL35" s="158"/>
      <c r="BM35" s="90"/>
      <c r="BN35" s="91"/>
      <c r="BO35" s="92"/>
      <c r="BP35" s="93"/>
      <c r="BQ35" s="94"/>
      <c r="BR35" s="95"/>
      <c r="BS35" s="96"/>
      <c r="BT35" s="97"/>
      <c r="BU35" s="98"/>
      <c r="BW35" s="89"/>
      <c r="BX35" s="158"/>
      <c r="BY35" s="90"/>
      <c r="BZ35" s="91"/>
      <c r="CA35" s="92"/>
      <c r="CB35" s="93"/>
      <c r="CC35" s="94"/>
      <c r="CD35" s="95"/>
      <c r="CE35" s="96"/>
      <c r="CF35" s="97"/>
      <c r="CG35" s="98"/>
      <c r="CI35" s="89"/>
      <c r="CJ35" s="158"/>
      <c r="CK35" s="90"/>
      <c r="CL35" s="91"/>
      <c r="CM35" s="92"/>
      <c r="CN35" s="93"/>
      <c r="CO35" s="94"/>
      <c r="CP35" s="95"/>
      <c r="CQ35" s="96"/>
      <c r="CR35" s="97"/>
      <c r="CS35" s="98"/>
      <c r="CU35" s="89"/>
      <c r="CV35" s="158"/>
      <c r="CW35" s="90"/>
      <c r="CX35" s="91"/>
      <c r="CY35" s="92"/>
      <c r="CZ35" s="93"/>
      <c r="DA35" s="94"/>
      <c r="DB35" s="95"/>
      <c r="DC35" s="96"/>
      <c r="DD35" s="97"/>
      <c r="DE35" s="98"/>
      <c r="DG35" s="89"/>
      <c r="DH35" s="158"/>
      <c r="DI35" s="90"/>
      <c r="DJ35" s="91"/>
      <c r="DK35" s="92"/>
      <c r="DL35" s="93"/>
      <c r="DM35" s="94"/>
      <c r="DN35" s="95"/>
      <c r="DO35" s="96"/>
      <c r="DP35" s="97"/>
      <c r="DQ35" s="98"/>
      <c r="DS35" s="89"/>
      <c r="DT35" s="158"/>
      <c r="DU35" s="90"/>
      <c r="DV35" s="91"/>
      <c r="DW35" s="92"/>
      <c r="DX35" s="93"/>
      <c r="DY35" s="94"/>
      <c r="DZ35" s="95"/>
      <c r="EA35" s="96"/>
      <c r="EB35" s="97"/>
      <c r="EC35" s="98"/>
      <c r="EE35" s="89"/>
      <c r="EF35" s="158"/>
      <c r="EG35" s="90">
        <f t="shared" si="57"/>
        <v>43765</v>
      </c>
      <c r="EH35" s="91" t="str">
        <f t="shared" si="58"/>
        <v>Michel I</v>
      </c>
      <c r="EI35" s="92">
        <f>IF(EK35="","",EG$2)</f>
        <v>41923</v>
      </c>
      <c r="EJ35" s="93">
        <v>42269</v>
      </c>
      <c r="EK35" s="94" t="str">
        <f t="shared" si="59"/>
        <v>Hervé Jamar</v>
      </c>
      <c r="EL35" s="95" t="str">
        <f t="shared" si="60"/>
        <v>1965</v>
      </c>
      <c r="EM35" s="96" t="str">
        <f t="shared" si="61"/>
        <v>male</v>
      </c>
      <c r="EN35" s="310" t="str">
        <f t="shared" si="62"/>
        <v>be_mr01</v>
      </c>
      <c r="EO35" s="98" t="str">
        <f t="shared" si="63"/>
        <v>Jamar_Hervé_1965</v>
      </c>
      <c r="EQ35" s="89"/>
      <c r="ER35" s="217" t="s">
        <v>1582</v>
      </c>
      <c r="ES35" s="90"/>
      <c r="ET35" s="91"/>
      <c r="EU35" s="92"/>
      <c r="EV35" s="93"/>
      <c r="EW35" s="94"/>
      <c r="EX35" s="95"/>
      <c r="EY35" s="96"/>
      <c r="EZ35" s="97"/>
      <c r="FA35" s="98"/>
      <c r="FC35" s="89"/>
      <c r="FD35" s="158"/>
      <c r="FE35" s="90" t="str">
        <f t="shared" si="48"/>
        <v/>
      </c>
      <c r="FF35" s="91" t="str">
        <f t="shared" si="49"/>
        <v/>
      </c>
      <c r="FG35" s="92" t="str">
        <f t="shared" si="50"/>
        <v/>
      </c>
      <c r="FH35" s="93" t="str">
        <f t="shared" si="51"/>
        <v/>
      </c>
      <c r="FI35" s="94" t="str">
        <f t="shared" si="52"/>
        <v/>
      </c>
      <c r="FJ35" s="95" t="str">
        <f t="shared" si="53"/>
        <v/>
      </c>
      <c r="FK35" s="96" t="str">
        <f t="shared" si="54"/>
        <v/>
      </c>
      <c r="FL35" s="97" t="str">
        <f t="shared" si="55"/>
        <v/>
      </c>
      <c r="FM35" s="98" t="str">
        <f t="shared" si="56"/>
        <v/>
      </c>
      <c r="FO35" s="89"/>
      <c r="FP35" s="217"/>
      <c r="FQ35" s="90"/>
      <c r="FR35" s="91"/>
      <c r="FS35" s="92"/>
      <c r="FT35" s="93"/>
      <c r="FU35" s="94"/>
      <c r="FV35" s="95"/>
      <c r="FW35" s="96"/>
      <c r="FX35" s="97"/>
      <c r="FY35" s="98"/>
      <c r="GA35" s="89"/>
      <c r="GB35" s="158"/>
      <c r="GC35" s="90"/>
      <c r="GD35" s="91"/>
      <c r="GE35" s="92"/>
      <c r="GF35" s="93"/>
      <c r="GG35" s="94"/>
      <c r="GH35" s="95"/>
      <c r="GI35" s="96"/>
      <c r="GJ35" s="97"/>
      <c r="GK35" s="98"/>
      <c r="GM35" s="89"/>
      <c r="GN35" s="158"/>
      <c r="GO35" s="90"/>
      <c r="GP35" s="91"/>
      <c r="GQ35" s="92"/>
      <c r="GR35" s="93"/>
      <c r="GS35" s="94"/>
      <c r="GT35" s="95"/>
      <c r="GU35" s="96"/>
      <c r="GV35" s="97"/>
      <c r="GW35" s="98"/>
      <c r="GY35" s="89"/>
      <c r="GZ35" s="158"/>
      <c r="HA35" s="90"/>
      <c r="HB35" s="91"/>
      <c r="HC35" s="92"/>
      <c r="HD35" s="93"/>
      <c r="HE35" s="94"/>
      <c r="HF35" s="95"/>
      <c r="HG35" s="96"/>
      <c r="HH35" s="97"/>
      <c r="HI35" s="98"/>
      <c r="HK35" s="89"/>
      <c r="HL35" s="158"/>
      <c r="HM35" s="90"/>
      <c r="HN35" s="91"/>
      <c r="HO35" s="92"/>
      <c r="HP35" s="93"/>
      <c r="HQ35" s="94"/>
      <c r="HR35" s="95"/>
      <c r="HS35" s="96"/>
      <c r="HT35" s="97"/>
      <c r="HU35" s="98"/>
      <c r="HW35" s="89"/>
      <c r="HX35" s="158"/>
      <c r="HY35" s="90"/>
      <c r="HZ35" s="91"/>
      <c r="IA35" s="92"/>
      <c r="IB35" s="93"/>
      <c r="IC35" s="94"/>
      <c r="ID35" s="95"/>
      <c r="IE35" s="96"/>
      <c r="IF35" s="97"/>
      <c r="IG35" s="98"/>
      <c r="II35" s="89"/>
      <c r="IJ35" s="158"/>
      <c r="IK35" s="90"/>
      <c r="IL35" s="91"/>
      <c r="IM35" s="92"/>
      <c r="IN35" s="93"/>
      <c r="IO35" s="94"/>
      <c r="IP35" s="95"/>
      <c r="IQ35" s="96"/>
      <c r="IR35" s="97"/>
      <c r="IS35" s="98"/>
      <c r="IU35" s="89"/>
      <c r="IV35" s="158"/>
      <c r="IW35" s="90"/>
      <c r="IX35" s="91"/>
      <c r="IY35" s="92"/>
      <c r="IZ35" s="93"/>
      <c r="JA35" s="94"/>
      <c r="JB35" s="95"/>
      <c r="JC35" s="96"/>
      <c r="JD35" s="97"/>
      <c r="JE35" s="98"/>
      <c r="JG35" s="89"/>
      <c r="JH35" s="146"/>
      <c r="JI35" s="90"/>
      <c r="JJ35" s="91"/>
      <c r="JK35" s="92"/>
      <c r="JL35" s="93"/>
      <c r="JM35" s="94"/>
      <c r="JN35" s="95"/>
      <c r="JO35" s="96"/>
      <c r="JP35" s="97"/>
      <c r="JQ35" s="98"/>
      <c r="JS35" s="89"/>
      <c r="JT35" s="146"/>
      <c r="JU35" s="90"/>
      <c r="JV35" s="91"/>
      <c r="JW35" s="92"/>
      <c r="JX35" s="93"/>
      <c r="JY35" s="94"/>
      <c r="JZ35" s="95"/>
      <c r="KA35" s="96"/>
      <c r="KB35" s="97"/>
      <c r="KC35" s="98"/>
      <c r="KE35" s="89"/>
      <c r="KF35" s="146"/>
    </row>
    <row r="36" spans="1:292" ht="13.5" customHeight="1">
      <c r="A36" s="16"/>
      <c r="B36" s="89" t="s">
        <v>1536</v>
      </c>
      <c r="D36" s="158" t="s">
        <v>1537</v>
      </c>
      <c r="E36" s="90"/>
      <c r="F36" s="91"/>
      <c r="G36" s="92"/>
      <c r="H36" s="93"/>
      <c r="I36" s="94"/>
      <c r="J36" s="95"/>
      <c r="K36" s="96"/>
      <c r="L36" s="97"/>
      <c r="M36" s="98"/>
      <c r="O36" s="89"/>
      <c r="P36" s="158"/>
      <c r="Q36" s="90"/>
      <c r="R36" s="91"/>
      <c r="S36" s="92"/>
      <c r="T36" s="93"/>
      <c r="U36" s="94"/>
      <c r="V36" s="95"/>
      <c r="W36" s="96"/>
      <c r="X36" s="97"/>
      <c r="Y36" s="98"/>
      <c r="AA36" s="89"/>
      <c r="AB36" s="158"/>
      <c r="AC36" s="90"/>
      <c r="AD36" s="91"/>
      <c r="AE36" s="92"/>
      <c r="AF36" s="93"/>
      <c r="AG36" s="94"/>
      <c r="AH36" s="95"/>
      <c r="AI36" s="96"/>
      <c r="AJ36" s="97"/>
      <c r="AK36" s="98"/>
      <c r="AM36" s="89"/>
      <c r="AN36" s="158"/>
      <c r="AO36" s="90"/>
      <c r="AP36" s="91"/>
      <c r="AQ36" s="92"/>
      <c r="AR36" s="93"/>
      <c r="AS36" s="94"/>
      <c r="AT36" s="95"/>
      <c r="AU36" s="96"/>
      <c r="AV36" s="97"/>
      <c r="AW36" s="98"/>
      <c r="AY36" s="89"/>
      <c r="AZ36" s="158"/>
      <c r="BA36" s="90"/>
      <c r="BB36" s="91"/>
      <c r="BC36" s="92"/>
      <c r="BD36" s="93"/>
      <c r="BE36" s="94"/>
      <c r="BF36" s="95"/>
      <c r="BG36" s="96"/>
      <c r="BH36" s="97"/>
      <c r="BI36" s="98"/>
      <c r="BK36" s="89"/>
      <c r="BL36" s="158"/>
      <c r="BM36" s="90"/>
      <c r="BN36" s="91"/>
      <c r="BO36" s="92"/>
      <c r="BP36" s="93"/>
      <c r="BQ36" s="94"/>
      <c r="BR36" s="95"/>
      <c r="BS36" s="96"/>
      <c r="BT36" s="97"/>
      <c r="BU36" s="98"/>
      <c r="BW36" s="89"/>
      <c r="BX36" s="158"/>
      <c r="BY36" s="90"/>
      <c r="BZ36" s="91"/>
      <c r="CA36" s="92"/>
      <c r="CB36" s="93"/>
      <c r="CC36" s="94"/>
      <c r="CD36" s="95"/>
      <c r="CE36" s="96"/>
      <c r="CF36" s="97"/>
      <c r="CG36" s="98"/>
      <c r="CI36" s="89"/>
      <c r="CJ36" s="158"/>
      <c r="CK36" s="90"/>
      <c r="CL36" s="91"/>
      <c r="CM36" s="92"/>
      <c r="CN36" s="93"/>
      <c r="CO36" s="94"/>
      <c r="CP36" s="95"/>
      <c r="CQ36" s="96"/>
      <c r="CR36" s="97"/>
      <c r="CS36" s="98"/>
      <c r="CU36" s="89"/>
      <c r="CV36" s="158"/>
      <c r="CW36" s="90"/>
      <c r="CX36" s="91"/>
      <c r="CY36" s="92"/>
      <c r="CZ36" s="93"/>
      <c r="DA36" s="94"/>
      <c r="DB36" s="95"/>
      <c r="DC36" s="96"/>
      <c r="DD36" s="97"/>
      <c r="DE36" s="98"/>
      <c r="DG36" s="89"/>
      <c r="DH36" s="158"/>
      <c r="DI36" s="90"/>
      <c r="DJ36" s="91"/>
      <c r="DK36" s="92"/>
      <c r="DL36" s="93"/>
      <c r="DM36" s="94"/>
      <c r="DN36" s="95"/>
      <c r="DO36" s="96"/>
      <c r="DP36" s="97"/>
      <c r="DQ36" s="98"/>
      <c r="DS36" s="89"/>
      <c r="DT36" s="158"/>
      <c r="DU36" s="90"/>
      <c r="DV36" s="91"/>
      <c r="DW36" s="92"/>
      <c r="DX36" s="93"/>
      <c r="DY36" s="94"/>
      <c r="DZ36" s="95"/>
      <c r="EA36" s="96"/>
      <c r="EB36" s="97"/>
      <c r="EC36" s="98"/>
      <c r="EE36" s="89"/>
      <c r="EF36" s="158"/>
      <c r="EG36" s="90">
        <f t="shared" si="57"/>
        <v>43765</v>
      </c>
      <c r="EH36" s="91" t="str">
        <f t="shared" si="58"/>
        <v>Michel I</v>
      </c>
      <c r="EI36" s="93">
        <v>42269</v>
      </c>
      <c r="EJ36" s="93">
        <f>IF(EK36="","",EG$3)</f>
        <v>43765</v>
      </c>
      <c r="EK36" s="94" t="str">
        <f t="shared" si="59"/>
        <v>Sophie Wilmès</v>
      </c>
      <c r="EL36" s="95" t="str">
        <f t="shared" si="60"/>
        <v>1975</v>
      </c>
      <c r="EM36" s="96" t="str">
        <f t="shared" si="61"/>
        <v>female</v>
      </c>
      <c r="EN36" s="310" t="str">
        <f t="shared" si="62"/>
        <v>be_mr01</v>
      </c>
      <c r="EO36" s="98" t="str">
        <f t="shared" si="63"/>
        <v>Wilmès_Sophie_1975</v>
      </c>
      <c r="EQ36" s="89"/>
      <c r="ER36" s="217" t="s">
        <v>1583</v>
      </c>
      <c r="ES36" s="90"/>
      <c r="ET36" s="91"/>
      <c r="EU36" s="92"/>
      <c r="EV36" s="93"/>
      <c r="EW36" s="94"/>
      <c r="EX36" s="95"/>
      <c r="EY36" s="96"/>
      <c r="EZ36" s="97"/>
      <c r="FA36" s="98"/>
      <c r="FC36" s="89"/>
      <c r="FD36" s="158"/>
      <c r="FE36" s="90" t="str">
        <f t="shared" si="48"/>
        <v/>
      </c>
      <c r="FF36" s="91" t="str">
        <f t="shared" si="49"/>
        <v/>
      </c>
      <c r="FG36" s="92" t="str">
        <f t="shared" si="50"/>
        <v/>
      </c>
      <c r="FH36" s="93" t="str">
        <f t="shared" si="51"/>
        <v/>
      </c>
      <c r="FI36" s="94" t="str">
        <f t="shared" si="52"/>
        <v/>
      </c>
      <c r="FJ36" s="95" t="str">
        <f t="shared" si="53"/>
        <v/>
      </c>
      <c r="FK36" s="96" t="str">
        <f t="shared" si="54"/>
        <v/>
      </c>
      <c r="FL36" s="97" t="str">
        <f t="shared" si="55"/>
        <v/>
      </c>
      <c r="FM36" s="98" t="str">
        <f t="shared" si="56"/>
        <v/>
      </c>
      <c r="FO36" s="89"/>
      <c r="FP36" s="217"/>
      <c r="FQ36" s="90"/>
      <c r="FR36" s="91"/>
      <c r="FS36" s="92"/>
      <c r="FT36" s="93"/>
      <c r="FU36" s="94"/>
      <c r="FV36" s="95"/>
      <c r="FW36" s="96"/>
      <c r="FX36" s="97"/>
      <c r="FY36" s="98"/>
      <c r="GA36" s="89"/>
      <c r="GB36" s="158"/>
      <c r="GC36" s="90"/>
      <c r="GD36" s="91"/>
      <c r="GE36" s="92"/>
      <c r="GF36" s="93"/>
      <c r="GG36" s="94"/>
      <c r="GH36" s="95"/>
      <c r="GI36" s="96"/>
      <c r="GJ36" s="97"/>
      <c r="GK36" s="98"/>
      <c r="GM36" s="89"/>
      <c r="GN36" s="158"/>
      <c r="GO36" s="90"/>
      <c r="GP36" s="91"/>
      <c r="GQ36" s="92"/>
      <c r="GR36" s="93"/>
      <c r="GS36" s="94"/>
      <c r="GT36" s="95"/>
      <c r="GU36" s="96"/>
      <c r="GV36" s="97"/>
      <c r="GW36" s="98"/>
      <c r="GY36" s="89"/>
      <c r="GZ36" s="158"/>
      <c r="HA36" s="90"/>
      <c r="HB36" s="91"/>
      <c r="HC36" s="92"/>
      <c r="HD36" s="93"/>
      <c r="HE36" s="94"/>
      <c r="HF36" s="95"/>
      <c r="HG36" s="96"/>
      <c r="HH36" s="97"/>
      <c r="HI36" s="98"/>
      <c r="HK36" s="89"/>
      <c r="HL36" s="158"/>
      <c r="HM36" s="90"/>
      <c r="HN36" s="91"/>
      <c r="HO36" s="92"/>
      <c r="HP36" s="93"/>
      <c r="HQ36" s="94"/>
      <c r="HR36" s="95"/>
      <c r="HS36" s="96"/>
      <c r="HT36" s="97"/>
      <c r="HU36" s="98"/>
      <c r="HW36" s="89"/>
      <c r="HX36" s="158"/>
      <c r="HY36" s="90"/>
      <c r="HZ36" s="91"/>
      <c r="IA36" s="92"/>
      <c r="IB36" s="93"/>
      <c r="IC36" s="94"/>
      <c r="ID36" s="95"/>
      <c r="IE36" s="96"/>
      <c r="IF36" s="97"/>
      <c r="IG36" s="98"/>
      <c r="II36" s="89"/>
      <c r="IJ36" s="158"/>
      <c r="IK36" s="90"/>
      <c r="IL36" s="91"/>
      <c r="IM36" s="92"/>
      <c r="IN36" s="93"/>
      <c r="IO36" s="94"/>
      <c r="IP36" s="95"/>
      <c r="IQ36" s="96"/>
      <c r="IR36" s="97"/>
      <c r="IS36" s="98"/>
      <c r="IU36" s="89"/>
      <c r="IV36" s="158"/>
      <c r="IW36" s="90"/>
      <c r="IX36" s="91"/>
      <c r="IY36" s="92"/>
      <c r="IZ36" s="93"/>
      <c r="JA36" s="94"/>
      <c r="JB36" s="95"/>
      <c r="JC36" s="96"/>
      <c r="JD36" s="97"/>
      <c r="JE36" s="98"/>
      <c r="JG36" s="89"/>
      <c r="JH36" s="146"/>
      <c r="JI36" s="90"/>
      <c r="JJ36" s="91"/>
      <c r="JK36" s="92"/>
      <c r="JL36" s="93"/>
      <c r="JM36" s="94"/>
      <c r="JN36" s="95"/>
      <c r="JO36" s="96"/>
      <c r="JP36" s="97"/>
      <c r="JQ36" s="98"/>
      <c r="JS36" s="89"/>
      <c r="JT36" s="146"/>
      <c r="JU36" s="90"/>
      <c r="JV36" s="91"/>
      <c r="JW36" s="92"/>
      <c r="JX36" s="93"/>
      <c r="JY36" s="94"/>
      <c r="JZ36" s="95"/>
      <c r="KA36" s="96"/>
      <c r="KB36" s="97"/>
      <c r="KC36" s="98"/>
      <c r="KE36" s="89"/>
      <c r="KF36" s="146"/>
    </row>
    <row r="37" spans="1:292" ht="13.5" customHeight="1">
      <c r="A37" s="16"/>
      <c r="B37" s="89" t="s">
        <v>876</v>
      </c>
      <c r="D37" s="158" t="s">
        <v>877</v>
      </c>
      <c r="E37" s="90"/>
      <c r="F37" s="91"/>
      <c r="G37" s="92"/>
      <c r="H37" s="93"/>
      <c r="I37" s="94" t="s">
        <v>292</v>
      </c>
      <c r="J37" s="95"/>
      <c r="K37" s="96"/>
      <c r="L37" s="97"/>
      <c r="M37" s="98" t="s">
        <v>292</v>
      </c>
      <c r="O37" s="89"/>
      <c r="P37" s="158"/>
      <c r="Q37" s="90"/>
      <c r="R37" s="91"/>
      <c r="S37" s="92"/>
      <c r="T37" s="93"/>
      <c r="U37" s="94" t="s">
        <v>292</v>
      </c>
      <c r="V37" s="95"/>
      <c r="W37" s="96"/>
      <c r="X37" s="97"/>
      <c r="Y37" s="98" t="s">
        <v>292</v>
      </c>
      <c r="AA37" s="89"/>
      <c r="AB37" s="158"/>
      <c r="AC37" s="90"/>
      <c r="AD37" s="91"/>
      <c r="AE37" s="92"/>
      <c r="AF37" s="93"/>
      <c r="AG37" s="94" t="s">
        <v>292</v>
      </c>
      <c r="AH37" s="95"/>
      <c r="AI37" s="96"/>
      <c r="AJ37" s="97"/>
      <c r="AK37" s="98" t="s">
        <v>292</v>
      </c>
      <c r="AM37" s="89"/>
      <c r="AN37" s="158"/>
      <c r="AO37" s="90"/>
      <c r="AP37" s="91"/>
      <c r="AQ37" s="92"/>
      <c r="AR37" s="93"/>
      <c r="AS37" s="94" t="s">
        <v>292</v>
      </c>
      <c r="AT37" s="95"/>
      <c r="AU37" s="96"/>
      <c r="AV37" s="97"/>
      <c r="AW37" s="98" t="s">
        <v>292</v>
      </c>
      <c r="AY37" s="89"/>
      <c r="AZ37" s="158"/>
      <c r="BA37" s="90"/>
      <c r="BB37" s="91"/>
      <c r="BC37" s="92"/>
      <c r="BD37" s="93"/>
      <c r="BE37" s="94" t="s">
        <v>292</v>
      </c>
      <c r="BF37" s="95"/>
      <c r="BG37" s="96"/>
      <c r="BH37" s="97"/>
      <c r="BI37" s="98" t="s">
        <v>292</v>
      </c>
      <c r="BK37" s="89"/>
      <c r="BL37" s="158"/>
      <c r="BM37" s="90"/>
      <c r="BN37" s="91"/>
      <c r="BO37" s="92"/>
      <c r="BP37" s="93"/>
      <c r="BQ37" s="94" t="s">
        <v>292</v>
      </c>
      <c r="BR37" s="95"/>
      <c r="BS37" s="96"/>
      <c r="BT37" s="97"/>
      <c r="BU37" s="98" t="s">
        <v>292</v>
      </c>
      <c r="BW37" s="89"/>
      <c r="BX37" s="158"/>
      <c r="BY37" s="90">
        <v>39448</v>
      </c>
      <c r="BZ37" s="91" t="s">
        <v>442</v>
      </c>
      <c r="CA37" s="92">
        <v>39437</v>
      </c>
      <c r="CB37" s="93">
        <v>39527</v>
      </c>
      <c r="CC37" s="94" t="s">
        <v>796</v>
      </c>
      <c r="CD37" s="95">
        <v>1960</v>
      </c>
      <c r="CE37" s="96" t="s">
        <v>790</v>
      </c>
      <c r="CF37" s="97" t="s">
        <v>296</v>
      </c>
      <c r="CG37" s="98" t="s">
        <v>797</v>
      </c>
      <c r="CI37" s="89"/>
      <c r="CJ37" s="158"/>
      <c r="CK37" s="90"/>
      <c r="CL37" s="91"/>
      <c r="CM37" s="92"/>
      <c r="CN37" s="93"/>
      <c r="CO37" s="94" t="s">
        <v>292</v>
      </c>
      <c r="CP37" s="95"/>
      <c r="CQ37" s="96"/>
      <c r="CR37" s="97"/>
      <c r="CS37" s="98" t="s">
        <v>292</v>
      </c>
      <c r="CU37" s="89"/>
      <c r="CV37" s="158"/>
      <c r="CW37" s="90"/>
      <c r="CX37" s="91"/>
      <c r="CY37" s="92"/>
      <c r="CZ37" s="93"/>
      <c r="DA37" s="94" t="s">
        <v>292</v>
      </c>
      <c r="DB37" s="95"/>
      <c r="DC37" s="96"/>
      <c r="DD37" s="97"/>
      <c r="DE37" s="98" t="s">
        <v>292</v>
      </c>
      <c r="DG37" s="89"/>
      <c r="DH37" s="158"/>
      <c r="DI37" s="90"/>
      <c r="DJ37" s="91"/>
      <c r="DK37" s="92"/>
      <c r="DL37" s="93"/>
      <c r="DM37" s="94" t="s">
        <v>292</v>
      </c>
      <c r="DN37" s="95"/>
      <c r="DO37" s="96"/>
      <c r="DP37" s="97"/>
      <c r="DQ37" s="98" t="s">
        <v>292</v>
      </c>
      <c r="DS37" s="89"/>
      <c r="DT37" s="158"/>
      <c r="DU37" s="90" t="str">
        <f>IF(DY37="","",DU$3)</f>
        <v/>
      </c>
      <c r="DV37" s="91" t="str">
        <f>IF(DY37="","",DU$1)</f>
        <v/>
      </c>
      <c r="DW37" s="92" t="str">
        <f>IF(DY37="","",DU$2)</f>
        <v/>
      </c>
      <c r="DX37" s="93" t="str">
        <f>IF(DY37="","",DU$3)</f>
        <v/>
      </c>
      <c r="DY37" s="94" t="str">
        <f>IF(EF37="","",IF(ISNUMBER(SEARCH(":",EF37)),MID(EF37,FIND(":",EF37)+2,FIND("(",EF37)-FIND(":",EF37)-3),LEFT(EF37,FIND("(",EF37)-2)))</f>
        <v/>
      </c>
      <c r="DZ37" s="95" t="str">
        <f>IF(EF37="","",MID(EF37,FIND("(",EF37)+1,4))</f>
        <v/>
      </c>
      <c r="EA37" s="96" t="str">
        <f>IF(ISNUMBER(SEARCH("*female*",EF37)),"female",IF(ISNUMBER(SEARCH("*male*",EF37)),"male",""))</f>
        <v/>
      </c>
      <c r="EB37" s="97" t="s">
        <v>292</v>
      </c>
      <c r="EC37" s="98" t="str">
        <f>IF(DY37="","",(MID(DY37,(SEARCH("^^",SUBSTITUTE(DY37," ","^^",LEN(DY37)-LEN(SUBSTITUTE(DY37," ","")))))+1,99)&amp;"_"&amp;LEFT(DY37,FIND(" ",DY37)-1)&amp;"_"&amp;DZ37))</f>
        <v/>
      </c>
      <c r="EE37" s="89"/>
      <c r="EF37" s="158"/>
      <c r="EG37" s="90" t="str">
        <f t="shared" si="57"/>
        <v/>
      </c>
      <c r="EH37" s="91" t="str">
        <f t="shared" si="58"/>
        <v/>
      </c>
      <c r="EI37" s="92" t="str">
        <f>IF(EK37="","",EG$2)</f>
        <v/>
      </c>
      <c r="EJ37" s="93" t="str">
        <f>IF(EK37="","",EG$3)</f>
        <v/>
      </c>
      <c r="EK37" s="94" t="str">
        <f t="shared" si="59"/>
        <v/>
      </c>
      <c r="EL37" s="95" t="str">
        <f t="shared" si="60"/>
        <v/>
      </c>
      <c r="EM37" s="96" t="str">
        <f t="shared" si="61"/>
        <v/>
      </c>
      <c r="EN37" s="97" t="str">
        <f t="shared" si="62"/>
        <v/>
      </c>
      <c r="EO37" s="98" t="str">
        <f t="shared" si="63"/>
        <v/>
      </c>
      <c r="EQ37" s="89"/>
      <c r="ER37" s="158"/>
      <c r="ES37" s="90" t="str">
        <f>IF(EW37="","",ES$3)</f>
        <v/>
      </c>
      <c r="ET37" s="91" t="str">
        <f>IF(EW37="","",ES$1)</f>
        <v/>
      </c>
      <c r="EU37" s="92"/>
      <c r="EV37" s="93"/>
      <c r="EW37" s="94" t="str">
        <f>IF(FD37="","",IF(ISNUMBER(SEARCH(":",FD37)),MID(FD37,FIND(":",FD37)+2,FIND("(",FD37)-FIND(":",FD37)-3),LEFT(FD37,FIND("(",FD37)-2)))</f>
        <v/>
      </c>
      <c r="EX37" s="95" t="str">
        <f>IF(FD37="","",MID(FD37,FIND("(",FD37)+1,4))</f>
        <v/>
      </c>
      <c r="EY37" s="96" t="str">
        <f>IF(ISNUMBER(SEARCH("*female*",FD37)),"female",IF(ISNUMBER(SEARCH("*male*",FD37)),"male",""))</f>
        <v/>
      </c>
      <c r="EZ37" s="97" t="str">
        <f>IF(FD37="","",IF(ISERROR(MID(FD37,FIND("male,",FD37)+6,(FIND(")",FD37)-(FIND("male,",FD37)+6))))=TRUE,"missing/error",MID(FD37,FIND("male,",FD37)+6,(FIND(")",FD37)-(FIND("male,",FD37)+6)))))</f>
        <v/>
      </c>
      <c r="FA37" s="98" t="str">
        <f>IF(EW37="","",(MID(EW37,(SEARCH("^^",SUBSTITUTE(EW37," ","^^",LEN(EW37)-LEN(SUBSTITUTE(EW37," ","")))))+1,99)&amp;"_"&amp;LEFT(EW37,FIND(" ",EW37)-1)&amp;"_"&amp;EX37))</f>
        <v/>
      </c>
      <c r="FC37" s="89"/>
      <c r="FD37" s="158"/>
      <c r="FE37" s="90" t="str">
        <f t="shared" si="48"/>
        <v/>
      </c>
      <c r="FF37" s="91" t="str">
        <f t="shared" si="49"/>
        <v/>
      </c>
      <c r="FG37" s="92" t="str">
        <f t="shared" si="50"/>
        <v/>
      </c>
      <c r="FH37" s="93" t="str">
        <f t="shared" si="51"/>
        <v/>
      </c>
      <c r="FI37" s="94" t="str">
        <f t="shared" si="52"/>
        <v/>
      </c>
      <c r="FJ37" s="95" t="str">
        <f t="shared" si="53"/>
        <v/>
      </c>
      <c r="FK37" s="96" t="str">
        <f t="shared" si="54"/>
        <v/>
      </c>
      <c r="FL37" s="97" t="str">
        <f t="shared" si="55"/>
        <v/>
      </c>
      <c r="FM37" s="98" t="str">
        <f t="shared" si="56"/>
        <v/>
      </c>
      <c r="FO37" s="89"/>
      <c r="FP37" s="217"/>
      <c r="FQ37" s="90" t="str">
        <f>IF(FU37="","",#REF!)</f>
        <v/>
      </c>
      <c r="FR37" s="91" t="str">
        <f>IF(FU37="","",FQ$1)</f>
        <v/>
      </c>
      <c r="FS37" s="92"/>
      <c r="FT37" s="93"/>
      <c r="FU37" s="94" t="str">
        <f>IF(GB37="","",IF(ISNUMBER(SEARCH(":",GB37)),MID(GB37,FIND(":",GB37)+2,FIND("(",GB37)-FIND(":",GB37)-3),LEFT(GB37,FIND("(",GB37)-2)))</f>
        <v/>
      </c>
      <c r="FV37" s="95" t="str">
        <f>IF(GB37="","",MID(GB37,FIND("(",GB37)+1,4))</f>
        <v/>
      </c>
      <c r="FW37" s="96" t="str">
        <f>IF(ISNUMBER(SEARCH("*female*",GB37)),"female",IF(ISNUMBER(SEARCH("*male*",GB37)),"male",""))</f>
        <v/>
      </c>
      <c r="FX37" s="97" t="str">
        <f>IF(GB37="","",IF(ISERROR(MID(GB37,FIND("male,",GB37)+6,(FIND(")",GB37)-(FIND("male,",GB37)+6))))=TRUE,"missing/error",MID(GB37,FIND("male,",GB37)+6,(FIND(")",GB37)-(FIND("male,",GB37)+6)))))</f>
        <v/>
      </c>
      <c r="FY37" s="98" t="str">
        <f>IF(FU37="","",(MID(FU37,(SEARCH("^^",SUBSTITUTE(FU37," ","^^",LEN(FU37)-LEN(SUBSTITUTE(FU37," ","")))))+1,99)&amp;"_"&amp;LEFT(FU37,FIND(" ",FU37)-1)&amp;"_"&amp;FV37))</f>
        <v/>
      </c>
      <c r="GA37" s="89"/>
      <c r="GB37" s="158"/>
      <c r="GC37" s="90" t="str">
        <f>IF(GG37="","",GC$3)</f>
        <v/>
      </c>
      <c r="GD37" s="91" t="str">
        <f>IF(GG37="","",GC$1)</f>
        <v/>
      </c>
      <c r="GE37" s="92"/>
      <c r="GF37" s="93"/>
      <c r="GG37" s="94" t="str">
        <f>IF(GN37="","",IF(ISNUMBER(SEARCH(":",GN37)),MID(GN37,FIND(":",GN37)+2,FIND("(",GN37)-FIND(":",GN37)-3),LEFT(GN37,FIND("(",GN37)-2)))</f>
        <v/>
      </c>
      <c r="GH37" s="95" t="str">
        <f>IF(GN37="","",MID(GN37,FIND("(",GN37)+1,4))</f>
        <v/>
      </c>
      <c r="GI37" s="96" t="str">
        <f>IF(ISNUMBER(SEARCH("*female*",GN37)),"female",IF(ISNUMBER(SEARCH("*male*",GN37)),"male",""))</f>
        <v/>
      </c>
      <c r="GJ37" s="97" t="str">
        <f>IF(GN37="","",IF(ISERROR(MID(GN37,FIND("male,",GN37)+6,(FIND(")",GN37)-(FIND("male,",GN37)+6))))=TRUE,"missing/error",MID(GN37,FIND("male,",GN37)+6,(FIND(")",GN37)-(FIND("male,",GN37)+6)))))</f>
        <v/>
      </c>
      <c r="GK37" s="98" t="str">
        <f>IF(GG37="","",(MID(GG37,(SEARCH("^^",SUBSTITUTE(GG37," ","^^",LEN(GG37)-LEN(SUBSTITUTE(GG37," ","")))))+1,99)&amp;"_"&amp;LEFT(GG37,FIND(" ",GG37)-1)&amp;"_"&amp;GH37))</f>
        <v/>
      </c>
      <c r="GM37" s="89"/>
      <c r="GN37" s="158"/>
      <c r="GO37" s="90" t="str">
        <f>IF(GS37="","",GO$3)</f>
        <v/>
      </c>
      <c r="GP37" s="91" t="str">
        <f>IF(GS37="","",GO$1)</f>
        <v/>
      </c>
      <c r="GQ37" s="92"/>
      <c r="GR37" s="93"/>
      <c r="GS37" s="94" t="str">
        <f>IF(GZ37="","",IF(ISNUMBER(SEARCH(":",GZ37)),MID(GZ37,FIND(":",GZ37)+2,FIND("(",GZ37)-FIND(":",GZ37)-3),LEFT(GZ37,FIND("(",GZ37)-2)))</f>
        <v/>
      </c>
      <c r="GT37" s="95" t="str">
        <f>IF(GZ37="","",MID(GZ37,FIND("(",GZ37)+1,4))</f>
        <v/>
      </c>
      <c r="GU37" s="96" t="str">
        <f>IF(ISNUMBER(SEARCH("*female*",GZ37)),"female",IF(ISNUMBER(SEARCH("*male*",GZ37)),"male",""))</f>
        <v/>
      </c>
      <c r="GV37" s="97" t="str">
        <f>IF(GZ37="","",IF(ISERROR(MID(GZ37,FIND("male,",GZ37)+6,(FIND(")",GZ37)-(FIND("male,",GZ37)+6))))=TRUE,"missing/error",MID(GZ37,FIND("male,",GZ37)+6,(FIND(")",GZ37)-(FIND("male,",GZ37)+6)))))</f>
        <v/>
      </c>
      <c r="GW37" s="98" t="str">
        <f>IF(GS37="","",(MID(GS37,(SEARCH("^^",SUBSTITUTE(GS37," ","^^",LEN(GS37)-LEN(SUBSTITUTE(GS37," ","")))))+1,99)&amp;"_"&amp;LEFT(GS37,FIND(" ",GS37)-1)&amp;"_"&amp;GT37))</f>
        <v/>
      </c>
      <c r="GY37" s="89"/>
      <c r="GZ37" s="158"/>
      <c r="HA37" s="90" t="str">
        <f>IF(HE37="","",HA$3)</f>
        <v/>
      </c>
      <c r="HB37" s="91" t="str">
        <f>IF(HE37="","",HA$1)</f>
        <v/>
      </c>
      <c r="HC37" s="92"/>
      <c r="HD37" s="93"/>
      <c r="HE37" s="94" t="str">
        <f>IF(HL37="","",IF(ISNUMBER(SEARCH(":",HL37)),MID(HL37,FIND(":",HL37)+2,FIND("(",HL37)-FIND(":",HL37)-3),LEFT(HL37,FIND("(",HL37)-2)))</f>
        <v/>
      </c>
      <c r="HF37" s="95" t="str">
        <f>IF(HL37="","",MID(HL37,FIND("(",HL37)+1,4))</f>
        <v/>
      </c>
      <c r="HG37" s="96" t="str">
        <f>IF(ISNUMBER(SEARCH("*female*",HL37)),"female",IF(ISNUMBER(SEARCH("*male*",HL37)),"male",""))</f>
        <v/>
      </c>
      <c r="HH37" s="97" t="str">
        <f>IF(HL37="","",IF(ISERROR(MID(HL37,FIND("male,",HL37)+6,(FIND(")",HL37)-(FIND("male,",HL37)+6))))=TRUE,"missing/error",MID(HL37,FIND("male,",HL37)+6,(FIND(")",HL37)-(FIND("male,",HL37)+6)))))</f>
        <v/>
      </c>
      <c r="HI37" s="98" t="str">
        <f>IF(HE37="","",(MID(HE37,(SEARCH("^^",SUBSTITUTE(HE37," ","^^",LEN(HE37)-LEN(SUBSTITUTE(HE37," ","")))))+1,99)&amp;"_"&amp;LEFT(HE37,FIND(" ",HE37)-1)&amp;"_"&amp;HF37))</f>
        <v/>
      </c>
      <c r="HK37" s="89"/>
      <c r="HL37" s="158" t="s">
        <v>292</v>
      </c>
      <c r="HM37" s="90" t="str">
        <f>IF(HQ37="","",HM$3)</f>
        <v/>
      </c>
      <c r="HN37" s="91" t="str">
        <f>IF(HQ37="","",HM$1)</f>
        <v/>
      </c>
      <c r="HO37" s="92"/>
      <c r="HP37" s="93"/>
      <c r="HQ37" s="94" t="str">
        <f>IF(HX37="","",IF(ISNUMBER(SEARCH(":",HX37)),MID(HX37,FIND(":",HX37)+2,FIND("(",HX37)-FIND(":",HX37)-3),LEFT(HX37,FIND("(",HX37)-2)))</f>
        <v/>
      </c>
      <c r="HR37" s="95" t="str">
        <f>IF(HX37="","",MID(HX37,FIND("(",HX37)+1,4))</f>
        <v/>
      </c>
      <c r="HS37" s="96" t="str">
        <f>IF(ISNUMBER(SEARCH("*female*",HX37)),"female",IF(ISNUMBER(SEARCH("*male*",HX37)),"male",""))</f>
        <v/>
      </c>
      <c r="HT37" s="97" t="str">
        <f>IF(HX37="","",IF(ISERROR(MID(HX37,FIND("male,",HX37)+6,(FIND(")",HX37)-(FIND("male,",HX37)+6))))=TRUE,"missing/error",MID(HX37,FIND("male,",HX37)+6,(FIND(")",HX37)-(FIND("male,",HX37)+6)))))</f>
        <v/>
      </c>
      <c r="HU37" s="98" t="str">
        <f>IF(HQ37="","",(MID(HQ37,(SEARCH("^^",SUBSTITUTE(HQ37," ","^^",LEN(HQ37)-LEN(SUBSTITUTE(HQ37," ","")))))+1,99)&amp;"_"&amp;LEFT(HQ37,FIND(" ",HQ37)-1)&amp;"_"&amp;HR37))</f>
        <v/>
      </c>
      <c r="HW37" s="89"/>
      <c r="HX37" s="158"/>
      <c r="HY37" s="90" t="str">
        <f>IF(IC37="","",HY$3)</f>
        <v/>
      </c>
      <c r="HZ37" s="91" t="str">
        <f>IF(IC37="","",HY$1)</f>
        <v/>
      </c>
      <c r="IA37" s="92"/>
      <c r="IB37" s="93"/>
      <c r="IC37" s="94" t="str">
        <f>IF(IJ37="","",IF(ISNUMBER(SEARCH(":",IJ37)),MID(IJ37,FIND(":",IJ37)+2,FIND("(",IJ37)-FIND(":",IJ37)-3),LEFT(IJ37,FIND("(",IJ37)-2)))</f>
        <v/>
      </c>
      <c r="ID37" s="95" t="str">
        <f>IF(IJ37="","",MID(IJ37,FIND("(",IJ37)+1,4))</f>
        <v/>
      </c>
      <c r="IE37" s="96" t="str">
        <f>IF(ISNUMBER(SEARCH("*female*",IJ37)),"female",IF(ISNUMBER(SEARCH("*male*",IJ37)),"male",""))</f>
        <v/>
      </c>
      <c r="IF37" s="97" t="str">
        <f>IF(IJ37="","",IF(ISERROR(MID(IJ37,FIND("male,",IJ37)+6,(FIND(")",IJ37)-(FIND("male,",IJ37)+6))))=TRUE,"missing/error",MID(IJ37,FIND("male,",IJ37)+6,(FIND(")",IJ37)-(FIND("male,",IJ37)+6)))))</f>
        <v/>
      </c>
      <c r="IG37" s="98" t="str">
        <f>IF(IC37="","",(MID(IC37,(SEARCH("^^",SUBSTITUTE(IC37," ","^^",LEN(IC37)-LEN(SUBSTITUTE(IC37," ","")))))+1,99)&amp;"_"&amp;LEFT(IC37,FIND(" ",IC37)-1)&amp;"_"&amp;ID37))</f>
        <v/>
      </c>
      <c r="II37" s="89"/>
      <c r="IJ37" s="158"/>
      <c r="IK37" s="90" t="str">
        <f>IF(IO37="","",IK$3)</f>
        <v/>
      </c>
      <c r="IL37" s="91" t="str">
        <f>IF(IO37="","",IK$1)</f>
        <v/>
      </c>
      <c r="IM37" s="92"/>
      <c r="IN37" s="93"/>
      <c r="IO37" s="94" t="str">
        <f>IF(IV37="","",IF(ISNUMBER(SEARCH(":",IV37)),MID(IV37,FIND(":",IV37)+2,FIND("(",IV37)-FIND(":",IV37)-3),LEFT(IV37,FIND("(",IV37)-2)))</f>
        <v/>
      </c>
      <c r="IP37" s="95" t="str">
        <f>IF(IV37="","",MID(IV37,FIND("(",IV37)+1,4))</f>
        <v/>
      </c>
      <c r="IQ37" s="96" t="str">
        <f>IF(ISNUMBER(SEARCH("*female*",IV37)),"female",IF(ISNUMBER(SEARCH("*male*",IV37)),"male",""))</f>
        <v/>
      </c>
      <c r="IR37" s="97" t="str">
        <f>IF(IV37="","",IF(ISERROR(MID(IV37,FIND("male,",IV37)+6,(FIND(")",IV37)-(FIND("male,",IV37)+6))))=TRUE,"missing/error",MID(IV37,FIND("male,",IV37)+6,(FIND(")",IV37)-(FIND("male,",IV37)+6)))))</f>
        <v/>
      </c>
      <c r="IS37" s="98" t="str">
        <f>IF(IO37="","",(MID(IO37,(SEARCH("^^",SUBSTITUTE(IO37," ","^^",LEN(IO37)-LEN(SUBSTITUTE(IO37," ","")))))+1,99)&amp;"_"&amp;LEFT(IO37,FIND(" ",IO37)-1)&amp;"_"&amp;IP37))</f>
        <v/>
      </c>
      <c r="IU37" s="89"/>
      <c r="IV37" s="158"/>
      <c r="IW37" s="90" t="str">
        <f>IF(JA37="","",IW$3)</f>
        <v/>
      </c>
      <c r="IX37" s="91" t="str">
        <f>IF(JA37="","",IW$1)</f>
        <v/>
      </c>
      <c r="IY37" s="92"/>
      <c r="IZ37" s="93"/>
      <c r="JA37" s="94" t="str">
        <f>IF(JH37="","",IF(ISNUMBER(SEARCH(":",JH37)),MID(JH37,FIND(":",JH37)+2,FIND("(",JH37)-FIND(":",JH37)-3),LEFT(JH37,FIND("(",JH37)-2)))</f>
        <v/>
      </c>
      <c r="JB37" s="95" t="str">
        <f>IF(JH37="","",MID(JH37,FIND("(",JH37)+1,4))</f>
        <v/>
      </c>
      <c r="JC37" s="96" t="str">
        <f>IF(ISNUMBER(SEARCH("*female*",JH37)),"female",IF(ISNUMBER(SEARCH("*male*",JH37)),"male",""))</f>
        <v/>
      </c>
      <c r="JD37" s="97" t="str">
        <f>IF(JH37="","",IF(ISERROR(MID(JH37,FIND("male,",JH37)+6,(FIND(")",JH37)-(FIND("male,",JH37)+6))))=TRUE,"missing/error",MID(JH37,FIND("male,",JH37)+6,(FIND(")",JH37)-(FIND("male,",JH37)+6)))))</f>
        <v/>
      </c>
      <c r="JE37" s="98" t="str">
        <f>IF(JA37="","",(MID(JA37,(SEARCH("^^",SUBSTITUTE(JA37," ","^^",LEN(JA37)-LEN(SUBSTITUTE(JA37," ","")))))+1,99)&amp;"_"&amp;LEFT(JA37,FIND(" ",JA37)-1)&amp;"_"&amp;JB37))</f>
        <v/>
      </c>
      <c r="JG37" s="89"/>
      <c r="JH37" s="146"/>
      <c r="JI37" s="90" t="str">
        <f>IF(JM37="","",JI$3)</f>
        <v/>
      </c>
      <c r="JJ37" s="91" t="str">
        <f>IF(JM37="","",JI$1)</f>
        <v/>
      </c>
      <c r="JK37" s="92"/>
      <c r="JL37" s="93"/>
      <c r="JM37" s="94" t="str">
        <f>IF(JT37="","",IF(ISNUMBER(SEARCH(":",JT37)),MID(JT37,FIND(":",JT37)+2,FIND("(",JT37)-FIND(":",JT37)-3),LEFT(JT37,FIND("(",JT37)-2)))</f>
        <v/>
      </c>
      <c r="JN37" s="95" t="str">
        <f>IF(JT37="","",MID(JT37,FIND("(",JT37)+1,4))</f>
        <v/>
      </c>
      <c r="JO37" s="96" t="str">
        <f>IF(ISNUMBER(SEARCH("*female*",JT37)),"female",IF(ISNUMBER(SEARCH("*male*",JT37)),"male",""))</f>
        <v/>
      </c>
      <c r="JP37" s="97" t="str">
        <f>IF(JT37="","",IF(ISERROR(MID(JT37,FIND("male,",JT37)+6,(FIND(")",JT37)-(FIND("male,",JT37)+6))))=TRUE,"missing/error",MID(JT37,FIND("male,",JT37)+6,(FIND(")",JT37)-(FIND("male,",JT37)+6)))))</f>
        <v/>
      </c>
      <c r="JQ37" s="98" t="str">
        <f>IF(JM37="","",(MID(JM37,(SEARCH("^^",SUBSTITUTE(JM37," ","^^",LEN(JM37)-LEN(SUBSTITUTE(JM37," ","")))))+1,99)&amp;"_"&amp;LEFT(JM37,FIND(" ",JM37)-1)&amp;"_"&amp;JN37))</f>
        <v/>
      </c>
      <c r="JS37" s="89"/>
      <c r="JT37" s="146"/>
      <c r="JU37" s="90" t="str">
        <f>IF(JY37="","",JU$3)</f>
        <v/>
      </c>
      <c r="JV37" s="91" t="str">
        <f>IF(JY37="","",JU$1)</f>
        <v/>
      </c>
      <c r="JW37" s="92"/>
      <c r="JX37" s="93"/>
      <c r="JY37" s="94" t="str">
        <f>IF(KF37="","",IF(ISNUMBER(SEARCH(":",KF37)),MID(KF37,FIND(":",KF37)+2,FIND("(",KF37)-FIND(":",KF37)-3),LEFT(KF37,FIND("(",KF37)-2)))</f>
        <v/>
      </c>
      <c r="JZ37" s="95" t="str">
        <f>IF(KF37="","",MID(KF37,FIND("(",KF37)+1,4))</f>
        <v/>
      </c>
      <c r="KA37" s="96" t="str">
        <f>IF(ISNUMBER(SEARCH("*female*",KF37)),"female",IF(ISNUMBER(SEARCH("*male*",KF37)),"male",""))</f>
        <v/>
      </c>
      <c r="KB37" s="97" t="str">
        <f>IF(KF37="","",IF(ISERROR(MID(KF37,FIND("male,",KF37)+6,(FIND(")",KF37)-(FIND("male,",KF37)+6))))=TRUE,"missing/error",MID(KF37,FIND("male,",KF37)+6,(FIND(")",KF37)-(FIND("male,",KF37)+6)))))</f>
        <v/>
      </c>
      <c r="KC37" s="98" t="str">
        <f>IF(JY37="","",(MID(JY37,(SEARCH("^^",SUBSTITUTE(JY37," ","^^",LEN(JY37)-LEN(SUBSTITUTE(JY37," ","")))))+1,99)&amp;"_"&amp;LEFT(JY37,FIND(" ",JY37)-1)&amp;"_"&amp;JZ37))</f>
        <v/>
      </c>
      <c r="KE37" s="89"/>
      <c r="KF37" s="146"/>
    </row>
    <row r="38" spans="1:292" ht="13.5" customHeight="1">
      <c r="A38" s="16"/>
      <c r="B38" s="89" t="s">
        <v>874</v>
      </c>
      <c r="D38" s="158" t="s">
        <v>875</v>
      </c>
      <c r="E38" s="90"/>
      <c r="F38" s="91"/>
      <c r="G38" s="92"/>
      <c r="H38" s="93"/>
      <c r="I38" s="94" t="s">
        <v>292</v>
      </c>
      <c r="J38" s="95"/>
      <c r="K38" s="96"/>
      <c r="L38" s="97"/>
      <c r="M38" s="98" t="s">
        <v>292</v>
      </c>
      <c r="O38" s="89"/>
      <c r="P38" s="158"/>
      <c r="Q38" s="90"/>
      <c r="R38" s="91"/>
      <c r="S38" s="92"/>
      <c r="T38" s="93"/>
      <c r="U38" s="94" t="s">
        <v>292</v>
      </c>
      <c r="V38" s="95"/>
      <c r="W38" s="96"/>
      <c r="X38" s="97"/>
      <c r="Y38" s="98" t="s">
        <v>292</v>
      </c>
      <c r="AA38" s="89"/>
      <c r="AB38" s="158"/>
      <c r="AC38" s="90"/>
      <c r="AD38" s="91"/>
      <c r="AE38" s="92"/>
      <c r="AF38" s="93"/>
      <c r="AG38" s="94" t="s">
        <v>292</v>
      </c>
      <c r="AH38" s="95"/>
      <c r="AI38" s="96"/>
      <c r="AJ38" s="97"/>
      <c r="AK38" s="98" t="s">
        <v>292</v>
      </c>
      <c r="AM38" s="89"/>
      <c r="AN38" s="158"/>
      <c r="AO38" s="90"/>
      <c r="AP38" s="91"/>
      <c r="AQ38" s="92"/>
      <c r="AR38" s="93"/>
      <c r="AS38" s="94" t="s">
        <v>292</v>
      </c>
      <c r="AT38" s="95"/>
      <c r="AU38" s="96"/>
      <c r="AV38" s="97"/>
      <c r="AW38" s="98" t="s">
        <v>292</v>
      </c>
      <c r="AY38" s="89"/>
      <c r="AZ38" s="158"/>
      <c r="BA38" s="90">
        <v>36354</v>
      </c>
      <c r="BB38" s="91" t="s">
        <v>440</v>
      </c>
      <c r="BC38" s="92">
        <v>36354</v>
      </c>
      <c r="BD38" s="93">
        <v>37814</v>
      </c>
      <c r="BE38" s="94" t="s">
        <v>826</v>
      </c>
      <c r="BF38" s="95">
        <v>1955</v>
      </c>
      <c r="BG38" s="96" t="s">
        <v>790</v>
      </c>
      <c r="BH38" s="97" t="s">
        <v>321</v>
      </c>
      <c r="BI38" s="98" t="s">
        <v>827</v>
      </c>
      <c r="BK38" s="89"/>
      <c r="BL38" s="158"/>
      <c r="BM38" s="90"/>
      <c r="BN38" s="91"/>
      <c r="BO38" s="92"/>
      <c r="BP38" s="93"/>
      <c r="BQ38" s="94" t="s">
        <v>292</v>
      </c>
      <c r="BR38" s="95"/>
      <c r="BS38" s="96"/>
      <c r="BT38" s="97"/>
      <c r="BU38" s="98" t="s">
        <v>292</v>
      </c>
      <c r="BW38" s="89"/>
      <c r="BX38" s="158"/>
      <c r="BY38" s="90"/>
      <c r="BZ38" s="91"/>
      <c r="CA38" s="92"/>
      <c r="CB38" s="93"/>
      <c r="CC38" s="94" t="s">
        <v>292</v>
      </c>
      <c r="CD38" s="95"/>
      <c r="CE38" s="96"/>
      <c r="CF38" s="97"/>
      <c r="CG38" s="98" t="s">
        <v>292</v>
      </c>
      <c r="CI38" s="89"/>
      <c r="CJ38" s="158"/>
      <c r="CK38" s="90"/>
      <c r="CL38" s="91"/>
      <c r="CM38" s="92"/>
      <c r="CN38" s="93"/>
      <c r="CO38" s="94" t="s">
        <v>292</v>
      </c>
      <c r="CP38" s="95"/>
      <c r="CQ38" s="96"/>
      <c r="CR38" s="97"/>
      <c r="CS38" s="98" t="s">
        <v>292</v>
      </c>
      <c r="CU38" s="89"/>
      <c r="CV38" s="158"/>
      <c r="CW38" s="90"/>
      <c r="CX38" s="91"/>
      <c r="CY38" s="92"/>
      <c r="CZ38" s="93"/>
      <c r="DA38" s="94" t="s">
        <v>292</v>
      </c>
      <c r="DB38" s="95"/>
      <c r="DC38" s="96"/>
      <c r="DD38" s="97"/>
      <c r="DE38" s="98" t="s">
        <v>292</v>
      </c>
      <c r="DG38" s="89"/>
      <c r="DH38" s="158"/>
      <c r="DI38" s="90"/>
      <c r="DJ38" s="91"/>
      <c r="DK38" s="92"/>
      <c r="DL38" s="93"/>
      <c r="DM38" s="94" t="s">
        <v>292</v>
      </c>
      <c r="DN38" s="95"/>
      <c r="DO38" s="96"/>
      <c r="DP38" s="97"/>
      <c r="DQ38" s="98" t="s">
        <v>292</v>
      </c>
      <c r="DS38" s="89"/>
      <c r="DT38" s="158"/>
      <c r="DU38" s="90" t="str">
        <f>IF(DY38="","",DU$3)</f>
        <v/>
      </c>
      <c r="DV38" s="91" t="str">
        <f>IF(DY38="","",DU$1)</f>
        <v/>
      </c>
      <c r="DW38" s="92" t="str">
        <f>IF(DY38="","",DU$2)</f>
        <v/>
      </c>
      <c r="DX38" s="93" t="str">
        <f>IF(DY38="","",DU$3)</f>
        <v/>
      </c>
      <c r="DY38" s="94" t="str">
        <f>IF(EF38="","",IF(ISNUMBER(SEARCH(":",EF38)),MID(EF38,FIND(":",EF38)+2,FIND("(",EF38)-FIND(":",EF38)-3),LEFT(EF38,FIND("(",EF38)-2)))</f>
        <v/>
      </c>
      <c r="DZ38" s="95" t="str">
        <f>IF(EF38="","",MID(EF38,FIND("(",EF38)+1,4))</f>
        <v/>
      </c>
      <c r="EA38" s="96" t="str">
        <f>IF(ISNUMBER(SEARCH("*female*",EF38)),"female",IF(ISNUMBER(SEARCH("*male*",EF38)),"male",""))</f>
        <v/>
      </c>
      <c r="EB38" s="97" t="s">
        <v>292</v>
      </c>
      <c r="EC38" s="98" t="str">
        <f>IF(DY38="","",(MID(DY38,(SEARCH("^^",SUBSTITUTE(DY38," ","^^",LEN(DY38)-LEN(SUBSTITUTE(DY38," ","")))))+1,99)&amp;"_"&amp;LEFT(DY38,FIND(" ",DY38)-1)&amp;"_"&amp;DZ38))</f>
        <v/>
      </c>
      <c r="EE38" s="89"/>
      <c r="EF38" s="158"/>
      <c r="EG38" s="90" t="str">
        <f t="shared" si="57"/>
        <v/>
      </c>
      <c r="EH38" s="91" t="str">
        <f t="shared" si="58"/>
        <v/>
      </c>
      <c r="EI38" s="92" t="str">
        <f>IF(EK38="","",EG$2)</f>
        <v/>
      </c>
      <c r="EJ38" s="93" t="str">
        <f>IF(EK38="","",EG$3)</f>
        <v/>
      </c>
      <c r="EK38" s="94" t="str">
        <f t="shared" si="59"/>
        <v/>
      </c>
      <c r="EL38" s="95" t="str">
        <f t="shared" si="60"/>
        <v/>
      </c>
      <c r="EM38" s="96" t="str">
        <f t="shared" si="61"/>
        <v/>
      </c>
      <c r="EN38" s="97" t="str">
        <f t="shared" si="62"/>
        <v/>
      </c>
      <c r="EO38" s="98" t="str">
        <f t="shared" si="63"/>
        <v/>
      </c>
      <c r="EQ38" s="89"/>
      <c r="ER38" s="158"/>
      <c r="ES38" s="90" t="str">
        <f>IF(EW38="","",ES$3)</f>
        <v/>
      </c>
      <c r="ET38" s="91" t="str">
        <f>IF(EW38="","",ES$1)</f>
        <v/>
      </c>
      <c r="EU38" s="92"/>
      <c r="EV38" s="93"/>
      <c r="EW38" s="94" t="str">
        <f>IF(FD38="","",IF(ISNUMBER(SEARCH(":",FD38)),MID(FD38,FIND(":",FD38)+2,FIND("(",FD38)-FIND(":",FD38)-3),LEFT(FD38,FIND("(",FD38)-2)))</f>
        <v/>
      </c>
      <c r="EX38" s="95" t="str">
        <f>IF(FD38="","",MID(FD38,FIND("(",FD38)+1,4))</f>
        <v/>
      </c>
      <c r="EY38" s="96" t="str">
        <f>IF(ISNUMBER(SEARCH("*female*",FD38)),"female",IF(ISNUMBER(SEARCH("*male*",FD38)),"male",""))</f>
        <v/>
      </c>
      <c r="EZ38" s="97" t="str">
        <f>IF(FD38="","",IF(ISERROR(MID(FD38,FIND("male,",FD38)+6,(FIND(")",FD38)-(FIND("male,",FD38)+6))))=TRUE,"missing/error",MID(FD38,FIND("male,",FD38)+6,(FIND(")",FD38)-(FIND("male,",FD38)+6)))))</f>
        <v/>
      </c>
      <c r="FA38" s="98" t="str">
        <f>IF(EW38="","",(MID(EW38,(SEARCH("^^",SUBSTITUTE(EW38," ","^^",LEN(EW38)-LEN(SUBSTITUTE(EW38," ","")))))+1,99)&amp;"_"&amp;LEFT(EW38,FIND(" ",EW38)-1)&amp;"_"&amp;EX38))</f>
        <v/>
      </c>
      <c r="FC38" s="89"/>
      <c r="FD38" s="158"/>
      <c r="FE38" s="90" t="str">
        <f t="shared" si="48"/>
        <v/>
      </c>
      <c r="FF38" s="91" t="str">
        <f t="shared" si="49"/>
        <v/>
      </c>
      <c r="FG38" s="92" t="str">
        <f t="shared" si="50"/>
        <v/>
      </c>
      <c r="FH38" s="93" t="str">
        <f t="shared" si="51"/>
        <v/>
      </c>
      <c r="FI38" s="94" t="str">
        <f t="shared" si="52"/>
        <v/>
      </c>
      <c r="FJ38" s="95" t="str">
        <f t="shared" si="53"/>
        <v/>
      </c>
      <c r="FK38" s="96" t="str">
        <f t="shared" si="54"/>
        <v/>
      </c>
      <c r="FL38" s="97" t="str">
        <f t="shared" si="55"/>
        <v/>
      </c>
      <c r="FM38" s="98" t="str">
        <f t="shared" si="56"/>
        <v/>
      </c>
      <c r="FO38" s="89"/>
      <c r="FP38" s="217"/>
      <c r="FQ38" s="90" t="str">
        <f>IF(FU38="","",#REF!)</f>
        <v/>
      </c>
      <c r="FR38" s="91" t="str">
        <f>IF(FU38="","",FQ$1)</f>
        <v/>
      </c>
      <c r="FS38" s="92"/>
      <c r="FT38" s="93"/>
      <c r="FU38" s="94" t="str">
        <f>IF(GB38="","",IF(ISNUMBER(SEARCH(":",GB38)),MID(GB38,FIND(":",GB38)+2,FIND("(",GB38)-FIND(":",GB38)-3),LEFT(GB38,FIND("(",GB38)-2)))</f>
        <v/>
      </c>
      <c r="FV38" s="95" t="str">
        <f>IF(GB38="","",MID(GB38,FIND("(",GB38)+1,4))</f>
        <v/>
      </c>
      <c r="FW38" s="96" t="str">
        <f>IF(ISNUMBER(SEARCH("*female*",GB38)),"female",IF(ISNUMBER(SEARCH("*male*",GB38)),"male",""))</f>
        <v/>
      </c>
      <c r="FX38" s="97" t="str">
        <f>IF(GB38="","",IF(ISERROR(MID(GB38,FIND("male,",GB38)+6,(FIND(")",GB38)-(FIND("male,",GB38)+6))))=TRUE,"missing/error",MID(GB38,FIND("male,",GB38)+6,(FIND(")",GB38)-(FIND("male,",GB38)+6)))))</f>
        <v/>
      </c>
      <c r="FY38" s="98" t="str">
        <f>IF(FU38="","",(MID(FU38,(SEARCH("^^",SUBSTITUTE(FU38," ","^^",LEN(FU38)-LEN(SUBSTITUTE(FU38," ","")))))+1,99)&amp;"_"&amp;LEFT(FU38,FIND(" ",FU38)-1)&amp;"_"&amp;FV38))</f>
        <v/>
      </c>
      <c r="GA38" s="89"/>
      <c r="GB38" s="158"/>
      <c r="GC38" s="90" t="str">
        <f>IF(GG38="","",GC$3)</f>
        <v/>
      </c>
      <c r="GD38" s="91" t="str">
        <f>IF(GG38="","",GC$1)</f>
        <v/>
      </c>
      <c r="GE38" s="92"/>
      <c r="GF38" s="93"/>
      <c r="GG38" s="94" t="str">
        <f>IF(GN38="","",IF(ISNUMBER(SEARCH(":",GN38)),MID(GN38,FIND(":",GN38)+2,FIND("(",GN38)-FIND(":",GN38)-3),LEFT(GN38,FIND("(",GN38)-2)))</f>
        <v/>
      </c>
      <c r="GH38" s="95" t="str">
        <f>IF(GN38="","",MID(GN38,FIND("(",GN38)+1,4))</f>
        <v/>
      </c>
      <c r="GI38" s="96" t="str">
        <f>IF(ISNUMBER(SEARCH("*female*",GN38)),"female",IF(ISNUMBER(SEARCH("*male*",GN38)),"male",""))</f>
        <v/>
      </c>
      <c r="GJ38" s="97" t="str">
        <f>IF(GN38="","",IF(ISERROR(MID(GN38,FIND("male,",GN38)+6,(FIND(")",GN38)-(FIND("male,",GN38)+6))))=TRUE,"missing/error",MID(GN38,FIND("male,",GN38)+6,(FIND(")",GN38)-(FIND("male,",GN38)+6)))))</f>
        <v/>
      </c>
      <c r="GK38" s="98" t="str">
        <f>IF(GG38="","",(MID(GG38,(SEARCH("^^",SUBSTITUTE(GG38," ","^^",LEN(GG38)-LEN(SUBSTITUTE(GG38," ","")))))+1,99)&amp;"_"&amp;LEFT(GG38,FIND(" ",GG38)-1)&amp;"_"&amp;GH38))</f>
        <v/>
      </c>
      <c r="GM38" s="89"/>
      <c r="GN38" s="158" t="s">
        <v>292</v>
      </c>
      <c r="GO38" s="90" t="str">
        <f>IF(GS38="","",GO$3)</f>
        <v/>
      </c>
      <c r="GP38" s="91" t="str">
        <f>IF(GS38="","",GO$1)</f>
        <v/>
      </c>
      <c r="GQ38" s="92"/>
      <c r="GR38" s="93"/>
      <c r="GS38" s="94" t="str">
        <f>IF(GZ38="","",IF(ISNUMBER(SEARCH(":",GZ38)),MID(GZ38,FIND(":",GZ38)+2,FIND("(",GZ38)-FIND(":",GZ38)-3),LEFT(GZ38,FIND("(",GZ38)-2)))</f>
        <v/>
      </c>
      <c r="GT38" s="95" t="str">
        <f>IF(GZ38="","",MID(GZ38,FIND("(",GZ38)+1,4))</f>
        <v/>
      </c>
      <c r="GU38" s="96" t="str">
        <f>IF(ISNUMBER(SEARCH("*female*",GZ38)),"female",IF(ISNUMBER(SEARCH("*male*",GZ38)),"male",""))</f>
        <v/>
      </c>
      <c r="GV38" s="97" t="str">
        <f>IF(GZ38="","",IF(ISERROR(MID(GZ38,FIND("male,",GZ38)+6,(FIND(")",GZ38)-(FIND("male,",GZ38)+6))))=TRUE,"missing/error",MID(GZ38,FIND("male,",GZ38)+6,(FIND(")",GZ38)-(FIND("male,",GZ38)+6)))))</f>
        <v/>
      </c>
      <c r="GW38" s="98" t="str">
        <f>IF(GS38="","",(MID(GS38,(SEARCH("^^",SUBSTITUTE(GS38," ","^^",LEN(GS38)-LEN(SUBSTITUTE(GS38," ","")))))+1,99)&amp;"_"&amp;LEFT(GS38,FIND(" ",GS38)-1)&amp;"_"&amp;GT38))</f>
        <v/>
      </c>
      <c r="GY38" s="89"/>
      <c r="GZ38" s="158"/>
      <c r="HA38" s="90" t="str">
        <f>IF(HE38="","",HA$3)</f>
        <v/>
      </c>
      <c r="HB38" s="91" t="str">
        <f>IF(HE38="","",HA$1)</f>
        <v/>
      </c>
      <c r="HC38" s="92"/>
      <c r="HD38" s="93"/>
      <c r="HE38" s="94" t="str">
        <f>IF(HL38="","",IF(ISNUMBER(SEARCH(":",HL38)),MID(HL38,FIND(":",HL38)+2,FIND("(",HL38)-FIND(":",HL38)-3),LEFT(HL38,FIND("(",HL38)-2)))</f>
        <v/>
      </c>
      <c r="HF38" s="95" t="str">
        <f>IF(HL38="","",MID(HL38,FIND("(",HL38)+1,4))</f>
        <v/>
      </c>
      <c r="HG38" s="96" t="str">
        <f>IF(ISNUMBER(SEARCH("*female*",HL38)),"female",IF(ISNUMBER(SEARCH("*male*",HL38)),"male",""))</f>
        <v/>
      </c>
      <c r="HH38" s="97" t="str">
        <f>IF(HL38="","",IF(ISERROR(MID(HL38,FIND("male,",HL38)+6,(FIND(")",HL38)-(FIND("male,",HL38)+6))))=TRUE,"missing/error",MID(HL38,FIND("male,",HL38)+6,(FIND(")",HL38)-(FIND("male,",HL38)+6)))))</f>
        <v/>
      </c>
      <c r="HI38" s="98" t="str">
        <f>IF(HE38="","",(MID(HE38,(SEARCH("^^",SUBSTITUTE(HE38," ","^^",LEN(HE38)-LEN(SUBSTITUTE(HE38," ","")))))+1,99)&amp;"_"&amp;LEFT(HE38,FIND(" ",HE38)-1)&amp;"_"&amp;HF38))</f>
        <v/>
      </c>
      <c r="HK38" s="89"/>
      <c r="HL38" s="158" t="s">
        <v>292</v>
      </c>
      <c r="HM38" s="90" t="str">
        <f>IF(HQ38="","",HM$3)</f>
        <v/>
      </c>
      <c r="HN38" s="91" t="str">
        <f>IF(HQ38="","",HM$1)</f>
        <v/>
      </c>
      <c r="HO38" s="92"/>
      <c r="HP38" s="93"/>
      <c r="HQ38" s="94" t="str">
        <f>IF(HX38="","",IF(ISNUMBER(SEARCH(":",HX38)),MID(HX38,FIND(":",HX38)+2,FIND("(",HX38)-FIND(":",HX38)-3),LEFT(HX38,FIND("(",HX38)-2)))</f>
        <v/>
      </c>
      <c r="HR38" s="95" t="str">
        <f>IF(HX38="","",MID(HX38,FIND("(",HX38)+1,4))</f>
        <v/>
      </c>
      <c r="HS38" s="96" t="str">
        <f>IF(ISNUMBER(SEARCH("*female*",HX38)),"female",IF(ISNUMBER(SEARCH("*male*",HX38)),"male",""))</f>
        <v/>
      </c>
      <c r="HT38" s="97" t="str">
        <f>IF(HX38="","",IF(ISERROR(MID(HX38,FIND("male,",HX38)+6,(FIND(")",HX38)-(FIND("male,",HX38)+6))))=TRUE,"missing/error",MID(HX38,FIND("male,",HX38)+6,(FIND(")",HX38)-(FIND("male,",HX38)+6)))))</f>
        <v/>
      </c>
      <c r="HU38" s="98" t="str">
        <f>IF(HQ38="","",(MID(HQ38,(SEARCH("^^",SUBSTITUTE(HQ38," ","^^",LEN(HQ38)-LEN(SUBSTITUTE(HQ38," ","")))))+1,99)&amp;"_"&amp;LEFT(HQ38,FIND(" ",HQ38)-1)&amp;"_"&amp;HR38))</f>
        <v/>
      </c>
      <c r="HW38" s="89"/>
      <c r="HX38" s="158"/>
      <c r="HY38" s="90" t="str">
        <f>IF(IC38="","",HY$3)</f>
        <v/>
      </c>
      <c r="HZ38" s="91" t="str">
        <f>IF(IC38="","",HY$1)</f>
        <v/>
      </c>
      <c r="IA38" s="92"/>
      <c r="IB38" s="93"/>
      <c r="IC38" s="94" t="str">
        <f>IF(IJ38="","",IF(ISNUMBER(SEARCH(":",IJ38)),MID(IJ38,FIND(":",IJ38)+2,FIND("(",IJ38)-FIND(":",IJ38)-3),LEFT(IJ38,FIND("(",IJ38)-2)))</f>
        <v/>
      </c>
      <c r="ID38" s="95" t="str">
        <f>IF(IJ38="","",MID(IJ38,FIND("(",IJ38)+1,4))</f>
        <v/>
      </c>
      <c r="IE38" s="96" t="str">
        <f>IF(ISNUMBER(SEARCH("*female*",IJ38)),"female",IF(ISNUMBER(SEARCH("*male*",IJ38)),"male",""))</f>
        <v/>
      </c>
      <c r="IF38" s="97" t="str">
        <f>IF(IJ38="","",IF(ISERROR(MID(IJ38,FIND("male,",IJ38)+6,(FIND(")",IJ38)-(FIND("male,",IJ38)+6))))=TRUE,"missing/error",MID(IJ38,FIND("male,",IJ38)+6,(FIND(")",IJ38)-(FIND("male,",IJ38)+6)))))</f>
        <v/>
      </c>
      <c r="IG38" s="98" t="str">
        <f>IF(IC38="","",(MID(IC38,(SEARCH("^^",SUBSTITUTE(IC38," ","^^",LEN(IC38)-LEN(SUBSTITUTE(IC38," ","")))))+1,99)&amp;"_"&amp;LEFT(IC38,FIND(" ",IC38)-1)&amp;"_"&amp;ID38))</f>
        <v/>
      </c>
      <c r="II38" s="89"/>
      <c r="IJ38" s="158"/>
      <c r="IK38" s="90" t="str">
        <f>IF(IO38="","",IK$3)</f>
        <v/>
      </c>
      <c r="IL38" s="91" t="str">
        <f>IF(IO38="","",IK$1)</f>
        <v/>
      </c>
      <c r="IM38" s="92"/>
      <c r="IN38" s="93"/>
      <c r="IO38" s="94" t="str">
        <f>IF(IV38="","",IF(ISNUMBER(SEARCH(":",IV38)),MID(IV38,FIND(":",IV38)+2,FIND("(",IV38)-FIND(":",IV38)-3),LEFT(IV38,FIND("(",IV38)-2)))</f>
        <v/>
      </c>
      <c r="IP38" s="95" t="str">
        <f>IF(IV38="","",MID(IV38,FIND("(",IV38)+1,4))</f>
        <v/>
      </c>
      <c r="IQ38" s="96" t="str">
        <f>IF(ISNUMBER(SEARCH("*female*",IV38)),"female",IF(ISNUMBER(SEARCH("*male*",IV38)),"male",""))</f>
        <v/>
      </c>
      <c r="IR38" s="97" t="str">
        <f>IF(IV38="","",IF(ISERROR(MID(IV38,FIND("male,",IV38)+6,(FIND(")",IV38)-(FIND("male,",IV38)+6))))=TRUE,"missing/error",MID(IV38,FIND("male,",IV38)+6,(FIND(")",IV38)-(FIND("male,",IV38)+6)))))</f>
        <v/>
      </c>
      <c r="IS38" s="98" t="str">
        <f>IF(IO38="","",(MID(IO38,(SEARCH("^^",SUBSTITUTE(IO38," ","^^",LEN(IO38)-LEN(SUBSTITUTE(IO38," ","")))))+1,99)&amp;"_"&amp;LEFT(IO38,FIND(" ",IO38)-1)&amp;"_"&amp;IP38))</f>
        <v/>
      </c>
      <c r="IU38" s="89"/>
      <c r="IV38" s="158"/>
      <c r="IW38" s="90" t="str">
        <f>IF(JA38="","",IW$3)</f>
        <v/>
      </c>
      <c r="IX38" s="91" t="str">
        <f>IF(JA38="","",IW$1)</f>
        <v/>
      </c>
      <c r="IY38" s="92"/>
      <c r="IZ38" s="93"/>
      <c r="JA38" s="94" t="str">
        <f>IF(JH38="","",IF(ISNUMBER(SEARCH(":",JH38)),MID(JH38,FIND(":",JH38)+2,FIND("(",JH38)-FIND(":",JH38)-3),LEFT(JH38,FIND("(",JH38)-2)))</f>
        <v/>
      </c>
      <c r="JB38" s="95" t="str">
        <f>IF(JH38="","",MID(JH38,FIND("(",JH38)+1,4))</f>
        <v/>
      </c>
      <c r="JC38" s="96" t="str">
        <f>IF(ISNUMBER(SEARCH("*female*",JH38)),"female",IF(ISNUMBER(SEARCH("*male*",JH38)),"male",""))</f>
        <v/>
      </c>
      <c r="JD38" s="97" t="str">
        <f>IF(JH38="","",IF(ISERROR(MID(JH38,FIND("male,",JH38)+6,(FIND(")",JH38)-(FIND("male,",JH38)+6))))=TRUE,"missing/error",MID(JH38,FIND("male,",JH38)+6,(FIND(")",JH38)-(FIND("male,",JH38)+6)))))</f>
        <v/>
      </c>
      <c r="JE38" s="98" t="str">
        <f>IF(JA38="","",(MID(JA38,(SEARCH("^^",SUBSTITUTE(JA38," ","^^",LEN(JA38)-LEN(SUBSTITUTE(JA38," ","")))))+1,99)&amp;"_"&amp;LEFT(JA38,FIND(" ",JA38)-1)&amp;"_"&amp;JB38))</f>
        <v/>
      </c>
      <c r="JG38" s="89"/>
      <c r="JH38" s="146"/>
      <c r="JI38" s="90" t="str">
        <f>IF(JM38="","",JI$3)</f>
        <v/>
      </c>
      <c r="JJ38" s="91" t="str">
        <f>IF(JM38="","",JI$1)</f>
        <v/>
      </c>
      <c r="JK38" s="92"/>
      <c r="JL38" s="93"/>
      <c r="JM38" s="94" t="str">
        <f>IF(JT38="","",IF(ISNUMBER(SEARCH(":",JT38)),MID(JT38,FIND(":",JT38)+2,FIND("(",JT38)-FIND(":",JT38)-3),LEFT(JT38,FIND("(",JT38)-2)))</f>
        <v/>
      </c>
      <c r="JN38" s="95" t="str">
        <f>IF(JT38="","",MID(JT38,FIND("(",JT38)+1,4))</f>
        <v/>
      </c>
      <c r="JO38" s="96" t="str">
        <f>IF(ISNUMBER(SEARCH("*female*",JT38)),"female",IF(ISNUMBER(SEARCH("*male*",JT38)),"male",""))</f>
        <v/>
      </c>
      <c r="JP38" s="97" t="str">
        <f>IF(JT38="","",IF(ISERROR(MID(JT38,FIND("male,",JT38)+6,(FIND(")",JT38)-(FIND("male,",JT38)+6))))=TRUE,"missing/error",MID(JT38,FIND("male,",JT38)+6,(FIND(")",JT38)-(FIND("male,",JT38)+6)))))</f>
        <v/>
      </c>
      <c r="JQ38" s="98" t="str">
        <f>IF(JM38="","",(MID(JM38,(SEARCH("^^",SUBSTITUTE(JM38," ","^^",LEN(JM38)-LEN(SUBSTITUTE(JM38," ","")))))+1,99)&amp;"_"&amp;LEFT(JM38,FIND(" ",JM38)-1)&amp;"_"&amp;JN38))</f>
        <v/>
      </c>
      <c r="JS38" s="89"/>
      <c r="JT38" s="146"/>
      <c r="JU38" s="90" t="str">
        <f>IF(JY38="","",JU$3)</f>
        <v/>
      </c>
      <c r="JV38" s="91" t="str">
        <f>IF(JY38="","",JU$1)</f>
        <v/>
      </c>
      <c r="JW38" s="92"/>
      <c r="JX38" s="93"/>
      <c r="JY38" s="94" t="str">
        <f>IF(KF38="","",IF(ISNUMBER(SEARCH(":",KF38)),MID(KF38,FIND(":",KF38)+2,FIND("(",KF38)-FIND(":",KF38)-3),LEFT(KF38,FIND("(",KF38)-2)))</f>
        <v/>
      </c>
      <c r="JZ38" s="95" t="str">
        <f>IF(KF38="","",MID(KF38,FIND("(",KF38)+1,4))</f>
        <v/>
      </c>
      <c r="KA38" s="96" t="str">
        <f>IF(ISNUMBER(SEARCH("*female*",KF38)),"female",IF(ISNUMBER(SEARCH("*male*",KF38)),"male",""))</f>
        <v/>
      </c>
      <c r="KB38" s="97" t="str">
        <f>IF(KF38="","",IF(ISERROR(MID(KF38,FIND("male,",KF38)+6,(FIND(")",KF38)-(FIND("male,",KF38)+6))))=TRUE,"missing/error",MID(KF38,FIND("male,",KF38)+6,(FIND(")",KF38)-(FIND("male,",KF38)+6)))))</f>
        <v/>
      </c>
      <c r="KC38" s="98" t="str">
        <f>IF(JY38="","",(MID(JY38,(SEARCH("^^",SUBSTITUTE(JY38," ","^^",LEN(JY38)-LEN(SUBSTITUTE(JY38," ","")))))+1,99)&amp;"_"&amp;LEFT(JY38,FIND(" ",JY38)-1)&amp;"_"&amp;JZ38))</f>
        <v/>
      </c>
      <c r="KE38" s="89"/>
      <c r="KF38" s="146"/>
    </row>
    <row r="39" spans="1:292" ht="13.5" customHeight="1">
      <c r="A39" s="16"/>
      <c r="B39" s="89" t="s">
        <v>1690</v>
      </c>
      <c r="D39" s="158"/>
      <c r="E39" s="90"/>
      <c r="F39" s="91"/>
      <c r="G39" s="92"/>
      <c r="H39" s="93"/>
      <c r="I39" s="94"/>
      <c r="J39" s="95"/>
      <c r="K39" s="96"/>
      <c r="L39" s="97"/>
      <c r="M39" s="98"/>
      <c r="O39" s="89"/>
      <c r="P39" s="158"/>
      <c r="Q39" s="90"/>
      <c r="R39" s="91"/>
      <c r="S39" s="92"/>
      <c r="T39" s="93"/>
      <c r="U39" s="94"/>
      <c r="V39" s="95"/>
      <c r="W39" s="96"/>
      <c r="X39" s="97"/>
      <c r="Y39" s="98"/>
      <c r="AA39" s="89"/>
      <c r="AB39" s="158"/>
      <c r="AC39" s="90"/>
      <c r="AD39" s="91"/>
      <c r="AE39" s="92"/>
      <c r="AF39" s="93"/>
      <c r="AG39" s="94"/>
      <c r="AH39" s="95"/>
      <c r="AI39" s="96"/>
      <c r="AJ39" s="97"/>
      <c r="AK39" s="98"/>
      <c r="AM39" s="89"/>
      <c r="AN39" s="158"/>
      <c r="AO39" s="90"/>
      <c r="AP39" s="91"/>
      <c r="AQ39" s="92"/>
      <c r="AR39" s="93"/>
      <c r="AS39" s="94"/>
      <c r="AT39" s="95"/>
      <c r="AU39" s="96"/>
      <c r="AV39" s="97"/>
      <c r="AW39" s="98"/>
      <c r="AY39" s="89"/>
      <c r="AZ39" s="158"/>
      <c r="BA39" s="90"/>
      <c r="BB39" s="91"/>
      <c r="BC39" s="92"/>
      <c r="BD39" s="93"/>
      <c r="BE39" s="94"/>
      <c r="BF39" s="95"/>
      <c r="BG39" s="96"/>
      <c r="BH39" s="97"/>
      <c r="BI39" s="98"/>
      <c r="BK39" s="89"/>
      <c r="BL39" s="158"/>
      <c r="BM39" s="90"/>
      <c r="BN39" s="91"/>
      <c r="BO39" s="92"/>
      <c r="BP39" s="93"/>
      <c r="BQ39" s="94"/>
      <c r="BR39" s="95"/>
      <c r="BS39" s="96"/>
      <c r="BT39" s="97"/>
      <c r="BU39" s="98"/>
      <c r="BW39" s="89"/>
      <c r="BX39" s="158"/>
      <c r="BY39" s="90"/>
      <c r="BZ39" s="91"/>
      <c r="CA39" s="92"/>
      <c r="CB39" s="93"/>
      <c r="CC39" s="94"/>
      <c r="CD39" s="95"/>
      <c r="CE39" s="96"/>
      <c r="CF39" s="97"/>
      <c r="CG39" s="98"/>
      <c r="CI39" s="89"/>
      <c r="CJ39" s="158"/>
      <c r="CK39" s="90"/>
      <c r="CL39" s="91"/>
      <c r="CM39" s="92"/>
      <c r="CN39" s="93"/>
      <c r="CO39" s="94"/>
      <c r="CP39" s="95"/>
      <c r="CQ39" s="96"/>
      <c r="CR39" s="97"/>
      <c r="CS39" s="98"/>
      <c r="CU39" s="89"/>
      <c r="CV39" s="158"/>
      <c r="CW39" s="90"/>
      <c r="CX39" s="91"/>
      <c r="CY39" s="92"/>
      <c r="CZ39" s="93"/>
      <c r="DA39" s="94"/>
      <c r="DB39" s="95"/>
      <c r="DC39" s="96"/>
      <c r="DD39" s="97"/>
      <c r="DE39" s="98"/>
      <c r="DG39" s="89"/>
      <c r="DH39" s="158"/>
      <c r="DI39" s="90"/>
      <c r="DJ39" s="91"/>
      <c r="DK39" s="92"/>
      <c r="DL39" s="93"/>
      <c r="DM39" s="94"/>
      <c r="DN39" s="95"/>
      <c r="DO39" s="96"/>
      <c r="DP39" s="97"/>
      <c r="DQ39" s="98"/>
      <c r="DS39" s="89"/>
      <c r="DT39" s="158"/>
      <c r="DU39" s="90"/>
      <c r="DV39" s="91"/>
      <c r="DW39" s="92"/>
      <c r="DX39" s="93"/>
      <c r="DY39" s="94"/>
      <c r="DZ39" s="95"/>
      <c r="EA39" s="96"/>
      <c r="EB39" s="97"/>
      <c r="EC39" s="98"/>
      <c r="EE39" s="89"/>
      <c r="EF39" s="158"/>
      <c r="EG39" s="90"/>
      <c r="EH39" s="91"/>
      <c r="EI39" s="92"/>
      <c r="EJ39" s="93"/>
      <c r="EK39" s="94"/>
      <c r="EL39" s="95"/>
      <c r="EM39" s="96"/>
      <c r="EN39" s="97"/>
      <c r="EO39" s="98"/>
      <c r="EQ39" s="89"/>
      <c r="ER39" s="158"/>
      <c r="ES39" s="90"/>
      <c r="ET39" s="91"/>
      <c r="EU39" s="92"/>
      <c r="EV39" s="93"/>
      <c r="EW39" s="94"/>
      <c r="EX39" s="95"/>
      <c r="EY39" s="96"/>
      <c r="EZ39" s="97"/>
      <c r="FA39" s="98"/>
      <c r="FC39" s="89"/>
      <c r="FD39" s="158"/>
      <c r="FE39" s="90">
        <f t="shared" si="48"/>
        <v>45291</v>
      </c>
      <c r="FF39" s="91" t="str">
        <f t="shared" si="49"/>
        <v>De Croo I</v>
      </c>
      <c r="FG39" s="92">
        <f t="shared" si="50"/>
        <v>44105</v>
      </c>
      <c r="FH39" s="93">
        <f t="shared" si="51"/>
        <v>45291</v>
      </c>
      <c r="FI39" s="94" t="str">
        <f t="shared" si="52"/>
        <v>Petra De Sutter</v>
      </c>
      <c r="FJ39" s="95" t="str">
        <f t="shared" si="53"/>
        <v>1963</v>
      </c>
      <c r="FK39" s="96" t="str">
        <f t="shared" si="54"/>
        <v>female</v>
      </c>
      <c r="FL39" s="97" t="str">
        <f t="shared" si="55"/>
        <v>be_g01</v>
      </c>
      <c r="FM39" s="98" t="str">
        <f t="shared" si="56"/>
        <v>Sutter_Petra_1963</v>
      </c>
      <c r="FO39" s="89"/>
      <c r="FP39" s="158" t="s">
        <v>1621</v>
      </c>
      <c r="FQ39" s="90"/>
      <c r="FR39" s="91"/>
      <c r="FS39" s="92"/>
      <c r="FT39" s="93"/>
      <c r="FU39" s="94"/>
      <c r="FV39" s="95"/>
      <c r="FW39" s="96"/>
      <c r="FX39" s="97"/>
      <c r="FY39" s="98"/>
      <c r="GA39" s="89"/>
      <c r="GB39" s="158"/>
      <c r="GC39" s="90"/>
      <c r="GD39" s="91"/>
      <c r="GE39" s="92"/>
      <c r="GF39" s="93"/>
      <c r="GG39" s="94"/>
      <c r="GH39" s="95"/>
      <c r="GI39" s="96"/>
      <c r="GJ39" s="97"/>
      <c r="GK39" s="98"/>
      <c r="GM39" s="89"/>
      <c r="GN39" s="158"/>
      <c r="GO39" s="90"/>
      <c r="GP39" s="91"/>
      <c r="GQ39" s="92"/>
      <c r="GR39" s="93"/>
      <c r="GS39" s="94"/>
      <c r="GT39" s="95"/>
      <c r="GU39" s="96"/>
      <c r="GV39" s="97"/>
      <c r="GW39" s="98"/>
      <c r="GY39" s="89"/>
      <c r="GZ39" s="158"/>
      <c r="HA39" s="90"/>
      <c r="HB39" s="91"/>
      <c r="HC39" s="92"/>
      <c r="HD39" s="93"/>
      <c r="HE39" s="94"/>
      <c r="HF39" s="95"/>
      <c r="HG39" s="96"/>
      <c r="HH39" s="97"/>
      <c r="HI39" s="98"/>
      <c r="HK39" s="89"/>
      <c r="HL39" s="158"/>
      <c r="HM39" s="90"/>
      <c r="HN39" s="91"/>
      <c r="HO39" s="92"/>
      <c r="HP39" s="93"/>
      <c r="HQ39" s="94"/>
      <c r="HR39" s="95"/>
      <c r="HS39" s="96"/>
      <c r="HT39" s="97"/>
      <c r="HU39" s="98"/>
      <c r="HW39" s="89"/>
      <c r="HX39" s="158"/>
      <c r="HY39" s="90"/>
      <c r="HZ39" s="91"/>
      <c r="IA39" s="92"/>
      <c r="IB39" s="93"/>
      <c r="IC39" s="94"/>
      <c r="ID39" s="95"/>
      <c r="IE39" s="96"/>
      <c r="IF39" s="97"/>
      <c r="IG39" s="98"/>
      <c r="II39" s="89"/>
      <c r="IJ39" s="158"/>
      <c r="IK39" s="90"/>
      <c r="IL39" s="91"/>
      <c r="IM39" s="92"/>
      <c r="IN39" s="93"/>
      <c r="IO39" s="94"/>
      <c r="IP39" s="95"/>
      <c r="IQ39" s="96"/>
      <c r="IR39" s="97"/>
      <c r="IS39" s="98"/>
      <c r="IU39" s="89"/>
      <c r="IV39" s="158"/>
      <c r="IW39" s="90"/>
      <c r="IX39" s="91"/>
      <c r="IY39" s="92"/>
      <c r="IZ39" s="93"/>
      <c r="JA39" s="94"/>
      <c r="JB39" s="95"/>
      <c r="JC39" s="96"/>
      <c r="JD39" s="97"/>
      <c r="JE39" s="98"/>
      <c r="JG39" s="89"/>
      <c r="JH39" s="146"/>
      <c r="JI39" s="90"/>
      <c r="JJ39" s="91"/>
      <c r="JK39" s="92"/>
      <c r="JL39" s="93"/>
      <c r="JM39" s="94"/>
      <c r="JN39" s="95"/>
      <c r="JO39" s="96"/>
      <c r="JP39" s="97"/>
      <c r="JQ39" s="98"/>
      <c r="JS39" s="89"/>
      <c r="JT39" s="146"/>
      <c r="JU39" s="90"/>
      <c r="JV39" s="91"/>
      <c r="JW39" s="92"/>
      <c r="JX39" s="93"/>
      <c r="JY39" s="94"/>
      <c r="JZ39" s="95"/>
      <c r="KA39" s="96"/>
      <c r="KB39" s="97"/>
      <c r="KC39" s="98"/>
      <c r="KE39" s="89"/>
      <c r="KF39" s="146"/>
    </row>
    <row r="40" spans="1:292" ht="13.5" customHeight="1">
      <c r="A40" s="16"/>
      <c r="B40" s="89" t="s">
        <v>884</v>
      </c>
      <c r="D40" s="158" t="s">
        <v>885</v>
      </c>
      <c r="E40" s="90"/>
      <c r="F40" s="91"/>
      <c r="G40" s="92"/>
      <c r="H40" s="93"/>
      <c r="I40" s="94" t="s">
        <v>292</v>
      </c>
      <c r="J40" s="95"/>
      <c r="K40" s="96"/>
      <c r="L40" s="97"/>
      <c r="M40" s="98" t="s">
        <v>292</v>
      </c>
      <c r="O40" s="89"/>
      <c r="P40" s="158"/>
      <c r="Q40" s="90"/>
      <c r="R40" s="91"/>
      <c r="S40" s="92"/>
      <c r="T40" s="93"/>
      <c r="U40" s="94" t="s">
        <v>292</v>
      </c>
      <c r="V40" s="95"/>
      <c r="W40" s="96"/>
      <c r="X40" s="97"/>
      <c r="Y40" s="98" t="s">
        <v>292</v>
      </c>
      <c r="AA40" s="89"/>
      <c r="AB40" s="158"/>
      <c r="AC40" s="90"/>
      <c r="AD40" s="91"/>
      <c r="AE40" s="92"/>
      <c r="AF40" s="93"/>
      <c r="AG40" s="94" t="s">
        <v>292</v>
      </c>
      <c r="AH40" s="95"/>
      <c r="AI40" s="96"/>
      <c r="AJ40" s="97"/>
      <c r="AK40" s="98" t="s">
        <v>292</v>
      </c>
      <c r="AM40" s="89"/>
      <c r="AN40" s="158"/>
      <c r="AO40" s="90"/>
      <c r="AP40" s="91"/>
      <c r="AQ40" s="92"/>
      <c r="AR40" s="93"/>
      <c r="AS40" s="94" t="s">
        <v>292</v>
      </c>
      <c r="AT40" s="95"/>
      <c r="AU40" s="96"/>
      <c r="AV40" s="97"/>
      <c r="AW40" s="98" t="s">
        <v>292</v>
      </c>
      <c r="AY40" s="89"/>
      <c r="AZ40" s="158"/>
      <c r="BA40" s="90">
        <v>36354</v>
      </c>
      <c r="BB40" s="91" t="s">
        <v>440</v>
      </c>
      <c r="BC40" s="92">
        <v>36354</v>
      </c>
      <c r="BD40" s="93">
        <v>37814</v>
      </c>
      <c r="BE40" s="94" t="s">
        <v>839</v>
      </c>
      <c r="BF40" s="95">
        <v>1947</v>
      </c>
      <c r="BG40" s="96" t="s">
        <v>790</v>
      </c>
      <c r="BH40" s="97" t="s">
        <v>321</v>
      </c>
      <c r="BI40" s="98" t="s">
        <v>840</v>
      </c>
      <c r="BK40" s="89"/>
      <c r="BL40" s="158"/>
      <c r="BM40" s="90"/>
      <c r="BN40" s="91"/>
      <c r="BO40" s="92"/>
      <c r="BP40" s="93"/>
      <c r="BQ40" s="94" t="s">
        <v>292</v>
      </c>
      <c r="BR40" s="95"/>
      <c r="BS40" s="96"/>
      <c r="BT40" s="97"/>
      <c r="BU40" s="98" t="s">
        <v>292</v>
      </c>
      <c r="BW40" s="89"/>
      <c r="BX40" s="158"/>
      <c r="BY40" s="90"/>
      <c r="BZ40" s="91"/>
      <c r="CA40" s="92"/>
      <c r="CB40" s="93"/>
      <c r="CC40" s="94" t="s">
        <v>292</v>
      </c>
      <c r="CD40" s="95"/>
      <c r="CE40" s="96"/>
      <c r="CF40" s="97"/>
      <c r="CG40" s="98" t="s">
        <v>292</v>
      </c>
      <c r="CI40" s="89"/>
      <c r="CJ40" s="158"/>
      <c r="CK40" s="90"/>
      <c r="CL40" s="91"/>
      <c r="CM40" s="92"/>
      <c r="CN40" s="93"/>
      <c r="CO40" s="94" t="s">
        <v>292</v>
      </c>
      <c r="CP40" s="95"/>
      <c r="CQ40" s="96"/>
      <c r="CR40" s="97"/>
      <c r="CS40" s="98" t="s">
        <v>292</v>
      </c>
      <c r="CU40" s="89"/>
      <c r="CV40" s="158"/>
      <c r="CW40" s="90"/>
      <c r="CX40" s="91"/>
      <c r="CY40" s="92"/>
      <c r="CZ40" s="93"/>
      <c r="DA40" s="94" t="s">
        <v>292</v>
      </c>
      <c r="DB40" s="95"/>
      <c r="DC40" s="96"/>
      <c r="DD40" s="97"/>
      <c r="DE40" s="98" t="s">
        <v>292</v>
      </c>
      <c r="DG40" s="89"/>
      <c r="DH40" s="158"/>
      <c r="DI40" s="90"/>
      <c r="DJ40" s="91"/>
      <c r="DK40" s="92"/>
      <c r="DL40" s="313"/>
      <c r="DM40" s="94" t="s">
        <v>292</v>
      </c>
      <c r="DN40" s="95"/>
      <c r="DO40" s="96"/>
      <c r="DP40" s="97"/>
      <c r="DQ40" s="98" t="s">
        <v>292</v>
      </c>
      <c r="DS40" s="89"/>
      <c r="DT40" s="158"/>
      <c r="DU40" s="90" t="str">
        <f>IF(DY40="","",DU$3)</f>
        <v/>
      </c>
      <c r="DV40" s="91" t="str">
        <f>IF(DY40="","",DU$1)</f>
        <v/>
      </c>
      <c r="DW40" s="92" t="str">
        <f>IF(DY40="","",DU$2)</f>
        <v/>
      </c>
      <c r="DX40" s="93" t="str">
        <f>IF(DY40="","",DU$3)</f>
        <v/>
      </c>
      <c r="DY40" s="94" t="str">
        <f>IF(EF40="","",IF(ISNUMBER(SEARCH(":",EF40)),MID(EF40,FIND(":",EF40)+2,FIND("(",EF40)-FIND(":",EF40)-3),LEFT(EF40,FIND("(",EF40)-2)))</f>
        <v/>
      </c>
      <c r="DZ40" s="95" t="str">
        <f>IF(EF40="","",MID(EF40,FIND("(",EF40)+1,4))</f>
        <v/>
      </c>
      <c r="EA40" s="96" t="str">
        <f>IF(ISNUMBER(SEARCH("*female*",EF40)),"female",IF(ISNUMBER(SEARCH("*male*",EF40)),"male",""))</f>
        <v/>
      </c>
      <c r="EB40" s="97" t="s">
        <v>292</v>
      </c>
      <c r="EC40" s="98" t="str">
        <f>IF(DY40="","",(MID(DY40,(SEARCH("^^",SUBSTITUTE(DY40," ","^^",LEN(DY40)-LEN(SUBSTITUTE(DY40," ","")))))+1,99)&amp;"_"&amp;LEFT(DY40,FIND(" ",DY40)-1)&amp;"_"&amp;DZ40))</f>
        <v/>
      </c>
      <c r="EE40" s="89"/>
      <c r="EF40" s="158"/>
      <c r="EG40" s="90" t="str">
        <f>IF(EK40="","",EG$3)</f>
        <v/>
      </c>
      <c r="EH40" s="91" t="str">
        <f>IF(EK40="","",EG$1)</f>
        <v/>
      </c>
      <c r="EI40" s="92" t="str">
        <f>IF(EK40="","",EG$2)</f>
        <v/>
      </c>
      <c r="EJ40" s="93" t="str">
        <f>IF(EK40="","",EG$3)</f>
        <v/>
      </c>
      <c r="EK40" s="94" t="str">
        <f>IF(ER40="","",IF(ISNUMBER(SEARCH(":",ER40)),MID(ER40,FIND(":",ER40)+2,FIND("(",ER40)-FIND(":",ER40)-3),LEFT(ER40,FIND("(",ER40)-2)))</f>
        <v/>
      </c>
      <c r="EL40" s="95" t="str">
        <f>IF(ER40="","",MID(ER40,FIND("(",ER40)+1,4))</f>
        <v/>
      </c>
      <c r="EM40" s="96" t="str">
        <f>IF(ISNUMBER(SEARCH("*female*",ER40)),"female",IF(ISNUMBER(SEARCH("*male*",ER40)),"male",""))</f>
        <v/>
      </c>
      <c r="EN40" s="97" t="str">
        <f>IF(ER40="","",IF(ISERROR(MID(ER40,FIND("male,",ER40)+6,(FIND(")",ER40)-(FIND("male,",ER40)+6))))=TRUE,"missing/error",MID(ER40,FIND("male,",ER40)+6,(FIND(")",ER40)-(FIND("male,",ER40)+6)))))</f>
        <v/>
      </c>
      <c r="EO40" s="98" t="str">
        <f>IF(EK40="","",(MID(EK40,(SEARCH("^^",SUBSTITUTE(EK40," ","^^",LEN(EK40)-LEN(SUBSTITUTE(EK40," ","")))))+1,99)&amp;"_"&amp;LEFT(EK40,FIND(" ",EK40)-1)&amp;"_"&amp;EL40))</f>
        <v/>
      </c>
      <c r="EQ40" s="89"/>
      <c r="ER40" s="158"/>
      <c r="ES40" s="90" t="str">
        <f>IF(EW40="","",ES$3)</f>
        <v/>
      </c>
      <c r="ET40" s="91" t="str">
        <f>IF(EW40="","",ES$1)</f>
        <v/>
      </c>
      <c r="EU40" s="92"/>
      <c r="EV40" s="93"/>
      <c r="EW40" s="94" t="str">
        <f>IF(FD40="","",IF(ISNUMBER(SEARCH(":",FD40)),MID(FD40,FIND(":",FD40)+2,FIND("(",FD40)-FIND(":",FD40)-3),LEFT(FD40,FIND("(",FD40)-2)))</f>
        <v/>
      </c>
      <c r="EX40" s="95" t="str">
        <f>IF(FD40="","",MID(FD40,FIND("(",FD40)+1,4))</f>
        <v/>
      </c>
      <c r="EY40" s="96" t="str">
        <f>IF(ISNUMBER(SEARCH("*female*",FD40)),"female",IF(ISNUMBER(SEARCH("*male*",FD40)),"male",""))</f>
        <v/>
      </c>
      <c r="EZ40" s="97" t="str">
        <f>IF(FD40="","",IF(ISERROR(MID(FD40,FIND("male,",FD40)+6,(FIND(")",FD40)-(FIND("male,",FD40)+6))))=TRUE,"missing/error",MID(FD40,FIND("male,",FD40)+6,(FIND(")",FD40)-(FIND("male,",FD40)+6)))))</f>
        <v/>
      </c>
      <c r="FA40" s="98" t="str">
        <f>IF(EW40="","",(MID(EW40,(SEARCH("^^",SUBSTITUTE(EW40," ","^^",LEN(EW40)-LEN(SUBSTITUTE(EW40," ","")))))+1,99)&amp;"_"&amp;LEFT(EW40,FIND(" ",EW40)-1)&amp;"_"&amp;EX40))</f>
        <v/>
      </c>
      <c r="FC40" s="89"/>
      <c r="FD40" s="158"/>
      <c r="FE40" s="90" t="str">
        <f t="shared" si="48"/>
        <v/>
      </c>
      <c r="FF40" s="91" t="str">
        <f t="shared" si="49"/>
        <v/>
      </c>
      <c r="FG40" s="92" t="str">
        <f t="shared" si="50"/>
        <v/>
      </c>
      <c r="FH40" s="93" t="str">
        <f t="shared" si="51"/>
        <v/>
      </c>
      <c r="FI40" s="94" t="str">
        <f t="shared" si="52"/>
        <v/>
      </c>
      <c r="FJ40" s="95" t="str">
        <f t="shared" si="53"/>
        <v/>
      </c>
      <c r="FK40" s="96" t="str">
        <f t="shared" si="54"/>
        <v/>
      </c>
      <c r="FL40" s="97" t="str">
        <f t="shared" si="55"/>
        <v/>
      </c>
      <c r="FM40" s="98" t="str">
        <f t="shared" si="56"/>
        <v/>
      </c>
      <c r="FO40" s="89"/>
      <c r="FP40" s="217"/>
      <c r="FQ40" s="90" t="str">
        <f>IF(FU40="","",#REF!)</f>
        <v/>
      </c>
      <c r="FR40" s="91" t="str">
        <f>IF(FU40="","",FQ$1)</f>
        <v/>
      </c>
      <c r="FS40" s="92"/>
      <c r="FT40" s="93"/>
      <c r="FU40" s="94" t="str">
        <f>IF(GB40="","",IF(ISNUMBER(SEARCH(":",GB40)),MID(GB40,FIND(":",GB40)+2,FIND("(",GB40)-FIND(":",GB40)-3),LEFT(GB40,FIND("(",GB40)-2)))</f>
        <v/>
      </c>
      <c r="FV40" s="95" t="str">
        <f>IF(GB40="","",MID(GB40,FIND("(",GB40)+1,4))</f>
        <v/>
      </c>
      <c r="FW40" s="96" t="str">
        <f>IF(ISNUMBER(SEARCH("*female*",GB40)),"female",IF(ISNUMBER(SEARCH("*male*",GB40)),"male",""))</f>
        <v/>
      </c>
      <c r="FX40" s="97" t="str">
        <f>IF(GB40="","",IF(ISERROR(MID(GB40,FIND("male,",GB40)+6,(FIND(")",GB40)-(FIND("male,",GB40)+6))))=TRUE,"missing/error",MID(GB40,FIND("male,",GB40)+6,(FIND(")",GB40)-(FIND("male,",GB40)+6)))))</f>
        <v/>
      </c>
      <c r="FY40" s="98" t="str">
        <f>IF(FU40="","",(MID(FU40,(SEARCH("^^",SUBSTITUTE(FU40," ","^^",LEN(FU40)-LEN(SUBSTITUTE(FU40," ","")))))+1,99)&amp;"_"&amp;LEFT(FU40,FIND(" ",FU40)-1)&amp;"_"&amp;FV40))</f>
        <v/>
      </c>
      <c r="GA40" s="89"/>
      <c r="GB40" s="158"/>
      <c r="GC40" s="90" t="str">
        <f>IF(GG40="","",GC$3)</f>
        <v/>
      </c>
      <c r="GD40" s="91" t="str">
        <f>IF(GG40="","",GC$1)</f>
        <v/>
      </c>
      <c r="GE40" s="92"/>
      <c r="GF40" s="93"/>
      <c r="GG40" s="94" t="str">
        <f>IF(GN40="","",IF(ISNUMBER(SEARCH(":",GN40)),MID(GN40,FIND(":",GN40)+2,FIND("(",GN40)-FIND(":",GN40)-3),LEFT(GN40,FIND("(",GN40)-2)))</f>
        <v/>
      </c>
      <c r="GH40" s="95" t="str">
        <f>IF(GN40="","",MID(GN40,FIND("(",GN40)+1,4))</f>
        <v/>
      </c>
      <c r="GI40" s="96" t="str">
        <f>IF(ISNUMBER(SEARCH("*female*",GN40)),"female",IF(ISNUMBER(SEARCH("*male*",GN40)),"male",""))</f>
        <v/>
      </c>
      <c r="GJ40" s="97" t="str">
        <f>IF(GN40="","",IF(ISERROR(MID(GN40,FIND("male,",GN40)+6,(FIND(")",GN40)-(FIND("male,",GN40)+6))))=TRUE,"missing/error",MID(GN40,FIND("male,",GN40)+6,(FIND(")",GN40)-(FIND("male,",GN40)+6)))))</f>
        <v/>
      </c>
      <c r="GK40" s="98" t="str">
        <f>IF(GG40="","",(MID(GG40,(SEARCH("^^",SUBSTITUTE(GG40," ","^^",LEN(GG40)-LEN(SUBSTITUTE(GG40," ","")))))+1,99)&amp;"_"&amp;LEFT(GG40,FIND(" ",GG40)-1)&amp;"_"&amp;GH40))</f>
        <v/>
      </c>
      <c r="GM40" s="89"/>
      <c r="GN40" s="158"/>
      <c r="GO40" s="90" t="str">
        <f>IF(GS40="","",GO$3)</f>
        <v/>
      </c>
      <c r="GP40" s="91" t="str">
        <f>IF(GS40="","",GO$1)</f>
        <v/>
      </c>
      <c r="GQ40" s="92"/>
      <c r="GR40" s="93"/>
      <c r="GS40" s="94" t="str">
        <f>IF(GZ40="","",IF(ISNUMBER(SEARCH(":",GZ40)),MID(GZ40,FIND(":",GZ40)+2,FIND("(",GZ40)-FIND(":",GZ40)-3),LEFT(GZ40,FIND("(",GZ40)-2)))</f>
        <v/>
      </c>
      <c r="GT40" s="95" t="str">
        <f>IF(GZ40="","",MID(GZ40,FIND("(",GZ40)+1,4))</f>
        <v/>
      </c>
      <c r="GU40" s="96" t="str">
        <f>IF(ISNUMBER(SEARCH("*female*",GZ40)),"female",IF(ISNUMBER(SEARCH("*male*",GZ40)),"male",""))</f>
        <v/>
      </c>
      <c r="GV40" s="97" t="str">
        <f>IF(GZ40="","",IF(ISERROR(MID(GZ40,FIND("male,",GZ40)+6,(FIND(")",GZ40)-(FIND("male,",GZ40)+6))))=TRUE,"missing/error",MID(GZ40,FIND("male,",GZ40)+6,(FIND(")",GZ40)-(FIND("male,",GZ40)+6)))))</f>
        <v/>
      </c>
      <c r="GW40" s="98" t="str">
        <f>IF(GS40="","",(MID(GS40,(SEARCH("^^",SUBSTITUTE(GS40," ","^^",LEN(GS40)-LEN(SUBSTITUTE(GS40," ","")))))+1,99)&amp;"_"&amp;LEFT(GS40,FIND(" ",GS40)-1)&amp;"_"&amp;GT40))</f>
        <v/>
      </c>
      <c r="GY40" s="89"/>
      <c r="GZ40" s="158"/>
      <c r="HA40" s="90" t="str">
        <f>IF(HE40="","",HA$3)</f>
        <v/>
      </c>
      <c r="HB40" s="91" t="str">
        <f>IF(HE40="","",HA$1)</f>
        <v/>
      </c>
      <c r="HC40" s="92"/>
      <c r="HD40" s="93"/>
      <c r="HE40" s="94" t="str">
        <f>IF(HL40="","",IF(ISNUMBER(SEARCH(":",HL40)),MID(HL40,FIND(":",HL40)+2,FIND("(",HL40)-FIND(":",HL40)-3),LEFT(HL40,FIND("(",HL40)-2)))</f>
        <v/>
      </c>
      <c r="HF40" s="95" t="str">
        <f>IF(HL40="","",MID(HL40,FIND("(",HL40)+1,4))</f>
        <v/>
      </c>
      <c r="HG40" s="96" t="str">
        <f>IF(ISNUMBER(SEARCH("*female*",HL40)),"female",IF(ISNUMBER(SEARCH("*male*",HL40)),"male",""))</f>
        <v/>
      </c>
      <c r="HH40" s="97" t="str">
        <f>IF(HL40="","",IF(ISERROR(MID(HL40,FIND("male,",HL40)+6,(FIND(")",HL40)-(FIND("male,",HL40)+6))))=TRUE,"missing/error",MID(HL40,FIND("male,",HL40)+6,(FIND(")",HL40)-(FIND("male,",HL40)+6)))))</f>
        <v/>
      </c>
      <c r="HI40" s="98" t="str">
        <f>IF(HE40="","",(MID(HE40,(SEARCH("^^",SUBSTITUTE(HE40," ","^^",LEN(HE40)-LEN(SUBSTITUTE(HE40," ","")))))+1,99)&amp;"_"&amp;LEFT(HE40,FIND(" ",HE40)-1)&amp;"_"&amp;HF40))</f>
        <v/>
      </c>
      <c r="HK40" s="89"/>
      <c r="HL40" s="158" t="s">
        <v>292</v>
      </c>
      <c r="HM40" s="90" t="str">
        <f>IF(HQ40="","",HM$3)</f>
        <v/>
      </c>
      <c r="HN40" s="91" t="str">
        <f>IF(HQ40="","",HM$1)</f>
        <v/>
      </c>
      <c r="HO40" s="92"/>
      <c r="HP40" s="93"/>
      <c r="HQ40" s="94" t="str">
        <f>IF(HX40="","",IF(ISNUMBER(SEARCH(":",HX40)),MID(HX40,FIND(":",HX40)+2,FIND("(",HX40)-FIND(":",HX40)-3),LEFT(HX40,FIND("(",HX40)-2)))</f>
        <v/>
      </c>
      <c r="HR40" s="95" t="str">
        <f>IF(HX40="","",MID(HX40,FIND("(",HX40)+1,4))</f>
        <v/>
      </c>
      <c r="HS40" s="96" t="str">
        <f>IF(ISNUMBER(SEARCH("*female*",HX40)),"female",IF(ISNUMBER(SEARCH("*male*",HX40)),"male",""))</f>
        <v/>
      </c>
      <c r="HT40" s="97" t="str">
        <f>IF(HX40="","",IF(ISERROR(MID(HX40,FIND("male,",HX40)+6,(FIND(")",HX40)-(FIND("male,",HX40)+6))))=TRUE,"missing/error",MID(HX40,FIND("male,",HX40)+6,(FIND(")",HX40)-(FIND("male,",HX40)+6)))))</f>
        <v/>
      </c>
      <c r="HU40" s="98" t="str">
        <f>IF(HQ40="","",(MID(HQ40,(SEARCH("^^",SUBSTITUTE(HQ40," ","^^",LEN(HQ40)-LEN(SUBSTITUTE(HQ40," ","")))))+1,99)&amp;"_"&amp;LEFT(HQ40,FIND(" ",HQ40)-1)&amp;"_"&amp;HR40))</f>
        <v/>
      </c>
      <c r="HW40" s="89"/>
      <c r="HX40" s="158"/>
      <c r="HY40" s="90" t="str">
        <f>IF(IC40="","",HY$3)</f>
        <v/>
      </c>
      <c r="HZ40" s="91" t="str">
        <f>IF(IC40="","",HY$1)</f>
        <v/>
      </c>
      <c r="IA40" s="92"/>
      <c r="IB40" s="93"/>
      <c r="IC40" s="94" t="str">
        <f>IF(IJ40="","",IF(ISNUMBER(SEARCH(":",IJ40)),MID(IJ40,FIND(":",IJ40)+2,FIND("(",IJ40)-FIND(":",IJ40)-3),LEFT(IJ40,FIND("(",IJ40)-2)))</f>
        <v/>
      </c>
      <c r="ID40" s="95" t="str">
        <f>IF(IJ40="","",MID(IJ40,FIND("(",IJ40)+1,4))</f>
        <v/>
      </c>
      <c r="IE40" s="96" t="str">
        <f>IF(ISNUMBER(SEARCH("*female*",IJ40)),"female",IF(ISNUMBER(SEARCH("*male*",IJ40)),"male",""))</f>
        <v/>
      </c>
      <c r="IF40" s="97" t="str">
        <f>IF(IJ40="","",IF(ISERROR(MID(IJ40,FIND("male,",IJ40)+6,(FIND(")",IJ40)-(FIND("male,",IJ40)+6))))=TRUE,"missing/error",MID(IJ40,FIND("male,",IJ40)+6,(FIND(")",IJ40)-(FIND("male,",IJ40)+6)))))</f>
        <v/>
      </c>
      <c r="IG40" s="98" t="str">
        <f>IF(IC40="","",(MID(IC40,(SEARCH("^^",SUBSTITUTE(IC40," ","^^",LEN(IC40)-LEN(SUBSTITUTE(IC40," ","")))))+1,99)&amp;"_"&amp;LEFT(IC40,FIND(" ",IC40)-1)&amp;"_"&amp;ID40))</f>
        <v/>
      </c>
      <c r="II40" s="89"/>
      <c r="IJ40" s="158"/>
      <c r="IK40" s="90" t="str">
        <f>IF(IO40="","",IK$3)</f>
        <v/>
      </c>
      <c r="IL40" s="91" t="str">
        <f>IF(IO40="","",IK$1)</f>
        <v/>
      </c>
      <c r="IM40" s="92"/>
      <c r="IN40" s="93"/>
      <c r="IO40" s="94" t="str">
        <f>IF(IV40="","",IF(ISNUMBER(SEARCH(":",IV40)),MID(IV40,FIND(":",IV40)+2,FIND("(",IV40)-FIND(":",IV40)-3),LEFT(IV40,FIND("(",IV40)-2)))</f>
        <v/>
      </c>
      <c r="IP40" s="95" t="str">
        <f>IF(IV40="","",MID(IV40,FIND("(",IV40)+1,4))</f>
        <v/>
      </c>
      <c r="IQ40" s="96" t="str">
        <f>IF(ISNUMBER(SEARCH("*female*",IV40)),"female",IF(ISNUMBER(SEARCH("*male*",IV40)),"male",""))</f>
        <v/>
      </c>
      <c r="IR40" s="97" t="str">
        <f>IF(IV40="","",IF(ISERROR(MID(IV40,FIND("male,",IV40)+6,(FIND(")",IV40)-(FIND("male,",IV40)+6))))=TRUE,"missing/error",MID(IV40,FIND("male,",IV40)+6,(FIND(")",IV40)-(FIND("male,",IV40)+6)))))</f>
        <v/>
      </c>
      <c r="IS40" s="98" t="str">
        <f>IF(IO40="","",(MID(IO40,(SEARCH("^^",SUBSTITUTE(IO40," ","^^",LEN(IO40)-LEN(SUBSTITUTE(IO40," ","")))))+1,99)&amp;"_"&amp;LEFT(IO40,FIND(" ",IO40)-1)&amp;"_"&amp;IP40))</f>
        <v/>
      </c>
      <c r="IU40" s="89"/>
      <c r="IV40" s="158"/>
      <c r="IW40" s="90" t="str">
        <f>IF(JA40="","",IW$3)</f>
        <v/>
      </c>
      <c r="IX40" s="91" t="str">
        <f>IF(JA40="","",IW$1)</f>
        <v/>
      </c>
      <c r="IY40" s="92"/>
      <c r="IZ40" s="93"/>
      <c r="JA40" s="94" t="str">
        <f>IF(JH40="","",IF(ISNUMBER(SEARCH(":",JH40)),MID(JH40,FIND(":",JH40)+2,FIND("(",JH40)-FIND(":",JH40)-3),LEFT(JH40,FIND("(",JH40)-2)))</f>
        <v/>
      </c>
      <c r="JB40" s="95" t="str">
        <f>IF(JH40="","",MID(JH40,FIND("(",JH40)+1,4))</f>
        <v/>
      </c>
      <c r="JC40" s="96" t="str">
        <f>IF(ISNUMBER(SEARCH("*female*",JH40)),"female",IF(ISNUMBER(SEARCH("*male*",JH40)),"male",""))</f>
        <v/>
      </c>
      <c r="JD40" s="97" t="str">
        <f>IF(JH40="","",IF(ISERROR(MID(JH40,FIND("male,",JH40)+6,(FIND(")",JH40)-(FIND("male,",JH40)+6))))=TRUE,"missing/error",MID(JH40,FIND("male,",JH40)+6,(FIND(")",JH40)-(FIND("male,",JH40)+6)))))</f>
        <v/>
      </c>
      <c r="JE40" s="98" t="str">
        <f>IF(JA40="","",(MID(JA40,(SEARCH("^^",SUBSTITUTE(JA40," ","^^",LEN(JA40)-LEN(SUBSTITUTE(JA40," ","")))))+1,99)&amp;"_"&amp;LEFT(JA40,FIND(" ",JA40)-1)&amp;"_"&amp;JB40))</f>
        <v/>
      </c>
      <c r="JG40" s="89"/>
      <c r="JH40" s="146"/>
      <c r="JI40" s="90" t="str">
        <f>IF(JM40="","",JI$3)</f>
        <v/>
      </c>
      <c r="JJ40" s="91" t="str">
        <f>IF(JM40="","",JI$1)</f>
        <v/>
      </c>
      <c r="JK40" s="92"/>
      <c r="JL40" s="93"/>
      <c r="JM40" s="94" t="str">
        <f>IF(JT40="","",IF(ISNUMBER(SEARCH(":",JT40)),MID(JT40,FIND(":",JT40)+2,FIND("(",JT40)-FIND(":",JT40)-3),LEFT(JT40,FIND("(",JT40)-2)))</f>
        <v/>
      </c>
      <c r="JN40" s="95" t="str">
        <f>IF(JT40="","",MID(JT40,FIND("(",JT40)+1,4))</f>
        <v/>
      </c>
      <c r="JO40" s="96" t="str">
        <f>IF(ISNUMBER(SEARCH("*female*",JT40)),"female",IF(ISNUMBER(SEARCH("*male*",JT40)),"male",""))</f>
        <v/>
      </c>
      <c r="JP40" s="97" t="str">
        <f>IF(JT40="","",IF(ISERROR(MID(JT40,FIND("male,",JT40)+6,(FIND(")",JT40)-(FIND("male,",JT40)+6))))=TRUE,"missing/error",MID(JT40,FIND("male,",JT40)+6,(FIND(")",JT40)-(FIND("male,",JT40)+6)))))</f>
        <v/>
      </c>
      <c r="JQ40" s="98" t="str">
        <f>IF(JM40="","",(MID(JM40,(SEARCH("^^",SUBSTITUTE(JM40," ","^^",LEN(JM40)-LEN(SUBSTITUTE(JM40," ","")))))+1,99)&amp;"_"&amp;LEFT(JM40,FIND(" ",JM40)-1)&amp;"_"&amp;JN40))</f>
        <v/>
      </c>
      <c r="JS40" s="89"/>
      <c r="JT40" s="146"/>
      <c r="JU40" s="90" t="str">
        <f>IF(JY40="","",JU$3)</f>
        <v/>
      </c>
      <c r="JV40" s="91" t="str">
        <f>IF(JY40="","",JU$1)</f>
        <v/>
      </c>
      <c r="JW40" s="92"/>
      <c r="JX40" s="93"/>
      <c r="JY40" s="94" t="str">
        <f>IF(KF40="","",IF(ISNUMBER(SEARCH(":",KF40)),MID(KF40,FIND(":",KF40)+2,FIND("(",KF40)-FIND(":",KF40)-3),LEFT(KF40,FIND("(",KF40)-2)))</f>
        <v/>
      </c>
      <c r="JZ40" s="95" t="str">
        <f>IF(KF40="","",MID(KF40,FIND("(",KF40)+1,4))</f>
        <v/>
      </c>
      <c r="KA40" s="96" t="str">
        <f>IF(ISNUMBER(SEARCH("*female*",KF40)),"female",IF(ISNUMBER(SEARCH("*male*",KF40)),"male",""))</f>
        <v/>
      </c>
      <c r="KB40" s="97" t="str">
        <f>IF(KF40="","",IF(ISERROR(MID(KF40,FIND("male,",KF40)+6,(FIND(")",KF40)-(FIND("male,",KF40)+6))))=TRUE,"missing/error",MID(KF40,FIND("male,",KF40)+6,(FIND(")",KF40)-(FIND("male,",KF40)+6)))))</f>
        <v/>
      </c>
      <c r="KC40" s="98" t="str">
        <f>IF(JY40="","",(MID(JY40,(SEARCH("^^",SUBSTITUTE(JY40," ","^^",LEN(JY40)-LEN(SUBSTITUTE(JY40," ","")))))+1,99)&amp;"_"&amp;LEFT(JY40,FIND(" ",JY40)-1)&amp;"_"&amp;JZ40))</f>
        <v/>
      </c>
      <c r="KE40" s="89"/>
      <c r="KF40" s="146"/>
    </row>
    <row r="41" spans="1:292" ht="13.5" customHeight="1">
      <c r="A41" s="16"/>
      <c r="B41" s="89" t="s">
        <v>886</v>
      </c>
      <c r="D41" s="158" t="s">
        <v>887</v>
      </c>
      <c r="E41" s="90"/>
      <c r="F41" s="91"/>
      <c r="G41" s="92"/>
      <c r="H41" s="93"/>
      <c r="I41" s="94" t="s">
        <v>292</v>
      </c>
      <c r="J41" s="95"/>
      <c r="K41" s="96"/>
      <c r="L41" s="97"/>
      <c r="M41" s="98" t="s">
        <v>292</v>
      </c>
      <c r="O41" s="89"/>
      <c r="P41" s="158"/>
      <c r="Q41" s="90"/>
      <c r="R41" s="91"/>
      <c r="S41" s="92"/>
      <c r="T41" s="93"/>
      <c r="U41" s="94" t="s">
        <v>292</v>
      </c>
      <c r="V41" s="95"/>
      <c r="W41" s="96"/>
      <c r="X41" s="97"/>
      <c r="Y41" s="98" t="s">
        <v>292</v>
      </c>
      <c r="AA41" s="89"/>
      <c r="AB41" s="158"/>
      <c r="AC41" s="90"/>
      <c r="AD41" s="91"/>
      <c r="AE41" s="92"/>
      <c r="AF41" s="93"/>
      <c r="AG41" s="94" t="s">
        <v>292</v>
      </c>
      <c r="AH41" s="95"/>
      <c r="AI41" s="96"/>
      <c r="AJ41" s="97"/>
      <c r="AK41" s="98" t="s">
        <v>292</v>
      </c>
      <c r="AM41" s="89"/>
      <c r="AN41" s="158"/>
      <c r="AO41" s="90"/>
      <c r="AP41" s="91"/>
      <c r="AQ41" s="92"/>
      <c r="AR41" s="93"/>
      <c r="AS41" s="94" t="s">
        <v>292</v>
      </c>
      <c r="AT41" s="95"/>
      <c r="AU41" s="96"/>
      <c r="AV41" s="97"/>
      <c r="AW41" s="98" t="s">
        <v>292</v>
      </c>
      <c r="AY41" s="89"/>
      <c r="AZ41" s="158"/>
      <c r="BA41" s="90"/>
      <c r="BB41" s="91"/>
      <c r="BC41" s="92"/>
      <c r="BD41" s="93"/>
      <c r="BE41" s="94" t="s">
        <v>292</v>
      </c>
      <c r="BF41" s="95"/>
      <c r="BG41" s="96"/>
      <c r="BH41" s="97"/>
      <c r="BI41" s="98" t="s">
        <v>292</v>
      </c>
      <c r="BK41" s="89"/>
      <c r="BL41" s="158"/>
      <c r="BM41" s="90"/>
      <c r="BN41" s="91"/>
      <c r="BO41" s="92"/>
      <c r="BP41" s="93"/>
      <c r="BQ41" s="94" t="s">
        <v>292</v>
      </c>
      <c r="BR41" s="95"/>
      <c r="BS41" s="96"/>
      <c r="BT41" s="97"/>
      <c r="BU41" s="98" t="s">
        <v>292</v>
      </c>
      <c r="BW41" s="89"/>
      <c r="BX41" s="158"/>
      <c r="BY41" s="90">
        <v>39448</v>
      </c>
      <c r="BZ41" s="91" t="s">
        <v>442</v>
      </c>
      <c r="CA41" s="92">
        <v>39437</v>
      </c>
      <c r="CB41" s="93">
        <v>39527</v>
      </c>
      <c r="CC41" s="94" t="s">
        <v>888</v>
      </c>
      <c r="CD41" s="95">
        <v>1977</v>
      </c>
      <c r="CE41" s="96" t="s">
        <v>818</v>
      </c>
      <c r="CF41" s="97" t="s">
        <v>296</v>
      </c>
      <c r="CG41" s="98" t="s">
        <v>889</v>
      </c>
      <c r="CI41" s="89"/>
      <c r="CJ41" s="158"/>
      <c r="CK41" s="90">
        <v>39814</v>
      </c>
      <c r="CL41" s="91" t="s">
        <v>443</v>
      </c>
      <c r="CM41" s="92">
        <v>39527</v>
      </c>
      <c r="CN41" s="93">
        <v>39812</v>
      </c>
      <c r="CO41" s="94" t="s">
        <v>888</v>
      </c>
      <c r="CP41" s="95">
        <v>1977</v>
      </c>
      <c r="CQ41" s="96" t="s">
        <v>818</v>
      </c>
      <c r="CR41" s="97" t="s">
        <v>296</v>
      </c>
      <c r="CS41" s="98" t="s">
        <v>889</v>
      </c>
      <c r="CU41" s="89"/>
      <c r="CV41" s="158"/>
      <c r="CW41" s="90">
        <v>39814</v>
      </c>
      <c r="CX41" s="91" t="s">
        <v>444</v>
      </c>
      <c r="CY41" s="92">
        <v>39527</v>
      </c>
      <c r="CZ41" s="93">
        <v>40142</v>
      </c>
      <c r="DA41" s="94" t="s">
        <v>820</v>
      </c>
      <c r="DB41" s="95">
        <v>1964</v>
      </c>
      <c r="DC41" s="96" t="s">
        <v>790</v>
      </c>
      <c r="DD41" s="97" t="s">
        <v>296</v>
      </c>
      <c r="DE41" s="98" t="s">
        <v>821</v>
      </c>
      <c r="DG41" s="89"/>
      <c r="DH41" s="158" t="s">
        <v>890</v>
      </c>
      <c r="DI41" s="90">
        <v>40179</v>
      </c>
      <c r="DJ41" s="91" t="s">
        <v>445</v>
      </c>
      <c r="DK41" s="92">
        <v>40142</v>
      </c>
      <c r="DL41" s="221">
        <v>40883</v>
      </c>
      <c r="DM41" s="94" t="s">
        <v>888</v>
      </c>
      <c r="DN41" s="95">
        <v>1977</v>
      </c>
      <c r="DO41" s="96" t="s">
        <v>818</v>
      </c>
      <c r="DP41" s="97" t="s">
        <v>296</v>
      </c>
      <c r="DQ41" s="98" t="s">
        <v>889</v>
      </c>
      <c r="DS41" s="89"/>
      <c r="DT41" s="158" t="s">
        <v>890</v>
      </c>
      <c r="DU41" s="90" t="str">
        <f>IF(DY41="","",DU$3)</f>
        <v/>
      </c>
      <c r="DV41" s="91" t="str">
        <f>IF(DY41="","",DU$1)</f>
        <v/>
      </c>
      <c r="DW41" s="92" t="str">
        <f>IF(DY41="","",DU$2)</f>
        <v/>
      </c>
      <c r="DX41" s="93" t="str">
        <f>IF(DY41="","",DU$3)</f>
        <v/>
      </c>
      <c r="DY41" s="94" t="str">
        <f>IF(EF41="","",IF(ISNUMBER(SEARCH(":",EF41)),MID(EF41,FIND(":",EF41)+2,FIND("(",EF41)-FIND(":",EF41)-3),LEFT(EF41,FIND("(",EF41)-2)))</f>
        <v/>
      </c>
      <c r="DZ41" s="95" t="str">
        <f>IF(EF41="","",MID(EF41,FIND("(",EF41)+1,4))</f>
        <v/>
      </c>
      <c r="EA41" s="96" t="str">
        <f>IF(ISNUMBER(SEARCH("*female*",EF41)),"female",IF(ISNUMBER(SEARCH("*male*",EF41)),"male",""))</f>
        <v/>
      </c>
      <c r="EB41" s="97" t="s">
        <v>292</v>
      </c>
      <c r="EC41" s="98" t="str">
        <f>IF(DY41="","",(MID(DY41,(SEARCH("^^",SUBSTITUTE(DY41," ","^^",LEN(DY41)-LEN(SUBSTITUTE(DY41," ","")))))+1,99)&amp;"_"&amp;LEFT(DY41,FIND(" ",DY41)-1)&amp;"_"&amp;DZ41))</f>
        <v/>
      </c>
      <c r="EE41" s="89"/>
      <c r="EF41" s="158"/>
      <c r="EG41" s="90" t="str">
        <f>IF(EK41="","",EG$3)</f>
        <v/>
      </c>
      <c r="EH41" s="91" t="str">
        <f>IF(EK41="","",EG$1)</f>
        <v/>
      </c>
      <c r="EI41" s="92" t="str">
        <f>IF(EK41="","",EG$2)</f>
        <v/>
      </c>
      <c r="EJ41" s="93" t="str">
        <f>IF(EK41="","",EG$3)</f>
        <v/>
      </c>
      <c r="EK41" s="94" t="str">
        <f>IF(ER41="","",IF(ISNUMBER(SEARCH(":",ER41)),MID(ER41,FIND(":",ER41)+2,FIND("(",ER41)-FIND(":",ER41)-3),LEFT(ER41,FIND("(",ER41)-2)))</f>
        <v/>
      </c>
      <c r="EL41" s="95" t="str">
        <f>IF(ER41="","",MID(ER41,FIND("(",ER41)+1,4))</f>
        <v/>
      </c>
      <c r="EM41" s="96" t="str">
        <f>IF(ISNUMBER(SEARCH("*female*",ER41)),"female",IF(ISNUMBER(SEARCH("*male*",ER41)),"male",""))</f>
        <v/>
      </c>
      <c r="EN41" s="97" t="str">
        <f>IF(ER41="","",IF(ISERROR(MID(ER41,FIND("male,",ER41)+6,(FIND(")",ER41)-(FIND("male,",ER41)+6))))=TRUE,"missing/error",MID(ER41,FIND("male,",ER41)+6,(FIND(")",ER41)-(FIND("male,",ER41)+6)))))</f>
        <v/>
      </c>
      <c r="EO41" s="98" t="str">
        <f>IF(EK41="","",(MID(EK41,(SEARCH("^^",SUBSTITUTE(EK41," ","^^",LEN(EK41)-LEN(SUBSTITUTE(EK41," ","")))))+1,99)&amp;"_"&amp;LEFT(EK41,FIND(" ",EK41)-1)&amp;"_"&amp;EL41))</f>
        <v/>
      </c>
      <c r="EQ41" s="89"/>
      <c r="ER41" s="158"/>
      <c r="ES41" s="90" t="str">
        <f>IF(EW41="","",ES$3)</f>
        <v/>
      </c>
      <c r="ET41" s="91" t="str">
        <f>IF(EW41="","",ES$1)</f>
        <v/>
      </c>
      <c r="EU41" s="92"/>
      <c r="EV41" s="93"/>
      <c r="EW41" s="94" t="str">
        <f>IF(FD41="","",IF(ISNUMBER(SEARCH(":",FD41)),MID(FD41,FIND(":",FD41)+2,FIND("(",FD41)-FIND(":",FD41)-3),LEFT(FD41,FIND("(",FD41)-2)))</f>
        <v/>
      </c>
      <c r="EX41" s="95" t="str">
        <f>IF(FD41="","",MID(FD41,FIND("(",FD41)+1,4))</f>
        <v/>
      </c>
      <c r="EY41" s="96" t="str">
        <f>IF(ISNUMBER(SEARCH("*female*",FD41)),"female",IF(ISNUMBER(SEARCH("*male*",FD41)),"male",""))</f>
        <v/>
      </c>
      <c r="EZ41" s="97" t="str">
        <f>IF(FD41="","",IF(ISERROR(MID(FD41,FIND("male,",FD41)+6,(FIND(")",FD41)-(FIND("male,",FD41)+6))))=TRUE,"missing/error",MID(FD41,FIND("male,",FD41)+6,(FIND(")",FD41)-(FIND("male,",FD41)+6)))))</f>
        <v/>
      </c>
      <c r="FA41" s="98" t="str">
        <f>IF(EW41="","",(MID(EW41,(SEARCH("^^",SUBSTITUTE(EW41," ","^^",LEN(EW41)-LEN(SUBSTITUTE(EW41," ","")))))+1,99)&amp;"_"&amp;LEFT(EW41,FIND(" ",EW41)-1)&amp;"_"&amp;EX41))</f>
        <v/>
      </c>
      <c r="FC41" s="89"/>
      <c r="FD41" s="158"/>
      <c r="FE41" s="90" t="str">
        <f t="shared" si="48"/>
        <v/>
      </c>
      <c r="FF41" s="91" t="str">
        <f t="shared" si="49"/>
        <v/>
      </c>
      <c r="FG41" s="92" t="str">
        <f t="shared" si="50"/>
        <v/>
      </c>
      <c r="FH41" s="93" t="str">
        <f t="shared" si="51"/>
        <v/>
      </c>
      <c r="FI41" s="94" t="str">
        <f t="shared" si="52"/>
        <v/>
      </c>
      <c r="FJ41" s="95" t="str">
        <f t="shared" si="53"/>
        <v/>
      </c>
      <c r="FK41" s="96" t="str">
        <f t="shared" si="54"/>
        <v/>
      </c>
      <c r="FL41" s="97" t="str">
        <f t="shared" si="55"/>
        <v/>
      </c>
      <c r="FM41" s="98" t="str">
        <f t="shared" si="56"/>
        <v/>
      </c>
      <c r="FO41" s="89"/>
      <c r="FP41" s="217"/>
      <c r="FQ41" s="90" t="str">
        <f>IF(FU41="","",#REF!)</f>
        <v/>
      </c>
      <c r="FR41" s="91" t="str">
        <f>IF(FU41="","",FQ$1)</f>
        <v/>
      </c>
      <c r="FS41" s="92"/>
      <c r="FT41" s="93"/>
      <c r="FU41" s="94" t="str">
        <f>IF(GB41="","",IF(ISNUMBER(SEARCH(":",GB41)),MID(GB41,FIND(":",GB41)+2,FIND("(",GB41)-FIND(":",GB41)-3),LEFT(GB41,FIND("(",GB41)-2)))</f>
        <v/>
      </c>
      <c r="FV41" s="95" t="str">
        <f>IF(GB41="","",MID(GB41,FIND("(",GB41)+1,4))</f>
        <v/>
      </c>
      <c r="FW41" s="96" t="str">
        <f>IF(ISNUMBER(SEARCH("*female*",GB41)),"female",IF(ISNUMBER(SEARCH("*male*",GB41)),"male",""))</f>
        <v/>
      </c>
      <c r="FX41" s="97" t="str">
        <f>IF(GB41="","",IF(ISERROR(MID(GB41,FIND("male,",GB41)+6,(FIND(")",GB41)-(FIND("male,",GB41)+6))))=TRUE,"missing/error",MID(GB41,FIND("male,",GB41)+6,(FIND(")",GB41)-(FIND("male,",GB41)+6)))))</f>
        <v/>
      </c>
      <c r="FY41" s="98" t="str">
        <f>IF(FU41="","",(MID(FU41,(SEARCH("^^",SUBSTITUTE(FU41," ","^^",LEN(FU41)-LEN(SUBSTITUTE(FU41," ","")))))+1,99)&amp;"_"&amp;LEFT(FU41,FIND(" ",FU41)-1)&amp;"_"&amp;FV41))</f>
        <v/>
      </c>
      <c r="GA41" s="89"/>
      <c r="GB41" s="158"/>
      <c r="GC41" s="90" t="str">
        <f>IF(GG41="","",GC$3)</f>
        <v/>
      </c>
      <c r="GD41" s="91" t="str">
        <f>IF(GG41="","",GC$1)</f>
        <v/>
      </c>
      <c r="GE41" s="92"/>
      <c r="GF41" s="93"/>
      <c r="GG41" s="94" t="str">
        <f>IF(GN41="","",IF(ISNUMBER(SEARCH(":",GN41)),MID(GN41,FIND(":",GN41)+2,FIND("(",GN41)-FIND(":",GN41)-3),LEFT(GN41,FIND("(",GN41)-2)))</f>
        <v/>
      </c>
      <c r="GH41" s="95" t="str">
        <f>IF(GN41="","",MID(GN41,FIND("(",GN41)+1,4))</f>
        <v/>
      </c>
      <c r="GI41" s="96" t="str">
        <f>IF(ISNUMBER(SEARCH("*female*",GN41)),"female",IF(ISNUMBER(SEARCH("*male*",GN41)),"male",""))</f>
        <v/>
      </c>
      <c r="GJ41" s="97" t="str">
        <f>IF(GN41="","",IF(ISERROR(MID(GN41,FIND("male,",GN41)+6,(FIND(")",GN41)-(FIND("male,",GN41)+6))))=TRUE,"missing/error",MID(GN41,FIND("male,",GN41)+6,(FIND(")",GN41)-(FIND("male,",GN41)+6)))))</f>
        <v/>
      </c>
      <c r="GK41" s="98" t="str">
        <f>IF(GG41="","",(MID(GG41,(SEARCH("^^",SUBSTITUTE(GG41," ","^^",LEN(GG41)-LEN(SUBSTITUTE(GG41," ","")))))+1,99)&amp;"_"&amp;LEFT(GG41,FIND(" ",GG41)-1)&amp;"_"&amp;GH41))</f>
        <v/>
      </c>
      <c r="GM41" s="89"/>
      <c r="GN41" s="158"/>
      <c r="GO41" s="90" t="str">
        <f>IF(GS41="","",GO$3)</f>
        <v/>
      </c>
      <c r="GP41" s="91" t="str">
        <f>IF(GS41="","",GO$1)</f>
        <v/>
      </c>
      <c r="GQ41" s="92"/>
      <c r="GR41" s="93"/>
      <c r="GS41" s="94" t="str">
        <f>IF(GZ41="","",IF(ISNUMBER(SEARCH(":",GZ41)),MID(GZ41,FIND(":",GZ41)+2,FIND("(",GZ41)-FIND(":",GZ41)-3),LEFT(GZ41,FIND("(",GZ41)-2)))</f>
        <v/>
      </c>
      <c r="GT41" s="95" t="str">
        <f>IF(GZ41="","",MID(GZ41,FIND("(",GZ41)+1,4))</f>
        <v/>
      </c>
      <c r="GU41" s="96" t="str">
        <f>IF(ISNUMBER(SEARCH("*female*",GZ41)),"female",IF(ISNUMBER(SEARCH("*male*",GZ41)),"male",""))</f>
        <v/>
      </c>
      <c r="GV41" s="97" t="str">
        <f>IF(GZ41="","",IF(ISERROR(MID(GZ41,FIND("male,",GZ41)+6,(FIND(")",GZ41)-(FIND("male,",GZ41)+6))))=TRUE,"missing/error",MID(GZ41,FIND("male,",GZ41)+6,(FIND(")",GZ41)-(FIND("male,",GZ41)+6)))))</f>
        <v/>
      </c>
      <c r="GW41" s="98" t="str">
        <f>IF(GS41="","",(MID(GS41,(SEARCH("^^",SUBSTITUTE(GS41," ","^^",LEN(GS41)-LEN(SUBSTITUTE(GS41," ","")))))+1,99)&amp;"_"&amp;LEFT(GS41,FIND(" ",GS41)-1)&amp;"_"&amp;GT41))</f>
        <v/>
      </c>
      <c r="GY41" s="89"/>
      <c r="GZ41" s="158"/>
      <c r="HA41" s="90" t="str">
        <f>IF(HE41="","",HA$3)</f>
        <v/>
      </c>
      <c r="HB41" s="91" t="str">
        <f>IF(HE41="","",HA$1)</f>
        <v/>
      </c>
      <c r="HC41" s="92"/>
      <c r="HD41" s="93"/>
      <c r="HE41" s="94" t="str">
        <f>IF(HL41="","",IF(ISNUMBER(SEARCH(":",HL41)),MID(HL41,FIND(":",HL41)+2,FIND("(",HL41)-FIND(":",HL41)-3),LEFT(HL41,FIND("(",HL41)-2)))</f>
        <v/>
      </c>
      <c r="HF41" s="95" t="str">
        <f>IF(HL41="","",MID(HL41,FIND("(",HL41)+1,4))</f>
        <v/>
      </c>
      <c r="HG41" s="96" t="str">
        <f>IF(ISNUMBER(SEARCH("*female*",HL41)),"female",IF(ISNUMBER(SEARCH("*male*",HL41)),"male",""))</f>
        <v/>
      </c>
      <c r="HH41" s="97" t="str">
        <f>IF(HL41="","",IF(ISERROR(MID(HL41,FIND("male,",HL41)+6,(FIND(")",HL41)-(FIND("male,",HL41)+6))))=TRUE,"missing/error",MID(HL41,FIND("male,",HL41)+6,(FIND(")",HL41)-(FIND("male,",HL41)+6)))))</f>
        <v/>
      </c>
      <c r="HI41" s="98" t="str">
        <f>IF(HE41="","",(MID(HE41,(SEARCH("^^",SUBSTITUTE(HE41," ","^^",LEN(HE41)-LEN(SUBSTITUTE(HE41," ","")))))+1,99)&amp;"_"&amp;LEFT(HE41,FIND(" ",HE41)-1)&amp;"_"&amp;HF41))</f>
        <v/>
      </c>
      <c r="HK41" s="89"/>
      <c r="HL41" s="158" t="s">
        <v>292</v>
      </c>
      <c r="HM41" s="90" t="str">
        <f>IF(HQ41="","",HM$3)</f>
        <v/>
      </c>
      <c r="HN41" s="91" t="str">
        <f>IF(HQ41="","",HM$1)</f>
        <v/>
      </c>
      <c r="HO41" s="92"/>
      <c r="HP41" s="93"/>
      <c r="HQ41" s="94" t="str">
        <f>IF(HX41="","",IF(ISNUMBER(SEARCH(":",HX41)),MID(HX41,FIND(":",HX41)+2,FIND("(",HX41)-FIND(":",HX41)-3),LEFT(HX41,FIND("(",HX41)-2)))</f>
        <v/>
      </c>
      <c r="HR41" s="95" t="str">
        <f>IF(HX41="","",MID(HX41,FIND("(",HX41)+1,4))</f>
        <v/>
      </c>
      <c r="HS41" s="96" t="str">
        <f>IF(ISNUMBER(SEARCH("*female*",HX41)),"female",IF(ISNUMBER(SEARCH("*male*",HX41)),"male",""))</f>
        <v/>
      </c>
      <c r="HT41" s="97" t="str">
        <f>IF(HX41="","",IF(ISERROR(MID(HX41,FIND("male,",HX41)+6,(FIND(")",HX41)-(FIND("male,",HX41)+6))))=TRUE,"missing/error",MID(HX41,FIND("male,",HX41)+6,(FIND(")",HX41)-(FIND("male,",HX41)+6)))))</f>
        <v/>
      </c>
      <c r="HU41" s="98" t="str">
        <f>IF(HQ41="","",(MID(HQ41,(SEARCH("^^",SUBSTITUTE(HQ41," ","^^",LEN(HQ41)-LEN(SUBSTITUTE(HQ41," ","")))))+1,99)&amp;"_"&amp;LEFT(HQ41,FIND(" ",HQ41)-1)&amp;"_"&amp;HR41))</f>
        <v/>
      </c>
      <c r="HW41" s="89"/>
      <c r="HX41" s="158"/>
      <c r="HY41" s="90" t="str">
        <f>IF(IC41="","",HY$3)</f>
        <v/>
      </c>
      <c r="HZ41" s="91" t="str">
        <f>IF(IC41="","",HY$1)</f>
        <v/>
      </c>
      <c r="IA41" s="92"/>
      <c r="IB41" s="93"/>
      <c r="IC41" s="94" t="str">
        <f>IF(IJ41="","",IF(ISNUMBER(SEARCH(":",IJ41)),MID(IJ41,FIND(":",IJ41)+2,FIND("(",IJ41)-FIND(":",IJ41)-3),LEFT(IJ41,FIND("(",IJ41)-2)))</f>
        <v/>
      </c>
      <c r="ID41" s="95" t="str">
        <f>IF(IJ41="","",MID(IJ41,FIND("(",IJ41)+1,4))</f>
        <v/>
      </c>
      <c r="IE41" s="96" t="str">
        <f>IF(ISNUMBER(SEARCH("*female*",IJ41)),"female",IF(ISNUMBER(SEARCH("*male*",IJ41)),"male",""))</f>
        <v/>
      </c>
      <c r="IF41" s="97" t="str">
        <f>IF(IJ41="","",IF(ISERROR(MID(IJ41,FIND("male,",IJ41)+6,(FIND(")",IJ41)-(FIND("male,",IJ41)+6))))=TRUE,"missing/error",MID(IJ41,FIND("male,",IJ41)+6,(FIND(")",IJ41)-(FIND("male,",IJ41)+6)))))</f>
        <v/>
      </c>
      <c r="IG41" s="98" t="str">
        <f>IF(IC41="","",(MID(IC41,(SEARCH("^^",SUBSTITUTE(IC41," ","^^",LEN(IC41)-LEN(SUBSTITUTE(IC41," ","")))))+1,99)&amp;"_"&amp;LEFT(IC41,FIND(" ",IC41)-1)&amp;"_"&amp;ID41))</f>
        <v/>
      </c>
      <c r="II41" s="89"/>
      <c r="IJ41" s="158"/>
      <c r="IK41" s="90" t="str">
        <f>IF(IO41="","",IK$3)</f>
        <v/>
      </c>
      <c r="IL41" s="91" t="str">
        <f>IF(IO41="","",IK$1)</f>
        <v/>
      </c>
      <c r="IM41" s="92"/>
      <c r="IN41" s="93"/>
      <c r="IO41" s="94" t="str">
        <f>IF(IV41="","",IF(ISNUMBER(SEARCH(":",IV41)),MID(IV41,FIND(":",IV41)+2,FIND("(",IV41)-FIND(":",IV41)-3),LEFT(IV41,FIND("(",IV41)-2)))</f>
        <v/>
      </c>
      <c r="IP41" s="95" t="str">
        <f>IF(IV41="","",MID(IV41,FIND("(",IV41)+1,4))</f>
        <v/>
      </c>
      <c r="IQ41" s="96" t="str">
        <f>IF(ISNUMBER(SEARCH("*female*",IV41)),"female",IF(ISNUMBER(SEARCH("*male*",IV41)),"male",""))</f>
        <v/>
      </c>
      <c r="IR41" s="97" t="str">
        <f>IF(IV41="","",IF(ISERROR(MID(IV41,FIND("male,",IV41)+6,(FIND(")",IV41)-(FIND("male,",IV41)+6))))=TRUE,"missing/error",MID(IV41,FIND("male,",IV41)+6,(FIND(")",IV41)-(FIND("male,",IV41)+6)))))</f>
        <v/>
      </c>
      <c r="IS41" s="98" t="str">
        <f>IF(IO41="","",(MID(IO41,(SEARCH("^^",SUBSTITUTE(IO41," ","^^",LEN(IO41)-LEN(SUBSTITUTE(IO41," ","")))))+1,99)&amp;"_"&amp;LEFT(IO41,FIND(" ",IO41)-1)&amp;"_"&amp;IP41))</f>
        <v/>
      </c>
      <c r="IU41" s="89"/>
      <c r="IV41" s="158"/>
      <c r="IW41" s="90" t="str">
        <f>IF(JA41="","",IW$3)</f>
        <v/>
      </c>
      <c r="IX41" s="91" t="str">
        <f>IF(JA41="","",IW$1)</f>
        <v/>
      </c>
      <c r="IY41" s="92"/>
      <c r="IZ41" s="93"/>
      <c r="JA41" s="94" t="str">
        <f>IF(JH41="","",IF(ISNUMBER(SEARCH(":",JH41)),MID(JH41,FIND(":",JH41)+2,FIND("(",JH41)-FIND(":",JH41)-3),LEFT(JH41,FIND("(",JH41)-2)))</f>
        <v/>
      </c>
      <c r="JB41" s="95" t="str">
        <f>IF(JH41="","",MID(JH41,FIND("(",JH41)+1,4))</f>
        <v/>
      </c>
      <c r="JC41" s="96" t="str">
        <f>IF(ISNUMBER(SEARCH("*female*",JH41)),"female",IF(ISNUMBER(SEARCH("*male*",JH41)),"male",""))</f>
        <v/>
      </c>
      <c r="JD41" s="97" t="str">
        <f>IF(JH41="","",IF(ISERROR(MID(JH41,FIND("male,",JH41)+6,(FIND(")",JH41)-(FIND("male,",JH41)+6))))=TRUE,"missing/error",MID(JH41,FIND("male,",JH41)+6,(FIND(")",JH41)-(FIND("male,",JH41)+6)))))</f>
        <v/>
      </c>
      <c r="JE41" s="98" t="str">
        <f>IF(JA41="","",(MID(JA41,(SEARCH("^^",SUBSTITUTE(JA41," ","^^",LEN(JA41)-LEN(SUBSTITUTE(JA41," ","")))))+1,99)&amp;"_"&amp;LEFT(JA41,FIND(" ",JA41)-1)&amp;"_"&amp;JB41))</f>
        <v/>
      </c>
      <c r="JG41" s="89"/>
      <c r="JH41" s="146"/>
      <c r="JI41" s="90" t="str">
        <f>IF(JM41="","",JI$3)</f>
        <v/>
      </c>
      <c r="JJ41" s="91" t="str">
        <f>IF(JM41="","",JI$1)</f>
        <v/>
      </c>
      <c r="JK41" s="92"/>
      <c r="JL41" s="93"/>
      <c r="JM41" s="94" t="str">
        <f>IF(JT41="","",IF(ISNUMBER(SEARCH(":",JT41)),MID(JT41,FIND(":",JT41)+2,FIND("(",JT41)-FIND(":",JT41)-3),LEFT(JT41,FIND("(",JT41)-2)))</f>
        <v/>
      </c>
      <c r="JN41" s="95" t="str">
        <f>IF(JT41="","",MID(JT41,FIND("(",JT41)+1,4))</f>
        <v/>
      </c>
      <c r="JO41" s="96" t="str">
        <f>IF(ISNUMBER(SEARCH("*female*",JT41)),"female",IF(ISNUMBER(SEARCH("*male*",JT41)),"male",""))</f>
        <v/>
      </c>
      <c r="JP41" s="97" t="str">
        <f>IF(JT41="","",IF(ISERROR(MID(JT41,FIND("male,",JT41)+6,(FIND(")",JT41)-(FIND("male,",JT41)+6))))=TRUE,"missing/error",MID(JT41,FIND("male,",JT41)+6,(FIND(")",JT41)-(FIND("male,",JT41)+6)))))</f>
        <v/>
      </c>
      <c r="JQ41" s="98" t="str">
        <f>IF(JM41="","",(MID(JM41,(SEARCH("^^",SUBSTITUTE(JM41," ","^^",LEN(JM41)-LEN(SUBSTITUTE(JM41," ","")))))+1,99)&amp;"_"&amp;LEFT(JM41,FIND(" ",JM41)-1)&amp;"_"&amp;JN41))</f>
        <v/>
      </c>
      <c r="JS41" s="89"/>
      <c r="JT41" s="146"/>
      <c r="JU41" s="90" t="str">
        <f>IF(JY41="","",JU$3)</f>
        <v/>
      </c>
      <c r="JV41" s="91" t="str">
        <f>IF(JY41="","",JU$1)</f>
        <v/>
      </c>
      <c r="JW41" s="92"/>
      <c r="JX41" s="93"/>
      <c r="JY41" s="94" t="str">
        <f>IF(KF41="","",IF(ISNUMBER(SEARCH(":",KF41)),MID(KF41,FIND(":",KF41)+2,FIND("(",KF41)-FIND(":",KF41)-3),LEFT(KF41,FIND("(",KF41)-2)))</f>
        <v/>
      </c>
      <c r="JZ41" s="95" t="str">
        <f>IF(KF41="","",MID(KF41,FIND("(",KF41)+1,4))</f>
        <v/>
      </c>
      <c r="KA41" s="96" t="str">
        <f>IF(ISNUMBER(SEARCH("*female*",KF41)),"female",IF(ISNUMBER(SEARCH("*male*",KF41)),"male",""))</f>
        <v/>
      </c>
      <c r="KB41" s="97" t="str">
        <f>IF(KF41="","",IF(ISERROR(MID(KF41,FIND("male,",KF41)+6,(FIND(")",KF41)-(FIND("male,",KF41)+6))))=TRUE,"missing/error",MID(KF41,FIND("male,",KF41)+6,(FIND(")",KF41)-(FIND("male,",KF41)+6)))))</f>
        <v/>
      </c>
      <c r="KC41" s="98" t="str">
        <f>IF(JY41="","",(MID(JY41,(SEARCH("^^",SUBSTITUTE(JY41," ","^^",LEN(JY41)-LEN(SUBSTITUTE(JY41," ","")))))+1,99)&amp;"_"&amp;LEFT(JY41,FIND(" ",JY41)-1)&amp;"_"&amp;JZ41))</f>
        <v/>
      </c>
      <c r="KE41" s="89"/>
      <c r="KF41" s="146"/>
    </row>
    <row r="42" spans="1:292" ht="13.5" customHeight="1">
      <c r="A42" s="16"/>
      <c r="B42" s="89" t="s">
        <v>891</v>
      </c>
      <c r="C42" s="2" t="s">
        <v>892</v>
      </c>
      <c r="D42" s="158"/>
      <c r="E42" s="90"/>
      <c r="F42" s="91"/>
      <c r="G42" s="92"/>
      <c r="H42" s="93"/>
      <c r="I42" s="94" t="s">
        <v>292</v>
      </c>
      <c r="J42" s="95"/>
      <c r="K42" s="96"/>
      <c r="L42" s="97"/>
      <c r="M42" s="98" t="s">
        <v>292</v>
      </c>
      <c r="O42" s="89"/>
      <c r="P42" s="158"/>
      <c r="Q42" s="90"/>
      <c r="R42" s="91"/>
      <c r="S42" s="92"/>
      <c r="T42" s="93"/>
      <c r="U42" s="94" t="s">
        <v>292</v>
      </c>
      <c r="V42" s="95"/>
      <c r="W42" s="96"/>
      <c r="X42" s="97"/>
      <c r="Y42" s="98" t="s">
        <v>292</v>
      </c>
      <c r="AA42" s="89"/>
      <c r="AB42" s="158"/>
      <c r="AC42" s="90"/>
      <c r="AD42" s="91"/>
      <c r="AE42" s="92"/>
      <c r="AF42" s="93"/>
      <c r="AG42" s="94" t="s">
        <v>292</v>
      </c>
      <c r="AH42" s="95"/>
      <c r="AI42" s="96"/>
      <c r="AJ42" s="97"/>
      <c r="AK42" s="98" t="s">
        <v>292</v>
      </c>
      <c r="AM42" s="89"/>
      <c r="AN42" s="158"/>
      <c r="AO42" s="90"/>
      <c r="AP42" s="91"/>
      <c r="AQ42" s="92"/>
      <c r="AR42" s="93"/>
      <c r="AS42" s="94" t="s">
        <v>292</v>
      </c>
      <c r="AT42" s="95"/>
      <c r="AU42" s="96"/>
      <c r="AV42" s="97"/>
      <c r="AW42" s="98" t="s">
        <v>292</v>
      </c>
      <c r="AY42" s="89"/>
      <c r="AZ42" s="158"/>
      <c r="BA42" s="90"/>
      <c r="BB42" s="91"/>
      <c r="BC42" s="92"/>
      <c r="BD42" s="93"/>
      <c r="BE42" s="94" t="s">
        <v>292</v>
      </c>
      <c r="BF42" s="95"/>
      <c r="BG42" s="96"/>
      <c r="BH42" s="97"/>
      <c r="BI42" s="98" t="s">
        <v>292</v>
      </c>
      <c r="BK42" s="89"/>
      <c r="BL42" s="158"/>
      <c r="BM42" s="90">
        <v>37987</v>
      </c>
      <c r="BN42" s="91" t="s">
        <v>441</v>
      </c>
      <c r="BO42" s="92">
        <v>37814</v>
      </c>
      <c r="BP42" s="93">
        <v>38188</v>
      </c>
      <c r="BQ42" s="94" t="s">
        <v>893</v>
      </c>
      <c r="BR42" s="95">
        <v>1966</v>
      </c>
      <c r="BS42" s="96" t="s">
        <v>818</v>
      </c>
      <c r="BT42" s="97" t="s">
        <v>323</v>
      </c>
      <c r="BU42" s="98" t="s">
        <v>894</v>
      </c>
      <c r="BW42" s="89" t="s">
        <v>814</v>
      </c>
      <c r="BX42" s="158"/>
      <c r="BY42" s="90"/>
      <c r="BZ42" s="91"/>
      <c r="CA42" s="92"/>
      <c r="CB42" s="93"/>
      <c r="CC42" s="94" t="s">
        <v>292</v>
      </c>
      <c r="CD42" s="95"/>
      <c r="CE42" s="96"/>
      <c r="CF42" s="97"/>
      <c r="CG42" s="98" t="s">
        <v>292</v>
      </c>
      <c r="CI42" s="89"/>
      <c r="CJ42" s="158"/>
      <c r="CK42" s="90"/>
      <c r="CL42" s="91"/>
      <c r="CM42" s="92"/>
      <c r="CN42" s="93"/>
      <c r="CO42" s="94" t="s">
        <v>292</v>
      </c>
      <c r="CP42" s="95"/>
      <c r="CQ42" s="96"/>
      <c r="CR42" s="97"/>
      <c r="CS42" s="98" t="s">
        <v>292</v>
      </c>
      <c r="CU42" s="89"/>
      <c r="CV42" s="158"/>
      <c r="CW42" s="90"/>
      <c r="CX42" s="91"/>
      <c r="CY42" s="92"/>
      <c r="CZ42" s="93"/>
      <c r="DA42" s="94" t="s">
        <v>292</v>
      </c>
      <c r="DB42" s="95"/>
      <c r="DC42" s="96"/>
      <c r="DD42" s="97"/>
      <c r="DE42" s="98" t="s">
        <v>292</v>
      </c>
      <c r="DG42" s="89"/>
      <c r="DH42" s="158"/>
      <c r="DI42" s="90"/>
      <c r="DJ42" s="91"/>
      <c r="DK42" s="92"/>
      <c r="DL42" s="93"/>
      <c r="DM42" s="94" t="s">
        <v>292</v>
      </c>
      <c r="DN42" s="95"/>
      <c r="DO42" s="96"/>
      <c r="DP42" s="97"/>
      <c r="DQ42" s="98" t="s">
        <v>292</v>
      </c>
      <c r="DS42" s="89"/>
      <c r="DT42" s="158"/>
      <c r="DU42" s="90" t="str">
        <f>IF(DY42="","",DU$3)</f>
        <v/>
      </c>
      <c r="DV42" s="91" t="str">
        <f>IF(DY42="","",DU$1)</f>
        <v/>
      </c>
      <c r="DW42" s="92" t="str">
        <f>IF(DY42="","",DU$2)</f>
        <v/>
      </c>
      <c r="DX42" s="93" t="str">
        <f>IF(DY42="","",DU$3)</f>
        <v/>
      </c>
      <c r="DY42" s="94" t="str">
        <f>IF(EF42="","",IF(ISNUMBER(SEARCH(":",EF42)),MID(EF42,FIND(":",EF42)+2,FIND("(",EF42)-FIND(":",EF42)-3),LEFT(EF42,FIND("(",EF42)-2)))</f>
        <v/>
      </c>
      <c r="DZ42" s="95" t="str">
        <f>IF(EF42="","",MID(EF42,FIND("(",EF42)+1,4))</f>
        <v/>
      </c>
      <c r="EA42" s="96" t="str">
        <f>IF(ISNUMBER(SEARCH("*female*",EF42)),"female",IF(ISNUMBER(SEARCH("*male*",EF42)),"male",""))</f>
        <v/>
      </c>
      <c r="EB42" s="97" t="s">
        <v>292</v>
      </c>
      <c r="EC42" s="98" t="str">
        <f>IF(DY42="","",(MID(DY42,(SEARCH("^^",SUBSTITUTE(DY42," ","^^",LEN(DY42)-LEN(SUBSTITUTE(DY42," ","")))))+1,99)&amp;"_"&amp;LEFT(DY42,FIND(" ",DY42)-1)&amp;"_"&amp;DZ42))</f>
        <v/>
      </c>
      <c r="EE42" s="89"/>
      <c r="EF42" s="158"/>
      <c r="EG42" s="90" t="str">
        <f>IF(EK42="","",EG$3)</f>
        <v/>
      </c>
      <c r="EH42" s="91" t="str">
        <f>IF(EK42="","",EG$1)</f>
        <v/>
      </c>
      <c r="EI42" s="92" t="str">
        <f>IF(EK42="","",EG$2)</f>
        <v/>
      </c>
      <c r="EJ42" s="93" t="str">
        <f>IF(EK42="","",EG$3)</f>
        <v/>
      </c>
      <c r="EK42" s="94" t="str">
        <f>IF(ER42="","",IF(ISNUMBER(SEARCH(":",ER42)),MID(ER42,FIND(":",ER42)+2,FIND("(",ER42)-FIND(":",ER42)-3),LEFT(ER42,FIND("(",ER42)-2)))</f>
        <v/>
      </c>
      <c r="EL42" s="95" t="str">
        <f>IF(ER42="","",MID(ER42,FIND("(",ER42)+1,4))</f>
        <v/>
      </c>
      <c r="EM42" s="96" t="str">
        <f>IF(ISNUMBER(SEARCH("*female*",ER42)),"female",IF(ISNUMBER(SEARCH("*male*",ER42)),"male",""))</f>
        <v/>
      </c>
      <c r="EN42" s="97" t="str">
        <f>IF(ER42="","",IF(ISERROR(MID(ER42,FIND("male,",ER42)+6,(FIND(")",ER42)-(FIND("male,",ER42)+6))))=TRUE,"missing/error",MID(ER42,FIND("male,",ER42)+6,(FIND(")",ER42)-(FIND("male,",ER42)+6)))))</f>
        <v/>
      </c>
      <c r="EO42" s="98" t="str">
        <f>IF(EK42="","",(MID(EK42,(SEARCH("^^",SUBSTITUTE(EK42," ","^^",LEN(EK42)-LEN(SUBSTITUTE(EK42," ","")))))+1,99)&amp;"_"&amp;LEFT(EK42,FIND(" ",EK42)-1)&amp;"_"&amp;EL42))</f>
        <v/>
      </c>
      <c r="EQ42" s="89"/>
      <c r="ER42" s="158"/>
      <c r="ES42" s="90" t="str">
        <f>IF(EW42="","",ES$3)</f>
        <v/>
      </c>
      <c r="ET42" s="91" t="str">
        <f>IF(EW42="","",ES$1)</f>
        <v/>
      </c>
      <c r="EU42" s="92"/>
      <c r="EV42" s="93"/>
      <c r="EW42" s="94" t="str">
        <f>IF(FD42="","",IF(ISNUMBER(SEARCH(":",FD42)),MID(FD42,FIND(":",FD42)+2,FIND("(",FD42)-FIND(":",FD42)-3),LEFT(FD42,FIND("(",FD42)-2)))</f>
        <v/>
      </c>
      <c r="EX42" s="95" t="str">
        <f>IF(FD42="","",MID(FD42,FIND("(",FD42)+1,4))</f>
        <v/>
      </c>
      <c r="EY42" s="96" t="str">
        <f>IF(ISNUMBER(SEARCH("*female*",FD42)),"female",IF(ISNUMBER(SEARCH("*male*",FD42)),"male",""))</f>
        <v/>
      </c>
      <c r="EZ42" s="97" t="str">
        <f>IF(FD42="","",IF(ISERROR(MID(FD42,FIND("male,",FD42)+6,(FIND(")",FD42)-(FIND("male,",FD42)+6))))=TRUE,"missing/error",MID(FD42,FIND("male,",FD42)+6,(FIND(")",FD42)-(FIND("male,",FD42)+6)))))</f>
        <v/>
      </c>
      <c r="FA42" s="98" t="str">
        <f>IF(EW42="","",(MID(EW42,(SEARCH("^^",SUBSTITUTE(EW42," ","^^",LEN(EW42)-LEN(SUBSTITUTE(EW42," ","")))))+1,99)&amp;"_"&amp;LEFT(EW42,FIND(" ",EW42)-1)&amp;"_"&amp;EX42))</f>
        <v/>
      </c>
      <c r="FC42" s="89"/>
      <c r="FD42" s="158"/>
      <c r="FE42" s="90" t="str">
        <f t="shared" si="48"/>
        <v/>
      </c>
      <c r="FF42" s="91" t="str">
        <f t="shared" si="49"/>
        <v/>
      </c>
      <c r="FG42" s="92" t="str">
        <f t="shared" si="50"/>
        <v/>
      </c>
      <c r="FH42" s="93" t="str">
        <f t="shared" si="51"/>
        <v/>
      </c>
      <c r="FI42" s="94" t="str">
        <f t="shared" si="52"/>
        <v/>
      </c>
      <c r="FJ42" s="95" t="str">
        <f t="shared" si="53"/>
        <v/>
      </c>
      <c r="FK42" s="96" t="str">
        <f t="shared" si="54"/>
        <v/>
      </c>
      <c r="FL42" s="97" t="str">
        <f t="shared" si="55"/>
        <v/>
      </c>
      <c r="FM42" s="98" t="str">
        <f t="shared" si="56"/>
        <v/>
      </c>
      <c r="FO42" s="89"/>
      <c r="FP42" s="217"/>
      <c r="FQ42" s="90" t="str">
        <f>IF(FU42="","",#REF!)</f>
        <v/>
      </c>
      <c r="FR42" s="91" t="str">
        <f>IF(FU42="","",FQ$1)</f>
        <v/>
      </c>
      <c r="FS42" s="92"/>
      <c r="FT42" s="93"/>
      <c r="FU42" s="94" t="str">
        <f>IF(GB42="","",IF(ISNUMBER(SEARCH(":",GB42)),MID(GB42,FIND(":",GB42)+2,FIND("(",GB42)-FIND(":",GB42)-3),LEFT(GB42,FIND("(",GB42)-2)))</f>
        <v/>
      </c>
      <c r="FV42" s="95" t="str">
        <f>IF(GB42="","",MID(GB42,FIND("(",GB42)+1,4))</f>
        <v/>
      </c>
      <c r="FW42" s="96" t="str">
        <f>IF(ISNUMBER(SEARCH("*female*",GB42)),"female",IF(ISNUMBER(SEARCH("*male*",GB42)),"male",""))</f>
        <v/>
      </c>
      <c r="FX42" s="97" t="str">
        <f>IF(GB42="","",IF(ISERROR(MID(GB42,FIND("male,",GB42)+6,(FIND(")",GB42)-(FIND("male,",GB42)+6))))=TRUE,"missing/error",MID(GB42,FIND("male,",GB42)+6,(FIND(")",GB42)-(FIND("male,",GB42)+6)))))</f>
        <v/>
      </c>
      <c r="FY42" s="98" t="str">
        <f>IF(FU42="","",(MID(FU42,(SEARCH("^^",SUBSTITUTE(FU42," ","^^",LEN(FU42)-LEN(SUBSTITUTE(FU42," ","")))))+1,99)&amp;"_"&amp;LEFT(FU42,FIND(" ",FU42)-1)&amp;"_"&amp;FV42))</f>
        <v/>
      </c>
      <c r="GA42" s="89"/>
      <c r="GB42" s="158"/>
      <c r="GC42" s="90" t="str">
        <f>IF(GG42="","",GC$3)</f>
        <v/>
      </c>
      <c r="GD42" s="91" t="str">
        <f>IF(GG42="","",GC$1)</f>
        <v/>
      </c>
      <c r="GE42" s="92"/>
      <c r="GF42" s="93"/>
      <c r="GG42" s="94" t="str">
        <f>IF(GN42="","",IF(ISNUMBER(SEARCH(":",GN42)),MID(GN42,FIND(":",GN42)+2,FIND("(",GN42)-FIND(":",GN42)-3),LEFT(GN42,FIND("(",GN42)-2)))</f>
        <v/>
      </c>
      <c r="GH42" s="95" t="str">
        <f>IF(GN42="","",MID(GN42,FIND("(",GN42)+1,4))</f>
        <v/>
      </c>
      <c r="GI42" s="96" t="str">
        <f>IF(ISNUMBER(SEARCH("*female*",GN42)),"female",IF(ISNUMBER(SEARCH("*male*",GN42)),"male",""))</f>
        <v/>
      </c>
      <c r="GJ42" s="97" t="str">
        <f>IF(GN42="","",IF(ISERROR(MID(GN42,FIND("male,",GN42)+6,(FIND(")",GN42)-(FIND("male,",GN42)+6))))=TRUE,"missing/error",MID(GN42,FIND("male,",GN42)+6,(FIND(")",GN42)-(FIND("male,",GN42)+6)))))</f>
        <v/>
      </c>
      <c r="GK42" s="98" t="str">
        <f>IF(GG42="","",(MID(GG42,(SEARCH("^^",SUBSTITUTE(GG42," ","^^",LEN(GG42)-LEN(SUBSTITUTE(GG42," ","")))))+1,99)&amp;"_"&amp;LEFT(GG42,FIND(" ",GG42)-1)&amp;"_"&amp;GH42))</f>
        <v/>
      </c>
      <c r="GM42" s="89"/>
      <c r="GN42" s="158"/>
      <c r="GO42" s="90" t="str">
        <f>IF(GS42="","",GO$3)</f>
        <v/>
      </c>
      <c r="GP42" s="91" t="str">
        <f>IF(GS42="","",GO$1)</f>
        <v/>
      </c>
      <c r="GQ42" s="92"/>
      <c r="GR42" s="93"/>
      <c r="GS42" s="94" t="str">
        <f>IF(GZ42="","",IF(ISNUMBER(SEARCH(":",GZ42)),MID(GZ42,FIND(":",GZ42)+2,FIND("(",GZ42)-FIND(":",GZ42)-3),LEFT(GZ42,FIND("(",GZ42)-2)))</f>
        <v/>
      </c>
      <c r="GT42" s="95" t="str">
        <f>IF(GZ42="","",MID(GZ42,FIND("(",GZ42)+1,4))</f>
        <v/>
      </c>
      <c r="GU42" s="96" t="str">
        <f>IF(ISNUMBER(SEARCH("*female*",GZ42)),"female",IF(ISNUMBER(SEARCH("*male*",GZ42)),"male",""))</f>
        <v/>
      </c>
      <c r="GV42" s="97" t="str">
        <f>IF(GZ42="","",IF(ISERROR(MID(GZ42,FIND("male,",GZ42)+6,(FIND(")",GZ42)-(FIND("male,",GZ42)+6))))=TRUE,"missing/error",MID(GZ42,FIND("male,",GZ42)+6,(FIND(")",GZ42)-(FIND("male,",GZ42)+6)))))</f>
        <v/>
      </c>
      <c r="GW42" s="98" t="str">
        <f>IF(GS42="","",(MID(GS42,(SEARCH("^^",SUBSTITUTE(GS42," ","^^",LEN(GS42)-LEN(SUBSTITUTE(GS42," ","")))))+1,99)&amp;"_"&amp;LEFT(GS42,FIND(" ",GS42)-1)&amp;"_"&amp;GT42))</f>
        <v/>
      </c>
      <c r="GY42" s="89"/>
      <c r="GZ42" s="158"/>
      <c r="HA42" s="90" t="str">
        <f>IF(HE42="","",HA$3)</f>
        <v/>
      </c>
      <c r="HB42" s="91" t="str">
        <f>IF(HE42="","",HA$1)</f>
        <v/>
      </c>
      <c r="HC42" s="92"/>
      <c r="HD42" s="93"/>
      <c r="HE42" s="94" t="str">
        <f>IF(HL42="","",IF(ISNUMBER(SEARCH(":",HL42)),MID(HL42,FIND(":",HL42)+2,FIND("(",HL42)-FIND(":",HL42)-3),LEFT(HL42,FIND("(",HL42)-2)))</f>
        <v/>
      </c>
      <c r="HF42" s="95" t="str">
        <f>IF(HL42="","",MID(HL42,FIND("(",HL42)+1,4))</f>
        <v/>
      </c>
      <c r="HG42" s="96" t="str">
        <f>IF(ISNUMBER(SEARCH("*female*",HL42)),"female",IF(ISNUMBER(SEARCH("*male*",HL42)),"male",""))</f>
        <v/>
      </c>
      <c r="HH42" s="97" t="str">
        <f>IF(HL42="","",IF(ISERROR(MID(HL42,FIND("male,",HL42)+6,(FIND(")",HL42)-(FIND("male,",HL42)+6))))=TRUE,"missing/error",MID(HL42,FIND("male,",HL42)+6,(FIND(")",HL42)-(FIND("male,",HL42)+6)))))</f>
        <v/>
      </c>
      <c r="HI42" s="98" t="str">
        <f>IF(HE42="","",(MID(HE42,(SEARCH("^^",SUBSTITUTE(HE42," ","^^",LEN(HE42)-LEN(SUBSTITUTE(HE42," ","")))))+1,99)&amp;"_"&amp;LEFT(HE42,FIND(" ",HE42)-1)&amp;"_"&amp;HF42))</f>
        <v/>
      </c>
      <c r="HK42" s="89"/>
      <c r="HL42" s="158" t="s">
        <v>292</v>
      </c>
      <c r="HM42" s="90" t="str">
        <f>IF(HQ42="","",HM$3)</f>
        <v/>
      </c>
      <c r="HN42" s="91" t="str">
        <f>IF(HQ42="","",HM$1)</f>
        <v/>
      </c>
      <c r="HO42" s="92"/>
      <c r="HP42" s="93"/>
      <c r="HQ42" s="94" t="str">
        <f>IF(HX42="","",IF(ISNUMBER(SEARCH(":",HX42)),MID(HX42,FIND(":",HX42)+2,FIND("(",HX42)-FIND(":",HX42)-3),LEFT(HX42,FIND("(",HX42)-2)))</f>
        <v/>
      </c>
      <c r="HR42" s="95" t="str">
        <f>IF(HX42="","",MID(HX42,FIND("(",HX42)+1,4))</f>
        <v/>
      </c>
      <c r="HS42" s="96" t="str">
        <f>IF(ISNUMBER(SEARCH("*female*",HX42)),"female",IF(ISNUMBER(SEARCH("*male*",HX42)),"male",""))</f>
        <v/>
      </c>
      <c r="HT42" s="97" t="str">
        <f>IF(HX42="","",IF(ISERROR(MID(HX42,FIND("male,",HX42)+6,(FIND(")",HX42)-(FIND("male,",HX42)+6))))=TRUE,"missing/error",MID(HX42,FIND("male,",HX42)+6,(FIND(")",HX42)-(FIND("male,",HX42)+6)))))</f>
        <v/>
      </c>
      <c r="HU42" s="98" t="str">
        <f>IF(HQ42="","",(MID(HQ42,(SEARCH("^^",SUBSTITUTE(HQ42," ","^^",LEN(HQ42)-LEN(SUBSTITUTE(HQ42," ","")))))+1,99)&amp;"_"&amp;LEFT(HQ42,FIND(" ",HQ42)-1)&amp;"_"&amp;HR42))</f>
        <v/>
      </c>
      <c r="HW42" s="89"/>
      <c r="HX42" s="158"/>
      <c r="HY42" s="90" t="str">
        <f>IF(IC42="","",HY$3)</f>
        <v/>
      </c>
      <c r="HZ42" s="91" t="str">
        <f>IF(IC42="","",HY$1)</f>
        <v/>
      </c>
      <c r="IA42" s="92"/>
      <c r="IB42" s="93"/>
      <c r="IC42" s="94" t="str">
        <f>IF(IJ42="","",IF(ISNUMBER(SEARCH(":",IJ42)),MID(IJ42,FIND(":",IJ42)+2,FIND("(",IJ42)-FIND(":",IJ42)-3),LEFT(IJ42,FIND("(",IJ42)-2)))</f>
        <v/>
      </c>
      <c r="ID42" s="95" t="str">
        <f>IF(IJ42="","",MID(IJ42,FIND("(",IJ42)+1,4))</f>
        <v/>
      </c>
      <c r="IE42" s="96" t="str">
        <f>IF(ISNUMBER(SEARCH("*female*",IJ42)),"female",IF(ISNUMBER(SEARCH("*male*",IJ42)),"male",""))</f>
        <v/>
      </c>
      <c r="IF42" s="97" t="str">
        <f>IF(IJ42="","",IF(ISERROR(MID(IJ42,FIND("male,",IJ42)+6,(FIND(")",IJ42)-(FIND("male,",IJ42)+6))))=TRUE,"missing/error",MID(IJ42,FIND("male,",IJ42)+6,(FIND(")",IJ42)-(FIND("male,",IJ42)+6)))))</f>
        <v/>
      </c>
      <c r="IG42" s="98" t="str">
        <f>IF(IC42="","",(MID(IC42,(SEARCH("^^",SUBSTITUTE(IC42," ","^^",LEN(IC42)-LEN(SUBSTITUTE(IC42," ","")))))+1,99)&amp;"_"&amp;LEFT(IC42,FIND(" ",IC42)-1)&amp;"_"&amp;ID42))</f>
        <v/>
      </c>
      <c r="II42" s="89"/>
      <c r="IJ42" s="158"/>
      <c r="IK42" s="90" t="str">
        <f>IF(IO42="","",IK$3)</f>
        <v/>
      </c>
      <c r="IL42" s="91" t="str">
        <f>IF(IO42="","",IK$1)</f>
        <v/>
      </c>
      <c r="IM42" s="92"/>
      <c r="IN42" s="93"/>
      <c r="IO42" s="94" t="str">
        <f>IF(IV42="","",IF(ISNUMBER(SEARCH(":",IV42)),MID(IV42,FIND(":",IV42)+2,FIND("(",IV42)-FIND(":",IV42)-3),LEFT(IV42,FIND("(",IV42)-2)))</f>
        <v/>
      </c>
      <c r="IP42" s="95" t="str">
        <f>IF(IV42="","",MID(IV42,FIND("(",IV42)+1,4))</f>
        <v/>
      </c>
      <c r="IQ42" s="96" t="str">
        <f>IF(ISNUMBER(SEARCH("*female*",IV42)),"female",IF(ISNUMBER(SEARCH("*male*",IV42)),"male",""))</f>
        <v/>
      </c>
      <c r="IR42" s="97" t="str">
        <f>IF(IV42="","",IF(ISERROR(MID(IV42,FIND("male,",IV42)+6,(FIND(")",IV42)-(FIND("male,",IV42)+6))))=TRUE,"missing/error",MID(IV42,FIND("male,",IV42)+6,(FIND(")",IV42)-(FIND("male,",IV42)+6)))))</f>
        <v/>
      </c>
      <c r="IS42" s="98" t="str">
        <f>IF(IO42="","",(MID(IO42,(SEARCH("^^",SUBSTITUTE(IO42," ","^^",LEN(IO42)-LEN(SUBSTITUTE(IO42," ","")))))+1,99)&amp;"_"&amp;LEFT(IO42,FIND(" ",IO42)-1)&amp;"_"&amp;IP42))</f>
        <v/>
      </c>
      <c r="IU42" s="89"/>
      <c r="IV42" s="158"/>
      <c r="IW42" s="90" t="str">
        <f>IF(JA42="","",IW$3)</f>
        <v/>
      </c>
      <c r="IX42" s="91" t="str">
        <f>IF(JA42="","",IW$1)</f>
        <v/>
      </c>
      <c r="IY42" s="92"/>
      <c r="IZ42" s="93"/>
      <c r="JA42" s="94" t="str">
        <f>IF(JH42="","",IF(ISNUMBER(SEARCH(":",JH42)),MID(JH42,FIND(":",JH42)+2,FIND("(",JH42)-FIND(":",JH42)-3),LEFT(JH42,FIND("(",JH42)-2)))</f>
        <v/>
      </c>
      <c r="JB42" s="95" t="str">
        <f>IF(JH42="","",MID(JH42,FIND("(",JH42)+1,4))</f>
        <v/>
      </c>
      <c r="JC42" s="96" t="str">
        <f>IF(ISNUMBER(SEARCH("*female*",JH42)),"female",IF(ISNUMBER(SEARCH("*male*",JH42)),"male",""))</f>
        <v/>
      </c>
      <c r="JD42" s="97" t="str">
        <f>IF(JH42="","",IF(ISERROR(MID(JH42,FIND("male,",JH42)+6,(FIND(")",JH42)-(FIND("male,",JH42)+6))))=TRUE,"missing/error",MID(JH42,FIND("male,",JH42)+6,(FIND(")",JH42)-(FIND("male,",JH42)+6)))))</f>
        <v/>
      </c>
      <c r="JE42" s="98" t="str">
        <f>IF(JA42="","",(MID(JA42,(SEARCH("^^",SUBSTITUTE(JA42," ","^^",LEN(JA42)-LEN(SUBSTITUTE(JA42," ","")))))+1,99)&amp;"_"&amp;LEFT(JA42,FIND(" ",JA42)-1)&amp;"_"&amp;JB42))</f>
        <v/>
      </c>
      <c r="JG42" s="89"/>
      <c r="JH42" s="146"/>
      <c r="JI42" s="90" t="str">
        <f>IF(JM42="","",JI$3)</f>
        <v/>
      </c>
      <c r="JJ42" s="91" t="str">
        <f>IF(JM42="","",JI$1)</f>
        <v/>
      </c>
      <c r="JK42" s="92"/>
      <c r="JL42" s="93"/>
      <c r="JM42" s="94" t="str">
        <f>IF(JT42="","",IF(ISNUMBER(SEARCH(":",JT42)),MID(JT42,FIND(":",JT42)+2,FIND("(",JT42)-FIND(":",JT42)-3),LEFT(JT42,FIND("(",JT42)-2)))</f>
        <v/>
      </c>
      <c r="JN42" s="95" t="str">
        <f>IF(JT42="","",MID(JT42,FIND("(",JT42)+1,4))</f>
        <v/>
      </c>
      <c r="JO42" s="96" t="str">
        <f>IF(ISNUMBER(SEARCH("*female*",JT42)),"female",IF(ISNUMBER(SEARCH("*male*",JT42)),"male",""))</f>
        <v/>
      </c>
      <c r="JP42" s="97" t="str">
        <f>IF(JT42="","",IF(ISERROR(MID(JT42,FIND("male,",JT42)+6,(FIND(")",JT42)-(FIND("male,",JT42)+6))))=TRUE,"missing/error",MID(JT42,FIND("male,",JT42)+6,(FIND(")",JT42)-(FIND("male,",JT42)+6)))))</f>
        <v/>
      </c>
      <c r="JQ42" s="98" t="str">
        <f>IF(JM42="","",(MID(JM42,(SEARCH("^^",SUBSTITUTE(JM42," ","^^",LEN(JM42)-LEN(SUBSTITUTE(JM42," ","")))))+1,99)&amp;"_"&amp;LEFT(JM42,FIND(" ",JM42)-1)&amp;"_"&amp;JN42))</f>
        <v/>
      </c>
      <c r="JS42" s="89"/>
      <c r="JT42" s="146"/>
      <c r="JU42" s="90" t="str">
        <f>IF(JY42="","",JU$3)</f>
        <v/>
      </c>
      <c r="JV42" s="91" t="str">
        <f>IF(JY42="","",JU$1)</f>
        <v/>
      </c>
      <c r="JW42" s="92"/>
      <c r="JX42" s="93"/>
      <c r="JY42" s="94" t="str">
        <f>IF(KF42="","",IF(ISNUMBER(SEARCH(":",KF42)),MID(KF42,FIND(":",KF42)+2,FIND("(",KF42)-FIND(":",KF42)-3),LEFT(KF42,FIND("(",KF42)-2)))</f>
        <v/>
      </c>
      <c r="JZ42" s="95" t="str">
        <f>IF(KF42="","",MID(KF42,FIND("(",KF42)+1,4))</f>
        <v/>
      </c>
      <c r="KA42" s="96" t="str">
        <f>IF(ISNUMBER(SEARCH("*female*",KF42)),"female",IF(ISNUMBER(SEARCH("*male*",KF42)),"male",""))</f>
        <v/>
      </c>
      <c r="KB42" s="97" t="str">
        <f>IF(KF42="","",IF(ISERROR(MID(KF42,FIND("male,",KF42)+6,(FIND(")",KF42)-(FIND("male,",KF42)+6))))=TRUE,"missing/error",MID(KF42,FIND("male,",KF42)+6,(FIND(")",KF42)-(FIND("male,",KF42)+6)))))</f>
        <v/>
      </c>
      <c r="KC42" s="98" t="str">
        <f>IF(JY42="","",(MID(JY42,(SEARCH("^^",SUBSTITUTE(JY42," ","^^",LEN(JY42)-LEN(SUBSTITUTE(JY42," ","")))))+1,99)&amp;"_"&amp;LEFT(JY42,FIND(" ",JY42)-1)&amp;"_"&amp;JZ42))</f>
        <v/>
      </c>
      <c r="KE42" s="89"/>
      <c r="KF42" s="146"/>
    </row>
    <row r="43" spans="1:292" ht="13.5" customHeight="1">
      <c r="A43" s="16"/>
      <c r="B43" s="89" t="s">
        <v>891</v>
      </c>
      <c r="C43" s="2" t="s">
        <v>892</v>
      </c>
      <c r="D43" s="158"/>
      <c r="E43" s="90"/>
      <c r="F43" s="91"/>
      <c r="G43" s="92"/>
      <c r="H43" s="93"/>
      <c r="I43" s="94" t="s">
        <v>292</v>
      </c>
      <c r="J43" s="95"/>
      <c r="K43" s="96"/>
      <c r="L43" s="97"/>
      <c r="M43" s="98" t="s">
        <v>292</v>
      </c>
      <c r="O43" s="89"/>
      <c r="P43" s="158"/>
      <c r="Q43" s="90"/>
      <c r="R43" s="91"/>
      <c r="S43" s="92"/>
      <c r="T43" s="93"/>
      <c r="U43" s="94" t="s">
        <v>292</v>
      </c>
      <c r="V43" s="95"/>
      <c r="W43" s="96"/>
      <c r="X43" s="97"/>
      <c r="Y43" s="98" t="s">
        <v>292</v>
      </c>
      <c r="AA43" s="89"/>
      <c r="AB43" s="158"/>
      <c r="AC43" s="90"/>
      <c r="AD43" s="91"/>
      <c r="AE43" s="92"/>
      <c r="AF43" s="93"/>
      <c r="AG43" s="94" t="s">
        <v>292</v>
      </c>
      <c r="AH43" s="95"/>
      <c r="AI43" s="96"/>
      <c r="AJ43" s="97"/>
      <c r="AK43" s="98" t="s">
        <v>292</v>
      </c>
      <c r="AM43" s="89"/>
      <c r="AN43" s="158"/>
      <c r="AO43" s="90"/>
      <c r="AP43" s="91"/>
      <c r="AQ43" s="92"/>
      <c r="AR43" s="93"/>
      <c r="AS43" s="94" t="s">
        <v>292</v>
      </c>
      <c r="AT43" s="95"/>
      <c r="AU43" s="96"/>
      <c r="AV43" s="97"/>
      <c r="AW43" s="98" t="s">
        <v>292</v>
      </c>
      <c r="AY43" s="89"/>
      <c r="AZ43" s="158"/>
      <c r="BA43" s="90"/>
      <c r="BB43" s="91"/>
      <c r="BC43" s="92"/>
      <c r="BD43" s="93"/>
      <c r="BE43" s="94" t="s">
        <v>292</v>
      </c>
      <c r="BF43" s="95"/>
      <c r="BG43" s="96"/>
      <c r="BH43" s="97"/>
      <c r="BI43" s="98" t="s">
        <v>292</v>
      </c>
      <c r="BK43" s="89"/>
      <c r="BL43" s="158"/>
      <c r="BM43" s="90">
        <v>38718</v>
      </c>
      <c r="BN43" s="91" t="s">
        <v>441</v>
      </c>
      <c r="BO43" s="92">
        <v>38188</v>
      </c>
      <c r="BP43" s="93">
        <v>39437</v>
      </c>
      <c r="BQ43" s="94" t="s">
        <v>895</v>
      </c>
      <c r="BR43" s="95">
        <v>1947</v>
      </c>
      <c r="BS43" s="96" t="s">
        <v>790</v>
      </c>
      <c r="BT43" s="97" t="s">
        <v>323</v>
      </c>
      <c r="BU43" s="98" t="s">
        <v>896</v>
      </c>
      <c r="BW43" s="89"/>
      <c r="BX43" s="158"/>
      <c r="BY43" s="90"/>
      <c r="BZ43" s="91"/>
      <c r="CA43" s="92"/>
      <c r="CB43" s="93"/>
      <c r="CC43" s="94" t="s">
        <v>292</v>
      </c>
      <c r="CD43" s="95"/>
      <c r="CE43" s="96"/>
      <c r="CF43" s="97"/>
      <c r="CG43" s="98" t="s">
        <v>292</v>
      </c>
      <c r="CI43" s="89"/>
      <c r="CJ43" s="158"/>
      <c r="CK43" s="90"/>
      <c r="CL43" s="91"/>
      <c r="CM43" s="92"/>
      <c r="CN43" s="93"/>
      <c r="CO43" s="94" t="s">
        <v>292</v>
      </c>
      <c r="CP43" s="95"/>
      <c r="CQ43" s="96"/>
      <c r="CR43" s="97"/>
      <c r="CS43" s="98" t="s">
        <v>292</v>
      </c>
      <c r="CU43" s="89"/>
      <c r="CV43" s="158"/>
      <c r="CW43" s="90"/>
      <c r="CX43" s="91"/>
      <c r="CY43" s="92"/>
      <c r="CZ43" s="93"/>
      <c r="DA43" s="94" t="s">
        <v>292</v>
      </c>
      <c r="DB43" s="95"/>
      <c r="DC43" s="96"/>
      <c r="DD43" s="97"/>
      <c r="DE43" s="98" t="s">
        <v>292</v>
      </c>
      <c r="DG43" s="89"/>
      <c r="DH43" s="158"/>
      <c r="DI43" s="90"/>
      <c r="DJ43" s="91"/>
      <c r="DK43" s="92"/>
      <c r="DL43" s="93"/>
      <c r="DM43" s="94" t="s">
        <v>292</v>
      </c>
      <c r="DN43" s="95"/>
      <c r="DO43" s="96"/>
      <c r="DP43" s="97"/>
      <c r="DQ43" s="98" t="s">
        <v>292</v>
      </c>
      <c r="DS43" s="89"/>
      <c r="DT43" s="158"/>
      <c r="DU43" s="90" t="str">
        <f>IF(DY43="","",DU$3)</f>
        <v/>
      </c>
      <c r="DV43" s="91" t="str">
        <f>IF(DY43="","",DU$1)</f>
        <v/>
      </c>
      <c r="DW43" s="92" t="str">
        <f>IF(DY43="","",DU$2)</f>
        <v/>
      </c>
      <c r="DX43" s="93" t="str">
        <f>IF(DY43="","",DU$3)</f>
        <v/>
      </c>
      <c r="DY43" s="94" t="str">
        <f>IF(EF43="","",IF(ISNUMBER(SEARCH(":",EF43)),MID(EF43,FIND(":",EF43)+2,FIND("(",EF43)-FIND(":",EF43)-3),LEFT(EF43,FIND("(",EF43)-2)))</f>
        <v/>
      </c>
      <c r="DZ43" s="95" t="str">
        <f>IF(EF43="","",MID(EF43,FIND("(",EF43)+1,4))</f>
        <v/>
      </c>
      <c r="EA43" s="96" t="str">
        <f>IF(ISNUMBER(SEARCH("*female*",EF43)),"female",IF(ISNUMBER(SEARCH("*male*",EF43)),"male",""))</f>
        <v/>
      </c>
      <c r="EB43" s="97" t="s">
        <v>292</v>
      </c>
      <c r="EC43" s="98" t="str">
        <f>IF(DY43="","",(MID(DY43,(SEARCH("^^",SUBSTITUTE(DY43," ","^^",LEN(DY43)-LEN(SUBSTITUTE(DY43," ","")))))+1,99)&amp;"_"&amp;LEFT(DY43,FIND(" ",DY43)-1)&amp;"_"&amp;DZ43))</f>
        <v/>
      </c>
      <c r="EE43" s="89"/>
      <c r="EF43" s="158"/>
      <c r="EG43" s="90" t="str">
        <f>IF(EK43="","",EG$3)</f>
        <v/>
      </c>
      <c r="EH43" s="91" t="str">
        <f>IF(EK43="","",EG$1)</f>
        <v/>
      </c>
      <c r="EI43" s="92" t="str">
        <f>IF(EK43="","",EG$2)</f>
        <v/>
      </c>
      <c r="EJ43" s="93" t="str">
        <f>IF(EK43="","",EG$3)</f>
        <v/>
      </c>
      <c r="EK43" s="94" t="str">
        <f>IF(ER43="","",IF(ISNUMBER(SEARCH(":",ER43)),MID(ER43,FIND(":",ER43)+2,FIND("(",ER43)-FIND(":",ER43)-3),LEFT(ER43,FIND("(",ER43)-2)))</f>
        <v/>
      </c>
      <c r="EL43" s="95" t="str">
        <f>IF(ER43="","",MID(ER43,FIND("(",ER43)+1,4))</f>
        <v/>
      </c>
      <c r="EM43" s="96" t="str">
        <f>IF(ISNUMBER(SEARCH("*female*",ER43)),"female",IF(ISNUMBER(SEARCH("*male*",ER43)),"male",""))</f>
        <v/>
      </c>
      <c r="EN43" s="97" t="str">
        <f>IF(ER43="","",IF(ISERROR(MID(ER43,FIND("male,",ER43)+6,(FIND(")",ER43)-(FIND("male,",ER43)+6))))=TRUE,"missing/error",MID(ER43,FIND("male,",ER43)+6,(FIND(")",ER43)-(FIND("male,",ER43)+6)))))</f>
        <v/>
      </c>
      <c r="EO43" s="98" t="str">
        <f>IF(EK43="","",(MID(EK43,(SEARCH("^^",SUBSTITUTE(EK43," ","^^",LEN(EK43)-LEN(SUBSTITUTE(EK43," ","")))))+1,99)&amp;"_"&amp;LEFT(EK43,FIND(" ",EK43)-1)&amp;"_"&amp;EL43))</f>
        <v/>
      </c>
      <c r="EQ43" s="89"/>
      <c r="ER43" s="158"/>
      <c r="ES43" s="90" t="str">
        <f>IF(EW43="","",ES$3)</f>
        <v/>
      </c>
      <c r="ET43" s="91" t="str">
        <f>IF(EW43="","",ES$1)</f>
        <v/>
      </c>
      <c r="EU43" s="92"/>
      <c r="EV43" s="93"/>
      <c r="EW43" s="94" t="str">
        <f>IF(FD43="","",IF(ISNUMBER(SEARCH(":",FD43)),MID(FD43,FIND(":",FD43)+2,FIND("(",FD43)-FIND(":",FD43)-3),LEFT(FD43,FIND("(",FD43)-2)))</f>
        <v/>
      </c>
      <c r="EX43" s="95" t="str">
        <f>IF(FD43="","",MID(FD43,FIND("(",FD43)+1,4))</f>
        <v/>
      </c>
      <c r="EY43" s="96" t="str">
        <f>IF(ISNUMBER(SEARCH("*female*",FD43)),"female",IF(ISNUMBER(SEARCH("*male*",FD43)),"male",""))</f>
        <v/>
      </c>
      <c r="EZ43" s="97" t="str">
        <f>IF(FD43="","",IF(ISERROR(MID(FD43,FIND("male,",FD43)+6,(FIND(")",FD43)-(FIND("male,",FD43)+6))))=TRUE,"missing/error",MID(FD43,FIND("male,",FD43)+6,(FIND(")",FD43)-(FIND("male,",FD43)+6)))))</f>
        <v/>
      </c>
      <c r="FA43" s="98" t="str">
        <f>IF(EW43="","",(MID(EW43,(SEARCH("^^",SUBSTITUTE(EW43," ","^^",LEN(EW43)-LEN(SUBSTITUTE(EW43," ","")))))+1,99)&amp;"_"&amp;LEFT(EW43,FIND(" ",EW43)-1)&amp;"_"&amp;EX43))</f>
        <v/>
      </c>
      <c r="FC43" s="89"/>
      <c r="FD43" s="158"/>
      <c r="FE43" s="90" t="str">
        <f t="shared" si="48"/>
        <v/>
      </c>
      <c r="FF43" s="91" t="str">
        <f t="shared" si="49"/>
        <v/>
      </c>
      <c r="FG43" s="92" t="str">
        <f t="shared" si="50"/>
        <v/>
      </c>
      <c r="FH43" s="93" t="str">
        <f t="shared" si="51"/>
        <v/>
      </c>
      <c r="FI43" s="94" t="str">
        <f t="shared" si="52"/>
        <v/>
      </c>
      <c r="FJ43" s="95" t="str">
        <f t="shared" si="53"/>
        <v/>
      </c>
      <c r="FK43" s="96" t="str">
        <f t="shared" si="54"/>
        <v/>
      </c>
      <c r="FL43" s="97" t="str">
        <f t="shared" si="55"/>
        <v/>
      </c>
      <c r="FM43" s="98" t="str">
        <f t="shared" si="56"/>
        <v/>
      </c>
      <c r="FO43" s="89"/>
      <c r="FP43" s="217"/>
      <c r="FQ43" s="90" t="str">
        <f>IF(FU43="","",#REF!)</f>
        <v/>
      </c>
      <c r="FR43" s="91" t="str">
        <f>IF(FU43="","",FQ$1)</f>
        <v/>
      </c>
      <c r="FS43" s="92"/>
      <c r="FT43" s="93"/>
      <c r="FU43" s="94" t="str">
        <f>IF(GB43="","",IF(ISNUMBER(SEARCH(":",GB43)),MID(GB43,FIND(":",GB43)+2,FIND("(",GB43)-FIND(":",GB43)-3),LEFT(GB43,FIND("(",GB43)-2)))</f>
        <v/>
      </c>
      <c r="FV43" s="95" t="str">
        <f>IF(GB43="","",MID(GB43,FIND("(",GB43)+1,4))</f>
        <v/>
      </c>
      <c r="FW43" s="96" t="str">
        <f>IF(ISNUMBER(SEARCH("*female*",GB43)),"female",IF(ISNUMBER(SEARCH("*male*",GB43)),"male",""))</f>
        <v/>
      </c>
      <c r="FX43" s="97" t="str">
        <f>IF(GB43="","",IF(ISERROR(MID(GB43,FIND("male,",GB43)+6,(FIND(")",GB43)-(FIND("male,",GB43)+6))))=TRUE,"missing/error",MID(GB43,FIND("male,",GB43)+6,(FIND(")",GB43)-(FIND("male,",GB43)+6)))))</f>
        <v/>
      </c>
      <c r="FY43" s="98" t="str">
        <f>IF(FU43="","",(MID(FU43,(SEARCH("^^",SUBSTITUTE(FU43," ","^^",LEN(FU43)-LEN(SUBSTITUTE(FU43," ","")))))+1,99)&amp;"_"&amp;LEFT(FU43,FIND(" ",FU43)-1)&amp;"_"&amp;FV43))</f>
        <v/>
      </c>
      <c r="GA43" s="89"/>
      <c r="GB43" s="158"/>
      <c r="GC43" s="90" t="str">
        <f>IF(GG43="","",GC$3)</f>
        <v/>
      </c>
      <c r="GD43" s="91" t="str">
        <f>IF(GG43="","",GC$1)</f>
        <v/>
      </c>
      <c r="GE43" s="92"/>
      <c r="GF43" s="93"/>
      <c r="GG43" s="94" t="str">
        <f>IF(GN43="","",IF(ISNUMBER(SEARCH(":",GN43)),MID(GN43,FIND(":",GN43)+2,FIND("(",GN43)-FIND(":",GN43)-3),LEFT(GN43,FIND("(",GN43)-2)))</f>
        <v/>
      </c>
      <c r="GH43" s="95" t="str">
        <f>IF(GN43="","",MID(GN43,FIND("(",GN43)+1,4))</f>
        <v/>
      </c>
      <c r="GI43" s="96" t="str">
        <f>IF(ISNUMBER(SEARCH("*female*",GN43)),"female",IF(ISNUMBER(SEARCH("*male*",GN43)),"male",""))</f>
        <v/>
      </c>
      <c r="GJ43" s="97" t="str">
        <f>IF(GN43="","",IF(ISERROR(MID(GN43,FIND("male,",GN43)+6,(FIND(")",GN43)-(FIND("male,",GN43)+6))))=TRUE,"missing/error",MID(GN43,FIND("male,",GN43)+6,(FIND(")",GN43)-(FIND("male,",GN43)+6)))))</f>
        <v/>
      </c>
      <c r="GK43" s="98" t="str">
        <f>IF(GG43="","",(MID(GG43,(SEARCH("^^",SUBSTITUTE(GG43," ","^^",LEN(GG43)-LEN(SUBSTITUTE(GG43," ","")))))+1,99)&amp;"_"&amp;LEFT(GG43,FIND(" ",GG43)-1)&amp;"_"&amp;GH43))</f>
        <v/>
      </c>
      <c r="GM43" s="89"/>
      <c r="GN43" s="158"/>
      <c r="GO43" s="90" t="str">
        <f>IF(GS43="","",GO$3)</f>
        <v/>
      </c>
      <c r="GP43" s="91" t="str">
        <f>IF(GS43="","",GO$1)</f>
        <v/>
      </c>
      <c r="GQ43" s="92"/>
      <c r="GR43" s="93"/>
      <c r="GS43" s="94" t="str">
        <f>IF(GZ43="","",IF(ISNUMBER(SEARCH(":",GZ43)),MID(GZ43,FIND(":",GZ43)+2,FIND("(",GZ43)-FIND(":",GZ43)-3),LEFT(GZ43,FIND("(",GZ43)-2)))</f>
        <v/>
      </c>
      <c r="GT43" s="95" t="str">
        <f>IF(GZ43="","",MID(GZ43,FIND("(",GZ43)+1,4))</f>
        <v/>
      </c>
      <c r="GU43" s="96" t="str">
        <f>IF(ISNUMBER(SEARCH("*female*",GZ43)),"female",IF(ISNUMBER(SEARCH("*male*",GZ43)),"male",""))</f>
        <v/>
      </c>
      <c r="GV43" s="97" t="str">
        <f>IF(GZ43="","",IF(ISERROR(MID(GZ43,FIND("male,",GZ43)+6,(FIND(")",GZ43)-(FIND("male,",GZ43)+6))))=TRUE,"missing/error",MID(GZ43,FIND("male,",GZ43)+6,(FIND(")",GZ43)-(FIND("male,",GZ43)+6)))))</f>
        <v/>
      </c>
      <c r="GW43" s="98" t="str">
        <f>IF(GS43="","",(MID(GS43,(SEARCH("^^",SUBSTITUTE(GS43," ","^^",LEN(GS43)-LEN(SUBSTITUTE(GS43," ","")))))+1,99)&amp;"_"&amp;LEFT(GS43,FIND(" ",GS43)-1)&amp;"_"&amp;GT43))</f>
        <v/>
      </c>
      <c r="GY43" s="89"/>
      <c r="GZ43" s="158"/>
      <c r="HA43" s="90" t="str">
        <f>IF(HE43="","",HA$3)</f>
        <v/>
      </c>
      <c r="HB43" s="91" t="str">
        <f>IF(HE43="","",HA$1)</f>
        <v/>
      </c>
      <c r="HC43" s="92"/>
      <c r="HD43" s="93"/>
      <c r="HE43" s="94" t="str">
        <f>IF(HL43="","",IF(ISNUMBER(SEARCH(":",HL43)),MID(HL43,FIND(":",HL43)+2,FIND("(",HL43)-FIND(":",HL43)-3),LEFT(HL43,FIND("(",HL43)-2)))</f>
        <v/>
      </c>
      <c r="HF43" s="95" t="str">
        <f>IF(HL43="","",MID(HL43,FIND("(",HL43)+1,4))</f>
        <v/>
      </c>
      <c r="HG43" s="96" t="str">
        <f>IF(ISNUMBER(SEARCH("*female*",HL43)),"female",IF(ISNUMBER(SEARCH("*male*",HL43)),"male",""))</f>
        <v/>
      </c>
      <c r="HH43" s="97" t="str">
        <f>IF(HL43="","",IF(ISERROR(MID(HL43,FIND("male,",HL43)+6,(FIND(")",HL43)-(FIND("male,",HL43)+6))))=TRUE,"missing/error",MID(HL43,FIND("male,",HL43)+6,(FIND(")",HL43)-(FIND("male,",HL43)+6)))))</f>
        <v/>
      </c>
      <c r="HI43" s="98" t="str">
        <f>IF(HE43="","",(MID(HE43,(SEARCH("^^",SUBSTITUTE(HE43," ","^^",LEN(HE43)-LEN(SUBSTITUTE(HE43," ","")))))+1,99)&amp;"_"&amp;LEFT(HE43,FIND(" ",HE43)-1)&amp;"_"&amp;HF43))</f>
        <v/>
      </c>
      <c r="HK43" s="89"/>
      <c r="HL43" s="158" t="s">
        <v>292</v>
      </c>
      <c r="HM43" s="90" t="str">
        <f>IF(HQ43="","",HM$3)</f>
        <v/>
      </c>
      <c r="HN43" s="91" t="str">
        <f>IF(HQ43="","",HM$1)</f>
        <v/>
      </c>
      <c r="HO43" s="92"/>
      <c r="HP43" s="93"/>
      <c r="HQ43" s="94" t="str">
        <f>IF(HX43="","",IF(ISNUMBER(SEARCH(":",HX43)),MID(HX43,FIND(":",HX43)+2,FIND("(",HX43)-FIND(":",HX43)-3),LEFT(HX43,FIND("(",HX43)-2)))</f>
        <v/>
      </c>
      <c r="HR43" s="95" t="str">
        <f>IF(HX43="","",MID(HX43,FIND("(",HX43)+1,4))</f>
        <v/>
      </c>
      <c r="HS43" s="96" t="str">
        <f>IF(ISNUMBER(SEARCH("*female*",HX43)),"female",IF(ISNUMBER(SEARCH("*male*",HX43)),"male",""))</f>
        <v/>
      </c>
      <c r="HT43" s="97" t="str">
        <f>IF(HX43="","",IF(ISERROR(MID(HX43,FIND("male,",HX43)+6,(FIND(")",HX43)-(FIND("male,",HX43)+6))))=TRUE,"missing/error",MID(HX43,FIND("male,",HX43)+6,(FIND(")",HX43)-(FIND("male,",HX43)+6)))))</f>
        <v/>
      </c>
      <c r="HU43" s="98" t="str">
        <f>IF(HQ43="","",(MID(HQ43,(SEARCH("^^",SUBSTITUTE(HQ43," ","^^",LEN(HQ43)-LEN(SUBSTITUTE(HQ43," ","")))))+1,99)&amp;"_"&amp;LEFT(HQ43,FIND(" ",HQ43)-1)&amp;"_"&amp;HR43))</f>
        <v/>
      </c>
      <c r="HW43" s="89"/>
      <c r="HX43" s="158"/>
      <c r="HY43" s="90" t="str">
        <f>IF(IC43="","",HY$3)</f>
        <v/>
      </c>
      <c r="HZ43" s="91" t="str">
        <f>IF(IC43="","",HY$1)</f>
        <v/>
      </c>
      <c r="IA43" s="92"/>
      <c r="IB43" s="93"/>
      <c r="IC43" s="94" t="str">
        <f>IF(IJ43="","",IF(ISNUMBER(SEARCH(":",IJ43)),MID(IJ43,FIND(":",IJ43)+2,FIND("(",IJ43)-FIND(":",IJ43)-3),LEFT(IJ43,FIND("(",IJ43)-2)))</f>
        <v/>
      </c>
      <c r="ID43" s="95" t="str">
        <f>IF(IJ43="","",MID(IJ43,FIND("(",IJ43)+1,4))</f>
        <v/>
      </c>
      <c r="IE43" s="96" t="str">
        <f>IF(ISNUMBER(SEARCH("*female*",IJ43)),"female",IF(ISNUMBER(SEARCH("*male*",IJ43)),"male",""))</f>
        <v/>
      </c>
      <c r="IF43" s="97" t="str">
        <f>IF(IJ43="","",IF(ISERROR(MID(IJ43,FIND("male,",IJ43)+6,(FIND(")",IJ43)-(FIND("male,",IJ43)+6))))=TRUE,"missing/error",MID(IJ43,FIND("male,",IJ43)+6,(FIND(")",IJ43)-(FIND("male,",IJ43)+6)))))</f>
        <v/>
      </c>
      <c r="IG43" s="98" t="str">
        <f>IF(IC43="","",(MID(IC43,(SEARCH("^^",SUBSTITUTE(IC43," ","^^",LEN(IC43)-LEN(SUBSTITUTE(IC43," ","")))))+1,99)&amp;"_"&amp;LEFT(IC43,FIND(" ",IC43)-1)&amp;"_"&amp;ID43))</f>
        <v/>
      </c>
      <c r="II43" s="89"/>
      <c r="IJ43" s="158"/>
      <c r="IK43" s="90" t="str">
        <f>IF(IO43="","",IK$3)</f>
        <v/>
      </c>
      <c r="IL43" s="91" t="str">
        <f>IF(IO43="","",IK$1)</f>
        <v/>
      </c>
      <c r="IM43" s="92"/>
      <c r="IN43" s="93"/>
      <c r="IO43" s="94" t="str">
        <f>IF(IV43="","",IF(ISNUMBER(SEARCH(":",IV43)),MID(IV43,FIND(":",IV43)+2,FIND("(",IV43)-FIND(":",IV43)-3),LEFT(IV43,FIND("(",IV43)-2)))</f>
        <v/>
      </c>
      <c r="IP43" s="95" t="str">
        <f>IF(IV43="","",MID(IV43,FIND("(",IV43)+1,4))</f>
        <v/>
      </c>
      <c r="IQ43" s="96" t="str">
        <f>IF(ISNUMBER(SEARCH("*female*",IV43)),"female",IF(ISNUMBER(SEARCH("*male*",IV43)),"male",""))</f>
        <v/>
      </c>
      <c r="IR43" s="97" t="str">
        <f>IF(IV43="","",IF(ISERROR(MID(IV43,FIND("male,",IV43)+6,(FIND(")",IV43)-(FIND("male,",IV43)+6))))=TRUE,"missing/error",MID(IV43,FIND("male,",IV43)+6,(FIND(")",IV43)-(FIND("male,",IV43)+6)))))</f>
        <v/>
      </c>
      <c r="IS43" s="98" t="str">
        <f>IF(IO43="","",(MID(IO43,(SEARCH("^^",SUBSTITUTE(IO43," ","^^",LEN(IO43)-LEN(SUBSTITUTE(IO43," ","")))))+1,99)&amp;"_"&amp;LEFT(IO43,FIND(" ",IO43)-1)&amp;"_"&amp;IP43))</f>
        <v/>
      </c>
      <c r="IU43" s="89"/>
      <c r="IV43" s="158"/>
      <c r="IW43" s="90" t="str">
        <f>IF(JA43="","",IW$3)</f>
        <v/>
      </c>
      <c r="IX43" s="91" t="str">
        <f>IF(JA43="","",IW$1)</f>
        <v/>
      </c>
      <c r="IY43" s="92"/>
      <c r="IZ43" s="93"/>
      <c r="JA43" s="94" t="str">
        <f>IF(JH43="","",IF(ISNUMBER(SEARCH(":",JH43)),MID(JH43,FIND(":",JH43)+2,FIND("(",JH43)-FIND(":",JH43)-3),LEFT(JH43,FIND("(",JH43)-2)))</f>
        <v/>
      </c>
      <c r="JB43" s="95" t="str">
        <f>IF(JH43="","",MID(JH43,FIND("(",JH43)+1,4))</f>
        <v/>
      </c>
      <c r="JC43" s="96" t="str">
        <f>IF(ISNUMBER(SEARCH("*female*",JH43)),"female",IF(ISNUMBER(SEARCH("*male*",JH43)),"male",""))</f>
        <v/>
      </c>
      <c r="JD43" s="97" t="str">
        <f>IF(JH43="","",IF(ISERROR(MID(JH43,FIND("male,",JH43)+6,(FIND(")",JH43)-(FIND("male,",JH43)+6))))=TRUE,"missing/error",MID(JH43,FIND("male,",JH43)+6,(FIND(")",JH43)-(FIND("male,",JH43)+6)))))</f>
        <v/>
      </c>
      <c r="JE43" s="98" t="str">
        <f>IF(JA43="","",(MID(JA43,(SEARCH("^^",SUBSTITUTE(JA43," ","^^",LEN(JA43)-LEN(SUBSTITUTE(JA43," ","")))))+1,99)&amp;"_"&amp;LEFT(JA43,FIND(" ",JA43)-1)&amp;"_"&amp;JB43))</f>
        <v/>
      </c>
      <c r="JG43" s="89"/>
      <c r="JH43" s="146"/>
      <c r="JI43" s="90" t="str">
        <f>IF(JM43="","",JI$3)</f>
        <v/>
      </c>
      <c r="JJ43" s="91" t="str">
        <f>IF(JM43="","",JI$1)</f>
        <v/>
      </c>
      <c r="JK43" s="92"/>
      <c r="JL43" s="93"/>
      <c r="JM43" s="94" t="str">
        <f>IF(JT43="","",IF(ISNUMBER(SEARCH(":",JT43)),MID(JT43,FIND(":",JT43)+2,FIND("(",JT43)-FIND(":",JT43)-3),LEFT(JT43,FIND("(",JT43)-2)))</f>
        <v/>
      </c>
      <c r="JN43" s="95" t="str">
        <f>IF(JT43="","",MID(JT43,FIND("(",JT43)+1,4))</f>
        <v/>
      </c>
      <c r="JO43" s="96" t="str">
        <f>IF(ISNUMBER(SEARCH("*female*",JT43)),"female",IF(ISNUMBER(SEARCH("*male*",JT43)),"male",""))</f>
        <v/>
      </c>
      <c r="JP43" s="97" t="str">
        <f>IF(JT43="","",IF(ISERROR(MID(JT43,FIND("male,",JT43)+6,(FIND(")",JT43)-(FIND("male,",JT43)+6))))=TRUE,"missing/error",MID(JT43,FIND("male,",JT43)+6,(FIND(")",JT43)-(FIND("male,",JT43)+6)))))</f>
        <v/>
      </c>
      <c r="JQ43" s="98" t="str">
        <f>IF(JM43="","",(MID(JM43,(SEARCH("^^",SUBSTITUTE(JM43," ","^^",LEN(JM43)-LEN(SUBSTITUTE(JM43," ","")))))+1,99)&amp;"_"&amp;LEFT(JM43,FIND(" ",JM43)-1)&amp;"_"&amp;JN43))</f>
        <v/>
      </c>
      <c r="JS43" s="89"/>
      <c r="JT43" s="146"/>
      <c r="JU43" s="90" t="str">
        <f>IF(JY43="","",JU$3)</f>
        <v/>
      </c>
      <c r="JV43" s="91" t="str">
        <f>IF(JY43="","",JU$1)</f>
        <v/>
      </c>
      <c r="JW43" s="92"/>
      <c r="JX43" s="93"/>
      <c r="JY43" s="94" t="str">
        <f>IF(KF43="","",IF(ISNUMBER(SEARCH(":",KF43)),MID(KF43,FIND(":",KF43)+2,FIND("(",KF43)-FIND(":",KF43)-3),LEFT(KF43,FIND("(",KF43)-2)))</f>
        <v/>
      </c>
      <c r="JZ43" s="95" t="str">
        <f>IF(KF43="","",MID(KF43,FIND("(",KF43)+1,4))</f>
        <v/>
      </c>
      <c r="KA43" s="96" t="str">
        <f>IF(ISNUMBER(SEARCH("*female*",KF43)),"female",IF(ISNUMBER(SEARCH("*male*",KF43)),"male",""))</f>
        <v/>
      </c>
      <c r="KB43" s="97" t="str">
        <f>IF(KF43="","",IF(ISERROR(MID(KF43,FIND("male,",KF43)+6,(FIND(")",KF43)-(FIND("male,",KF43)+6))))=TRUE,"missing/error",MID(KF43,FIND("male,",KF43)+6,(FIND(")",KF43)-(FIND("male,",KF43)+6)))))</f>
        <v/>
      </c>
      <c r="KC43" s="98" t="str">
        <f>IF(JY43="","",(MID(JY43,(SEARCH("^^",SUBSTITUTE(JY43," ","^^",LEN(JY43)-LEN(SUBSTITUTE(JY43," ","")))))+1,99)&amp;"_"&amp;LEFT(JY43,FIND(" ",JY43)-1)&amp;"_"&amp;JZ43))</f>
        <v/>
      </c>
      <c r="KE43" s="89"/>
      <c r="KF43" s="146"/>
    </row>
    <row r="44" spans="1:292" ht="13.5" customHeight="1">
      <c r="A44" s="16"/>
      <c r="B44" s="89" t="s">
        <v>1702</v>
      </c>
      <c r="D44" s="158"/>
      <c r="E44" s="90"/>
      <c r="F44" s="91"/>
      <c r="G44" s="92"/>
      <c r="H44" s="93"/>
      <c r="I44" s="94"/>
      <c r="J44" s="95"/>
      <c r="K44" s="96"/>
      <c r="L44" s="97"/>
      <c r="M44" s="98"/>
      <c r="O44" s="89"/>
      <c r="P44" s="158"/>
      <c r="Q44" s="90"/>
      <c r="R44" s="91"/>
      <c r="S44" s="92"/>
      <c r="T44" s="93"/>
      <c r="U44" s="94"/>
      <c r="V44" s="95"/>
      <c r="W44" s="96"/>
      <c r="X44" s="97"/>
      <c r="Y44" s="98"/>
      <c r="AA44" s="89"/>
      <c r="AB44" s="158"/>
      <c r="AC44" s="90"/>
      <c r="AD44" s="91"/>
      <c r="AE44" s="92"/>
      <c r="AF44" s="93"/>
      <c r="AG44" s="94"/>
      <c r="AH44" s="95"/>
      <c r="AI44" s="96"/>
      <c r="AJ44" s="97"/>
      <c r="AK44" s="98"/>
      <c r="AM44" s="89"/>
      <c r="AN44" s="158"/>
      <c r="AO44" s="90"/>
      <c r="AP44" s="91"/>
      <c r="AQ44" s="92"/>
      <c r="AR44" s="93"/>
      <c r="AS44" s="94"/>
      <c r="AT44" s="95"/>
      <c r="AU44" s="96"/>
      <c r="AV44" s="97"/>
      <c r="AW44" s="98"/>
      <c r="AY44" s="89"/>
      <c r="AZ44" s="158"/>
      <c r="BA44" s="90"/>
      <c r="BB44" s="91"/>
      <c r="BC44" s="92"/>
      <c r="BD44" s="93"/>
      <c r="BE44" s="94"/>
      <c r="BF44" s="95"/>
      <c r="BG44" s="96"/>
      <c r="BH44" s="97"/>
      <c r="BI44" s="98"/>
      <c r="BK44" s="89"/>
      <c r="BL44" s="158"/>
      <c r="BM44" s="90"/>
      <c r="BN44" s="91"/>
      <c r="BO44" s="92"/>
      <c r="BP44" s="93"/>
      <c r="BQ44" s="94"/>
      <c r="BR44" s="95"/>
      <c r="BS44" s="96"/>
      <c r="BT44" s="97"/>
      <c r="BU44" s="98"/>
      <c r="BW44" s="89"/>
      <c r="BX44" s="158"/>
      <c r="BY44" s="90"/>
      <c r="BZ44" s="91"/>
      <c r="CA44" s="92"/>
      <c r="CB44" s="93"/>
      <c r="CC44" s="94"/>
      <c r="CD44" s="95"/>
      <c r="CE44" s="96"/>
      <c r="CF44" s="97"/>
      <c r="CG44" s="98"/>
      <c r="CI44" s="89"/>
      <c r="CJ44" s="158"/>
      <c r="CK44" s="90"/>
      <c r="CL44" s="91"/>
      <c r="CM44" s="92"/>
      <c r="CN44" s="93"/>
      <c r="CO44" s="94"/>
      <c r="CP44" s="95"/>
      <c r="CQ44" s="96"/>
      <c r="CR44" s="97"/>
      <c r="CS44" s="98"/>
      <c r="CU44" s="89"/>
      <c r="CV44" s="158"/>
      <c r="CW44" s="90"/>
      <c r="CX44" s="91"/>
      <c r="CY44" s="92"/>
      <c r="CZ44" s="93"/>
      <c r="DA44" s="94"/>
      <c r="DB44" s="95"/>
      <c r="DC44" s="96"/>
      <c r="DD44" s="97"/>
      <c r="DE44" s="98"/>
      <c r="DG44" s="89"/>
      <c r="DH44" s="158"/>
      <c r="DI44" s="90"/>
      <c r="DJ44" s="91"/>
      <c r="DK44" s="92"/>
      <c r="DL44" s="93"/>
      <c r="DM44" s="94"/>
      <c r="DN44" s="95"/>
      <c r="DO44" s="96"/>
      <c r="DP44" s="97"/>
      <c r="DQ44" s="98"/>
      <c r="DS44" s="89"/>
      <c r="DT44" s="158"/>
      <c r="DU44" s="90"/>
      <c r="DV44" s="91"/>
      <c r="DW44" s="92"/>
      <c r="DX44" s="93"/>
      <c r="DY44" s="94"/>
      <c r="DZ44" s="95"/>
      <c r="EA44" s="96"/>
      <c r="EB44" s="97"/>
      <c r="EC44" s="98"/>
      <c r="EE44" s="89"/>
      <c r="EF44" s="158"/>
      <c r="EG44" s="90"/>
      <c r="EH44" s="91"/>
      <c r="EI44" s="92"/>
      <c r="EJ44" s="93"/>
      <c r="EK44" s="94"/>
      <c r="EL44" s="95"/>
      <c r="EM44" s="96"/>
      <c r="EN44" s="97"/>
      <c r="EO44" s="98"/>
      <c r="EQ44" s="89"/>
      <c r="ER44" s="158"/>
      <c r="ES44" s="90"/>
      <c r="ET44" s="91"/>
      <c r="EU44" s="92"/>
      <c r="EV44" s="93"/>
      <c r="EW44" s="94"/>
      <c r="EX44" s="95"/>
      <c r="EY44" s="96"/>
      <c r="EZ44" s="97"/>
      <c r="FA44" s="98"/>
      <c r="FC44" s="89"/>
      <c r="FD44" s="158"/>
      <c r="FE44" s="90">
        <f t="shared" si="48"/>
        <v>45291</v>
      </c>
      <c r="FF44" s="91" t="str">
        <f t="shared" si="49"/>
        <v>De Croo I</v>
      </c>
      <c r="FG44" s="92">
        <f t="shared" si="50"/>
        <v>44105</v>
      </c>
      <c r="FH44" s="93">
        <f t="shared" si="51"/>
        <v>45291</v>
      </c>
      <c r="FI44" s="94" t="str">
        <f t="shared" si="52"/>
        <v>Zakia Khattabi</v>
      </c>
      <c r="FJ44" s="95" t="str">
        <f t="shared" si="53"/>
        <v>1976</v>
      </c>
      <c r="FK44" s="96" t="str">
        <f t="shared" si="54"/>
        <v>female</v>
      </c>
      <c r="FL44" s="97" t="str">
        <f t="shared" si="55"/>
        <v>be_ecolo01</v>
      </c>
      <c r="FM44" s="98" t="str">
        <f t="shared" si="56"/>
        <v>Khattabi_Zakia_1976</v>
      </c>
      <c r="FO44" s="89"/>
      <c r="FP44" s="158" t="s">
        <v>1626</v>
      </c>
      <c r="FQ44" s="90"/>
      <c r="FR44" s="91"/>
      <c r="FS44" s="92"/>
      <c r="FT44" s="93"/>
      <c r="FU44" s="94"/>
      <c r="FV44" s="95"/>
      <c r="FW44" s="96"/>
      <c r="FX44" s="97"/>
      <c r="FY44" s="98"/>
      <c r="GA44" s="89"/>
      <c r="GB44" s="158"/>
      <c r="GC44" s="90"/>
      <c r="GD44" s="91"/>
      <c r="GE44" s="92"/>
      <c r="GF44" s="93"/>
      <c r="GG44" s="94"/>
      <c r="GH44" s="95"/>
      <c r="GI44" s="96"/>
      <c r="GJ44" s="97"/>
      <c r="GK44" s="98"/>
      <c r="GM44" s="89"/>
      <c r="GN44" s="158"/>
      <c r="GO44" s="90"/>
      <c r="GP44" s="91"/>
      <c r="GQ44" s="92"/>
      <c r="GR44" s="93"/>
      <c r="GS44" s="94"/>
      <c r="GT44" s="95"/>
      <c r="GU44" s="96"/>
      <c r="GV44" s="97"/>
      <c r="GW44" s="98"/>
      <c r="GY44" s="89"/>
      <c r="GZ44" s="158"/>
      <c r="HA44" s="90"/>
      <c r="HB44" s="91"/>
      <c r="HC44" s="92"/>
      <c r="HD44" s="93"/>
      <c r="HE44" s="94"/>
      <c r="HF44" s="95"/>
      <c r="HG44" s="96"/>
      <c r="HH44" s="97"/>
      <c r="HI44" s="98"/>
      <c r="HK44" s="89"/>
      <c r="HL44" s="158"/>
      <c r="HM44" s="90"/>
      <c r="HN44" s="91"/>
      <c r="HO44" s="92"/>
      <c r="HP44" s="93"/>
      <c r="HQ44" s="94"/>
      <c r="HR44" s="95"/>
      <c r="HS44" s="96"/>
      <c r="HT44" s="97"/>
      <c r="HU44" s="98"/>
      <c r="HW44" s="89"/>
      <c r="HX44" s="158"/>
      <c r="HY44" s="90"/>
      <c r="HZ44" s="91"/>
      <c r="IA44" s="92"/>
      <c r="IB44" s="93"/>
      <c r="IC44" s="94"/>
      <c r="ID44" s="95"/>
      <c r="IE44" s="96"/>
      <c r="IF44" s="97"/>
      <c r="IG44" s="98"/>
      <c r="II44" s="89"/>
      <c r="IJ44" s="158"/>
      <c r="IK44" s="90"/>
      <c r="IL44" s="91"/>
      <c r="IM44" s="92"/>
      <c r="IN44" s="93"/>
      <c r="IO44" s="94"/>
      <c r="IP44" s="95"/>
      <c r="IQ44" s="96"/>
      <c r="IR44" s="97"/>
      <c r="IS44" s="98"/>
      <c r="IU44" s="89"/>
      <c r="IV44" s="158"/>
      <c r="IW44" s="90"/>
      <c r="IX44" s="91"/>
      <c r="IY44" s="92"/>
      <c r="IZ44" s="93"/>
      <c r="JA44" s="94"/>
      <c r="JB44" s="95"/>
      <c r="JC44" s="96"/>
      <c r="JD44" s="97"/>
      <c r="JE44" s="98"/>
      <c r="JG44" s="89"/>
      <c r="JH44" s="146"/>
      <c r="JI44" s="90"/>
      <c r="JJ44" s="91"/>
      <c r="JK44" s="92"/>
      <c r="JL44" s="93"/>
      <c r="JM44" s="94"/>
      <c r="JN44" s="95"/>
      <c r="JO44" s="96"/>
      <c r="JP44" s="97"/>
      <c r="JQ44" s="98"/>
      <c r="JS44" s="89"/>
      <c r="JT44" s="146"/>
      <c r="JU44" s="90"/>
      <c r="JV44" s="91"/>
      <c r="JW44" s="92"/>
      <c r="JX44" s="93"/>
      <c r="JY44" s="94"/>
      <c r="JZ44" s="95"/>
      <c r="KA44" s="96"/>
      <c r="KB44" s="97"/>
      <c r="KC44" s="98"/>
      <c r="KE44" s="89"/>
      <c r="KF44" s="146"/>
    </row>
    <row r="45" spans="1:292" ht="13.5" customHeight="1">
      <c r="A45" s="16"/>
      <c r="B45" s="89" t="s">
        <v>897</v>
      </c>
      <c r="C45" s="2" t="s">
        <v>898</v>
      </c>
      <c r="D45" s="158"/>
      <c r="E45" s="90"/>
      <c r="F45" s="91"/>
      <c r="G45" s="92"/>
      <c r="H45" s="93"/>
      <c r="I45" s="94" t="s">
        <v>292</v>
      </c>
      <c r="J45" s="95"/>
      <c r="K45" s="96"/>
      <c r="L45" s="97"/>
      <c r="M45" s="98" t="s">
        <v>292</v>
      </c>
      <c r="O45" s="89"/>
      <c r="P45" s="158"/>
      <c r="Q45" s="90"/>
      <c r="R45" s="91"/>
      <c r="S45" s="92"/>
      <c r="T45" s="93"/>
      <c r="U45" s="94" t="s">
        <v>292</v>
      </c>
      <c r="V45" s="95"/>
      <c r="W45" s="96"/>
      <c r="X45" s="97"/>
      <c r="Y45" s="98" t="s">
        <v>292</v>
      </c>
      <c r="AA45" s="89"/>
      <c r="AB45" s="158"/>
      <c r="AC45" s="90"/>
      <c r="AD45" s="91"/>
      <c r="AE45" s="92"/>
      <c r="AF45" s="93"/>
      <c r="AG45" s="94" t="s">
        <v>292</v>
      </c>
      <c r="AH45" s="95"/>
      <c r="AI45" s="96"/>
      <c r="AJ45" s="97"/>
      <c r="AK45" s="98" t="s">
        <v>292</v>
      </c>
      <c r="AM45" s="89"/>
      <c r="AN45" s="158"/>
      <c r="AO45" s="90"/>
      <c r="AP45" s="91"/>
      <c r="AQ45" s="92"/>
      <c r="AR45" s="93"/>
      <c r="AS45" s="94" t="s">
        <v>292</v>
      </c>
      <c r="AT45" s="95"/>
      <c r="AU45" s="96"/>
      <c r="AV45" s="97"/>
      <c r="AW45" s="98" t="s">
        <v>292</v>
      </c>
      <c r="AY45" s="89"/>
      <c r="AZ45" s="158"/>
      <c r="BA45" s="90"/>
      <c r="BB45" s="91"/>
      <c r="BC45" s="92"/>
      <c r="BD45" s="93"/>
      <c r="BE45" s="94" t="s">
        <v>292</v>
      </c>
      <c r="BF45" s="95"/>
      <c r="BG45" s="96"/>
      <c r="BH45" s="97"/>
      <c r="BI45" s="98" t="s">
        <v>292</v>
      </c>
      <c r="BK45" s="89"/>
      <c r="BL45" s="158"/>
      <c r="BM45" s="90"/>
      <c r="BN45" s="91"/>
      <c r="BO45" s="92"/>
      <c r="BP45" s="93"/>
      <c r="BQ45" s="94" t="s">
        <v>292</v>
      </c>
      <c r="BR45" s="95"/>
      <c r="BS45" s="96"/>
      <c r="BT45" s="97"/>
      <c r="BU45" s="98" t="s">
        <v>292</v>
      </c>
      <c r="BW45" s="89"/>
      <c r="BX45" s="158"/>
      <c r="BY45" s="90">
        <v>39448</v>
      </c>
      <c r="BZ45" s="91" t="s">
        <v>442</v>
      </c>
      <c r="CA45" s="92">
        <v>39437</v>
      </c>
      <c r="CB45" s="93">
        <v>39527</v>
      </c>
      <c r="CC45" s="94" t="s">
        <v>899</v>
      </c>
      <c r="CD45" s="95">
        <v>1971</v>
      </c>
      <c r="CE45" s="96" t="s">
        <v>790</v>
      </c>
      <c r="CF45" s="97" t="s">
        <v>323</v>
      </c>
      <c r="CG45" s="98" t="s">
        <v>900</v>
      </c>
      <c r="CI45" s="89"/>
      <c r="CJ45" s="158"/>
      <c r="CK45" s="90">
        <v>39814</v>
      </c>
      <c r="CL45" s="91" t="s">
        <v>443</v>
      </c>
      <c r="CM45" s="92">
        <v>39527</v>
      </c>
      <c r="CN45" s="93">
        <v>39812</v>
      </c>
      <c r="CO45" s="94" t="s">
        <v>899</v>
      </c>
      <c r="CP45" s="95">
        <v>1971</v>
      </c>
      <c r="CQ45" s="96" t="s">
        <v>790</v>
      </c>
      <c r="CR45" s="97" t="s">
        <v>323</v>
      </c>
      <c r="CS45" s="98" t="s">
        <v>900</v>
      </c>
      <c r="CU45" s="89"/>
      <c r="CV45" s="158"/>
      <c r="CW45" s="90">
        <v>39814</v>
      </c>
      <c r="CX45" s="91" t="s">
        <v>444</v>
      </c>
      <c r="CY45" s="92">
        <v>39527</v>
      </c>
      <c r="CZ45" s="93">
        <v>40142</v>
      </c>
      <c r="DA45" s="94" t="s">
        <v>899</v>
      </c>
      <c r="DB45" s="95">
        <v>1971</v>
      </c>
      <c r="DC45" s="96" t="s">
        <v>790</v>
      </c>
      <c r="DD45" s="97" t="s">
        <v>323</v>
      </c>
      <c r="DE45" s="98" t="s">
        <v>900</v>
      </c>
      <c r="DG45" s="89"/>
      <c r="DH45" s="158"/>
      <c r="DI45" s="90">
        <v>40179</v>
      </c>
      <c r="DJ45" s="91" t="s">
        <v>445</v>
      </c>
      <c r="DK45" s="92">
        <v>40142</v>
      </c>
      <c r="DL45" s="221">
        <v>40883</v>
      </c>
      <c r="DM45" s="94" t="s">
        <v>899</v>
      </c>
      <c r="DN45" s="95">
        <v>1971</v>
      </c>
      <c r="DO45" s="96" t="s">
        <v>790</v>
      </c>
      <c r="DP45" s="97" t="s">
        <v>323</v>
      </c>
      <c r="DQ45" s="98" t="s">
        <v>900</v>
      </c>
      <c r="DS45" s="89"/>
      <c r="DT45" s="158"/>
      <c r="DU45" s="90" t="str">
        <f t="shared" ref="DU45:DU52" si="64">IF(DY45="","",DU$3)</f>
        <v/>
      </c>
      <c r="DV45" s="91" t="str">
        <f t="shared" ref="DV45:DV52" si="65">IF(DY45="","",DU$1)</f>
        <v/>
      </c>
      <c r="DW45" s="92" t="str">
        <f t="shared" ref="DW45:DW52" si="66">IF(DY45="","",DU$2)</f>
        <v/>
      </c>
      <c r="DX45" s="93" t="str">
        <f t="shared" ref="DX45:DX52" si="67">IF(DY45="","",DU$3)</f>
        <v/>
      </c>
      <c r="DY45" s="94" t="str">
        <f t="shared" ref="DY45:DY52" si="68">IF(EF45="","",IF(ISNUMBER(SEARCH(":",EF45)),MID(EF45,FIND(":",EF45)+2,FIND("(",EF45)-FIND(":",EF45)-3),LEFT(EF45,FIND("(",EF45)-2)))</f>
        <v/>
      </c>
      <c r="DZ45" s="95" t="str">
        <f t="shared" ref="DZ45:DZ52" si="69">IF(EF45="","",MID(EF45,FIND("(",EF45)+1,4))</f>
        <v/>
      </c>
      <c r="EA45" s="96" t="str">
        <f t="shared" ref="EA45:EA52" si="70">IF(ISNUMBER(SEARCH("*female*",EF45)),"female",IF(ISNUMBER(SEARCH("*male*",EF45)),"male",""))</f>
        <v/>
      </c>
      <c r="EB45" s="97" t="s">
        <v>292</v>
      </c>
      <c r="EC45" s="98" t="str">
        <f t="shared" ref="EC45:EC52" si="71">IF(DY45="","",(MID(DY45,(SEARCH("^^",SUBSTITUTE(DY45," ","^^",LEN(DY45)-LEN(SUBSTITUTE(DY45," ","")))))+1,99)&amp;"_"&amp;LEFT(DY45,FIND(" ",DY45)-1)&amp;"_"&amp;DZ45))</f>
        <v/>
      </c>
      <c r="EE45" s="89"/>
      <c r="EF45" s="158"/>
      <c r="EG45" s="90" t="str">
        <f t="shared" ref="EG45:EG54" si="72">IF(EK45="","",EG$3)</f>
        <v/>
      </c>
      <c r="EH45" s="91" t="str">
        <f t="shared" ref="EH45:EH54" si="73">IF(EK45="","",EG$1)</f>
        <v/>
      </c>
      <c r="EI45" s="92" t="str">
        <f t="shared" ref="EI45:EI53" si="74">IF(EK45="","",EG$2)</f>
        <v/>
      </c>
      <c r="EJ45" s="93" t="str">
        <f t="shared" ref="EJ45:EJ52" si="75">IF(EK45="","",EG$3)</f>
        <v/>
      </c>
      <c r="EK45" s="94" t="str">
        <f t="shared" ref="EK45:EK54" si="76">IF(ER45="","",IF(ISNUMBER(SEARCH(":",ER45)),MID(ER45,FIND(":",ER45)+2,FIND("(",ER45)-FIND(":",ER45)-3),LEFT(ER45,FIND("(",ER45)-2)))</f>
        <v/>
      </c>
      <c r="EL45" s="95" t="str">
        <f t="shared" ref="EL45:EL54" si="77">IF(ER45="","",MID(ER45,FIND("(",ER45)+1,4))</f>
        <v/>
      </c>
      <c r="EM45" s="96" t="str">
        <f t="shared" ref="EM45:EM54" si="78">IF(ISNUMBER(SEARCH("*female*",ER45)),"female",IF(ISNUMBER(SEARCH("*male*",ER45)),"male",""))</f>
        <v/>
      </c>
      <c r="EN45" s="97" t="str">
        <f t="shared" ref="EN45:EN54" si="79">IF(ER45="","",IF(ISERROR(MID(ER45,FIND("male,",ER45)+6,(FIND(")",ER45)-(FIND("male,",ER45)+6))))=TRUE,"missing/error",MID(ER45,FIND("male,",ER45)+6,(FIND(")",ER45)-(FIND("male,",ER45)+6)))))</f>
        <v/>
      </c>
      <c r="EO45" s="98" t="str">
        <f t="shared" ref="EO45:EO54" si="80">IF(EK45="","",(MID(EK45,(SEARCH("^^",SUBSTITUTE(EK45," ","^^",LEN(EK45)-LEN(SUBSTITUTE(EK45," ","")))))+1,99)&amp;"_"&amp;LEFT(EK45,FIND(" ",EK45)-1)&amp;"_"&amp;EL45))</f>
        <v/>
      </c>
      <c r="EQ45" s="89"/>
      <c r="ER45" s="158"/>
      <c r="ES45" s="90" t="str">
        <f t="shared" ref="ES45:ES52" si="81">IF(EW45="","",ES$3)</f>
        <v/>
      </c>
      <c r="ET45" s="91" t="str">
        <f t="shared" ref="ET45:ET52" si="82">IF(EW45="","",ES$1)</f>
        <v/>
      </c>
      <c r="EU45" s="92"/>
      <c r="EV45" s="93"/>
      <c r="EW45" s="94" t="str">
        <f t="shared" ref="EW45:EW52" si="83">IF(FD45="","",IF(ISNUMBER(SEARCH(":",FD45)),MID(FD45,FIND(":",FD45)+2,FIND("(",FD45)-FIND(":",FD45)-3),LEFT(FD45,FIND("(",FD45)-2)))</f>
        <v/>
      </c>
      <c r="EX45" s="95" t="str">
        <f t="shared" ref="EX45:EX52" si="84">IF(FD45="","",MID(FD45,FIND("(",FD45)+1,4))</f>
        <v/>
      </c>
      <c r="EY45" s="96" t="str">
        <f t="shared" ref="EY45:EY52" si="85">IF(ISNUMBER(SEARCH("*female*",FD45)),"female",IF(ISNUMBER(SEARCH("*male*",FD45)),"male",""))</f>
        <v/>
      </c>
      <c r="EZ45" s="97" t="str">
        <f t="shared" ref="EZ45:EZ52" si="86">IF(FD45="","",IF(ISERROR(MID(FD45,FIND("male,",FD45)+6,(FIND(")",FD45)-(FIND("male,",FD45)+6))))=TRUE,"missing/error",MID(FD45,FIND("male,",FD45)+6,(FIND(")",FD45)-(FIND("male,",FD45)+6)))))</f>
        <v/>
      </c>
      <c r="FA45" s="98" t="str">
        <f t="shared" ref="FA45:FA52" si="87">IF(EW45="","",(MID(EW45,(SEARCH("^^",SUBSTITUTE(EW45," ","^^",LEN(EW45)-LEN(SUBSTITUTE(EW45," ","")))))+1,99)&amp;"_"&amp;LEFT(EW45,FIND(" ",EW45)-1)&amp;"_"&amp;EX45))</f>
        <v/>
      </c>
      <c r="FC45" s="89"/>
      <c r="FD45" s="158"/>
      <c r="FE45" s="90" t="str">
        <f t="shared" si="48"/>
        <v/>
      </c>
      <c r="FF45" s="91" t="str">
        <f t="shared" si="49"/>
        <v/>
      </c>
      <c r="FG45" s="92" t="str">
        <f t="shared" si="50"/>
        <v/>
      </c>
      <c r="FH45" s="93" t="str">
        <f t="shared" si="51"/>
        <v/>
      </c>
      <c r="FI45" s="94" t="str">
        <f t="shared" si="52"/>
        <v/>
      </c>
      <c r="FJ45" s="95" t="str">
        <f t="shared" si="53"/>
        <v/>
      </c>
      <c r="FK45" s="96" t="str">
        <f t="shared" si="54"/>
        <v/>
      </c>
      <c r="FL45" s="97" t="str">
        <f t="shared" si="55"/>
        <v/>
      </c>
      <c r="FM45" s="98" t="str">
        <f t="shared" si="56"/>
        <v/>
      </c>
      <c r="FO45" s="89"/>
      <c r="FQ45" s="90" t="str">
        <f>IF(FU45="","",#REF!)</f>
        <v/>
      </c>
      <c r="FR45" s="91" t="str">
        <f t="shared" ref="FR45:FR52" si="88">IF(FU45="","",FQ$1)</f>
        <v/>
      </c>
      <c r="FS45" s="92"/>
      <c r="FT45" s="93"/>
      <c r="FU45" s="94" t="str">
        <f t="shared" ref="FU45:FU52" si="89">IF(GB45="","",IF(ISNUMBER(SEARCH(":",GB45)),MID(GB45,FIND(":",GB45)+2,FIND("(",GB45)-FIND(":",GB45)-3),LEFT(GB45,FIND("(",GB45)-2)))</f>
        <v/>
      </c>
      <c r="FV45" s="95" t="str">
        <f t="shared" ref="FV45:FV52" si="90">IF(GB45="","",MID(GB45,FIND("(",GB45)+1,4))</f>
        <v/>
      </c>
      <c r="FW45" s="96" t="str">
        <f t="shared" ref="FW45:FW52" si="91">IF(ISNUMBER(SEARCH("*female*",GB45)),"female",IF(ISNUMBER(SEARCH("*male*",GB45)),"male",""))</f>
        <v/>
      </c>
      <c r="FX45" s="97" t="str">
        <f t="shared" ref="FX45:FX52" si="92">IF(GB45="","",IF(ISERROR(MID(GB45,FIND("male,",GB45)+6,(FIND(")",GB45)-(FIND("male,",GB45)+6))))=TRUE,"missing/error",MID(GB45,FIND("male,",GB45)+6,(FIND(")",GB45)-(FIND("male,",GB45)+6)))))</f>
        <v/>
      </c>
      <c r="FY45" s="98" t="str">
        <f t="shared" ref="FY45:FY52" si="93">IF(FU45="","",(MID(FU45,(SEARCH("^^",SUBSTITUTE(FU45," ","^^",LEN(FU45)-LEN(SUBSTITUTE(FU45," ","")))))+1,99)&amp;"_"&amp;LEFT(FU45,FIND(" ",FU45)-1)&amp;"_"&amp;FV45))</f>
        <v/>
      </c>
      <c r="GA45" s="89"/>
      <c r="GB45" s="158"/>
      <c r="GC45" s="90" t="str">
        <f t="shared" ref="GC45:GC52" si="94">IF(GG45="","",GC$3)</f>
        <v/>
      </c>
      <c r="GD45" s="91" t="str">
        <f t="shared" ref="GD45:GD52" si="95">IF(GG45="","",GC$1)</f>
        <v/>
      </c>
      <c r="GE45" s="92"/>
      <c r="GF45" s="93"/>
      <c r="GG45" s="94" t="str">
        <f t="shared" ref="GG45:GG52" si="96">IF(GN45="","",IF(ISNUMBER(SEARCH(":",GN45)),MID(GN45,FIND(":",GN45)+2,FIND("(",GN45)-FIND(":",GN45)-3),LEFT(GN45,FIND("(",GN45)-2)))</f>
        <v/>
      </c>
      <c r="GH45" s="95" t="str">
        <f t="shared" ref="GH45:GH52" si="97">IF(GN45="","",MID(GN45,FIND("(",GN45)+1,4))</f>
        <v/>
      </c>
      <c r="GI45" s="96" t="str">
        <f t="shared" ref="GI45:GI52" si="98">IF(ISNUMBER(SEARCH("*female*",GN45)),"female",IF(ISNUMBER(SEARCH("*male*",GN45)),"male",""))</f>
        <v/>
      </c>
      <c r="GJ45" s="97" t="str">
        <f t="shared" ref="GJ45:GJ52" si="99">IF(GN45="","",IF(ISERROR(MID(GN45,FIND("male,",GN45)+6,(FIND(")",GN45)-(FIND("male,",GN45)+6))))=TRUE,"missing/error",MID(GN45,FIND("male,",GN45)+6,(FIND(")",GN45)-(FIND("male,",GN45)+6)))))</f>
        <v/>
      </c>
      <c r="GK45" s="98" t="str">
        <f t="shared" ref="GK45:GK52" si="100">IF(GG45="","",(MID(GG45,(SEARCH("^^",SUBSTITUTE(GG45," ","^^",LEN(GG45)-LEN(SUBSTITUTE(GG45," ","")))))+1,99)&amp;"_"&amp;LEFT(GG45,FIND(" ",GG45)-1)&amp;"_"&amp;GH45))</f>
        <v/>
      </c>
      <c r="GM45" s="89"/>
      <c r="GN45" s="158"/>
      <c r="GO45" s="90" t="str">
        <f t="shared" ref="GO45:GO52" si="101">IF(GS45="","",GO$3)</f>
        <v/>
      </c>
      <c r="GP45" s="91" t="str">
        <f t="shared" ref="GP45:GP52" si="102">IF(GS45="","",GO$1)</f>
        <v/>
      </c>
      <c r="GQ45" s="92"/>
      <c r="GR45" s="93"/>
      <c r="GS45" s="94" t="str">
        <f t="shared" ref="GS45:GS52" si="103">IF(GZ45="","",IF(ISNUMBER(SEARCH(":",GZ45)),MID(GZ45,FIND(":",GZ45)+2,FIND("(",GZ45)-FIND(":",GZ45)-3),LEFT(GZ45,FIND("(",GZ45)-2)))</f>
        <v/>
      </c>
      <c r="GT45" s="95" t="str">
        <f t="shared" ref="GT45:GT52" si="104">IF(GZ45="","",MID(GZ45,FIND("(",GZ45)+1,4))</f>
        <v/>
      </c>
      <c r="GU45" s="96" t="str">
        <f t="shared" ref="GU45:GU52" si="105">IF(ISNUMBER(SEARCH("*female*",GZ45)),"female",IF(ISNUMBER(SEARCH("*male*",GZ45)),"male",""))</f>
        <v/>
      </c>
      <c r="GV45" s="97" t="str">
        <f t="shared" ref="GV45:GV52" si="106">IF(GZ45="","",IF(ISERROR(MID(GZ45,FIND("male,",GZ45)+6,(FIND(")",GZ45)-(FIND("male,",GZ45)+6))))=TRUE,"missing/error",MID(GZ45,FIND("male,",GZ45)+6,(FIND(")",GZ45)-(FIND("male,",GZ45)+6)))))</f>
        <v/>
      </c>
      <c r="GW45" s="98" t="str">
        <f t="shared" ref="GW45:GW52" si="107">IF(GS45="","",(MID(GS45,(SEARCH("^^",SUBSTITUTE(GS45," ","^^",LEN(GS45)-LEN(SUBSTITUTE(GS45," ","")))))+1,99)&amp;"_"&amp;LEFT(GS45,FIND(" ",GS45)-1)&amp;"_"&amp;GT45))</f>
        <v/>
      </c>
      <c r="GY45" s="89"/>
      <c r="GZ45" s="158"/>
      <c r="HA45" s="90" t="str">
        <f t="shared" ref="HA45:HA52" si="108">IF(HE45="","",HA$3)</f>
        <v/>
      </c>
      <c r="HB45" s="91" t="str">
        <f t="shared" ref="HB45:HB52" si="109">IF(HE45="","",HA$1)</f>
        <v/>
      </c>
      <c r="HC45" s="92"/>
      <c r="HD45" s="93"/>
      <c r="HE45" s="94" t="str">
        <f t="shared" ref="HE45:HE52" si="110">IF(HL45="","",IF(ISNUMBER(SEARCH(":",HL45)),MID(HL45,FIND(":",HL45)+2,FIND("(",HL45)-FIND(":",HL45)-3),LEFT(HL45,FIND("(",HL45)-2)))</f>
        <v/>
      </c>
      <c r="HF45" s="95" t="str">
        <f t="shared" ref="HF45:HF52" si="111">IF(HL45="","",MID(HL45,FIND("(",HL45)+1,4))</f>
        <v/>
      </c>
      <c r="HG45" s="96" t="str">
        <f t="shared" ref="HG45:HG52" si="112">IF(ISNUMBER(SEARCH("*female*",HL45)),"female",IF(ISNUMBER(SEARCH("*male*",HL45)),"male",""))</f>
        <v/>
      </c>
      <c r="HH45" s="97" t="str">
        <f t="shared" ref="HH45:HH52" si="113">IF(HL45="","",IF(ISERROR(MID(HL45,FIND("male,",HL45)+6,(FIND(")",HL45)-(FIND("male,",HL45)+6))))=TRUE,"missing/error",MID(HL45,FIND("male,",HL45)+6,(FIND(")",HL45)-(FIND("male,",HL45)+6)))))</f>
        <v/>
      </c>
      <c r="HI45" s="98" t="str">
        <f t="shared" ref="HI45:HI52" si="114">IF(HE45="","",(MID(HE45,(SEARCH("^^",SUBSTITUTE(HE45," ","^^",LEN(HE45)-LEN(SUBSTITUTE(HE45," ","")))))+1,99)&amp;"_"&amp;LEFT(HE45,FIND(" ",HE45)-1)&amp;"_"&amp;HF45))</f>
        <v/>
      </c>
      <c r="HK45" s="89"/>
      <c r="HL45" s="158" t="s">
        <v>292</v>
      </c>
      <c r="HM45" s="90" t="str">
        <f t="shared" ref="HM45:HM52" si="115">IF(HQ45="","",HM$3)</f>
        <v/>
      </c>
      <c r="HN45" s="91" t="str">
        <f t="shared" ref="HN45:HN52" si="116">IF(HQ45="","",HM$1)</f>
        <v/>
      </c>
      <c r="HO45" s="92"/>
      <c r="HP45" s="93"/>
      <c r="HQ45" s="94" t="str">
        <f t="shared" ref="HQ45:HQ52" si="117">IF(HX45="","",IF(ISNUMBER(SEARCH(":",HX45)),MID(HX45,FIND(":",HX45)+2,FIND("(",HX45)-FIND(":",HX45)-3),LEFT(HX45,FIND("(",HX45)-2)))</f>
        <v/>
      </c>
      <c r="HR45" s="95" t="str">
        <f t="shared" ref="HR45:HR52" si="118">IF(HX45="","",MID(HX45,FIND("(",HX45)+1,4))</f>
        <v/>
      </c>
      <c r="HS45" s="96" t="str">
        <f t="shared" ref="HS45:HS52" si="119">IF(ISNUMBER(SEARCH("*female*",HX45)),"female",IF(ISNUMBER(SEARCH("*male*",HX45)),"male",""))</f>
        <v/>
      </c>
      <c r="HT45" s="97" t="str">
        <f t="shared" ref="HT45:HT52" si="120">IF(HX45="","",IF(ISERROR(MID(HX45,FIND("male,",HX45)+6,(FIND(")",HX45)-(FIND("male,",HX45)+6))))=TRUE,"missing/error",MID(HX45,FIND("male,",HX45)+6,(FIND(")",HX45)-(FIND("male,",HX45)+6)))))</f>
        <v/>
      </c>
      <c r="HU45" s="98" t="str">
        <f t="shared" ref="HU45:HU52" si="121">IF(HQ45="","",(MID(HQ45,(SEARCH("^^",SUBSTITUTE(HQ45," ","^^",LEN(HQ45)-LEN(SUBSTITUTE(HQ45," ","")))))+1,99)&amp;"_"&amp;LEFT(HQ45,FIND(" ",HQ45)-1)&amp;"_"&amp;HR45))</f>
        <v/>
      </c>
      <c r="HW45" s="89"/>
      <c r="HX45" s="158"/>
      <c r="HY45" s="90" t="str">
        <f t="shared" ref="HY45:HY52" si="122">IF(IC45="","",HY$3)</f>
        <v/>
      </c>
      <c r="HZ45" s="91" t="str">
        <f t="shared" ref="HZ45:HZ52" si="123">IF(IC45="","",HY$1)</f>
        <v/>
      </c>
      <c r="IA45" s="92"/>
      <c r="IB45" s="93"/>
      <c r="IC45" s="94" t="str">
        <f t="shared" ref="IC45:IC52" si="124">IF(IJ45="","",IF(ISNUMBER(SEARCH(":",IJ45)),MID(IJ45,FIND(":",IJ45)+2,FIND("(",IJ45)-FIND(":",IJ45)-3),LEFT(IJ45,FIND("(",IJ45)-2)))</f>
        <v/>
      </c>
      <c r="ID45" s="95" t="str">
        <f t="shared" ref="ID45:ID52" si="125">IF(IJ45="","",MID(IJ45,FIND("(",IJ45)+1,4))</f>
        <v/>
      </c>
      <c r="IE45" s="96" t="str">
        <f t="shared" ref="IE45:IE52" si="126">IF(ISNUMBER(SEARCH("*female*",IJ45)),"female",IF(ISNUMBER(SEARCH("*male*",IJ45)),"male",""))</f>
        <v/>
      </c>
      <c r="IF45" s="97" t="str">
        <f t="shared" ref="IF45:IF52" si="127">IF(IJ45="","",IF(ISERROR(MID(IJ45,FIND("male,",IJ45)+6,(FIND(")",IJ45)-(FIND("male,",IJ45)+6))))=TRUE,"missing/error",MID(IJ45,FIND("male,",IJ45)+6,(FIND(")",IJ45)-(FIND("male,",IJ45)+6)))))</f>
        <v/>
      </c>
      <c r="IG45" s="98" t="str">
        <f t="shared" ref="IG45:IG52" si="128">IF(IC45="","",(MID(IC45,(SEARCH("^^",SUBSTITUTE(IC45," ","^^",LEN(IC45)-LEN(SUBSTITUTE(IC45," ","")))))+1,99)&amp;"_"&amp;LEFT(IC45,FIND(" ",IC45)-1)&amp;"_"&amp;ID45))</f>
        <v/>
      </c>
      <c r="II45" s="89"/>
      <c r="IJ45" s="158"/>
      <c r="IK45" s="90" t="str">
        <f t="shared" ref="IK45:IK52" si="129">IF(IO45="","",IK$3)</f>
        <v/>
      </c>
      <c r="IL45" s="91" t="str">
        <f t="shared" ref="IL45:IL52" si="130">IF(IO45="","",IK$1)</f>
        <v/>
      </c>
      <c r="IM45" s="92"/>
      <c r="IN45" s="93"/>
      <c r="IO45" s="94" t="str">
        <f t="shared" ref="IO45:IO52" si="131">IF(IV45="","",IF(ISNUMBER(SEARCH(":",IV45)),MID(IV45,FIND(":",IV45)+2,FIND("(",IV45)-FIND(":",IV45)-3),LEFT(IV45,FIND("(",IV45)-2)))</f>
        <v/>
      </c>
      <c r="IP45" s="95" t="str">
        <f t="shared" ref="IP45:IP52" si="132">IF(IV45="","",MID(IV45,FIND("(",IV45)+1,4))</f>
        <v/>
      </c>
      <c r="IQ45" s="96" t="str">
        <f t="shared" ref="IQ45:IQ52" si="133">IF(ISNUMBER(SEARCH("*female*",IV45)),"female",IF(ISNUMBER(SEARCH("*male*",IV45)),"male",""))</f>
        <v/>
      </c>
      <c r="IR45" s="97" t="str">
        <f t="shared" ref="IR45:IR52" si="134">IF(IV45="","",IF(ISERROR(MID(IV45,FIND("male,",IV45)+6,(FIND(")",IV45)-(FIND("male,",IV45)+6))))=TRUE,"missing/error",MID(IV45,FIND("male,",IV45)+6,(FIND(")",IV45)-(FIND("male,",IV45)+6)))))</f>
        <v/>
      </c>
      <c r="IS45" s="98" t="str">
        <f t="shared" ref="IS45:IS52" si="135">IF(IO45="","",(MID(IO45,(SEARCH("^^",SUBSTITUTE(IO45," ","^^",LEN(IO45)-LEN(SUBSTITUTE(IO45," ","")))))+1,99)&amp;"_"&amp;LEFT(IO45,FIND(" ",IO45)-1)&amp;"_"&amp;IP45))</f>
        <v/>
      </c>
      <c r="IU45" s="89"/>
      <c r="IV45" s="158"/>
      <c r="IW45" s="90" t="str">
        <f t="shared" ref="IW45:IW52" si="136">IF(JA45="","",IW$3)</f>
        <v/>
      </c>
      <c r="IX45" s="91" t="str">
        <f t="shared" ref="IX45:IX52" si="137">IF(JA45="","",IW$1)</f>
        <v/>
      </c>
      <c r="IY45" s="92"/>
      <c r="IZ45" s="93"/>
      <c r="JA45" s="94" t="str">
        <f t="shared" ref="JA45:JA52" si="138">IF(JH45="","",IF(ISNUMBER(SEARCH(":",JH45)),MID(JH45,FIND(":",JH45)+2,FIND("(",JH45)-FIND(":",JH45)-3),LEFT(JH45,FIND("(",JH45)-2)))</f>
        <v/>
      </c>
      <c r="JB45" s="95" t="str">
        <f t="shared" ref="JB45:JB52" si="139">IF(JH45="","",MID(JH45,FIND("(",JH45)+1,4))</f>
        <v/>
      </c>
      <c r="JC45" s="96" t="str">
        <f t="shared" ref="JC45:JC52" si="140">IF(ISNUMBER(SEARCH("*female*",JH45)),"female",IF(ISNUMBER(SEARCH("*male*",JH45)),"male",""))</f>
        <v/>
      </c>
      <c r="JD45" s="97" t="str">
        <f t="shared" ref="JD45:JD52" si="141">IF(JH45="","",IF(ISERROR(MID(JH45,FIND("male,",JH45)+6,(FIND(")",JH45)-(FIND("male,",JH45)+6))))=TRUE,"missing/error",MID(JH45,FIND("male,",JH45)+6,(FIND(")",JH45)-(FIND("male,",JH45)+6)))))</f>
        <v/>
      </c>
      <c r="JE45" s="98" t="str">
        <f t="shared" ref="JE45:JE52" si="142">IF(JA45="","",(MID(JA45,(SEARCH("^^",SUBSTITUTE(JA45," ","^^",LEN(JA45)-LEN(SUBSTITUTE(JA45," ","")))))+1,99)&amp;"_"&amp;LEFT(JA45,FIND(" ",JA45)-1)&amp;"_"&amp;JB45))</f>
        <v/>
      </c>
      <c r="JG45" s="89"/>
      <c r="JH45" s="146"/>
      <c r="JI45" s="90" t="str">
        <f t="shared" ref="JI45:JI52" si="143">IF(JM45="","",JI$3)</f>
        <v/>
      </c>
      <c r="JJ45" s="91" t="str">
        <f t="shared" ref="JJ45:JJ52" si="144">IF(JM45="","",JI$1)</f>
        <v/>
      </c>
      <c r="JK45" s="92"/>
      <c r="JL45" s="93"/>
      <c r="JM45" s="94" t="str">
        <f t="shared" ref="JM45:JM52" si="145">IF(JT45="","",IF(ISNUMBER(SEARCH(":",JT45)),MID(JT45,FIND(":",JT45)+2,FIND("(",JT45)-FIND(":",JT45)-3),LEFT(JT45,FIND("(",JT45)-2)))</f>
        <v/>
      </c>
      <c r="JN45" s="95" t="str">
        <f t="shared" ref="JN45:JN52" si="146">IF(JT45="","",MID(JT45,FIND("(",JT45)+1,4))</f>
        <v/>
      </c>
      <c r="JO45" s="96" t="str">
        <f t="shared" ref="JO45:JO52" si="147">IF(ISNUMBER(SEARCH("*female*",JT45)),"female",IF(ISNUMBER(SEARCH("*male*",JT45)),"male",""))</f>
        <v/>
      </c>
      <c r="JP45" s="97" t="str">
        <f t="shared" ref="JP45:JP52" si="148">IF(JT45="","",IF(ISERROR(MID(JT45,FIND("male,",JT45)+6,(FIND(")",JT45)-(FIND("male,",JT45)+6))))=TRUE,"missing/error",MID(JT45,FIND("male,",JT45)+6,(FIND(")",JT45)-(FIND("male,",JT45)+6)))))</f>
        <v/>
      </c>
      <c r="JQ45" s="98" t="str">
        <f t="shared" ref="JQ45:JQ52" si="149">IF(JM45="","",(MID(JM45,(SEARCH("^^",SUBSTITUTE(JM45," ","^^",LEN(JM45)-LEN(SUBSTITUTE(JM45," ","")))))+1,99)&amp;"_"&amp;LEFT(JM45,FIND(" ",JM45)-1)&amp;"_"&amp;JN45))</f>
        <v/>
      </c>
      <c r="JS45" s="89"/>
      <c r="JT45" s="146"/>
      <c r="JU45" s="90" t="str">
        <f t="shared" ref="JU45:JU52" si="150">IF(JY45="","",JU$3)</f>
        <v/>
      </c>
      <c r="JV45" s="91" t="str">
        <f t="shared" ref="JV45:JV52" si="151">IF(JY45="","",JU$1)</f>
        <v/>
      </c>
      <c r="JW45" s="92"/>
      <c r="JX45" s="93"/>
      <c r="JY45" s="94" t="str">
        <f t="shared" ref="JY45:JY52" si="152">IF(KF45="","",IF(ISNUMBER(SEARCH(":",KF45)),MID(KF45,FIND(":",KF45)+2,FIND("(",KF45)-FIND(":",KF45)-3),LEFT(KF45,FIND("(",KF45)-2)))</f>
        <v/>
      </c>
      <c r="JZ45" s="95" t="str">
        <f t="shared" ref="JZ45:JZ52" si="153">IF(KF45="","",MID(KF45,FIND("(",KF45)+1,4))</f>
        <v/>
      </c>
      <c r="KA45" s="96" t="str">
        <f t="shared" ref="KA45:KA52" si="154">IF(ISNUMBER(SEARCH("*female*",KF45)),"female",IF(ISNUMBER(SEARCH("*male*",KF45)),"male",""))</f>
        <v/>
      </c>
      <c r="KB45" s="97" t="str">
        <f t="shared" ref="KB45:KB52" si="155">IF(KF45="","",IF(ISERROR(MID(KF45,FIND("male,",KF45)+6,(FIND(")",KF45)-(FIND("male,",KF45)+6))))=TRUE,"missing/error",MID(KF45,FIND("male,",KF45)+6,(FIND(")",KF45)-(FIND("male,",KF45)+6)))))</f>
        <v/>
      </c>
      <c r="KC45" s="98" t="str">
        <f t="shared" ref="KC45:KC52" si="156">IF(JY45="","",(MID(JY45,(SEARCH("^^",SUBSTITUTE(JY45," ","^^",LEN(JY45)-LEN(SUBSTITUTE(JY45," ","")))))+1,99)&amp;"_"&amp;LEFT(JY45,FIND(" ",JY45)-1)&amp;"_"&amp;JZ45))</f>
        <v/>
      </c>
      <c r="KE45" s="89"/>
      <c r="KF45" s="146"/>
    </row>
    <row r="46" spans="1:292" ht="13.5" customHeight="1">
      <c r="A46" s="16"/>
      <c r="B46" s="89" t="s">
        <v>901</v>
      </c>
      <c r="D46" s="158" t="s">
        <v>902</v>
      </c>
      <c r="E46" s="90">
        <v>33239</v>
      </c>
      <c r="F46" s="91" t="s">
        <v>788</v>
      </c>
      <c r="G46" s="92">
        <v>32272</v>
      </c>
      <c r="H46" s="93">
        <v>33514</v>
      </c>
      <c r="I46" s="94" t="s">
        <v>792</v>
      </c>
      <c r="J46" s="95">
        <v>1940</v>
      </c>
      <c r="K46" s="96" t="s">
        <v>790</v>
      </c>
      <c r="L46" s="97" t="s">
        <v>296</v>
      </c>
      <c r="M46" s="98" t="s">
        <v>793</v>
      </c>
      <c r="O46" s="89"/>
      <c r="P46" s="158"/>
      <c r="Q46" s="90">
        <v>33510</v>
      </c>
      <c r="R46" s="91" t="s">
        <v>437</v>
      </c>
      <c r="S46" s="92">
        <v>33514</v>
      </c>
      <c r="T46" s="93">
        <v>33676</v>
      </c>
      <c r="U46" s="94" t="s">
        <v>792</v>
      </c>
      <c r="V46" s="95">
        <v>1940</v>
      </c>
      <c r="W46" s="96" t="s">
        <v>790</v>
      </c>
      <c r="X46" s="97" t="s">
        <v>296</v>
      </c>
      <c r="Y46" s="98" t="s">
        <v>793</v>
      </c>
      <c r="AA46" s="89"/>
      <c r="AB46" s="158"/>
      <c r="AC46" s="90"/>
      <c r="AD46" s="91"/>
      <c r="AE46" s="92"/>
      <c r="AF46" s="93"/>
      <c r="AG46" s="94" t="s">
        <v>292</v>
      </c>
      <c r="AH46" s="95"/>
      <c r="AI46" s="96"/>
      <c r="AJ46" s="97"/>
      <c r="AK46" s="98" t="s">
        <v>292</v>
      </c>
      <c r="AM46" s="89"/>
      <c r="AN46" s="158"/>
      <c r="AO46" s="90"/>
      <c r="AP46" s="91"/>
      <c r="AQ46" s="92"/>
      <c r="AR46" s="93"/>
      <c r="AS46" s="94" t="s">
        <v>292</v>
      </c>
      <c r="AT46" s="95"/>
      <c r="AU46" s="96"/>
      <c r="AV46" s="97"/>
      <c r="AW46" s="98" t="s">
        <v>292</v>
      </c>
      <c r="AY46" s="89"/>
      <c r="AZ46" s="158"/>
      <c r="BA46" s="90"/>
      <c r="BB46" s="91"/>
      <c r="BC46" s="92"/>
      <c r="BD46" s="93"/>
      <c r="BE46" s="94" t="s">
        <v>292</v>
      </c>
      <c r="BF46" s="95"/>
      <c r="BG46" s="96"/>
      <c r="BH46" s="97"/>
      <c r="BI46" s="98" t="s">
        <v>292</v>
      </c>
      <c r="BK46" s="89"/>
      <c r="BL46" s="158"/>
      <c r="BM46" s="90"/>
      <c r="BN46" s="91"/>
      <c r="BO46" s="92"/>
      <c r="BP46" s="93"/>
      <c r="BQ46" s="94" t="s">
        <v>292</v>
      </c>
      <c r="BR46" s="95"/>
      <c r="BS46" s="96"/>
      <c r="BT46" s="97"/>
      <c r="BU46" s="98" t="s">
        <v>292</v>
      </c>
      <c r="BW46" s="89"/>
      <c r="BX46" s="158"/>
      <c r="BY46" s="90"/>
      <c r="BZ46" s="91"/>
      <c r="CA46" s="92"/>
      <c r="CB46" s="93"/>
      <c r="CC46" s="94" t="s">
        <v>292</v>
      </c>
      <c r="CD46" s="95"/>
      <c r="CE46" s="96"/>
      <c r="CF46" s="97"/>
      <c r="CG46" s="98" t="s">
        <v>292</v>
      </c>
      <c r="CI46" s="89"/>
      <c r="CJ46" s="158"/>
      <c r="CK46" s="90"/>
      <c r="CL46" s="91"/>
      <c r="CM46" s="92"/>
      <c r="CN46" s="93"/>
      <c r="CO46" s="94" t="s">
        <v>292</v>
      </c>
      <c r="CP46" s="95"/>
      <c r="CQ46" s="96"/>
      <c r="CR46" s="97"/>
      <c r="CS46" s="98" t="s">
        <v>292</v>
      </c>
      <c r="CU46" s="89"/>
      <c r="CV46" s="158"/>
      <c r="CW46" s="90"/>
      <c r="CX46" s="91"/>
      <c r="CY46" s="92"/>
      <c r="CZ46" s="93"/>
      <c r="DA46" s="94" t="s">
        <v>292</v>
      </c>
      <c r="DB46" s="95"/>
      <c r="DC46" s="96"/>
      <c r="DD46" s="97"/>
      <c r="DE46" s="98" t="s">
        <v>292</v>
      </c>
      <c r="DG46" s="89"/>
      <c r="DH46" s="158"/>
      <c r="DI46" s="90"/>
      <c r="DJ46" s="91"/>
      <c r="DK46" s="92"/>
      <c r="DL46" s="313"/>
      <c r="DM46" s="94" t="s">
        <v>292</v>
      </c>
      <c r="DN46" s="95"/>
      <c r="DO46" s="96"/>
      <c r="DP46" s="97"/>
      <c r="DQ46" s="98" t="s">
        <v>292</v>
      </c>
      <c r="DS46" s="89"/>
      <c r="DT46" s="158"/>
      <c r="DU46" s="90" t="str">
        <f t="shared" si="64"/>
        <v/>
      </c>
      <c r="DV46" s="91" t="str">
        <f t="shared" si="65"/>
        <v/>
      </c>
      <c r="DW46" s="92" t="str">
        <f t="shared" si="66"/>
        <v/>
      </c>
      <c r="DX46" s="93" t="str">
        <f t="shared" si="67"/>
        <v/>
      </c>
      <c r="DY46" s="94" t="str">
        <f t="shared" si="68"/>
        <v/>
      </c>
      <c r="DZ46" s="95" t="str">
        <f t="shared" si="69"/>
        <v/>
      </c>
      <c r="EA46" s="96" t="str">
        <f t="shared" si="70"/>
        <v/>
      </c>
      <c r="EB46" s="97" t="s">
        <v>292</v>
      </c>
      <c r="EC46" s="98" t="str">
        <f t="shared" si="71"/>
        <v/>
      </c>
      <c r="EE46" s="89"/>
      <c r="EF46" s="158"/>
      <c r="EG46" s="90" t="str">
        <f t="shared" si="72"/>
        <v/>
      </c>
      <c r="EH46" s="91" t="str">
        <f t="shared" si="73"/>
        <v/>
      </c>
      <c r="EI46" s="92" t="str">
        <f t="shared" si="74"/>
        <v/>
      </c>
      <c r="EJ46" s="93" t="str">
        <f t="shared" si="75"/>
        <v/>
      </c>
      <c r="EK46" s="94" t="str">
        <f t="shared" si="76"/>
        <v/>
      </c>
      <c r="EL46" s="95" t="str">
        <f t="shared" si="77"/>
        <v/>
      </c>
      <c r="EM46" s="96" t="str">
        <f t="shared" si="78"/>
        <v/>
      </c>
      <c r="EN46" s="97" t="str">
        <f t="shared" si="79"/>
        <v/>
      </c>
      <c r="EO46" s="98" t="str">
        <f t="shared" si="80"/>
        <v/>
      </c>
      <c r="EQ46" s="89"/>
      <c r="ER46" s="158"/>
      <c r="ES46" s="90" t="str">
        <f t="shared" si="81"/>
        <v/>
      </c>
      <c r="ET46" s="91" t="str">
        <f t="shared" si="82"/>
        <v/>
      </c>
      <c r="EU46" s="92"/>
      <c r="EV46" s="93"/>
      <c r="EW46" s="94" t="str">
        <f t="shared" si="83"/>
        <v/>
      </c>
      <c r="EX46" s="95" t="str">
        <f t="shared" si="84"/>
        <v/>
      </c>
      <c r="EY46" s="96" t="str">
        <f t="shared" si="85"/>
        <v/>
      </c>
      <c r="EZ46" s="97" t="str">
        <f t="shared" si="86"/>
        <v/>
      </c>
      <c r="FA46" s="98" t="str">
        <f t="shared" si="87"/>
        <v/>
      </c>
      <c r="FC46" s="89"/>
      <c r="FD46" s="158"/>
      <c r="FE46" s="90" t="str">
        <f t="shared" si="48"/>
        <v/>
      </c>
      <c r="FF46" s="91" t="str">
        <f t="shared" si="49"/>
        <v/>
      </c>
      <c r="FG46" s="92" t="str">
        <f t="shared" si="50"/>
        <v/>
      </c>
      <c r="FH46" s="93" t="str">
        <f t="shared" si="51"/>
        <v/>
      </c>
      <c r="FI46" s="94" t="str">
        <f t="shared" si="52"/>
        <v/>
      </c>
      <c r="FJ46" s="95" t="str">
        <f t="shared" si="53"/>
        <v/>
      </c>
      <c r="FK46" s="96" t="str">
        <f t="shared" si="54"/>
        <v/>
      </c>
      <c r="FL46" s="97" t="str">
        <f t="shared" si="55"/>
        <v/>
      </c>
      <c r="FM46" s="98" t="str">
        <f t="shared" si="56"/>
        <v/>
      </c>
      <c r="FO46" s="89"/>
      <c r="FP46" s="217"/>
      <c r="FQ46" s="90" t="str">
        <f>IF(FU46="","",#REF!)</f>
        <v/>
      </c>
      <c r="FR46" s="91" t="str">
        <f t="shared" si="88"/>
        <v/>
      </c>
      <c r="FS46" s="92"/>
      <c r="FT46" s="93"/>
      <c r="FU46" s="94" t="str">
        <f t="shared" si="89"/>
        <v/>
      </c>
      <c r="FV46" s="95" t="str">
        <f t="shared" si="90"/>
        <v/>
      </c>
      <c r="FW46" s="96" t="str">
        <f t="shared" si="91"/>
        <v/>
      </c>
      <c r="FX46" s="97" t="str">
        <f t="shared" si="92"/>
        <v/>
      </c>
      <c r="FY46" s="98" t="str">
        <f t="shared" si="93"/>
        <v/>
      </c>
      <c r="GA46" s="89"/>
      <c r="GB46" s="158"/>
      <c r="GC46" s="90" t="str">
        <f t="shared" si="94"/>
        <v/>
      </c>
      <c r="GD46" s="91" t="str">
        <f t="shared" si="95"/>
        <v/>
      </c>
      <c r="GE46" s="92"/>
      <c r="GF46" s="93"/>
      <c r="GG46" s="94" t="str">
        <f t="shared" si="96"/>
        <v/>
      </c>
      <c r="GH46" s="95" t="str">
        <f t="shared" si="97"/>
        <v/>
      </c>
      <c r="GI46" s="96" t="str">
        <f t="shared" si="98"/>
        <v/>
      </c>
      <c r="GJ46" s="97" t="str">
        <f t="shared" si="99"/>
        <v/>
      </c>
      <c r="GK46" s="98" t="str">
        <f t="shared" si="100"/>
        <v/>
      </c>
      <c r="GM46" s="89"/>
      <c r="GN46" s="158"/>
      <c r="GO46" s="90" t="str">
        <f t="shared" si="101"/>
        <v/>
      </c>
      <c r="GP46" s="91" t="str">
        <f t="shared" si="102"/>
        <v/>
      </c>
      <c r="GQ46" s="92"/>
      <c r="GR46" s="93"/>
      <c r="GS46" s="94" t="str">
        <f t="shared" si="103"/>
        <v/>
      </c>
      <c r="GT46" s="95" t="str">
        <f t="shared" si="104"/>
        <v/>
      </c>
      <c r="GU46" s="96" t="str">
        <f t="shared" si="105"/>
        <v/>
      </c>
      <c r="GV46" s="97" t="str">
        <f t="shared" si="106"/>
        <v/>
      </c>
      <c r="GW46" s="98" t="str">
        <f t="shared" si="107"/>
        <v/>
      </c>
      <c r="GY46" s="89"/>
      <c r="GZ46" s="158"/>
      <c r="HA46" s="90" t="str">
        <f t="shared" si="108"/>
        <v/>
      </c>
      <c r="HB46" s="91" t="str">
        <f t="shared" si="109"/>
        <v/>
      </c>
      <c r="HC46" s="92"/>
      <c r="HD46" s="93"/>
      <c r="HE46" s="94" t="str">
        <f t="shared" si="110"/>
        <v/>
      </c>
      <c r="HF46" s="95" t="str">
        <f t="shared" si="111"/>
        <v/>
      </c>
      <c r="HG46" s="96" t="str">
        <f t="shared" si="112"/>
        <v/>
      </c>
      <c r="HH46" s="97" t="str">
        <f t="shared" si="113"/>
        <v/>
      </c>
      <c r="HI46" s="98" t="str">
        <f t="shared" si="114"/>
        <v/>
      </c>
      <c r="HK46" s="89"/>
      <c r="HL46" s="158" t="s">
        <v>292</v>
      </c>
      <c r="HM46" s="90" t="str">
        <f t="shared" si="115"/>
        <v/>
      </c>
      <c r="HN46" s="91" t="str">
        <f t="shared" si="116"/>
        <v/>
      </c>
      <c r="HO46" s="92"/>
      <c r="HP46" s="93"/>
      <c r="HQ46" s="94" t="str">
        <f t="shared" si="117"/>
        <v/>
      </c>
      <c r="HR46" s="95" t="str">
        <f t="shared" si="118"/>
        <v/>
      </c>
      <c r="HS46" s="96" t="str">
        <f t="shared" si="119"/>
        <v/>
      </c>
      <c r="HT46" s="97" t="str">
        <f t="shared" si="120"/>
        <v/>
      </c>
      <c r="HU46" s="98" t="str">
        <f t="shared" si="121"/>
        <v/>
      </c>
      <c r="HW46" s="89"/>
      <c r="HX46" s="158"/>
      <c r="HY46" s="90" t="str">
        <f t="shared" si="122"/>
        <v/>
      </c>
      <c r="HZ46" s="91" t="str">
        <f t="shared" si="123"/>
        <v/>
      </c>
      <c r="IA46" s="92"/>
      <c r="IB46" s="93"/>
      <c r="IC46" s="94" t="str">
        <f t="shared" si="124"/>
        <v/>
      </c>
      <c r="ID46" s="95" t="str">
        <f t="shared" si="125"/>
        <v/>
      </c>
      <c r="IE46" s="96" t="str">
        <f t="shared" si="126"/>
        <v/>
      </c>
      <c r="IF46" s="97" t="str">
        <f t="shared" si="127"/>
        <v/>
      </c>
      <c r="IG46" s="98" t="str">
        <f t="shared" si="128"/>
        <v/>
      </c>
      <c r="II46" s="89"/>
      <c r="IJ46" s="158"/>
      <c r="IK46" s="90" t="str">
        <f t="shared" si="129"/>
        <v/>
      </c>
      <c r="IL46" s="91" t="str">
        <f t="shared" si="130"/>
        <v/>
      </c>
      <c r="IM46" s="92"/>
      <c r="IN46" s="93"/>
      <c r="IO46" s="94" t="str">
        <f t="shared" si="131"/>
        <v/>
      </c>
      <c r="IP46" s="95" t="str">
        <f t="shared" si="132"/>
        <v/>
      </c>
      <c r="IQ46" s="96" t="str">
        <f t="shared" si="133"/>
        <v/>
      </c>
      <c r="IR46" s="97" t="str">
        <f t="shared" si="134"/>
        <v/>
      </c>
      <c r="IS46" s="98" t="str">
        <f t="shared" si="135"/>
        <v/>
      </c>
      <c r="IU46" s="89"/>
      <c r="IV46" s="158"/>
      <c r="IW46" s="90" t="str">
        <f t="shared" si="136"/>
        <v/>
      </c>
      <c r="IX46" s="91" t="str">
        <f t="shared" si="137"/>
        <v/>
      </c>
      <c r="IY46" s="92"/>
      <c r="IZ46" s="93"/>
      <c r="JA46" s="94" t="str">
        <f t="shared" si="138"/>
        <v/>
      </c>
      <c r="JB46" s="95" t="str">
        <f t="shared" si="139"/>
        <v/>
      </c>
      <c r="JC46" s="96" t="str">
        <f t="shared" si="140"/>
        <v/>
      </c>
      <c r="JD46" s="97" t="str">
        <f t="shared" si="141"/>
        <v/>
      </c>
      <c r="JE46" s="98" t="str">
        <f t="shared" si="142"/>
        <v/>
      </c>
      <c r="JG46" s="89"/>
      <c r="JH46" s="146"/>
      <c r="JI46" s="90" t="str">
        <f t="shared" si="143"/>
        <v/>
      </c>
      <c r="JJ46" s="91" t="str">
        <f t="shared" si="144"/>
        <v/>
      </c>
      <c r="JK46" s="92"/>
      <c r="JL46" s="93"/>
      <c r="JM46" s="94" t="str">
        <f t="shared" si="145"/>
        <v/>
      </c>
      <c r="JN46" s="95" t="str">
        <f t="shared" si="146"/>
        <v/>
      </c>
      <c r="JO46" s="96" t="str">
        <f t="shared" si="147"/>
        <v/>
      </c>
      <c r="JP46" s="97" t="str">
        <f t="shared" si="148"/>
        <v/>
      </c>
      <c r="JQ46" s="98" t="str">
        <f t="shared" si="149"/>
        <v/>
      </c>
      <c r="JS46" s="89"/>
      <c r="JT46" s="146"/>
      <c r="JU46" s="90" t="str">
        <f t="shared" si="150"/>
        <v/>
      </c>
      <c r="JV46" s="91" t="str">
        <f t="shared" si="151"/>
        <v/>
      </c>
      <c r="JW46" s="92"/>
      <c r="JX46" s="93"/>
      <c r="JY46" s="94" t="str">
        <f t="shared" si="152"/>
        <v/>
      </c>
      <c r="JZ46" s="95" t="str">
        <f t="shared" si="153"/>
        <v/>
      </c>
      <c r="KA46" s="96" t="str">
        <f t="shared" si="154"/>
        <v/>
      </c>
      <c r="KB46" s="97" t="str">
        <f t="shared" si="155"/>
        <v/>
      </c>
      <c r="KC46" s="98" t="str">
        <f t="shared" si="156"/>
        <v/>
      </c>
      <c r="KE46" s="89"/>
      <c r="KF46" s="146"/>
    </row>
    <row r="47" spans="1:292" ht="13.5" customHeight="1">
      <c r="A47" s="16"/>
      <c r="B47" s="89" t="s">
        <v>903</v>
      </c>
      <c r="C47" s="2" t="s">
        <v>904</v>
      </c>
      <c r="D47" s="158"/>
      <c r="E47" s="90"/>
      <c r="F47" s="91"/>
      <c r="G47" s="92"/>
      <c r="H47" s="93"/>
      <c r="I47" s="94" t="s">
        <v>292</v>
      </c>
      <c r="J47" s="95"/>
      <c r="K47" s="96"/>
      <c r="L47" s="97"/>
      <c r="M47" s="98" t="s">
        <v>292</v>
      </c>
      <c r="O47" s="89"/>
      <c r="P47" s="158"/>
      <c r="Q47" s="90"/>
      <c r="R47" s="91"/>
      <c r="S47" s="92"/>
      <c r="T47" s="93"/>
      <c r="U47" s="94" t="s">
        <v>292</v>
      </c>
      <c r="V47" s="95"/>
      <c r="W47" s="96"/>
      <c r="X47" s="97"/>
      <c r="Y47" s="98" t="s">
        <v>292</v>
      </c>
      <c r="AA47" s="89"/>
      <c r="AB47" s="158"/>
      <c r="AC47" s="90">
        <v>33676</v>
      </c>
      <c r="AD47" s="91" t="s">
        <v>438</v>
      </c>
      <c r="AE47" s="92">
        <v>33676</v>
      </c>
      <c r="AF47" s="93">
        <v>34357</v>
      </c>
      <c r="AG47" s="94" t="s">
        <v>807</v>
      </c>
      <c r="AH47" s="95">
        <v>1946</v>
      </c>
      <c r="AI47" s="96" t="s">
        <v>790</v>
      </c>
      <c r="AJ47" s="97" t="s">
        <v>323</v>
      </c>
      <c r="AK47" s="98" t="s">
        <v>808</v>
      </c>
      <c r="AM47" s="89" t="s">
        <v>809</v>
      </c>
      <c r="AN47" s="158" t="s">
        <v>905</v>
      </c>
      <c r="AO47" s="90"/>
      <c r="AP47" s="91"/>
      <c r="AQ47" s="92"/>
      <c r="AR47" s="93"/>
      <c r="AS47" s="94" t="s">
        <v>292</v>
      </c>
      <c r="AT47" s="95"/>
      <c r="AU47" s="96"/>
      <c r="AV47" s="97"/>
      <c r="AW47" s="98" t="s">
        <v>292</v>
      </c>
      <c r="AY47" s="89"/>
      <c r="AZ47" s="158"/>
      <c r="BA47" s="90"/>
      <c r="BB47" s="91"/>
      <c r="BC47" s="92"/>
      <c r="BD47" s="93"/>
      <c r="BE47" s="94" t="s">
        <v>292</v>
      </c>
      <c r="BF47" s="95"/>
      <c r="BG47" s="96"/>
      <c r="BH47" s="97"/>
      <c r="BI47" s="98" t="s">
        <v>292</v>
      </c>
      <c r="BK47" s="89"/>
      <c r="BL47" s="158"/>
      <c r="BM47" s="90"/>
      <c r="BN47" s="91"/>
      <c r="BO47" s="92"/>
      <c r="BP47" s="93"/>
      <c r="BQ47" s="94" t="s">
        <v>292</v>
      </c>
      <c r="BR47" s="95"/>
      <c r="BS47" s="96"/>
      <c r="BT47" s="97"/>
      <c r="BU47" s="98" t="s">
        <v>292</v>
      </c>
      <c r="BW47" s="89"/>
      <c r="BX47" s="158"/>
      <c r="BY47" s="90"/>
      <c r="BZ47" s="91"/>
      <c r="CA47" s="92"/>
      <c r="CB47" s="93"/>
      <c r="CC47" s="94" t="s">
        <v>292</v>
      </c>
      <c r="CD47" s="95"/>
      <c r="CE47" s="96"/>
      <c r="CF47" s="97"/>
      <c r="CG47" s="98" t="s">
        <v>292</v>
      </c>
      <c r="CI47" s="89"/>
      <c r="CJ47" s="158"/>
      <c r="CK47" s="90"/>
      <c r="CL47" s="91"/>
      <c r="CM47" s="92"/>
      <c r="CN47" s="93"/>
      <c r="CO47" s="94" t="s">
        <v>292</v>
      </c>
      <c r="CP47" s="95"/>
      <c r="CQ47" s="96"/>
      <c r="CR47" s="97"/>
      <c r="CS47" s="98" t="s">
        <v>292</v>
      </c>
      <c r="CU47" s="89"/>
      <c r="CV47" s="158"/>
      <c r="CW47" s="90"/>
      <c r="CX47" s="91"/>
      <c r="CY47" s="92"/>
      <c r="CZ47" s="93"/>
      <c r="DA47" s="94" t="s">
        <v>292</v>
      </c>
      <c r="DB47" s="95"/>
      <c r="DC47" s="96"/>
      <c r="DD47" s="97"/>
      <c r="DE47" s="98" t="s">
        <v>292</v>
      </c>
      <c r="DG47" s="89"/>
      <c r="DH47" s="158"/>
      <c r="DI47" s="90"/>
      <c r="DJ47" s="91"/>
      <c r="DK47" s="92"/>
      <c r="DL47" s="93"/>
      <c r="DM47" s="94" t="s">
        <v>292</v>
      </c>
      <c r="DN47" s="95"/>
      <c r="DO47" s="96"/>
      <c r="DP47" s="97"/>
      <c r="DQ47" s="98" t="s">
        <v>292</v>
      </c>
      <c r="DS47" s="89"/>
      <c r="DT47" s="158"/>
      <c r="DU47" s="90" t="str">
        <f t="shared" si="64"/>
        <v/>
      </c>
      <c r="DV47" s="91" t="str">
        <f t="shared" si="65"/>
        <v/>
      </c>
      <c r="DW47" s="92" t="str">
        <f t="shared" si="66"/>
        <v/>
      </c>
      <c r="DX47" s="93" t="str">
        <f t="shared" si="67"/>
        <v/>
      </c>
      <c r="DY47" s="94" t="str">
        <f t="shared" si="68"/>
        <v/>
      </c>
      <c r="DZ47" s="95" t="str">
        <f t="shared" si="69"/>
        <v/>
      </c>
      <c r="EA47" s="96" t="str">
        <f t="shared" si="70"/>
        <v/>
      </c>
      <c r="EB47" s="97" t="s">
        <v>292</v>
      </c>
      <c r="EC47" s="98" t="str">
        <f t="shared" si="71"/>
        <v/>
      </c>
      <c r="EE47" s="89"/>
      <c r="EF47" s="158"/>
      <c r="EG47" s="90" t="str">
        <f t="shared" si="72"/>
        <v/>
      </c>
      <c r="EH47" s="91" t="str">
        <f t="shared" si="73"/>
        <v/>
      </c>
      <c r="EI47" s="92" t="str">
        <f t="shared" si="74"/>
        <v/>
      </c>
      <c r="EJ47" s="93" t="str">
        <f t="shared" si="75"/>
        <v/>
      </c>
      <c r="EK47" s="94" t="str">
        <f t="shared" si="76"/>
        <v/>
      </c>
      <c r="EL47" s="95" t="str">
        <f t="shared" si="77"/>
        <v/>
      </c>
      <c r="EM47" s="96" t="str">
        <f t="shared" si="78"/>
        <v/>
      </c>
      <c r="EN47" s="97" t="str">
        <f t="shared" si="79"/>
        <v/>
      </c>
      <c r="EO47" s="98" t="str">
        <f t="shared" si="80"/>
        <v/>
      </c>
      <c r="EQ47" s="89"/>
      <c r="ER47" s="158"/>
      <c r="ES47" s="90" t="str">
        <f t="shared" si="81"/>
        <v/>
      </c>
      <c r="ET47" s="91" t="str">
        <f t="shared" si="82"/>
        <v/>
      </c>
      <c r="EU47" s="92"/>
      <c r="EV47" s="93"/>
      <c r="EW47" s="94" t="str">
        <f t="shared" si="83"/>
        <v/>
      </c>
      <c r="EX47" s="95" t="str">
        <f t="shared" si="84"/>
        <v/>
      </c>
      <c r="EY47" s="96" t="str">
        <f t="shared" si="85"/>
        <v/>
      </c>
      <c r="EZ47" s="97" t="str">
        <f t="shared" si="86"/>
        <v/>
      </c>
      <c r="FA47" s="98" t="str">
        <f t="shared" si="87"/>
        <v/>
      </c>
      <c r="FC47" s="89"/>
      <c r="FD47" s="158"/>
      <c r="FE47" s="90" t="str">
        <f t="shared" si="48"/>
        <v/>
      </c>
      <c r="FF47" s="91" t="str">
        <f t="shared" si="49"/>
        <v/>
      </c>
      <c r="FG47" s="92" t="str">
        <f t="shared" si="50"/>
        <v/>
      </c>
      <c r="FH47" s="93" t="str">
        <f t="shared" si="51"/>
        <v/>
      </c>
      <c r="FI47" s="94" t="str">
        <f t="shared" si="52"/>
        <v/>
      </c>
      <c r="FJ47" s="95" t="str">
        <f t="shared" si="53"/>
        <v/>
      </c>
      <c r="FK47" s="96" t="str">
        <f t="shared" si="54"/>
        <v/>
      </c>
      <c r="FL47" s="97" t="str">
        <f t="shared" si="55"/>
        <v/>
      </c>
      <c r="FM47" s="98" t="str">
        <f t="shared" si="56"/>
        <v/>
      </c>
      <c r="FO47" s="89"/>
      <c r="FP47" s="217"/>
      <c r="FQ47" s="90" t="str">
        <f>IF(FU47="","",#REF!)</f>
        <v/>
      </c>
      <c r="FR47" s="91" t="str">
        <f t="shared" si="88"/>
        <v/>
      </c>
      <c r="FS47" s="92"/>
      <c r="FT47" s="93"/>
      <c r="FU47" s="94" t="str">
        <f t="shared" si="89"/>
        <v/>
      </c>
      <c r="FV47" s="95" t="str">
        <f t="shared" si="90"/>
        <v/>
      </c>
      <c r="FW47" s="96" t="str">
        <f t="shared" si="91"/>
        <v/>
      </c>
      <c r="FX47" s="97" t="str">
        <f t="shared" si="92"/>
        <v/>
      </c>
      <c r="FY47" s="98" t="str">
        <f t="shared" si="93"/>
        <v/>
      </c>
      <c r="GA47" s="89"/>
      <c r="GB47" s="158"/>
      <c r="GC47" s="90" t="str">
        <f t="shared" si="94"/>
        <v/>
      </c>
      <c r="GD47" s="91" t="str">
        <f t="shared" si="95"/>
        <v/>
      </c>
      <c r="GE47" s="92"/>
      <c r="GF47" s="93"/>
      <c r="GG47" s="94" t="str">
        <f t="shared" si="96"/>
        <v/>
      </c>
      <c r="GH47" s="95" t="str">
        <f t="shared" si="97"/>
        <v/>
      </c>
      <c r="GI47" s="96" t="str">
        <f t="shared" si="98"/>
        <v/>
      </c>
      <c r="GJ47" s="97" t="str">
        <f t="shared" si="99"/>
        <v/>
      </c>
      <c r="GK47" s="98" t="str">
        <f t="shared" si="100"/>
        <v/>
      </c>
      <c r="GM47" s="89"/>
      <c r="GN47" s="158"/>
      <c r="GO47" s="90" t="str">
        <f t="shared" si="101"/>
        <v/>
      </c>
      <c r="GP47" s="91" t="str">
        <f t="shared" si="102"/>
        <v/>
      </c>
      <c r="GQ47" s="92"/>
      <c r="GR47" s="93"/>
      <c r="GS47" s="94" t="str">
        <f t="shared" si="103"/>
        <v/>
      </c>
      <c r="GT47" s="95" t="str">
        <f t="shared" si="104"/>
        <v/>
      </c>
      <c r="GU47" s="96" t="str">
        <f t="shared" si="105"/>
        <v/>
      </c>
      <c r="GV47" s="97" t="str">
        <f t="shared" si="106"/>
        <v/>
      </c>
      <c r="GW47" s="98" t="str">
        <f t="shared" si="107"/>
        <v/>
      </c>
      <c r="GY47" s="89"/>
      <c r="GZ47" s="158"/>
      <c r="HA47" s="90" t="str">
        <f t="shared" si="108"/>
        <v/>
      </c>
      <c r="HB47" s="91" t="str">
        <f t="shared" si="109"/>
        <v/>
      </c>
      <c r="HC47" s="92"/>
      <c r="HD47" s="93"/>
      <c r="HE47" s="94" t="str">
        <f t="shared" si="110"/>
        <v/>
      </c>
      <c r="HF47" s="95" t="str">
        <f t="shared" si="111"/>
        <v/>
      </c>
      <c r="HG47" s="96" t="str">
        <f t="shared" si="112"/>
        <v/>
      </c>
      <c r="HH47" s="97" t="str">
        <f t="shared" si="113"/>
        <v/>
      </c>
      <c r="HI47" s="98" t="str">
        <f t="shared" si="114"/>
        <v/>
      </c>
      <c r="HK47" s="89"/>
      <c r="HL47" s="158" t="s">
        <v>292</v>
      </c>
      <c r="HM47" s="90" t="str">
        <f t="shared" si="115"/>
        <v/>
      </c>
      <c r="HN47" s="91" t="str">
        <f t="shared" si="116"/>
        <v/>
      </c>
      <c r="HO47" s="92"/>
      <c r="HP47" s="93"/>
      <c r="HQ47" s="94" t="str">
        <f t="shared" si="117"/>
        <v/>
      </c>
      <c r="HR47" s="95" t="str">
        <f t="shared" si="118"/>
        <v/>
      </c>
      <c r="HS47" s="96" t="str">
        <f t="shared" si="119"/>
        <v/>
      </c>
      <c r="HT47" s="97" t="str">
        <f t="shared" si="120"/>
        <v/>
      </c>
      <c r="HU47" s="98" t="str">
        <f t="shared" si="121"/>
        <v/>
      </c>
      <c r="HW47" s="89"/>
      <c r="HX47" s="158"/>
      <c r="HY47" s="90" t="str">
        <f t="shared" si="122"/>
        <v/>
      </c>
      <c r="HZ47" s="91" t="str">
        <f t="shared" si="123"/>
        <v/>
      </c>
      <c r="IA47" s="92"/>
      <c r="IB47" s="93"/>
      <c r="IC47" s="94" t="str">
        <f t="shared" si="124"/>
        <v/>
      </c>
      <c r="ID47" s="95" t="str">
        <f t="shared" si="125"/>
        <v/>
      </c>
      <c r="IE47" s="96" t="str">
        <f t="shared" si="126"/>
        <v/>
      </c>
      <c r="IF47" s="97" t="str">
        <f t="shared" si="127"/>
        <v/>
      </c>
      <c r="IG47" s="98" t="str">
        <f t="shared" si="128"/>
        <v/>
      </c>
      <c r="II47" s="89"/>
      <c r="IJ47" s="158"/>
      <c r="IK47" s="90" t="str">
        <f t="shared" si="129"/>
        <v/>
      </c>
      <c r="IL47" s="91" t="str">
        <f t="shared" si="130"/>
        <v/>
      </c>
      <c r="IM47" s="92"/>
      <c r="IN47" s="93"/>
      <c r="IO47" s="94" t="str">
        <f t="shared" si="131"/>
        <v/>
      </c>
      <c r="IP47" s="95" t="str">
        <f t="shared" si="132"/>
        <v/>
      </c>
      <c r="IQ47" s="96" t="str">
        <f t="shared" si="133"/>
        <v/>
      </c>
      <c r="IR47" s="97" t="str">
        <f t="shared" si="134"/>
        <v/>
      </c>
      <c r="IS47" s="98" t="str">
        <f t="shared" si="135"/>
        <v/>
      </c>
      <c r="IU47" s="89"/>
      <c r="IV47" s="158"/>
      <c r="IW47" s="90" t="str">
        <f t="shared" si="136"/>
        <v/>
      </c>
      <c r="IX47" s="91" t="str">
        <f t="shared" si="137"/>
        <v/>
      </c>
      <c r="IY47" s="92"/>
      <c r="IZ47" s="93"/>
      <c r="JA47" s="94" t="str">
        <f t="shared" si="138"/>
        <v/>
      </c>
      <c r="JB47" s="95" t="str">
        <f t="shared" si="139"/>
        <v/>
      </c>
      <c r="JC47" s="96" t="str">
        <f t="shared" si="140"/>
        <v/>
      </c>
      <c r="JD47" s="97" t="str">
        <f t="shared" si="141"/>
        <v/>
      </c>
      <c r="JE47" s="98" t="str">
        <f t="shared" si="142"/>
        <v/>
      </c>
      <c r="JG47" s="89"/>
      <c r="JH47" s="146"/>
      <c r="JI47" s="90" t="str">
        <f t="shared" si="143"/>
        <v/>
      </c>
      <c r="JJ47" s="91" t="str">
        <f t="shared" si="144"/>
        <v/>
      </c>
      <c r="JK47" s="92"/>
      <c r="JL47" s="93"/>
      <c r="JM47" s="94" t="str">
        <f t="shared" si="145"/>
        <v/>
      </c>
      <c r="JN47" s="95" t="str">
        <f t="shared" si="146"/>
        <v/>
      </c>
      <c r="JO47" s="96" t="str">
        <f t="shared" si="147"/>
        <v/>
      </c>
      <c r="JP47" s="97" t="str">
        <f t="shared" si="148"/>
        <v/>
      </c>
      <c r="JQ47" s="98" t="str">
        <f t="shared" si="149"/>
        <v/>
      </c>
      <c r="JS47" s="89"/>
      <c r="JT47" s="146"/>
      <c r="JU47" s="90" t="str">
        <f t="shared" si="150"/>
        <v/>
      </c>
      <c r="JV47" s="91" t="str">
        <f t="shared" si="151"/>
        <v/>
      </c>
      <c r="JW47" s="92"/>
      <c r="JX47" s="93"/>
      <c r="JY47" s="94" t="str">
        <f t="shared" si="152"/>
        <v/>
      </c>
      <c r="JZ47" s="95" t="str">
        <f t="shared" si="153"/>
        <v/>
      </c>
      <c r="KA47" s="96" t="str">
        <f t="shared" si="154"/>
        <v/>
      </c>
      <c r="KB47" s="97" t="str">
        <f t="shared" si="155"/>
        <v/>
      </c>
      <c r="KC47" s="98" t="str">
        <f t="shared" si="156"/>
        <v/>
      </c>
      <c r="KE47" s="89"/>
      <c r="KF47" s="146"/>
    </row>
    <row r="48" spans="1:292" ht="13.5" customHeight="1">
      <c r="A48" s="16"/>
      <c r="B48" s="89" t="s">
        <v>903</v>
      </c>
      <c r="C48" s="2" t="s">
        <v>904</v>
      </c>
      <c r="D48" s="158"/>
      <c r="E48" s="90"/>
      <c r="F48" s="91"/>
      <c r="G48" s="92"/>
      <c r="H48" s="93"/>
      <c r="I48" s="94" t="s">
        <v>292</v>
      </c>
      <c r="J48" s="95"/>
      <c r="K48" s="96"/>
      <c r="L48" s="97"/>
      <c r="M48" s="98" t="s">
        <v>292</v>
      </c>
      <c r="O48" s="89"/>
      <c r="P48" s="158"/>
      <c r="Q48" s="90"/>
      <c r="R48" s="91"/>
      <c r="S48" s="92"/>
      <c r="T48" s="93"/>
      <c r="U48" s="94" t="s">
        <v>292</v>
      </c>
      <c r="V48" s="95"/>
      <c r="W48" s="96"/>
      <c r="X48" s="97"/>
      <c r="Y48" s="98" t="s">
        <v>292</v>
      </c>
      <c r="AA48" s="89"/>
      <c r="AB48" s="158"/>
      <c r="AC48" s="90">
        <v>34700</v>
      </c>
      <c r="AD48" s="91" t="s">
        <v>438</v>
      </c>
      <c r="AE48" s="92">
        <v>34357</v>
      </c>
      <c r="AF48" s="93">
        <v>34873</v>
      </c>
      <c r="AG48" s="94" t="s">
        <v>810</v>
      </c>
      <c r="AH48" s="95">
        <v>1951</v>
      </c>
      <c r="AI48" s="96" t="s">
        <v>790</v>
      </c>
      <c r="AJ48" s="97" t="s">
        <v>323</v>
      </c>
      <c r="AK48" s="98" t="s">
        <v>811</v>
      </c>
      <c r="AM48" s="89"/>
      <c r="AN48" s="158"/>
      <c r="AO48" s="90"/>
      <c r="AP48" s="91"/>
      <c r="AQ48" s="92"/>
      <c r="AR48" s="93"/>
      <c r="AS48" s="94" t="s">
        <v>292</v>
      </c>
      <c r="AT48" s="95"/>
      <c r="AU48" s="96"/>
      <c r="AV48" s="97"/>
      <c r="AW48" s="98" t="s">
        <v>292</v>
      </c>
      <c r="AY48" s="89"/>
      <c r="AZ48" s="158"/>
      <c r="BA48" s="90"/>
      <c r="BB48" s="91"/>
      <c r="BC48" s="92"/>
      <c r="BD48" s="93"/>
      <c r="BE48" s="94" t="s">
        <v>292</v>
      </c>
      <c r="BF48" s="95"/>
      <c r="BG48" s="96"/>
      <c r="BH48" s="97"/>
      <c r="BI48" s="98" t="s">
        <v>292</v>
      </c>
      <c r="BK48" s="89"/>
      <c r="BL48" s="158"/>
      <c r="BM48" s="90"/>
      <c r="BN48" s="91"/>
      <c r="BO48" s="92"/>
      <c r="BP48" s="93"/>
      <c r="BQ48" s="94" t="s">
        <v>292</v>
      </c>
      <c r="BR48" s="95"/>
      <c r="BS48" s="96"/>
      <c r="BT48" s="97"/>
      <c r="BU48" s="98" t="s">
        <v>292</v>
      </c>
      <c r="BW48" s="89"/>
      <c r="BX48" s="158"/>
      <c r="BY48" s="90"/>
      <c r="BZ48" s="91"/>
      <c r="CA48" s="92"/>
      <c r="CB48" s="93"/>
      <c r="CC48" s="94" t="s">
        <v>292</v>
      </c>
      <c r="CD48" s="95"/>
      <c r="CE48" s="96"/>
      <c r="CF48" s="97"/>
      <c r="CG48" s="98" t="s">
        <v>292</v>
      </c>
      <c r="CI48" s="89"/>
      <c r="CJ48" s="158"/>
      <c r="CK48" s="90"/>
      <c r="CL48" s="91"/>
      <c r="CM48" s="92"/>
      <c r="CN48" s="93"/>
      <c r="CO48" s="94" t="s">
        <v>292</v>
      </c>
      <c r="CP48" s="95"/>
      <c r="CQ48" s="96"/>
      <c r="CR48" s="97"/>
      <c r="CS48" s="98" t="s">
        <v>292</v>
      </c>
      <c r="CU48" s="89"/>
      <c r="CV48" s="158"/>
      <c r="CW48" s="90"/>
      <c r="CX48" s="91"/>
      <c r="CY48" s="92"/>
      <c r="CZ48" s="93"/>
      <c r="DA48" s="94" t="s">
        <v>292</v>
      </c>
      <c r="DB48" s="95"/>
      <c r="DC48" s="96"/>
      <c r="DD48" s="97"/>
      <c r="DE48" s="98" t="s">
        <v>292</v>
      </c>
      <c r="DG48" s="89"/>
      <c r="DH48" s="158"/>
      <c r="DI48" s="90"/>
      <c r="DJ48" s="91"/>
      <c r="DK48" s="92"/>
      <c r="DL48" s="93"/>
      <c r="DM48" s="94" t="s">
        <v>292</v>
      </c>
      <c r="DN48" s="95"/>
      <c r="DO48" s="96"/>
      <c r="DP48" s="97"/>
      <c r="DQ48" s="98" t="s">
        <v>292</v>
      </c>
      <c r="DS48" s="89"/>
      <c r="DT48" s="158"/>
      <c r="DU48" s="90" t="str">
        <f t="shared" si="64"/>
        <v/>
      </c>
      <c r="DV48" s="91" t="str">
        <f t="shared" si="65"/>
        <v/>
      </c>
      <c r="DW48" s="92" t="str">
        <f t="shared" si="66"/>
        <v/>
      </c>
      <c r="DX48" s="93" t="str">
        <f t="shared" si="67"/>
        <v/>
      </c>
      <c r="DY48" s="94" t="str">
        <f t="shared" si="68"/>
        <v/>
      </c>
      <c r="DZ48" s="95" t="str">
        <f t="shared" si="69"/>
        <v/>
      </c>
      <c r="EA48" s="96" t="str">
        <f t="shared" si="70"/>
        <v/>
      </c>
      <c r="EB48" s="97" t="s">
        <v>292</v>
      </c>
      <c r="EC48" s="98" t="str">
        <f t="shared" si="71"/>
        <v/>
      </c>
      <c r="EE48" s="89"/>
      <c r="EF48" s="158"/>
      <c r="EG48" s="90" t="str">
        <f t="shared" si="72"/>
        <v/>
      </c>
      <c r="EH48" s="91" t="str">
        <f t="shared" si="73"/>
        <v/>
      </c>
      <c r="EI48" s="92" t="str">
        <f t="shared" si="74"/>
        <v/>
      </c>
      <c r="EJ48" s="93" t="str">
        <f t="shared" si="75"/>
        <v/>
      </c>
      <c r="EK48" s="94" t="str">
        <f t="shared" si="76"/>
        <v/>
      </c>
      <c r="EL48" s="95" t="str">
        <f t="shared" si="77"/>
        <v/>
      </c>
      <c r="EM48" s="96" t="str">
        <f t="shared" si="78"/>
        <v/>
      </c>
      <c r="EN48" s="97" t="str">
        <f t="shared" si="79"/>
        <v/>
      </c>
      <c r="EO48" s="98" t="str">
        <f t="shared" si="80"/>
        <v/>
      </c>
      <c r="EQ48" s="89"/>
      <c r="ER48" s="158"/>
      <c r="ES48" s="90" t="str">
        <f t="shared" si="81"/>
        <v/>
      </c>
      <c r="ET48" s="91" t="str">
        <f t="shared" si="82"/>
        <v/>
      </c>
      <c r="EU48" s="92"/>
      <c r="EV48" s="93"/>
      <c r="EW48" s="94" t="str">
        <f t="shared" si="83"/>
        <v/>
      </c>
      <c r="EX48" s="95" t="str">
        <f t="shared" si="84"/>
        <v/>
      </c>
      <c r="EY48" s="96" t="str">
        <f t="shared" si="85"/>
        <v/>
      </c>
      <c r="EZ48" s="97" t="str">
        <f t="shared" si="86"/>
        <v/>
      </c>
      <c r="FA48" s="98" t="str">
        <f t="shared" si="87"/>
        <v/>
      </c>
      <c r="FC48" s="89"/>
      <c r="FD48" s="158"/>
      <c r="FE48" s="90" t="str">
        <f t="shared" si="48"/>
        <v/>
      </c>
      <c r="FF48" s="91" t="str">
        <f t="shared" si="49"/>
        <v/>
      </c>
      <c r="FG48" s="92" t="str">
        <f t="shared" si="50"/>
        <v/>
      </c>
      <c r="FH48" s="93" t="str">
        <f t="shared" si="51"/>
        <v/>
      </c>
      <c r="FI48" s="94" t="str">
        <f t="shared" si="52"/>
        <v/>
      </c>
      <c r="FJ48" s="95" t="str">
        <f t="shared" si="53"/>
        <v/>
      </c>
      <c r="FK48" s="96" t="str">
        <f t="shared" si="54"/>
        <v/>
      </c>
      <c r="FL48" s="97" t="str">
        <f t="shared" si="55"/>
        <v/>
      </c>
      <c r="FM48" s="98" t="str">
        <f t="shared" si="56"/>
        <v/>
      </c>
      <c r="FO48" s="89"/>
      <c r="FP48" s="217"/>
      <c r="FQ48" s="90" t="str">
        <f>IF(FU48="","",#REF!)</f>
        <v/>
      </c>
      <c r="FR48" s="91" t="str">
        <f t="shared" si="88"/>
        <v/>
      </c>
      <c r="FS48" s="92"/>
      <c r="FT48" s="93"/>
      <c r="FU48" s="94" t="str">
        <f t="shared" si="89"/>
        <v/>
      </c>
      <c r="FV48" s="95" t="str">
        <f t="shared" si="90"/>
        <v/>
      </c>
      <c r="FW48" s="96" t="str">
        <f t="shared" si="91"/>
        <v/>
      </c>
      <c r="FX48" s="97" t="str">
        <f t="shared" si="92"/>
        <v/>
      </c>
      <c r="FY48" s="98" t="str">
        <f t="shared" si="93"/>
        <v/>
      </c>
      <c r="GA48" s="89"/>
      <c r="GB48" s="158"/>
      <c r="GC48" s="90" t="str">
        <f t="shared" si="94"/>
        <v/>
      </c>
      <c r="GD48" s="91" t="str">
        <f t="shared" si="95"/>
        <v/>
      </c>
      <c r="GE48" s="92"/>
      <c r="GF48" s="93"/>
      <c r="GG48" s="94" t="str">
        <f t="shared" si="96"/>
        <v/>
      </c>
      <c r="GH48" s="95" t="str">
        <f t="shared" si="97"/>
        <v/>
      </c>
      <c r="GI48" s="96" t="str">
        <f t="shared" si="98"/>
        <v/>
      </c>
      <c r="GJ48" s="97" t="str">
        <f t="shared" si="99"/>
        <v/>
      </c>
      <c r="GK48" s="98" t="str">
        <f t="shared" si="100"/>
        <v/>
      </c>
      <c r="GM48" s="89"/>
      <c r="GN48" s="158"/>
      <c r="GO48" s="90" t="str">
        <f t="shared" si="101"/>
        <v/>
      </c>
      <c r="GP48" s="91" t="str">
        <f t="shared" si="102"/>
        <v/>
      </c>
      <c r="GQ48" s="92"/>
      <c r="GR48" s="93"/>
      <c r="GS48" s="94" t="str">
        <f t="shared" si="103"/>
        <v/>
      </c>
      <c r="GT48" s="95" t="str">
        <f t="shared" si="104"/>
        <v/>
      </c>
      <c r="GU48" s="96" t="str">
        <f t="shared" si="105"/>
        <v/>
      </c>
      <c r="GV48" s="97" t="str">
        <f t="shared" si="106"/>
        <v/>
      </c>
      <c r="GW48" s="98" t="str">
        <f t="shared" si="107"/>
        <v/>
      </c>
      <c r="GY48" s="89"/>
      <c r="GZ48" s="158"/>
      <c r="HA48" s="90" t="str">
        <f t="shared" si="108"/>
        <v/>
      </c>
      <c r="HB48" s="91" t="str">
        <f t="shared" si="109"/>
        <v/>
      </c>
      <c r="HC48" s="92"/>
      <c r="HD48" s="93"/>
      <c r="HE48" s="94" t="str">
        <f t="shared" si="110"/>
        <v/>
      </c>
      <c r="HF48" s="95" t="str">
        <f t="shared" si="111"/>
        <v/>
      </c>
      <c r="HG48" s="96" t="str">
        <f t="shared" si="112"/>
        <v/>
      </c>
      <c r="HH48" s="97" t="str">
        <f t="shared" si="113"/>
        <v/>
      </c>
      <c r="HI48" s="98" t="str">
        <f t="shared" si="114"/>
        <v/>
      </c>
      <c r="HK48" s="89"/>
      <c r="HL48" s="158" t="s">
        <v>292</v>
      </c>
      <c r="HM48" s="90" t="str">
        <f t="shared" si="115"/>
        <v/>
      </c>
      <c r="HN48" s="91" t="str">
        <f t="shared" si="116"/>
        <v/>
      </c>
      <c r="HO48" s="92"/>
      <c r="HP48" s="93"/>
      <c r="HQ48" s="94" t="str">
        <f t="shared" si="117"/>
        <v/>
      </c>
      <c r="HR48" s="95" t="str">
        <f t="shared" si="118"/>
        <v/>
      </c>
      <c r="HS48" s="96" t="str">
        <f t="shared" si="119"/>
        <v/>
      </c>
      <c r="HT48" s="97" t="str">
        <f t="shared" si="120"/>
        <v/>
      </c>
      <c r="HU48" s="98" t="str">
        <f t="shared" si="121"/>
        <v/>
      </c>
      <c r="HW48" s="89"/>
      <c r="HX48" s="158"/>
      <c r="HY48" s="90" t="str">
        <f t="shared" si="122"/>
        <v/>
      </c>
      <c r="HZ48" s="91" t="str">
        <f t="shared" si="123"/>
        <v/>
      </c>
      <c r="IA48" s="92"/>
      <c r="IB48" s="93"/>
      <c r="IC48" s="94" t="str">
        <f t="shared" si="124"/>
        <v/>
      </c>
      <c r="ID48" s="95" t="str">
        <f t="shared" si="125"/>
        <v/>
      </c>
      <c r="IE48" s="96" t="str">
        <f t="shared" si="126"/>
        <v/>
      </c>
      <c r="IF48" s="97" t="str">
        <f t="shared" si="127"/>
        <v/>
      </c>
      <c r="IG48" s="98" t="str">
        <f t="shared" si="128"/>
        <v/>
      </c>
      <c r="II48" s="89"/>
      <c r="IJ48" s="158"/>
      <c r="IK48" s="90" t="str">
        <f t="shared" si="129"/>
        <v/>
      </c>
      <c r="IL48" s="91" t="str">
        <f t="shared" si="130"/>
        <v/>
      </c>
      <c r="IM48" s="92"/>
      <c r="IN48" s="93"/>
      <c r="IO48" s="94" t="str">
        <f t="shared" si="131"/>
        <v/>
      </c>
      <c r="IP48" s="95" t="str">
        <f t="shared" si="132"/>
        <v/>
      </c>
      <c r="IQ48" s="96" t="str">
        <f t="shared" si="133"/>
        <v/>
      </c>
      <c r="IR48" s="97" t="str">
        <f t="shared" si="134"/>
        <v/>
      </c>
      <c r="IS48" s="98" t="str">
        <f t="shared" si="135"/>
        <v/>
      </c>
      <c r="IU48" s="89"/>
      <c r="IV48" s="158"/>
      <c r="IW48" s="90" t="str">
        <f t="shared" si="136"/>
        <v/>
      </c>
      <c r="IX48" s="91" t="str">
        <f t="shared" si="137"/>
        <v/>
      </c>
      <c r="IY48" s="92"/>
      <c r="IZ48" s="93"/>
      <c r="JA48" s="94" t="str">
        <f t="shared" si="138"/>
        <v/>
      </c>
      <c r="JB48" s="95" t="str">
        <f t="shared" si="139"/>
        <v/>
      </c>
      <c r="JC48" s="96" t="str">
        <f t="shared" si="140"/>
        <v/>
      </c>
      <c r="JD48" s="97" t="str">
        <f t="shared" si="141"/>
        <v/>
      </c>
      <c r="JE48" s="98" t="str">
        <f t="shared" si="142"/>
        <v/>
      </c>
      <c r="JG48" s="89"/>
      <c r="JH48" s="146"/>
      <c r="JI48" s="90" t="str">
        <f t="shared" si="143"/>
        <v/>
      </c>
      <c r="JJ48" s="91" t="str">
        <f t="shared" si="144"/>
        <v/>
      </c>
      <c r="JK48" s="92"/>
      <c r="JL48" s="93"/>
      <c r="JM48" s="94" t="str">
        <f t="shared" si="145"/>
        <v/>
      </c>
      <c r="JN48" s="95" t="str">
        <f t="shared" si="146"/>
        <v/>
      </c>
      <c r="JO48" s="96" t="str">
        <f t="shared" si="147"/>
        <v/>
      </c>
      <c r="JP48" s="97" t="str">
        <f t="shared" si="148"/>
        <v/>
      </c>
      <c r="JQ48" s="98" t="str">
        <f t="shared" si="149"/>
        <v/>
      </c>
      <c r="JS48" s="89"/>
      <c r="JT48" s="146"/>
      <c r="JU48" s="90" t="str">
        <f t="shared" si="150"/>
        <v/>
      </c>
      <c r="JV48" s="91" t="str">
        <f t="shared" si="151"/>
        <v/>
      </c>
      <c r="JW48" s="92"/>
      <c r="JX48" s="93"/>
      <c r="JY48" s="94" t="str">
        <f t="shared" si="152"/>
        <v/>
      </c>
      <c r="JZ48" s="95" t="str">
        <f t="shared" si="153"/>
        <v/>
      </c>
      <c r="KA48" s="96" t="str">
        <f t="shared" si="154"/>
        <v/>
      </c>
      <c r="KB48" s="97" t="str">
        <f t="shared" si="155"/>
        <v/>
      </c>
      <c r="KC48" s="98" t="str">
        <f t="shared" si="156"/>
        <v/>
      </c>
      <c r="KE48" s="89"/>
      <c r="KF48" s="146"/>
    </row>
    <row r="49" spans="1:292" ht="13.5" customHeight="1">
      <c r="A49" s="16"/>
      <c r="B49" s="89" t="s">
        <v>906</v>
      </c>
      <c r="D49" s="158" t="s">
        <v>907</v>
      </c>
      <c r="E49" s="90"/>
      <c r="F49" s="91"/>
      <c r="G49" s="92"/>
      <c r="H49" s="93"/>
      <c r="I49" s="94" t="s">
        <v>292</v>
      </c>
      <c r="J49" s="95"/>
      <c r="K49" s="96"/>
      <c r="L49" s="97"/>
      <c r="M49" s="98" t="s">
        <v>292</v>
      </c>
      <c r="O49" s="89"/>
      <c r="P49" s="158"/>
      <c r="Q49" s="90"/>
      <c r="R49" s="91"/>
      <c r="S49" s="92"/>
      <c r="T49" s="93"/>
      <c r="U49" s="94" t="s">
        <v>292</v>
      </c>
      <c r="V49" s="95"/>
      <c r="W49" s="96"/>
      <c r="X49" s="97"/>
      <c r="Y49" s="98" t="s">
        <v>292</v>
      </c>
      <c r="AA49" s="89"/>
      <c r="AB49" s="158"/>
      <c r="AC49" s="90"/>
      <c r="AD49" s="91"/>
      <c r="AE49" s="92"/>
      <c r="AF49" s="93"/>
      <c r="AG49" s="94" t="s">
        <v>292</v>
      </c>
      <c r="AH49" s="95"/>
      <c r="AI49" s="96"/>
      <c r="AJ49" s="97"/>
      <c r="AK49" s="98" t="s">
        <v>292</v>
      </c>
      <c r="AM49" s="89"/>
      <c r="AN49" s="158"/>
      <c r="AO49" s="90"/>
      <c r="AP49" s="91"/>
      <c r="AQ49" s="92"/>
      <c r="AR49" s="93"/>
      <c r="AS49" s="94" t="s">
        <v>292</v>
      </c>
      <c r="AT49" s="95"/>
      <c r="AU49" s="96"/>
      <c r="AV49" s="97"/>
      <c r="AW49" s="98" t="s">
        <v>292</v>
      </c>
      <c r="AY49" s="89"/>
      <c r="AZ49" s="158"/>
      <c r="BA49" s="90">
        <v>36354</v>
      </c>
      <c r="BB49" s="91" t="s">
        <v>440</v>
      </c>
      <c r="BC49" s="92">
        <v>36354</v>
      </c>
      <c r="BD49" s="93">
        <v>37494</v>
      </c>
      <c r="BE49" s="94" t="s">
        <v>908</v>
      </c>
      <c r="BF49" s="95">
        <v>1944</v>
      </c>
      <c r="BG49" s="96" t="s">
        <v>818</v>
      </c>
      <c r="BH49" s="97" t="s">
        <v>312</v>
      </c>
      <c r="BI49" s="98" t="s">
        <v>909</v>
      </c>
      <c r="BK49" s="89" t="s">
        <v>814</v>
      </c>
      <c r="BL49" s="158"/>
      <c r="BM49" s="90"/>
      <c r="BN49" s="91"/>
      <c r="BO49" s="92"/>
      <c r="BP49" s="93"/>
      <c r="BQ49" s="94" t="s">
        <v>292</v>
      </c>
      <c r="BR49" s="95"/>
      <c r="BS49" s="96"/>
      <c r="BT49" s="97"/>
      <c r="BU49" s="98" t="s">
        <v>292</v>
      </c>
      <c r="BW49" s="89"/>
      <c r="BX49" s="158"/>
      <c r="BY49" s="90"/>
      <c r="BZ49" s="91"/>
      <c r="CA49" s="92"/>
      <c r="CB49" s="93"/>
      <c r="CC49" s="94" t="s">
        <v>292</v>
      </c>
      <c r="CD49" s="95"/>
      <c r="CE49" s="96"/>
      <c r="CF49" s="97"/>
      <c r="CG49" s="98" t="s">
        <v>292</v>
      </c>
      <c r="CI49" s="89"/>
      <c r="CJ49" s="158"/>
      <c r="CK49" s="90"/>
      <c r="CL49" s="91"/>
      <c r="CM49" s="92"/>
      <c r="CN49" s="93"/>
      <c r="CO49" s="94" t="s">
        <v>292</v>
      </c>
      <c r="CP49" s="95"/>
      <c r="CQ49" s="96"/>
      <c r="CR49" s="97"/>
      <c r="CS49" s="98" t="s">
        <v>292</v>
      </c>
      <c r="CU49" s="89"/>
      <c r="CV49" s="158"/>
      <c r="CW49" s="90"/>
      <c r="CX49" s="91"/>
      <c r="CY49" s="92"/>
      <c r="CZ49" s="93"/>
      <c r="DA49" s="94" t="s">
        <v>292</v>
      </c>
      <c r="DB49" s="95"/>
      <c r="DC49" s="96"/>
      <c r="DD49" s="97"/>
      <c r="DE49" s="98" t="s">
        <v>292</v>
      </c>
      <c r="DG49" s="89"/>
      <c r="DH49" s="158"/>
      <c r="DI49" s="90"/>
      <c r="DJ49" s="91"/>
      <c r="DK49" s="92"/>
      <c r="DL49" s="93"/>
      <c r="DM49" s="94" t="s">
        <v>292</v>
      </c>
      <c r="DN49" s="95"/>
      <c r="DO49" s="96"/>
      <c r="DP49" s="97"/>
      <c r="DQ49" s="98" t="s">
        <v>292</v>
      </c>
      <c r="DS49" s="89"/>
      <c r="DT49" s="158"/>
      <c r="DU49" s="90" t="str">
        <f t="shared" si="64"/>
        <v/>
      </c>
      <c r="DV49" s="91" t="str">
        <f t="shared" si="65"/>
        <v/>
      </c>
      <c r="DW49" s="92" t="str">
        <f t="shared" si="66"/>
        <v/>
      </c>
      <c r="DX49" s="93" t="str">
        <f t="shared" si="67"/>
        <v/>
      </c>
      <c r="DY49" s="94" t="str">
        <f t="shared" si="68"/>
        <v/>
      </c>
      <c r="DZ49" s="95" t="str">
        <f t="shared" si="69"/>
        <v/>
      </c>
      <c r="EA49" s="96" t="str">
        <f t="shared" si="70"/>
        <v/>
      </c>
      <c r="EB49" s="97" t="s">
        <v>292</v>
      </c>
      <c r="EC49" s="98" t="str">
        <f t="shared" si="71"/>
        <v/>
      </c>
      <c r="EE49" s="89"/>
      <c r="EF49" s="158"/>
      <c r="EG49" s="90" t="str">
        <f t="shared" si="72"/>
        <v/>
      </c>
      <c r="EH49" s="91" t="str">
        <f t="shared" si="73"/>
        <v/>
      </c>
      <c r="EI49" s="92" t="str">
        <f t="shared" si="74"/>
        <v/>
      </c>
      <c r="EJ49" s="93" t="str">
        <f t="shared" si="75"/>
        <v/>
      </c>
      <c r="EK49" s="94" t="str">
        <f t="shared" si="76"/>
        <v/>
      </c>
      <c r="EL49" s="95" t="str">
        <f t="shared" si="77"/>
        <v/>
      </c>
      <c r="EM49" s="96" t="str">
        <f t="shared" si="78"/>
        <v/>
      </c>
      <c r="EN49" s="97" t="str">
        <f t="shared" si="79"/>
        <v/>
      </c>
      <c r="EO49" s="98" t="str">
        <f t="shared" si="80"/>
        <v/>
      </c>
      <c r="EQ49" s="89"/>
      <c r="ER49" s="158"/>
      <c r="ES49" s="90" t="str">
        <f t="shared" si="81"/>
        <v/>
      </c>
      <c r="ET49" s="91" t="str">
        <f t="shared" si="82"/>
        <v/>
      </c>
      <c r="EU49" s="92"/>
      <c r="EV49" s="93"/>
      <c r="EW49" s="94" t="str">
        <f t="shared" si="83"/>
        <v/>
      </c>
      <c r="EX49" s="95" t="str">
        <f t="shared" si="84"/>
        <v/>
      </c>
      <c r="EY49" s="96" t="str">
        <f t="shared" si="85"/>
        <v/>
      </c>
      <c r="EZ49" s="97" t="str">
        <f t="shared" si="86"/>
        <v/>
      </c>
      <c r="FA49" s="98" t="str">
        <f t="shared" si="87"/>
        <v/>
      </c>
      <c r="FC49" s="89"/>
      <c r="FD49" s="158"/>
      <c r="FE49" s="90" t="str">
        <f t="shared" si="48"/>
        <v/>
      </c>
      <c r="FF49" s="91" t="str">
        <f t="shared" si="49"/>
        <v/>
      </c>
      <c r="FG49" s="92" t="str">
        <f t="shared" si="50"/>
        <v/>
      </c>
      <c r="FH49" s="93" t="str">
        <f t="shared" si="51"/>
        <v/>
      </c>
      <c r="FI49" s="94" t="str">
        <f t="shared" si="52"/>
        <v/>
      </c>
      <c r="FJ49" s="95" t="str">
        <f t="shared" si="53"/>
        <v/>
      </c>
      <c r="FK49" s="96" t="str">
        <f t="shared" si="54"/>
        <v/>
      </c>
      <c r="FL49" s="97" t="str">
        <f t="shared" si="55"/>
        <v/>
      </c>
      <c r="FM49" s="98" t="str">
        <f t="shared" si="56"/>
        <v/>
      </c>
      <c r="FO49" s="89"/>
      <c r="FP49" s="217"/>
      <c r="FQ49" s="90" t="str">
        <f>IF(FU49="","",#REF!)</f>
        <v/>
      </c>
      <c r="FR49" s="91" t="str">
        <f t="shared" si="88"/>
        <v/>
      </c>
      <c r="FS49" s="92"/>
      <c r="FT49" s="93"/>
      <c r="FU49" s="94" t="str">
        <f t="shared" si="89"/>
        <v/>
      </c>
      <c r="FV49" s="95" t="str">
        <f t="shared" si="90"/>
        <v/>
      </c>
      <c r="FW49" s="96" t="str">
        <f t="shared" si="91"/>
        <v/>
      </c>
      <c r="FX49" s="97" t="str">
        <f t="shared" si="92"/>
        <v/>
      </c>
      <c r="FY49" s="98" t="str">
        <f t="shared" si="93"/>
        <v/>
      </c>
      <c r="GA49" s="89"/>
      <c r="GB49" s="158"/>
      <c r="GC49" s="90" t="str">
        <f t="shared" si="94"/>
        <v/>
      </c>
      <c r="GD49" s="91" t="str">
        <f t="shared" si="95"/>
        <v/>
      </c>
      <c r="GE49" s="92"/>
      <c r="GF49" s="93"/>
      <c r="GG49" s="94" t="str">
        <f t="shared" si="96"/>
        <v/>
      </c>
      <c r="GH49" s="95" t="str">
        <f t="shared" si="97"/>
        <v/>
      </c>
      <c r="GI49" s="96" t="str">
        <f t="shared" si="98"/>
        <v/>
      </c>
      <c r="GJ49" s="97" t="str">
        <f t="shared" si="99"/>
        <v/>
      </c>
      <c r="GK49" s="98" t="str">
        <f t="shared" si="100"/>
        <v/>
      </c>
      <c r="GM49" s="89"/>
      <c r="GN49" s="158"/>
      <c r="GO49" s="90" t="str">
        <f t="shared" si="101"/>
        <v/>
      </c>
      <c r="GP49" s="91" t="str">
        <f t="shared" si="102"/>
        <v/>
      </c>
      <c r="GQ49" s="92"/>
      <c r="GR49" s="93"/>
      <c r="GS49" s="94" t="str">
        <f t="shared" si="103"/>
        <v/>
      </c>
      <c r="GT49" s="95" t="str">
        <f t="shared" si="104"/>
        <v/>
      </c>
      <c r="GU49" s="96" t="str">
        <f t="shared" si="105"/>
        <v/>
      </c>
      <c r="GV49" s="97" t="str">
        <f t="shared" si="106"/>
        <v/>
      </c>
      <c r="GW49" s="98" t="str">
        <f t="shared" si="107"/>
        <v/>
      </c>
      <c r="GY49" s="89"/>
      <c r="GZ49" s="158"/>
      <c r="HA49" s="90" t="str">
        <f t="shared" si="108"/>
        <v/>
      </c>
      <c r="HB49" s="91" t="str">
        <f t="shared" si="109"/>
        <v/>
      </c>
      <c r="HC49" s="92"/>
      <c r="HD49" s="93"/>
      <c r="HE49" s="94" t="str">
        <f t="shared" si="110"/>
        <v/>
      </c>
      <c r="HF49" s="95" t="str">
        <f t="shared" si="111"/>
        <v/>
      </c>
      <c r="HG49" s="96" t="str">
        <f t="shared" si="112"/>
        <v/>
      </c>
      <c r="HH49" s="97" t="str">
        <f t="shared" si="113"/>
        <v/>
      </c>
      <c r="HI49" s="98" t="str">
        <f t="shared" si="114"/>
        <v/>
      </c>
      <c r="HK49" s="89"/>
      <c r="HL49" s="158" t="s">
        <v>292</v>
      </c>
      <c r="HM49" s="90" t="str">
        <f t="shared" si="115"/>
        <v/>
      </c>
      <c r="HN49" s="91" t="str">
        <f t="shared" si="116"/>
        <v/>
      </c>
      <c r="HO49" s="92"/>
      <c r="HP49" s="93"/>
      <c r="HQ49" s="94" t="str">
        <f t="shared" si="117"/>
        <v/>
      </c>
      <c r="HR49" s="95" t="str">
        <f t="shared" si="118"/>
        <v/>
      </c>
      <c r="HS49" s="96" t="str">
        <f t="shared" si="119"/>
        <v/>
      </c>
      <c r="HT49" s="97" t="str">
        <f t="shared" si="120"/>
        <v/>
      </c>
      <c r="HU49" s="98" t="str">
        <f t="shared" si="121"/>
        <v/>
      </c>
      <c r="HW49" s="89"/>
      <c r="HX49" s="158"/>
      <c r="HY49" s="90" t="str">
        <f t="shared" si="122"/>
        <v/>
      </c>
      <c r="HZ49" s="91" t="str">
        <f t="shared" si="123"/>
        <v/>
      </c>
      <c r="IA49" s="92"/>
      <c r="IB49" s="93"/>
      <c r="IC49" s="94" t="str">
        <f t="shared" si="124"/>
        <v/>
      </c>
      <c r="ID49" s="95" t="str">
        <f t="shared" si="125"/>
        <v/>
      </c>
      <c r="IE49" s="96" t="str">
        <f t="shared" si="126"/>
        <v/>
      </c>
      <c r="IF49" s="97" t="str">
        <f t="shared" si="127"/>
        <v/>
      </c>
      <c r="IG49" s="98" t="str">
        <f t="shared" si="128"/>
        <v/>
      </c>
      <c r="II49" s="89"/>
      <c r="IJ49" s="158"/>
      <c r="IK49" s="90" t="str">
        <f t="shared" si="129"/>
        <v/>
      </c>
      <c r="IL49" s="91" t="str">
        <f t="shared" si="130"/>
        <v/>
      </c>
      <c r="IM49" s="92"/>
      <c r="IN49" s="93"/>
      <c r="IO49" s="94" t="str">
        <f t="shared" si="131"/>
        <v/>
      </c>
      <c r="IP49" s="95" t="str">
        <f t="shared" si="132"/>
        <v/>
      </c>
      <c r="IQ49" s="96" t="str">
        <f t="shared" si="133"/>
        <v/>
      </c>
      <c r="IR49" s="97" t="str">
        <f t="shared" si="134"/>
        <v/>
      </c>
      <c r="IS49" s="98" t="str">
        <f t="shared" si="135"/>
        <v/>
      </c>
      <c r="IU49" s="89"/>
      <c r="IV49" s="158"/>
      <c r="IW49" s="90" t="str">
        <f t="shared" si="136"/>
        <v/>
      </c>
      <c r="IX49" s="91" t="str">
        <f t="shared" si="137"/>
        <v/>
      </c>
      <c r="IY49" s="92"/>
      <c r="IZ49" s="93"/>
      <c r="JA49" s="94" t="str">
        <f t="shared" si="138"/>
        <v/>
      </c>
      <c r="JB49" s="95" t="str">
        <f t="shared" si="139"/>
        <v/>
      </c>
      <c r="JC49" s="96" t="str">
        <f t="shared" si="140"/>
        <v/>
      </c>
      <c r="JD49" s="97" t="str">
        <f t="shared" si="141"/>
        <v/>
      </c>
      <c r="JE49" s="98" t="str">
        <f t="shared" si="142"/>
        <v/>
      </c>
      <c r="JG49" s="89"/>
      <c r="JH49" s="146"/>
      <c r="JI49" s="90" t="str">
        <f t="shared" si="143"/>
        <v/>
      </c>
      <c r="JJ49" s="91" t="str">
        <f t="shared" si="144"/>
        <v/>
      </c>
      <c r="JK49" s="92"/>
      <c r="JL49" s="93"/>
      <c r="JM49" s="94" t="str">
        <f t="shared" si="145"/>
        <v/>
      </c>
      <c r="JN49" s="95" t="str">
        <f t="shared" si="146"/>
        <v/>
      </c>
      <c r="JO49" s="96" t="str">
        <f t="shared" si="147"/>
        <v/>
      </c>
      <c r="JP49" s="97" t="str">
        <f t="shared" si="148"/>
        <v/>
      </c>
      <c r="JQ49" s="98" t="str">
        <f t="shared" si="149"/>
        <v/>
      </c>
      <c r="JS49" s="89"/>
      <c r="JT49" s="146"/>
      <c r="JU49" s="90" t="str">
        <f t="shared" si="150"/>
        <v/>
      </c>
      <c r="JV49" s="91" t="str">
        <f t="shared" si="151"/>
        <v/>
      </c>
      <c r="JW49" s="92"/>
      <c r="JX49" s="93"/>
      <c r="JY49" s="94" t="str">
        <f t="shared" si="152"/>
        <v/>
      </c>
      <c r="JZ49" s="95" t="str">
        <f t="shared" si="153"/>
        <v/>
      </c>
      <c r="KA49" s="96" t="str">
        <f t="shared" si="154"/>
        <v/>
      </c>
      <c r="KB49" s="97" t="str">
        <f t="shared" si="155"/>
        <v/>
      </c>
      <c r="KC49" s="98" t="str">
        <f t="shared" si="156"/>
        <v/>
      </c>
      <c r="KE49" s="89"/>
      <c r="KF49" s="146"/>
    </row>
    <row r="50" spans="1:292" ht="13.5" customHeight="1">
      <c r="A50" s="16"/>
      <c r="B50" s="89" t="s">
        <v>906</v>
      </c>
      <c r="D50" s="158" t="s">
        <v>907</v>
      </c>
      <c r="E50" s="90"/>
      <c r="F50" s="91"/>
      <c r="G50" s="92"/>
      <c r="H50" s="93"/>
      <c r="I50" s="94" t="s">
        <v>292</v>
      </c>
      <c r="J50" s="95"/>
      <c r="K50" s="96"/>
      <c r="L50" s="97"/>
      <c r="M50" s="98" t="s">
        <v>292</v>
      </c>
      <c r="O50" s="89"/>
      <c r="P50" s="158"/>
      <c r="Q50" s="90"/>
      <c r="R50" s="91"/>
      <c r="S50" s="92"/>
      <c r="T50" s="93"/>
      <c r="U50" s="94" t="s">
        <v>292</v>
      </c>
      <c r="V50" s="95"/>
      <c r="W50" s="96"/>
      <c r="X50" s="97"/>
      <c r="Y50" s="98" t="s">
        <v>292</v>
      </c>
      <c r="AA50" s="89"/>
      <c r="AB50" s="158"/>
      <c r="AC50" s="90"/>
      <c r="AD50" s="91"/>
      <c r="AE50" s="92"/>
      <c r="AF50" s="93"/>
      <c r="AG50" s="94" t="s">
        <v>292</v>
      </c>
      <c r="AH50" s="95"/>
      <c r="AI50" s="96"/>
      <c r="AJ50" s="97"/>
      <c r="AK50" s="98" t="s">
        <v>292</v>
      </c>
      <c r="AM50" s="89"/>
      <c r="AN50" s="158"/>
      <c r="AO50" s="90"/>
      <c r="AP50" s="91"/>
      <c r="AQ50" s="92"/>
      <c r="AR50" s="93"/>
      <c r="AS50" s="94" t="s">
        <v>292</v>
      </c>
      <c r="AT50" s="95"/>
      <c r="AU50" s="96"/>
      <c r="AV50" s="97"/>
      <c r="AW50" s="98" t="s">
        <v>292</v>
      </c>
      <c r="AY50" s="89"/>
      <c r="AZ50" s="158"/>
      <c r="BA50" s="90">
        <v>37987</v>
      </c>
      <c r="BB50" s="91" t="s">
        <v>440</v>
      </c>
      <c r="BC50" s="92">
        <v>37494</v>
      </c>
      <c r="BD50" s="93">
        <v>37814</v>
      </c>
      <c r="BE50" s="94" t="s">
        <v>910</v>
      </c>
      <c r="BF50" s="95">
        <v>1951</v>
      </c>
      <c r="BG50" s="96" t="s">
        <v>790</v>
      </c>
      <c r="BH50" s="97" t="s">
        <v>312</v>
      </c>
      <c r="BI50" s="98" t="s">
        <v>911</v>
      </c>
      <c r="BK50" s="89"/>
      <c r="BL50" s="158"/>
      <c r="BM50" s="90"/>
      <c r="BN50" s="91"/>
      <c r="BO50" s="92"/>
      <c r="BP50" s="93"/>
      <c r="BQ50" s="94" t="s">
        <v>292</v>
      </c>
      <c r="BR50" s="95"/>
      <c r="BS50" s="96"/>
      <c r="BT50" s="97"/>
      <c r="BU50" s="98" t="s">
        <v>292</v>
      </c>
      <c r="BW50" s="89"/>
      <c r="BX50" s="158"/>
      <c r="BY50" s="90"/>
      <c r="BZ50" s="91"/>
      <c r="CA50" s="92"/>
      <c r="CB50" s="93"/>
      <c r="CC50" s="94" t="s">
        <v>292</v>
      </c>
      <c r="CD50" s="95"/>
      <c r="CE50" s="96"/>
      <c r="CF50" s="97"/>
      <c r="CG50" s="98" t="s">
        <v>292</v>
      </c>
      <c r="CI50" s="89"/>
      <c r="CJ50" s="158"/>
      <c r="CK50" s="90"/>
      <c r="CL50" s="91"/>
      <c r="CM50" s="92"/>
      <c r="CN50" s="93"/>
      <c r="CO50" s="94" t="s">
        <v>292</v>
      </c>
      <c r="CP50" s="95"/>
      <c r="CQ50" s="96"/>
      <c r="CR50" s="97"/>
      <c r="CS50" s="98" t="s">
        <v>292</v>
      </c>
      <c r="CU50" s="89"/>
      <c r="CV50" s="158"/>
      <c r="CW50" s="90"/>
      <c r="CX50" s="91"/>
      <c r="CY50" s="92"/>
      <c r="CZ50" s="93"/>
      <c r="DA50" s="94" t="s">
        <v>292</v>
      </c>
      <c r="DB50" s="95"/>
      <c r="DC50" s="96"/>
      <c r="DD50" s="97"/>
      <c r="DE50" s="98" t="s">
        <v>292</v>
      </c>
      <c r="DG50" s="89"/>
      <c r="DH50" s="158"/>
      <c r="DI50" s="90"/>
      <c r="DJ50" s="91"/>
      <c r="DK50" s="92"/>
      <c r="DL50" s="93"/>
      <c r="DM50" s="94" t="s">
        <v>292</v>
      </c>
      <c r="DN50" s="95"/>
      <c r="DO50" s="96"/>
      <c r="DP50" s="97"/>
      <c r="DQ50" s="98" t="s">
        <v>292</v>
      </c>
      <c r="DS50" s="89"/>
      <c r="DT50" s="158"/>
      <c r="DU50" s="90" t="str">
        <f t="shared" si="64"/>
        <v/>
      </c>
      <c r="DV50" s="91" t="str">
        <f t="shared" si="65"/>
        <v/>
      </c>
      <c r="DW50" s="92" t="str">
        <f t="shared" si="66"/>
        <v/>
      </c>
      <c r="DX50" s="93" t="str">
        <f t="shared" si="67"/>
        <v/>
      </c>
      <c r="DY50" s="94" t="str">
        <f t="shared" si="68"/>
        <v/>
      </c>
      <c r="DZ50" s="95" t="str">
        <f t="shared" si="69"/>
        <v/>
      </c>
      <c r="EA50" s="96" t="str">
        <f t="shared" si="70"/>
        <v/>
      </c>
      <c r="EB50" s="97" t="s">
        <v>292</v>
      </c>
      <c r="EC50" s="98" t="str">
        <f t="shared" si="71"/>
        <v/>
      </c>
      <c r="EE50" s="89"/>
      <c r="EF50" s="158"/>
      <c r="EG50" s="90" t="str">
        <f t="shared" si="72"/>
        <v/>
      </c>
      <c r="EH50" s="91" t="str">
        <f t="shared" si="73"/>
        <v/>
      </c>
      <c r="EI50" s="92" t="str">
        <f t="shared" si="74"/>
        <v/>
      </c>
      <c r="EJ50" s="93" t="str">
        <f t="shared" si="75"/>
        <v/>
      </c>
      <c r="EK50" s="94" t="str">
        <f t="shared" si="76"/>
        <v/>
      </c>
      <c r="EL50" s="95" t="str">
        <f t="shared" si="77"/>
        <v/>
      </c>
      <c r="EM50" s="96" t="str">
        <f t="shared" si="78"/>
        <v/>
      </c>
      <c r="EN50" s="97" t="str">
        <f t="shared" si="79"/>
        <v/>
      </c>
      <c r="EO50" s="98" t="str">
        <f t="shared" si="80"/>
        <v/>
      </c>
      <c r="EQ50" s="89"/>
      <c r="ER50" s="158"/>
      <c r="ES50" s="90" t="str">
        <f t="shared" si="81"/>
        <v/>
      </c>
      <c r="ET50" s="91" t="str">
        <f t="shared" si="82"/>
        <v/>
      </c>
      <c r="EU50" s="92"/>
      <c r="EV50" s="93"/>
      <c r="EW50" s="94" t="str">
        <f t="shared" si="83"/>
        <v/>
      </c>
      <c r="EX50" s="95" t="str">
        <f t="shared" si="84"/>
        <v/>
      </c>
      <c r="EY50" s="96" t="str">
        <f t="shared" si="85"/>
        <v/>
      </c>
      <c r="EZ50" s="97" t="str">
        <f t="shared" si="86"/>
        <v/>
      </c>
      <c r="FA50" s="98" t="str">
        <f t="shared" si="87"/>
        <v/>
      </c>
      <c r="FC50" s="89"/>
      <c r="FD50" s="158"/>
      <c r="FE50" s="90" t="str">
        <f t="shared" si="48"/>
        <v/>
      </c>
      <c r="FF50" s="91" t="str">
        <f t="shared" si="49"/>
        <v/>
      </c>
      <c r="FG50" s="92" t="str">
        <f t="shared" si="50"/>
        <v/>
      </c>
      <c r="FH50" s="93" t="str">
        <f t="shared" si="51"/>
        <v/>
      </c>
      <c r="FI50" s="94" t="str">
        <f t="shared" si="52"/>
        <v/>
      </c>
      <c r="FJ50" s="95" t="str">
        <f t="shared" si="53"/>
        <v/>
      </c>
      <c r="FK50" s="96" t="str">
        <f t="shared" si="54"/>
        <v/>
      </c>
      <c r="FL50" s="97" t="str">
        <f t="shared" si="55"/>
        <v/>
      </c>
      <c r="FM50" s="98" t="str">
        <f t="shared" si="56"/>
        <v/>
      </c>
      <c r="FO50" s="89"/>
      <c r="FP50" s="217"/>
      <c r="FQ50" s="90" t="str">
        <f>IF(FU50="","",#REF!)</f>
        <v/>
      </c>
      <c r="FR50" s="91" t="str">
        <f t="shared" si="88"/>
        <v/>
      </c>
      <c r="FS50" s="92"/>
      <c r="FT50" s="93"/>
      <c r="FU50" s="94" t="str">
        <f t="shared" si="89"/>
        <v/>
      </c>
      <c r="FV50" s="95" t="str">
        <f t="shared" si="90"/>
        <v/>
      </c>
      <c r="FW50" s="96" t="str">
        <f t="shared" si="91"/>
        <v/>
      </c>
      <c r="FX50" s="97" t="str">
        <f t="shared" si="92"/>
        <v/>
      </c>
      <c r="FY50" s="98" t="str">
        <f t="shared" si="93"/>
        <v/>
      </c>
      <c r="GA50" s="89"/>
      <c r="GB50" s="158"/>
      <c r="GC50" s="90" t="str">
        <f t="shared" si="94"/>
        <v/>
      </c>
      <c r="GD50" s="91" t="str">
        <f t="shared" si="95"/>
        <v/>
      </c>
      <c r="GE50" s="92"/>
      <c r="GF50" s="93"/>
      <c r="GG50" s="94" t="str">
        <f t="shared" si="96"/>
        <v/>
      </c>
      <c r="GH50" s="95" t="str">
        <f t="shared" si="97"/>
        <v/>
      </c>
      <c r="GI50" s="96" t="str">
        <f t="shared" si="98"/>
        <v/>
      </c>
      <c r="GJ50" s="97" t="str">
        <f t="shared" si="99"/>
        <v/>
      </c>
      <c r="GK50" s="98" t="str">
        <f t="shared" si="100"/>
        <v/>
      </c>
      <c r="GM50" s="89"/>
      <c r="GN50" s="158"/>
      <c r="GO50" s="90" t="str">
        <f t="shared" si="101"/>
        <v/>
      </c>
      <c r="GP50" s="91" t="str">
        <f t="shared" si="102"/>
        <v/>
      </c>
      <c r="GQ50" s="92"/>
      <c r="GR50" s="93"/>
      <c r="GS50" s="94" t="str">
        <f t="shared" si="103"/>
        <v/>
      </c>
      <c r="GT50" s="95" t="str">
        <f t="shared" si="104"/>
        <v/>
      </c>
      <c r="GU50" s="96" t="str">
        <f t="shared" si="105"/>
        <v/>
      </c>
      <c r="GV50" s="97" t="str">
        <f t="shared" si="106"/>
        <v/>
      </c>
      <c r="GW50" s="98" t="str">
        <f t="shared" si="107"/>
        <v/>
      </c>
      <c r="GY50" s="89"/>
      <c r="GZ50" s="158"/>
      <c r="HA50" s="90" t="str">
        <f t="shared" si="108"/>
        <v/>
      </c>
      <c r="HB50" s="91" t="str">
        <f t="shared" si="109"/>
        <v/>
      </c>
      <c r="HC50" s="92"/>
      <c r="HD50" s="93"/>
      <c r="HE50" s="94" t="str">
        <f t="shared" si="110"/>
        <v/>
      </c>
      <c r="HF50" s="95" t="str">
        <f t="shared" si="111"/>
        <v/>
      </c>
      <c r="HG50" s="96" t="str">
        <f t="shared" si="112"/>
        <v/>
      </c>
      <c r="HH50" s="97" t="str">
        <f t="shared" si="113"/>
        <v/>
      </c>
      <c r="HI50" s="98" t="str">
        <f t="shared" si="114"/>
        <v/>
      </c>
      <c r="HK50" s="89"/>
      <c r="HL50" s="158" t="s">
        <v>292</v>
      </c>
      <c r="HM50" s="90" t="str">
        <f t="shared" si="115"/>
        <v/>
      </c>
      <c r="HN50" s="91" t="str">
        <f t="shared" si="116"/>
        <v/>
      </c>
      <c r="HO50" s="92"/>
      <c r="HP50" s="93"/>
      <c r="HQ50" s="94" t="str">
        <f t="shared" si="117"/>
        <v/>
      </c>
      <c r="HR50" s="95" t="str">
        <f t="shared" si="118"/>
        <v/>
      </c>
      <c r="HS50" s="96" t="str">
        <f t="shared" si="119"/>
        <v/>
      </c>
      <c r="HT50" s="97" t="str">
        <f t="shared" si="120"/>
        <v/>
      </c>
      <c r="HU50" s="98" t="str">
        <f t="shared" si="121"/>
        <v/>
      </c>
      <c r="HW50" s="89"/>
      <c r="HX50" s="158"/>
      <c r="HY50" s="90" t="str">
        <f t="shared" si="122"/>
        <v/>
      </c>
      <c r="HZ50" s="91" t="str">
        <f t="shared" si="123"/>
        <v/>
      </c>
      <c r="IA50" s="92"/>
      <c r="IB50" s="93"/>
      <c r="IC50" s="94" t="str">
        <f t="shared" si="124"/>
        <v/>
      </c>
      <c r="ID50" s="95" t="str">
        <f t="shared" si="125"/>
        <v/>
      </c>
      <c r="IE50" s="96" t="str">
        <f t="shared" si="126"/>
        <v/>
      </c>
      <c r="IF50" s="97" t="str">
        <f t="shared" si="127"/>
        <v/>
      </c>
      <c r="IG50" s="98" t="str">
        <f t="shared" si="128"/>
        <v/>
      </c>
      <c r="II50" s="89"/>
      <c r="IJ50" s="158"/>
      <c r="IK50" s="90" t="str">
        <f t="shared" si="129"/>
        <v/>
      </c>
      <c r="IL50" s="91" t="str">
        <f t="shared" si="130"/>
        <v/>
      </c>
      <c r="IM50" s="92"/>
      <c r="IN50" s="93"/>
      <c r="IO50" s="94" t="str">
        <f t="shared" si="131"/>
        <v/>
      </c>
      <c r="IP50" s="95" t="str">
        <f t="shared" si="132"/>
        <v/>
      </c>
      <c r="IQ50" s="96" t="str">
        <f t="shared" si="133"/>
        <v/>
      </c>
      <c r="IR50" s="97" t="str">
        <f t="shared" si="134"/>
        <v/>
      </c>
      <c r="IS50" s="98" t="str">
        <f t="shared" si="135"/>
        <v/>
      </c>
      <c r="IU50" s="89"/>
      <c r="IV50" s="158"/>
      <c r="IW50" s="90" t="str">
        <f t="shared" si="136"/>
        <v/>
      </c>
      <c r="IX50" s="91" t="str">
        <f t="shared" si="137"/>
        <v/>
      </c>
      <c r="IY50" s="92"/>
      <c r="IZ50" s="93"/>
      <c r="JA50" s="94" t="str">
        <f t="shared" si="138"/>
        <v/>
      </c>
      <c r="JB50" s="95" t="str">
        <f t="shared" si="139"/>
        <v/>
      </c>
      <c r="JC50" s="96" t="str">
        <f t="shared" si="140"/>
        <v/>
      </c>
      <c r="JD50" s="97" t="str">
        <f t="shared" si="141"/>
        <v/>
      </c>
      <c r="JE50" s="98" t="str">
        <f t="shared" si="142"/>
        <v/>
      </c>
      <c r="JG50" s="89"/>
      <c r="JH50" s="146"/>
      <c r="JI50" s="90" t="str">
        <f t="shared" si="143"/>
        <v/>
      </c>
      <c r="JJ50" s="91" t="str">
        <f t="shared" si="144"/>
        <v/>
      </c>
      <c r="JK50" s="92"/>
      <c r="JL50" s="93"/>
      <c r="JM50" s="94" t="str">
        <f t="shared" si="145"/>
        <v/>
      </c>
      <c r="JN50" s="95" t="str">
        <f t="shared" si="146"/>
        <v/>
      </c>
      <c r="JO50" s="96" t="str">
        <f t="shared" si="147"/>
        <v/>
      </c>
      <c r="JP50" s="97" t="str">
        <f t="shared" si="148"/>
        <v/>
      </c>
      <c r="JQ50" s="98" t="str">
        <f t="shared" si="149"/>
        <v/>
      </c>
      <c r="JS50" s="89"/>
      <c r="JT50" s="146"/>
      <c r="JU50" s="90" t="str">
        <f t="shared" si="150"/>
        <v/>
      </c>
      <c r="JV50" s="91" t="str">
        <f t="shared" si="151"/>
        <v/>
      </c>
      <c r="JW50" s="92"/>
      <c r="JX50" s="93"/>
      <c r="JY50" s="94" t="str">
        <f t="shared" si="152"/>
        <v/>
      </c>
      <c r="JZ50" s="95" t="str">
        <f t="shared" si="153"/>
        <v/>
      </c>
      <c r="KA50" s="96" t="str">
        <f t="shared" si="154"/>
        <v/>
      </c>
      <c r="KB50" s="97" t="str">
        <f t="shared" si="155"/>
        <v/>
      </c>
      <c r="KC50" s="98" t="str">
        <f t="shared" si="156"/>
        <v/>
      </c>
      <c r="KE50" s="89"/>
      <c r="KF50" s="146"/>
    </row>
    <row r="51" spans="1:292" ht="13.5" customHeight="1">
      <c r="A51" s="16"/>
      <c r="B51" s="89" t="s">
        <v>912</v>
      </c>
      <c r="C51" s="2" t="s">
        <v>913</v>
      </c>
      <c r="D51" s="158" t="s">
        <v>1223</v>
      </c>
      <c r="E51" s="90">
        <v>33239</v>
      </c>
      <c r="F51" s="91" t="s">
        <v>788</v>
      </c>
      <c r="G51" s="92">
        <v>32272</v>
      </c>
      <c r="H51" s="93">
        <v>33514</v>
      </c>
      <c r="I51" s="94" t="s">
        <v>807</v>
      </c>
      <c r="J51" s="95">
        <v>1946</v>
      </c>
      <c r="K51" s="96" t="s">
        <v>790</v>
      </c>
      <c r="L51" s="97" t="s">
        <v>323</v>
      </c>
      <c r="M51" s="98" t="s">
        <v>808</v>
      </c>
      <c r="O51" s="89"/>
      <c r="P51" s="158"/>
      <c r="Q51" s="90">
        <v>33510</v>
      </c>
      <c r="R51" s="91" t="s">
        <v>437</v>
      </c>
      <c r="S51" s="92">
        <v>33514</v>
      </c>
      <c r="T51" s="93">
        <v>33676</v>
      </c>
      <c r="U51" s="94" t="s">
        <v>807</v>
      </c>
      <c r="V51" s="95">
        <v>1946</v>
      </c>
      <c r="W51" s="96" t="s">
        <v>790</v>
      </c>
      <c r="X51" s="97" t="s">
        <v>323</v>
      </c>
      <c r="Y51" s="98" t="s">
        <v>808</v>
      </c>
      <c r="AA51" s="89"/>
      <c r="AB51" s="158"/>
      <c r="AC51" s="90">
        <v>33676</v>
      </c>
      <c r="AD51" s="91" t="s">
        <v>438</v>
      </c>
      <c r="AE51" s="92">
        <v>33676</v>
      </c>
      <c r="AF51" s="93">
        <v>34677</v>
      </c>
      <c r="AG51" s="94" t="s">
        <v>914</v>
      </c>
      <c r="AH51" s="95">
        <v>1949</v>
      </c>
      <c r="AI51" s="96" t="s">
        <v>790</v>
      </c>
      <c r="AJ51" s="97" t="s">
        <v>296</v>
      </c>
      <c r="AK51" s="98" t="s">
        <v>915</v>
      </c>
      <c r="AM51" s="89" t="s">
        <v>809</v>
      </c>
      <c r="AN51" s="158"/>
      <c r="AO51" s="90">
        <v>35065</v>
      </c>
      <c r="AP51" s="91" t="s">
        <v>439</v>
      </c>
      <c r="AQ51" s="92">
        <v>34873</v>
      </c>
      <c r="AR51" s="93">
        <v>34946</v>
      </c>
      <c r="AS51" s="94" t="s">
        <v>835</v>
      </c>
      <c r="AT51" s="95">
        <v>1949</v>
      </c>
      <c r="AU51" s="96" t="s">
        <v>790</v>
      </c>
      <c r="AV51" s="97" t="s">
        <v>297</v>
      </c>
      <c r="AW51" s="98" t="s">
        <v>836</v>
      </c>
      <c r="AY51" s="89" t="s">
        <v>809</v>
      </c>
      <c r="AZ51" s="158"/>
      <c r="BA51" s="90">
        <v>36354</v>
      </c>
      <c r="BB51" s="91" t="s">
        <v>440</v>
      </c>
      <c r="BC51" s="92">
        <v>36354</v>
      </c>
      <c r="BD51" s="93">
        <v>37814</v>
      </c>
      <c r="BE51" s="94" t="s">
        <v>882</v>
      </c>
      <c r="BF51" s="95">
        <v>1955</v>
      </c>
      <c r="BG51" s="96" t="s">
        <v>790</v>
      </c>
      <c r="BH51" s="97" t="s">
        <v>323</v>
      </c>
      <c r="BI51" s="98" t="s">
        <v>883</v>
      </c>
      <c r="BK51" s="89"/>
      <c r="BL51" s="158"/>
      <c r="BM51" s="90">
        <v>37987</v>
      </c>
      <c r="BN51" s="91" t="s">
        <v>441</v>
      </c>
      <c r="BO51" s="92">
        <v>37814</v>
      </c>
      <c r="BP51" s="93">
        <v>39437</v>
      </c>
      <c r="BQ51" s="94" t="s">
        <v>882</v>
      </c>
      <c r="BR51" s="95">
        <v>1955</v>
      </c>
      <c r="BS51" s="96" t="s">
        <v>790</v>
      </c>
      <c r="BT51" s="97" t="s">
        <v>323</v>
      </c>
      <c r="BU51" s="98" t="s">
        <v>883</v>
      </c>
      <c r="BW51" s="89"/>
      <c r="BX51" s="158"/>
      <c r="BY51" s="90">
        <v>39448</v>
      </c>
      <c r="BZ51" s="91" t="s">
        <v>442</v>
      </c>
      <c r="CA51" s="92">
        <v>39437</v>
      </c>
      <c r="CB51" s="93">
        <v>39527</v>
      </c>
      <c r="CC51" s="94" t="s">
        <v>916</v>
      </c>
      <c r="CD51" s="95">
        <v>1962</v>
      </c>
      <c r="CE51" s="96" t="s">
        <v>790</v>
      </c>
      <c r="CF51" s="97" t="s">
        <v>296</v>
      </c>
      <c r="CG51" s="98" t="s">
        <v>917</v>
      </c>
      <c r="CI51" s="89"/>
      <c r="CJ51" s="158"/>
      <c r="CK51" s="90">
        <v>39814</v>
      </c>
      <c r="CL51" s="91" t="s">
        <v>443</v>
      </c>
      <c r="CM51" s="92">
        <v>39527</v>
      </c>
      <c r="CN51" s="93">
        <v>39812</v>
      </c>
      <c r="CO51" s="94" t="s">
        <v>916</v>
      </c>
      <c r="CP51" s="95">
        <v>1962</v>
      </c>
      <c r="CQ51" s="96" t="s">
        <v>790</v>
      </c>
      <c r="CR51" s="97" t="s">
        <v>296</v>
      </c>
      <c r="CS51" s="98" t="s">
        <v>917</v>
      </c>
      <c r="CU51" s="89"/>
      <c r="CV51" s="158"/>
      <c r="CW51" s="90">
        <v>39814</v>
      </c>
      <c r="CX51" s="91" t="s">
        <v>444</v>
      </c>
      <c r="CY51" s="92">
        <v>39527</v>
      </c>
      <c r="CZ51" s="93">
        <v>40142</v>
      </c>
      <c r="DA51" s="94" t="s">
        <v>916</v>
      </c>
      <c r="DB51" s="95">
        <v>1962</v>
      </c>
      <c r="DC51" s="96" t="s">
        <v>790</v>
      </c>
      <c r="DD51" s="97" t="s">
        <v>296</v>
      </c>
      <c r="DE51" s="98" t="s">
        <v>917</v>
      </c>
      <c r="DG51" s="89"/>
      <c r="DH51" s="158"/>
      <c r="DI51" s="90">
        <v>40179</v>
      </c>
      <c r="DJ51" s="91" t="s">
        <v>445</v>
      </c>
      <c r="DK51" s="92">
        <v>40142</v>
      </c>
      <c r="DL51" s="221">
        <v>40883</v>
      </c>
      <c r="DM51" s="94" t="s">
        <v>916</v>
      </c>
      <c r="DN51" s="95">
        <v>1962</v>
      </c>
      <c r="DO51" s="96" t="s">
        <v>790</v>
      </c>
      <c r="DP51" s="97" t="s">
        <v>296</v>
      </c>
      <c r="DQ51" s="98" t="s">
        <v>917</v>
      </c>
      <c r="DS51" s="89"/>
      <c r="DT51" s="158"/>
      <c r="DU51" s="90">
        <f t="shared" si="64"/>
        <v>41923</v>
      </c>
      <c r="DV51" s="91" t="str">
        <f t="shared" si="65"/>
        <v>Di Rupo I</v>
      </c>
      <c r="DW51" s="92">
        <f t="shared" si="66"/>
        <v>40883</v>
      </c>
      <c r="DX51" s="93">
        <f t="shared" si="67"/>
        <v>41923</v>
      </c>
      <c r="DY51" s="94" t="str">
        <f t="shared" si="68"/>
        <v>Pieter De Crem</v>
      </c>
      <c r="DZ51" s="95" t="str">
        <f t="shared" si="69"/>
        <v>1962</v>
      </c>
      <c r="EA51" s="96" t="str">
        <f t="shared" si="70"/>
        <v>male</v>
      </c>
      <c r="EB51" s="97" t="s">
        <v>296</v>
      </c>
      <c r="EC51" s="98" t="str">
        <f t="shared" si="71"/>
        <v>Crem_Pieter_1962</v>
      </c>
      <c r="EE51" s="89"/>
      <c r="EF51" s="158" t="s">
        <v>1224</v>
      </c>
      <c r="EG51" s="90" t="str">
        <f t="shared" si="72"/>
        <v/>
      </c>
      <c r="EH51" s="91" t="str">
        <f t="shared" si="73"/>
        <v/>
      </c>
      <c r="EI51" s="92" t="str">
        <f t="shared" si="74"/>
        <v/>
      </c>
      <c r="EJ51" s="93" t="str">
        <f t="shared" si="75"/>
        <v/>
      </c>
      <c r="EK51" s="94" t="str">
        <f t="shared" si="76"/>
        <v/>
      </c>
      <c r="EL51" s="95" t="str">
        <f t="shared" si="77"/>
        <v/>
      </c>
      <c r="EM51" s="96" t="str">
        <f t="shared" si="78"/>
        <v/>
      </c>
      <c r="EN51" s="97" t="str">
        <f t="shared" si="79"/>
        <v/>
      </c>
      <c r="EO51" s="98" t="str">
        <f t="shared" si="80"/>
        <v/>
      </c>
      <c r="EQ51" s="89"/>
      <c r="ER51" s="158"/>
      <c r="ES51" s="90">
        <f t="shared" si="81"/>
        <v>44105</v>
      </c>
      <c r="ET51" s="91" t="str">
        <f t="shared" si="82"/>
        <v>Wilmes I</v>
      </c>
      <c r="EU51" s="92">
        <f>IF(EW51="","",ES$2)</f>
        <v>43765</v>
      </c>
      <c r="EV51" s="93">
        <f>IF(EW51="","",ES$3)</f>
        <v>44105</v>
      </c>
      <c r="EW51" s="94" t="str">
        <f t="shared" si="83"/>
        <v>Philippe Goffin</v>
      </c>
      <c r="EX51" s="95" t="str">
        <f t="shared" si="84"/>
        <v>1967</v>
      </c>
      <c r="EY51" s="96" t="str">
        <f t="shared" si="85"/>
        <v>male</v>
      </c>
      <c r="EZ51" s="97" t="str">
        <f t="shared" si="86"/>
        <v>be_mr01</v>
      </c>
      <c r="FA51" s="98" t="str">
        <f t="shared" si="87"/>
        <v>Goffin_Philippe_1967</v>
      </c>
      <c r="FC51" s="89"/>
      <c r="FD51" s="158" t="s">
        <v>1612</v>
      </c>
      <c r="FE51" s="90">
        <f t="shared" si="48"/>
        <v>45291</v>
      </c>
      <c r="FF51" s="91" t="str">
        <f t="shared" si="49"/>
        <v>De Croo I</v>
      </c>
      <c r="FG51" s="92">
        <f t="shared" si="50"/>
        <v>44105</v>
      </c>
      <c r="FH51" s="93">
        <f t="shared" si="51"/>
        <v>45291</v>
      </c>
      <c r="FI51" s="94" t="str">
        <f t="shared" si="52"/>
        <v>Ludivine Dedonder</v>
      </c>
      <c r="FJ51" s="95" t="str">
        <f t="shared" si="53"/>
        <v>1977</v>
      </c>
      <c r="FK51" s="96" t="str">
        <f t="shared" si="54"/>
        <v>female</v>
      </c>
      <c r="FL51" s="97" t="str">
        <f t="shared" si="55"/>
        <v>be_ps01</v>
      </c>
      <c r="FM51" s="98" t="str">
        <f t="shared" si="56"/>
        <v>Dedonder_Ludivine_1977</v>
      </c>
      <c r="FO51" s="89"/>
      <c r="FP51" s="158" t="s">
        <v>1625</v>
      </c>
      <c r="FQ51" s="90" t="str">
        <f>IF(FU51="","",#REF!)</f>
        <v/>
      </c>
      <c r="FR51" s="91" t="str">
        <f t="shared" si="88"/>
        <v/>
      </c>
      <c r="FS51" s="92"/>
      <c r="FT51" s="93"/>
      <c r="FU51" s="94" t="str">
        <f t="shared" si="89"/>
        <v/>
      </c>
      <c r="FV51" s="95" t="str">
        <f t="shared" si="90"/>
        <v/>
      </c>
      <c r="FW51" s="96" t="str">
        <f t="shared" si="91"/>
        <v/>
      </c>
      <c r="FX51" s="97" t="str">
        <f t="shared" si="92"/>
        <v/>
      </c>
      <c r="FY51" s="98" t="str">
        <f t="shared" si="93"/>
        <v/>
      </c>
      <c r="GA51" s="89"/>
      <c r="GB51" s="158"/>
      <c r="GC51" s="90" t="str">
        <f t="shared" si="94"/>
        <v/>
      </c>
      <c r="GD51" s="91" t="str">
        <f t="shared" si="95"/>
        <v/>
      </c>
      <c r="GE51" s="92"/>
      <c r="GF51" s="93"/>
      <c r="GG51" s="94" t="str">
        <f t="shared" si="96"/>
        <v/>
      </c>
      <c r="GH51" s="95" t="str">
        <f t="shared" si="97"/>
        <v/>
      </c>
      <c r="GI51" s="96" t="str">
        <f t="shared" si="98"/>
        <v/>
      </c>
      <c r="GJ51" s="97" t="str">
        <f t="shared" si="99"/>
        <v/>
      </c>
      <c r="GK51" s="98" t="str">
        <f t="shared" si="100"/>
        <v/>
      </c>
      <c r="GM51" s="89"/>
      <c r="GN51" s="158"/>
      <c r="GO51" s="90" t="str">
        <f t="shared" si="101"/>
        <v/>
      </c>
      <c r="GP51" s="91" t="str">
        <f t="shared" si="102"/>
        <v/>
      </c>
      <c r="GQ51" s="92"/>
      <c r="GR51" s="93"/>
      <c r="GS51" s="94" t="str">
        <f t="shared" si="103"/>
        <v/>
      </c>
      <c r="GT51" s="95" t="str">
        <f t="shared" si="104"/>
        <v/>
      </c>
      <c r="GU51" s="96" t="str">
        <f t="shared" si="105"/>
        <v/>
      </c>
      <c r="GV51" s="97" t="str">
        <f t="shared" si="106"/>
        <v/>
      </c>
      <c r="GW51" s="98" t="str">
        <f t="shared" si="107"/>
        <v/>
      </c>
      <c r="GY51" s="89"/>
      <c r="GZ51" s="158"/>
      <c r="HA51" s="90" t="str">
        <f t="shared" si="108"/>
        <v/>
      </c>
      <c r="HB51" s="91" t="str">
        <f t="shared" si="109"/>
        <v/>
      </c>
      <c r="HC51" s="92"/>
      <c r="HD51" s="93"/>
      <c r="HE51" s="94" t="str">
        <f t="shared" si="110"/>
        <v/>
      </c>
      <c r="HF51" s="95" t="str">
        <f t="shared" si="111"/>
        <v/>
      </c>
      <c r="HG51" s="96" t="str">
        <f t="shared" si="112"/>
        <v/>
      </c>
      <c r="HH51" s="97" t="str">
        <f t="shared" si="113"/>
        <v/>
      </c>
      <c r="HI51" s="98" t="str">
        <f t="shared" si="114"/>
        <v/>
      </c>
      <c r="HK51" s="89"/>
      <c r="HL51" s="158" t="s">
        <v>292</v>
      </c>
      <c r="HM51" s="90" t="str">
        <f t="shared" si="115"/>
        <v/>
      </c>
      <c r="HN51" s="91" t="str">
        <f t="shared" si="116"/>
        <v/>
      </c>
      <c r="HO51" s="92"/>
      <c r="HP51" s="93"/>
      <c r="HQ51" s="94" t="str">
        <f t="shared" si="117"/>
        <v/>
      </c>
      <c r="HR51" s="95" t="str">
        <f t="shared" si="118"/>
        <v/>
      </c>
      <c r="HS51" s="96" t="str">
        <f t="shared" si="119"/>
        <v/>
      </c>
      <c r="HT51" s="97" t="str">
        <f t="shared" si="120"/>
        <v/>
      </c>
      <c r="HU51" s="98" t="str">
        <f t="shared" si="121"/>
        <v/>
      </c>
      <c r="HW51" s="89"/>
      <c r="HX51" s="158"/>
      <c r="HY51" s="90" t="str">
        <f t="shared" si="122"/>
        <v/>
      </c>
      <c r="HZ51" s="91" t="str">
        <f t="shared" si="123"/>
        <v/>
      </c>
      <c r="IA51" s="92"/>
      <c r="IB51" s="93"/>
      <c r="IC51" s="94" t="str">
        <f t="shared" si="124"/>
        <v/>
      </c>
      <c r="ID51" s="95" t="str">
        <f t="shared" si="125"/>
        <v/>
      </c>
      <c r="IE51" s="96" t="str">
        <f t="shared" si="126"/>
        <v/>
      </c>
      <c r="IF51" s="97" t="str">
        <f t="shared" si="127"/>
        <v/>
      </c>
      <c r="IG51" s="98" t="str">
        <f t="shared" si="128"/>
        <v/>
      </c>
      <c r="II51" s="89"/>
      <c r="IJ51" s="158"/>
      <c r="IK51" s="90" t="str">
        <f t="shared" si="129"/>
        <v/>
      </c>
      <c r="IL51" s="91" t="str">
        <f t="shared" si="130"/>
        <v/>
      </c>
      <c r="IM51" s="92"/>
      <c r="IN51" s="93"/>
      <c r="IO51" s="94" t="str">
        <f t="shared" si="131"/>
        <v/>
      </c>
      <c r="IP51" s="95" t="str">
        <f t="shared" si="132"/>
        <v/>
      </c>
      <c r="IQ51" s="96" t="str">
        <f t="shared" si="133"/>
        <v/>
      </c>
      <c r="IR51" s="97" t="str">
        <f t="shared" si="134"/>
        <v/>
      </c>
      <c r="IS51" s="98" t="str">
        <f t="shared" si="135"/>
        <v/>
      </c>
      <c r="IU51" s="89"/>
      <c r="IV51" s="158"/>
      <c r="IW51" s="90" t="str">
        <f t="shared" si="136"/>
        <v/>
      </c>
      <c r="IX51" s="91" t="str">
        <f t="shared" si="137"/>
        <v/>
      </c>
      <c r="IY51" s="92"/>
      <c r="IZ51" s="93"/>
      <c r="JA51" s="94" t="str">
        <f t="shared" si="138"/>
        <v/>
      </c>
      <c r="JB51" s="95" t="str">
        <f t="shared" si="139"/>
        <v/>
      </c>
      <c r="JC51" s="96" t="str">
        <f t="shared" si="140"/>
        <v/>
      </c>
      <c r="JD51" s="97" t="str">
        <f t="shared" si="141"/>
        <v/>
      </c>
      <c r="JE51" s="98" t="str">
        <f t="shared" si="142"/>
        <v/>
      </c>
      <c r="JG51" s="89"/>
      <c r="JH51" s="146"/>
      <c r="JI51" s="90" t="str">
        <f t="shared" si="143"/>
        <v/>
      </c>
      <c r="JJ51" s="91" t="str">
        <f t="shared" si="144"/>
        <v/>
      </c>
      <c r="JK51" s="92"/>
      <c r="JL51" s="93"/>
      <c r="JM51" s="94" t="str">
        <f t="shared" si="145"/>
        <v/>
      </c>
      <c r="JN51" s="95" t="str">
        <f t="shared" si="146"/>
        <v/>
      </c>
      <c r="JO51" s="96" t="str">
        <f t="shared" si="147"/>
        <v/>
      </c>
      <c r="JP51" s="97" t="str">
        <f t="shared" si="148"/>
        <v/>
      </c>
      <c r="JQ51" s="98" t="str">
        <f t="shared" si="149"/>
        <v/>
      </c>
      <c r="JS51" s="89"/>
      <c r="JT51" s="146"/>
      <c r="JU51" s="90" t="str">
        <f t="shared" si="150"/>
        <v/>
      </c>
      <c r="JV51" s="91" t="str">
        <f t="shared" si="151"/>
        <v/>
      </c>
      <c r="JW51" s="92"/>
      <c r="JX51" s="93"/>
      <c r="JY51" s="94" t="str">
        <f t="shared" si="152"/>
        <v/>
      </c>
      <c r="JZ51" s="95" t="str">
        <f t="shared" si="153"/>
        <v/>
      </c>
      <c r="KA51" s="96" t="str">
        <f t="shared" si="154"/>
        <v/>
      </c>
      <c r="KB51" s="97" t="str">
        <f t="shared" si="155"/>
        <v/>
      </c>
      <c r="KC51" s="98" t="str">
        <f t="shared" si="156"/>
        <v/>
      </c>
      <c r="KE51" s="89"/>
      <c r="KF51" s="146"/>
    </row>
    <row r="52" spans="1:292" ht="13.5" customHeight="1">
      <c r="A52" s="16"/>
      <c r="B52" s="89" t="s">
        <v>912</v>
      </c>
      <c r="C52" s="2" t="s">
        <v>913</v>
      </c>
      <c r="D52" s="158"/>
      <c r="E52" s="90"/>
      <c r="F52" s="91"/>
      <c r="G52" s="92"/>
      <c r="H52" s="93"/>
      <c r="I52" s="94" t="s">
        <v>292</v>
      </c>
      <c r="J52" s="95"/>
      <c r="K52" s="96"/>
      <c r="L52" s="97"/>
      <c r="M52" s="98" t="s">
        <v>292</v>
      </c>
      <c r="O52" s="89"/>
      <c r="P52" s="158"/>
      <c r="Q52" s="90"/>
      <c r="R52" s="91"/>
      <c r="S52" s="92"/>
      <c r="T52" s="93"/>
      <c r="U52" s="94" t="s">
        <v>292</v>
      </c>
      <c r="V52" s="95"/>
      <c r="W52" s="96"/>
      <c r="X52" s="97"/>
      <c r="Y52" s="98" t="s">
        <v>292</v>
      </c>
      <c r="AA52" s="89"/>
      <c r="AB52" s="158"/>
      <c r="AC52" s="90">
        <v>34700</v>
      </c>
      <c r="AD52" s="91" t="s">
        <v>438</v>
      </c>
      <c r="AE52" s="92">
        <v>34677</v>
      </c>
      <c r="AF52" s="93">
        <v>34873</v>
      </c>
      <c r="AG52" s="94" t="s">
        <v>918</v>
      </c>
      <c r="AH52" s="95">
        <v>1952</v>
      </c>
      <c r="AI52" s="96" t="s">
        <v>790</v>
      </c>
      <c r="AJ52" s="97" t="s">
        <v>296</v>
      </c>
      <c r="AK52" s="98" t="s">
        <v>919</v>
      </c>
      <c r="AM52" s="89"/>
      <c r="AN52" s="158"/>
      <c r="AO52" s="90">
        <v>35065</v>
      </c>
      <c r="AP52" s="91" t="s">
        <v>439</v>
      </c>
      <c r="AQ52" s="92">
        <v>34946</v>
      </c>
      <c r="AR52" s="93">
        <v>36354</v>
      </c>
      <c r="AS52" s="94" t="s">
        <v>920</v>
      </c>
      <c r="AT52" s="95">
        <v>1950</v>
      </c>
      <c r="AU52" s="96" t="s">
        <v>790</v>
      </c>
      <c r="AV52" s="97" t="s">
        <v>297</v>
      </c>
      <c r="AW52" s="98" t="s">
        <v>921</v>
      </c>
      <c r="AY52" s="89"/>
      <c r="AZ52" s="158"/>
      <c r="BA52" s="90"/>
      <c r="BB52" s="91"/>
      <c r="BC52" s="92"/>
      <c r="BD52" s="93"/>
      <c r="BE52" s="94" t="s">
        <v>292</v>
      </c>
      <c r="BF52" s="95"/>
      <c r="BG52" s="96"/>
      <c r="BH52" s="97"/>
      <c r="BI52" s="98" t="s">
        <v>292</v>
      </c>
      <c r="BK52" s="89"/>
      <c r="BL52" s="158"/>
      <c r="BM52" s="90"/>
      <c r="BN52" s="91"/>
      <c r="BO52" s="92"/>
      <c r="BP52" s="93"/>
      <c r="BQ52" s="94" t="s">
        <v>292</v>
      </c>
      <c r="BR52" s="95"/>
      <c r="BS52" s="96"/>
      <c r="BT52" s="97"/>
      <c r="BU52" s="98" t="s">
        <v>292</v>
      </c>
      <c r="BW52" s="89"/>
      <c r="BX52" s="158"/>
      <c r="BY52" s="90"/>
      <c r="BZ52" s="91"/>
      <c r="CA52" s="92"/>
      <c r="CB52" s="93"/>
      <c r="CC52" s="94" t="s">
        <v>292</v>
      </c>
      <c r="CD52" s="95"/>
      <c r="CE52" s="96"/>
      <c r="CF52" s="97"/>
      <c r="CG52" s="98" t="s">
        <v>292</v>
      </c>
      <c r="CI52" s="89"/>
      <c r="CJ52" s="158"/>
      <c r="CK52" s="90"/>
      <c r="CL52" s="91"/>
      <c r="CM52" s="92"/>
      <c r="CN52" s="93"/>
      <c r="CO52" s="94" t="s">
        <v>292</v>
      </c>
      <c r="CP52" s="95"/>
      <c r="CQ52" s="96"/>
      <c r="CR52" s="97"/>
      <c r="CS52" s="98" t="s">
        <v>292</v>
      </c>
      <c r="CU52" s="89"/>
      <c r="CV52" s="158"/>
      <c r="CW52" s="90"/>
      <c r="CX52" s="91"/>
      <c r="CY52" s="92"/>
      <c r="CZ52" s="93"/>
      <c r="DA52" s="94" t="s">
        <v>292</v>
      </c>
      <c r="DB52" s="95"/>
      <c r="DC52" s="96"/>
      <c r="DD52" s="97"/>
      <c r="DE52" s="98" t="s">
        <v>292</v>
      </c>
      <c r="DG52" s="89"/>
      <c r="DH52" s="158"/>
      <c r="DI52" s="90"/>
      <c r="DJ52" s="91"/>
      <c r="DK52" s="92"/>
      <c r="DL52" s="81"/>
      <c r="DM52" s="94" t="s">
        <v>292</v>
      </c>
      <c r="DN52" s="95"/>
      <c r="DO52" s="96"/>
      <c r="DP52" s="97"/>
      <c r="DQ52" s="98" t="s">
        <v>292</v>
      </c>
      <c r="DS52" s="89"/>
      <c r="DT52" s="158"/>
      <c r="DU52" s="90" t="str">
        <f t="shared" si="64"/>
        <v/>
      </c>
      <c r="DV52" s="91" t="str">
        <f t="shared" si="65"/>
        <v/>
      </c>
      <c r="DW52" s="92" t="str">
        <f t="shared" si="66"/>
        <v/>
      </c>
      <c r="DX52" s="93" t="str">
        <f t="shared" si="67"/>
        <v/>
      </c>
      <c r="DY52" s="94" t="str">
        <f t="shared" si="68"/>
        <v/>
      </c>
      <c r="DZ52" s="95" t="str">
        <f t="shared" si="69"/>
        <v/>
      </c>
      <c r="EA52" s="96" t="str">
        <f t="shared" si="70"/>
        <v/>
      </c>
      <c r="EB52" s="97" t="s">
        <v>292</v>
      </c>
      <c r="EC52" s="98" t="str">
        <f t="shared" si="71"/>
        <v/>
      </c>
      <c r="EE52" s="89"/>
      <c r="EF52" s="158"/>
      <c r="EG52" s="90" t="str">
        <f t="shared" si="72"/>
        <v/>
      </c>
      <c r="EH52" s="91" t="str">
        <f t="shared" si="73"/>
        <v/>
      </c>
      <c r="EI52" s="92" t="str">
        <f t="shared" si="74"/>
        <v/>
      </c>
      <c r="EJ52" s="93" t="str">
        <f t="shared" si="75"/>
        <v/>
      </c>
      <c r="EK52" s="94" t="str">
        <f t="shared" si="76"/>
        <v/>
      </c>
      <c r="EL52" s="95" t="str">
        <f t="shared" si="77"/>
        <v/>
      </c>
      <c r="EM52" s="96" t="str">
        <f t="shared" si="78"/>
        <v/>
      </c>
      <c r="EN52" s="97" t="str">
        <f t="shared" si="79"/>
        <v/>
      </c>
      <c r="EO52" s="98" t="str">
        <f t="shared" si="80"/>
        <v/>
      </c>
      <c r="EQ52" s="89"/>
      <c r="ER52" s="158"/>
      <c r="ES52" s="90" t="str">
        <f t="shared" si="81"/>
        <v/>
      </c>
      <c r="ET52" s="91" t="str">
        <f t="shared" si="82"/>
        <v/>
      </c>
      <c r="EU52" s="92"/>
      <c r="EV52" s="93"/>
      <c r="EW52" s="94" t="str">
        <f t="shared" si="83"/>
        <v/>
      </c>
      <c r="EX52" s="95" t="str">
        <f t="shared" si="84"/>
        <v/>
      </c>
      <c r="EY52" s="96" t="str">
        <f t="shared" si="85"/>
        <v/>
      </c>
      <c r="EZ52" s="97" t="str">
        <f t="shared" si="86"/>
        <v/>
      </c>
      <c r="FA52" s="98" t="str">
        <f t="shared" si="87"/>
        <v/>
      </c>
      <c r="FC52" s="89"/>
      <c r="FD52" s="158"/>
      <c r="FE52" s="90" t="str">
        <f t="shared" si="48"/>
        <v/>
      </c>
      <c r="FF52" s="91" t="str">
        <f t="shared" si="49"/>
        <v/>
      </c>
      <c r="FG52" s="92" t="str">
        <f t="shared" si="50"/>
        <v/>
      </c>
      <c r="FH52" s="93" t="str">
        <f t="shared" si="51"/>
        <v/>
      </c>
      <c r="FI52" s="94" t="str">
        <f t="shared" si="52"/>
        <v/>
      </c>
      <c r="FJ52" s="95" t="str">
        <f t="shared" si="53"/>
        <v/>
      </c>
      <c r="FK52" s="96" t="str">
        <f t="shared" si="54"/>
        <v/>
      </c>
      <c r="FL52" s="97" t="str">
        <f t="shared" si="55"/>
        <v/>
      </c>
      <c r="FM52" s="98" t="str">
        <f t="shared" si="56"/>
        <v/>
      </c>
      <c r="FO52" s="89"/>
      <c r="FP52" s="217"/>
      <c r="FQ52" s="90" t="str">
        <f>IF(FU52="","",#REF!)</f>
        <v/>
      </c>
      <c r="FR52" s="91" t="str">
        <f t="shared" si="88"/>
        <v/>
      </c>
      <c r="FS52" s="92"/>
      <c r="FT52" s="93"/>
      <c r="FU52" s="94" t="str">
        <f t="shared" si="89"/>
        <v/>
      </c>
      <c r="FV52" s="95" t="str">
        <f t="shared" si="90"/>
        <v/>
      </c>
      <c r="FW52" s="96" t="str">
        <f t="shared" si="91"/>
        <v/>
      </c>
      <c r="FX52" s="97" t="str">
        <f t="shared" si="92"/>
        <v/>
      </c>
      <c r="FY52" s="98" t="str">
        <f t="shared" si="93"/>
        <v/>
      </c>
      <c r="GA52" s="89"/>
      <c r="GB52" s="158"/>
      <c r="GC52" s="90" t="str">
        <f t="shared" si="94"/>
        <v/>
      </c>
      <c r="GD52" s="91" t="str">
        <f t="shared" si="95"/>
        <v/>
      </c>
      <c r="GE52" s="92"/>
      <c r="GF52" s="93"/>
      <c r="GG52" s="94" t="str">
        <f t="shared" si="96"/>
        <v/>
      </c>
      <c r="GH52" s="95" t="str">
        <f t="shared" si="97"/>
        <v/>
      </c>
      <c r="GI52" s="96" t="str">
        <f t="shared" si="98"/>
        <v/>
      </c>
      <c r="GJ52" s="97" t="str">
        <f t="shared" si="99"/>
        <v/>
      </c>
      <c r="GK52" s="98" t="str">
        <f t="shared" si="100"/>
        <v/>
      </c>
      <c r="GM52" s="89"/>
      <c r="GN52" s="158"/>
      <c r="GO52" s="90" t="str">
        <f t="shared" si="101"/>
        <v/>
      </c>
      <c r="GP52" s="91" t="str">
        <f t="shared" si="102"/>
        <v/>
      </c>
      <c r="GQ52" s="92"/>
      <c r="GR52" s="93"/>
      <c r="GS52" s="94" t="str">
        <f t="shared" si="103"/>
        <v/>
      </c>
      <c r="GT52" s="95" t="str">
        <f t="shared" si="104"/>
        <v/>
      </c>
      <c r="GU52" s="96" t="str">
        <f t="shared" si="105"/>
        <v/>
      </c>
      <c r="GV52" s="97" t="str">
        <f t="shared" si="106"/>
        <v/>
      </c>
      <c r="GW52" s="98" t="str">
        <f t="shared" si="107"/>
        <v/>
      </c>
      <c r="GY52" s="89"/>
      <c r="GZ52" s="158"/>
      <c r="HA52" s="90" t="str">
        <f t="shared" si="108"/>
        <v/>
      </c>
      <c r="HB52" s="91" t="str">
        <f t="shared" si="109"/>
        <v/>
      </c>
      <c r="HC52" s="92"/>
      <c r="HD52" s="93"/>
      <c r="HE52" s="94" t="str">
        <f t="shared" si="110"/>
        <v/>
      </c>
      <c r="HF52" s="95" t="str">
        <f t="shared" si="111"/>
        <v/>
      </c>
      <c r="HG52" s="96" t="str">
        <f t="shared" si="112"/>
        <v/>
      </c>
      <c r="HH52" s="97" t="str">
        <f t="shared" si="113"/>
        <v/>
      </c>
      <c r="HI52" s="98" t="str">
        <f t="shared" si="114"/>
        <v/>
      </c>
      <c r="HK52" s="89"/>
      <c r="HL52" s="158" t="s">
        <v>292</v>
      </c>
      <c r="HM52" s="90" t="str">
        <f t="shared" si="115"/>
        <v/>
      </c>
      <c r="HN52" s="91" t="str">
        <f t="shared" si="116"/>
        <v/>
      </c>
      <c r="HO52" s="92"/>
      <c r="HP52" s="93"/>
      <c r="HQ52" s="94" t="str">
        <f t="shared" si="117"/>
        <v/>
      </c>
      <c r="HR52" s="95" t="str">
        <f t="shared" si="118"/>
        <v/>
      </c>
      <c r="HS52" s="96" t="str">
        <f t="shared" si="119"/>
        <v/>
      </c>
      <c r="HT52" s="97" t="str">
        <f t="shared" si="120"/>
        <v/>
      </c>
      <c r="HU52" s="98" t="str">
        <f t="shared" si="121"/>
        <v/>
      </c>
      <c r="HW52" s="89"/>
      <c r="HX52" s="158"/>
      <c r="HY52" s="90" t="str">
        <f t="shared" si="122"/>
        <v/>
      </c>
      <c r="HZ52" s="91" t="str">
        <f t="shared" si="123"/>
        <v/>
      </c>
      <c r="IA52" s="92"/>
      <c r="IB52" s="93"/>
      <c r="IC52" s="94" t="str">
        <f t="shared" si="124"/>
        <v/>
      </c>
      <c r="ID52" s="95" t="str">
        <f t="shared" si="125"/>
        <v/>
      </c>
      <c r="IE52" s="96" t="str">
        <f t="shared" si="126"/>
        <v/>
      </c>
      <c r="IF52" s="97" t="str">
        <f t="shared" si="127"/>
        <v/>
      </c>
      <c r="IG52" s="98" t="str">
        <f t="shared" si="128"/>
        <v/>
      </c>
      <c r="II52" s="89"/>
      <c r="IJ52" s="158"/>
      <c r="IK52" s="90" t="str">
        <f t="shared" si="129"/>
        <v/>
      </c>
      <c r="IL52" s="91" t="str">
        <f t="shared" si="130"/>
        <v/>
      </c>
      <c r="IM52" s="92"/>
      <c r="IN52" s="93"/>
      <c r="IO52" s="94" t="str">
        <f t="shared" si="131"/>
        <v/>
      </c>
      <c r="IP52" s="95" t="str">
        <f t="shared" si="132"/>
        <v/>
      </c>
      <c r="IQ52" s="96" t="str">
        <f t="shared" si="133"/>
        <v/>
      </c>
      <c r="IR52" s="97" t="str">
        <f t="shared" si="134"/>
        <v/>
      </c>
      <c r="IS52" s="98" t="str">
        <f t="shared" si="135"/>
        <v/>
      </c>
      <c r="IU52" s="89"/>
      <c r="IV52" s="158"/>
      <c r="IW52" s="90" t="str">
        <f t="shared" si="136"/>
        <v/>
      </c>
      <c r="IX52" s="91" t="str">
        <f t="shared" si="137"/>
        <v/>
      </c>
      <c r="IY52" s="92"/>
      <c r="IZ52" s="93"/>
      <c r="JA52" s="94" t="str">
        <f t="shared" si="138"/>
        <v/>
      </c>
      <c r="JB52" s="95" t="str">
        <f t="shared" si="139"/>
        <v/>
      </c>
      <c r="JC52" s="96" t="str">
        <f t="shared" si="140"/>
        <v/>
      </c>
      <c r="JD52" s="97" t="str">
        <f t="shared" si="141"/>
        <v/>
      </c>
      <c r="JE52" s="98" t="str">
        <f t="shared" si="142"/>
        <v/>
      </c>
      <c r="JG52" s="89"/>
      <c r="JH52" s="146"/>
      <c r="JI52" s="90" t="str">
        <f t="shared" si="143"/>
        <v/>
      </c>
      <c r="JJ52" s="91" t="str">
        <f t="shared" si="144"/>
        <v/>
      </c>
      <c r="JK52" s="92"/>
      <c r="JL52" s="93"/>
      <c r="JM52" s="94" t="str">
        <f t="shared" si="145"/>
        <v/>
      </c>
      <c r="JN52" s="95" t="str">
        <f t="shared" si="146"/>
        <v/>
      </c>
      <c r="JO52" s="96" t="str">
        <f t="shared" si="147"/>
        <v/>
      </c>
      <c r="JP52" s="97" t="str">
        <f t="shared" si="148"/>
        <v/>
      </c>
      <c r="JQ52" s="98" t="str">
        <f t="shared" si="149"/>
        <v/>
      </c>
      <c r="JS52" s="89"/>
      <c r="JT52" s="146"/>
      <c r="JU52" s="90" t="str">
        <f t="shared" si="150"/>
        <v/>
      </c>
      <c r="JV52" s="91" t="str">
        <f t="shared" si="151"/>
        <v/>
      </c>
      <c r="JW52" s="92"/>
      <c r="JX52" s="93"/>
      <c r="JY52" s="94" t="str">
        <f t="shared" si="152"/>
        <v/>
      </c>
      <c r="JZ52" s="95" t="str">
        <f t="shared" si="153"/>
        <v/>
      </c>
      <c r="KA52" s="96" t="str">
        <f t="shared" si="154"/>
        <v/>
      </c>
      <c r="KB52" s="97" t="str">
        <f t="shared" si="155"/>
        <v/>
      </c>
      <c r="KC52" s="98" t="str">
        <f t="shared" si="156"/>
        <v/>
      </c>
      <c r="KE52" s="89"/>
      <c r="KF52" s="146"/>
    </row>
    <row r="53" spans="1:292" ht="13.5" customHeight="1">
      <c r="A53" s="16"/>
      <c r="B53" s="89" t="s">
        <v>1535</v>
      </c>
      <c r="C53" s="2" t="s">
        <v>1534</v>
      </c>
      <c r="D53" s="158"/>
      <c r="E53" s="90"/>
      <c r="F53" s="91"/>
      <c r="G53" s="92"/>
      <c r="H53" s="93"/>
      <c r="I53" s="94"/>
      <c r="J53" s="95"/>
      <c r="K53" s="96"/>
      <c r="L53" s="97"/>
      <c r="M53" s="98"/>
      <c r="O53" s="89"/>
      <c r="P53" s="158"/>
      <c r="Q53" s="90"/>
      <c r="R53" s="91"/>
      <c r="S53" s="92"/>
      <c r="T53" s="93"/>
      <c r="U53" s="94"/>
      <c r="V53" s="95"/>
      <c r="W53" s="96"/>
      <c r="X53" s="97"/>
      <c r="Y53" s="98"/>
      <c r="AA53" s="89"/>
      <c r="AB53" s="158"/>
      <c r="AC53" s="90"/>
      <c r="AD53" s="91"/>
      <c r="AE53" s="92"/>
      <c r="AF53" s="93"/>
      <c r="AG53" s="94"/>
      <c r="AH53" s="95"/>
      <c r="AI53" s="96"/>
      <c r="AJ53" s="97"/>
      <c r="AK53" s="98"/>
      <c r="AM53" s="89"/>
      <c r="AN53" s="158"/>
      <c r="AO53" s="90"/>
      <c r="AP53" s="91"/>
      <c r="AQ53" s="92"/>
      <c r="AR53" s="93"/>
      <c r="AS53" s="94"/>
      <c r="AT53" s="95"/>
      <c r="AU53" s="96"/>
      <c r="AV53" s="97"/>
      <c r="AW53" s="98"/>
      <c r="AY53" s="89"/>
      <c r="AZ53" s="158"/>
      <c r="BA53" s="90"/>
      <c r="BB53" s="91"/>
      <c r="BC53" s="92"/>
      <c r="BD53" s="93"/>
      <c r="BE53" s="94"/>
      <c r="BF53" s="95"/>
      <c r="BG53" s="96"/>
      <c r="BH53" s="97"/>
      <c r="BI53" s="98"/>
      <c r="BK53" s="89"/>
      <c r="BL53" s="158"/>
      <c r="BM53" s="90"/>
      <c r="BN53" s="91"/>
      <c r="BO53" s="92"/>
      <c r="BP53" s="93"/>
      <c r="BQ53" s="94"/>
      <c r="BR53" s="95"/>
      <c r="BS53" s="96"/>
      <c r="BT53" s="97"/>
      <c r="BU53" s="98"/>
      <c r="BW53" s="89"/>
      <c r="BX53" s="158"/>
      <c r="BY53" s="90"/>
      <c r="BZ53" s="91"/>
      <c r="CA53" s="92"/>
      <c r="CB53" s="93"/>
      <c r="CC53" s="94"/>
      <c r="CD53" s="95"/>
      <c r="CE53" s="96"/>
      <c r="CF53" s="97"/>
      <c r="CG53" s="98"/>
      <c r="CI53" s="89"/>
      <c r="CJ53" s="158"/>
      <c r="CK53" s="90"/>
      <c r="CL53" s="91"/>
      <c r="CM53" s="92"/>
      <c r="CN53" s="93"/>
      <c r="CO53" s="94"/>
      <c r="CP53" s="95"/>
      <c r="CQ53" s="96"/>
      <c r="CR53" s="97"/>
      <c r="CS53" s="98"/>
      <c r="CU53" s="89"/>
      <c r="CV53" s="158"/>
      <c r="CW53" s="90"/>
      <c r="CX53" s="91"/>
      <c r="CY53" s="92"/>
      <c r="CZ53" s="93"/>
      <c r="DA53" s="94"/>
      <c r="DB53" s="95"/>
      <c r="DC53" s="96"/>
      <c r="DD53" s="97"/>
      <c r="DE53" s="98"/>
      <c r="DG53" s="89"/>
      <c r="DH53" s="158"/>
      <c r="DI53" s="90"/>
      <c r="DJ53" s="91"/>
      <c r="DK53" s="92"/>
      <c r="DL53" s="81"/>
      <c r="DM53" s="94"/>
      <c r="DN53" s="95"/>
      <c r="DO53" s="96"/>
      <c r="DP53" s="97"/>
      <c r="DQ53" s="98"/>
      <c r="DS53" s="89"/>
      <c r="DT53" s="158"/>
      <c r="DU53" s="90"/>
      <c r="DV53" s="91"/>
      <c r="DW53" s="92"/>
      <c r="DX53" s="93"/>
      <c r="DY53" s="94"/>
      <c r="DZ53" s="95"/>
      <c r="EA53" s="96"/>
      <c r="EB53" s="97"/>
      <c r="EC53" s="98"/>
      <c r="EE53" s="89"/>
      <c r="EF53" s="158"/>
      <c r="EG53" s="90">
        <f t="shared" si="72"/>
        <v>43765</v>
      </c>
      <c r="EH53" s="91" t="str">
        <f t="shared" si="73"/>
        <v>Michel I</v>
      </c>
      <c r="EI53" s="92">
        <f t="shared" si="74"/>
        <v>41923</v>
      </c>
      <c r="EJ53" s="93">
        <v>43416</v>
      </c>
      <c r="EK53" s="94" t="str">
        <f t="shared" si="76"/>
        <v>Steven Vandeput</v>
      </c>
      <c r="EL53" s="95" t="str">
        <f t="shared" si="77"/>
        <v>1967</v>
      </c>
      <c r="EM53" s="96" t="str">
        <f t="shared" si="78"/>
        <v>male</v>
      </c>
      <c r="EN53" s="310" t="str">
        <f t="shared" si="79"/>
        <v>be_nva01</v>
      </c>
      <c r="EO53" s="98" t="str">
        <f t="shared" si="80"/>
        <v>Vandeput_Steven_1967</v>
      </c>
      <c r="EQ53" s="89"/>
      <c r="ER53" s="218" t="s">
        <v>1591</v>
      </c>
      <c r="ES53" s="90"/>
      <c r="ET53" s="91"/>
      <c r="EU53" s="92"/>
      <c r="EV53" s="93"/>
      <c r="EW53" s="94"/>
      <c r="EX53" s="95"/>
      <c r="EY53" s="96"/>
      <c r="EZ53" s="97"/>
      <c r="FA53" s="98"/>
      <c r="FC53" s="89"/>
      <c r="FD53" s="158"/>
      <c r="FE53" s="90" t="str">
        <f t="shared" si="48"/>
        <v/>
      </c>
      <c r="FF53" s="91" t="str">
        <f t="shared" si="49"/>
        <v/>
      </c>
      <c r="FG53" s="92" t="str">
        <f t="shared" si="50"/>
        <v/>
      </c>
      <c r="FH53" s="93" t="str">
        <f t="shared" si="51"/>
        <v/>
      </c>
      <c r="FI53" s="94" t="str">
        <f t="shared" si="52"/>
        <v/>
      </c>
      <c r="FJ53" s="95" t="str">
        <f t="shared" si="53"/>
        <v/>
      </c>
      <c r="FK53" s="96" t="str">
        <f t="shared" si="54"/>
        <v/>
      </c>
      <c r="FL53" s="97" t="str">
        <f t="shared" si="55"/>
        <v/>
      </c>
      <c r="FM53" s="98" t="str">
        <f t="shared" si="56"/>
        <v/>
      </c>
      <c r="FO53" s="89"/>
      <c r="FP53" s="217"/>
      <c r="FQ53" s="90"/>
      <c r="FR53" s="91"/>
      <c r="FS53" s="92"/>
      <c r="FT53" s="93"/>
      <c r="FU53" s="94"/>
      <c r="FV53" s="95"/>
      <c r="FW53" s="96"/>
      <c r="FX53" s="97"/>
      <c r="FY53" s="98"/>
      <c r="GA53" s="89"/>
      <c r="GB53" s="158"/>
      <c r="GC53" s="90"/>
      <c r="GD53" s="91"/>
      <c r="GE53" s="92"/>
      <c r="GF53" s="93"/>
      <c r="GG53" s="94"/>
      <c r="GH53" s="95"/>
      <c r="GI53" s="96"/>
      <c r="GJ53" s="97"/>
      <c r="GK53" s="98"/>
      <c r="GM53" s="89"/>
      <c r="GN53" s="158"/>
      <c r="GO53" s="90"/>
      <c r="GP53" s="91"/>
      <c r="GQ53" s="92"/>
      <c r="GR53" s="93"/>
      <c r="GS53" s="94"/>
      <c r="GT53" s="95"/>
      <c r="GU53" s="96"/>
      <c r="GV53" s="97"/>
      <c r="GW53" s="98"/>
      <c r="GY53" s="89"/>
      <c r="GZ53" s="158"/>
      <c r="HA53" s="90"/>
      <c r="HB53" s="91"/>
      <c r="HC53" s="92"/>
      <c r="HD53" s="93"/>
      <c r="HE53" s="94"/>
      <c r="HF53" s="95"/>
      <c r="HG53" s="96"/>
      <c r="HH53" s="97"/>
      <c r="HI53" s="98"/>
      <c r="HK53" s="89"/>
      <c r="HL53" s="158"/>
      <c r="HM53" s="90"/>
      <c r="HN53" s="91"/>
      <c r="HO53" s="92"/>
      <c r="HP53" s="93"/>
      <c r="HQ53" s="94"/>
      <c r="HR53" s="95"/>
      <c r="HS53" s="96"/>
      <c r="HT53" s="97"/>
      <c r="HU53" s="98"/>
      <c r="HW53" s="89"/>
      <c r="HX53" s="158"/>
      <c r="HY53" s="90"/>
      <c r="HZ53" s="91"/>
      <c r="IA53" s="92"/>
      <c r="IB53" s="93"/>
      <c r="IC53" s="94"/>
      <c r="ID53" s="95"/>
      <c r="IE53" s="96"/>
      <c r="IF53" s="97"/>
      <c r="IG53" s="98"/>
      <c r="II53" s="89"/>
      <c r="IJ53" s="158"/>
      <c r="IK53" s="90"/>
      <c r="IL53" s="91"/>
      <c r="IM53" s="92"/>
      <c r="IN53" s="93"/>
      <c r="IO53" s="94"/>
      <c r="IP53" s="95"/>
      <c r="IQ53" s="96"/>
      <c r="IR53" s="97"/>
      <c r="IS53" s="98"/>
      <c r="IU53" s="89"/>
      <c r="IV53" s="158"/>
      <c r="IW53" s="90"/>
      <c r="IX53" s="91"/>
      <c r="IY53" s="92"/>
      <c r="IZ53" s="93"/>
      <c r="JA53" s="94"/>
      <c r="JB53" s="95"/>
      <c r="JC53" s="96"/>
      <c r="JD53" s="97"/>
      <c r="JE53" s="98"/>
      <c r="JG53" s="89"/>
      <c r="JH53" s="146"/>
      <c r="JI53" s="90"/>
      <c r="JJ53" s="91"/>
      <c r="JK53" s="92"/>
      <c r="JL53" s="93"/>
      <c r="JM53" s="94"/>
      <c r="JN53" s="95"/>
      <c r="JO53" s="96"/>
      <c r="JP53" s="97"/>
      <c r="JQ53" s="98"/>
      <c r="JS53" s="89"/>
      <c r="JT53" s="146"/>
      <c r="JU53" s="90"/>
      <c r="JV53" s="91"/>
      <c r="JW53" s="92"/>
      <c r="JX53" s="93"/>
      <c r="JY53" s="94"/>
      <c r="JZ53" s="95"/>
      <c r="KA53" s="96"/>
      <c r="KB53" s="97"/>
      <c r="KC53" s="98"/>
      <c r="KE53" s="89"/>
      <c r="KF53" s="146"/>
    </row>
    <row r="54" spans="1:292" ht="13.5" customHeight="1">
      <c r="A54" s="16"/>
      <c r="B54" s="89" t="s">
        <v>1535</v>
      </c>
      <c r="C54" s="2" t="s">
        <v>1534</v>
      </c>
      <c r="D54" s="158"/>
      <c r="E54" s="90"/>
      <c r="F54" s="91"/>
      <c r="G54" s="92"/>
      <c r="H54" s="93"/>
      <c r="I54" s="94"/>
      <c r="J54" s="95"/>
      <c r="K54" s="96"/>
      <c r="L54" s="97"/>
      <c r="M54" s="98"/>
      <c r="O54" s="89"/>
      <c r="P54" s="158"/>
      <c r="Q54" s="90"/>
      <c r="R54" s="91"/>
      <c r="S54" s="92"/>
      <c r="T54" s="93"/>
      <c r="U54" s="94"/>
      <c r="V54" s="95"/>
      <c r="W54" s="96"/>
      <c r="X54" s="97"/>
      <c r="Y54" s="98"/>
      <c r="AA54" s="89"/>
      <c r="AB54" s="158"/>
      <c r="AC54" s="90"/>
      <c r="AD54" s="91"/>
      <c r="AE54" s="92"/>
      <c r="AF54" s="93"/>
      <c r="AG54" s="94"/>
      <c r="AH54" s="95"/>
      <c r="AI54" s="96"/>
      <c r="AJ54" s="97"/>
      <c r="AK54" s="98"/>
      <c r="AM54" s="89"/>
      <c r="AN54" s="158"/>
      <c r="AO54" s="90"/>
      <c r="AP54" s="91"/>
      <c r="AQ54" s="92"/>
      <c r="AR54" s="93"/>
      <c r="AS54" s="94"/>
      <c r="AT54" s="95"/>
      <c r="AU54" s="96"/>
      <c r="AV54" s="97"/>
      <c r="AW54" s="98"/>
      <c r="AY54" s="89"/>
      <c r="AZ54" s="158"/>
      <c r="BA54" s="90"/>
      <c r="BB54" s="91"/>
      <c r="BC54" s="92"/>
      <c r="BD54" s="93"/>
      <c r="BE54" s="94"/>
      <c r="BF54" s="95"/>
      <c r="BG54" s="96"/>
      <c r="BH54" s="97"/>
      <c r="BI54" s="98"/>
      <c r="BK54" s="89"/>
      <c r="BL54" s="158"/>
      <c r="BM54" s="90"/>
      <c r="BN54" s="91"/>
      <c r="BO54" s="92"/>
      <c r="BP54" s="93"/>
      <c r="BQ54" s="94"/>
      <c r="BR54" s="95"/>
      <c r="BS54" s="96"/>
      <c r="BT54" s="97"/>
      <c r="BU54" s="98"/>
      <c r="BW54" s="89"/>
      <c r="BX54" s="158"/>
      <c r="BY54" s="90"/>
      <c r="BZ54" s="91"/>
      <c r="CA54" s="92"/>
      <c r="CB54" s="93"/>
      <c r="CC54" s="94"/>
      <c r="CD54" s="95"/>
      <c r="CE54" s="96"/>
      <c r="CF54" s="97"/>
      <c r="CG54" s="98"/>
      <c r="CI54" s="89"/>
      <c r="CJ54" s="158"/>
      <c r="CK54" s="90"/>
      <c r="CL54" s="91"/>
      <c r="CM54" s="92"/>
      <c r="CN54" s="93"/>
      <c r="CO54" s="94"/>
      <c r="CP54" s="95"/>
      <c r="CQ54" s="96"/>
      <c r="CR54" s="97"/>
      <c r="CS54" s="98"/>
      <c r="CU54" s="89"/>
      <c r="CV54" s="158"/>
      <c r="CW54" s="90"/>
      <c r="CX54" s="91"/>
      <c r="CY54" s="92"/>
      <c r="CZ54" s="93"/>
      <c r="DA54" s="94"/>
      <c r="DB54" s="95"/>
      <c r="DC54" s="96"/>
      <c r="DD54" s="97"/>
      <c r="DE54" s="98"/>
      <c r="DG54" s="89"/>
      <c r="DH54" s="158"/>
      <c r="DI54" s="90"/>
      <c r="DJ54" s="91"/>
      <c r="DK54" s="92"/>
      <c r="DL54" s="81"/>
      <c r="DM54" s="94"/>
      <c r="DN54" s="95"/>
      <c r="DO54" s="96"/>
      <c r="DP54" s="97"/>
      <c r="DQ54" s="98"/>
      <c r="DS54" s="89"/>
      <c r="DT54" s="158"/>
      <c r="DU54" s="90"/>
      <c r="DV54" s="91"/>
      <c r="DW54" s="92"/>
      <c r="DX54" s="93"/>
      <c r="DY54" s="94"/>
      <c r="DZ54" s="95"/>
      <c r="EA54" s="96"/>
      <c r="EB54" s="97"/>
      <c r="EC54" s="98"/>
      <c r="EE54" s="89"/>
      <c r="EF54" s="158"/>
      <c r="EG54" s="90">
        <f t="shared" si="72"/>
        <v>43765</v>
      </c>
      <c r="EH54" s="91" t="str">
        <f t="shared" si="73"/>
        <v>Michel I</v>
      </c>
      <c r="EI54" s="93">
        <v>43416</v>
      </c>
      <c r="EJ54" s="93">
        <f>IF(EK54="","",EG$3)</f>
        <v>43765</v>
      </c>
      <c r="EK54" s="94" t="str">
        <f t="shared" si="76"/>
        <v>Sander Loones</v>
      </c>
      <c r="EL54" s="95" t="str">
        <f t="shared" si="77"/>
        <v>1979</v>
      </c>
      <c r="EM54" s="96" t="str">
        <f t="shared" si="78"/>
        <v>male</v>
      </c>
      <c r="EN54" s="310" t="str">
        <f t="shared" si="79"/>
        <v>be_nva01</v>
      </c>
      <c r="EO54" s="98" t="str">
        <f t="shared" si="80"/>
        <v>Loones_Sander_1979</v>
      </c>
      <c r="EQ54" s="89"/>
      <c r="ER54" s="218" t="s">
        <v>1605</v>
      </c>
      <c r="ES54" s="90"/>
      <c r="ET54" s="91"/>
      <c r="EU54" s="92"/>
      <c r="EV54" s="93"/>
      <c r="EW54" s="94"/>
      <c r="EX54" s="95"/>
      <c r="EY54" s="96"/>
      <c r="EZ54" s="97"/>
      <c r="FA54" s="98"/>
      <c r="FC54" s="89"/>
      <c r="FD54" s="158"/>
      <c r="FE54" s="90" t="str">
        <f t="shared" si="48"/>
        <v/>
      </c>
      <c r="FF54" s="91" t="str">
        <f t="shared" si="49"/>
        <v/>
      </c>
      <c r="FG54" s="92" t="str">
        <f t="shared" si="50"/>
        <v/>
      </c>
      <c r="FH54" s="93" t="str">
        <f t="shared" si="51"/>
        <v/>
      </c>
      <c r="FI54" s="94" t="str">
        <f t="shared" si="52"/>
        <v/>
      </c>
      <c r="FJ54" s="95" t="str">
        <f t="shared" si="53"/>
        <v/>
      </c>
      <c r="FK54" s="96" t="str">
        <f t="shared" si="54"/>
        <v/>
      </c>
      <c r="FL54" s="97" t="str">
        <f t="shared" si="55"/>
        <v/>
      </c>
      <c r="FM54" s="98" t="str">
        <f t="shared" si="56"/>
        <v/>
      </c>
      <c r="FO54" s="89"/>
      <c r="FP54" s="217"/>
      <c r="FQ54" s="90"/>
      <c r="FR54" s="91"/>
      <c r="FS54" s="92"/>
      <c r="FT54" s="93"/>
      <c r="FU54" s="94"/>
      <c r="FV54" s="95"/>
      <c r="FW54" s="96"/>
      <c r="FX54" s="97"/>
      <c r="FY54" s="98"/>
      <c r="GA54" s="89"/>
      <c r="GB54" s="158"/>
      <c r="GC54" s="90"/>
      <c r="GD54" s="91"/>
      <c r="GE54" s="92"/>
      <c r="GF54" s="93"/>
      <c r="GG54" s="94"/>
      <c r="GH54" s="95"/>
      <c r="GI54" s="96"/>
      <c r="GJ54" s="97"/>
      <c r="GK54" s="98"/>
      <c r="GM54" s="89"/>
      <c r="GN54" s="158"/>
      <c r="GO54" s="90"/>
      <c r="GP54" s="91"/>
      <c r="GQ54" s="92"/>
      <c r="GR54" s="93"/>
      <c r="GS54" s="94"/>
      <c r="GT54" s="95"/>
      <c r="GU54" s="96"/>
      <c r="GV54" s="97"/>
      <c r="GW54" s="98"/>
      <c r="GY54" s="89"/>
      <c r="GZ54" s="158"/>
      <c r="HA54" s="90"/>
      <c r="HB54" s="91"/>
      <c r="HC54" s="92"/>
      <c r="HD54" s="93"/>
      <c r="HE54" s="94"/>
      <c r="HF54" s="95"/>
      <c r="HG54" s="96"/>
      <c r="HH54" s="97"/>
      <c r="HI54" s="98"/>
      <c r="HK54" s="89"/>
      <c r="HL54" s="158"/>
      <c r="HM54" s="90"/>
      <c r="HN54" s="91"/>
      <c r="HO54" s="92"/>
      <c r="HP54" s="93"/>
      <c r="HQ54" s="94"/>
      <c r="HR54" s="95"/>
      <c r="HS54" s="96"/>
      <c r="HT54" s="97"/>
      <c r="HU54" s="98"/>
      <c r="HW54" s="89"/>
      <c r="HX54" s="158"/>
      <c r="HY54" s="90"/>
      <c r="HZ54" s="91"/>
      <c r="IA54" s="92"/>
      <c r="IB54" s="93"/>
      <c r="IC54" s="94"/>
      <c r="ID54" s="95"/>
      <c r="IE54" s="96"/>
      <c r="IF54" s="97"/>
      <c r="IG54" s="98"/>
      <c r="II54" s="89"/>
      <c r="IJ54" s="158"/>
      <c r="IK54" s="90"/>
      <c r="IL54" s="91"/>
      <c r="IM54" s="92"/>
      <c r="IN54" s="93"/>
      <c r="IO54" s="94"/>
      <c r="IP54" s="95"/>
      <c r="IQ54" s="96"/>
      <c r="IR54" s="97"/>
      <c r="IS54" s="98"/>
      <c r="IU54" s="89"/>
      <c r="IV54" s="158"/>
      <c r="IW54" s="90"/>
      <c r="IX54" s="91"/>
      <c r="IY54" s="92"/>
      <c r="IZ54" s="93"/>
      <c r="JA54" s="94"/>
      <c r="JB54" s="95"/>
      <c r="JC54" s="96"/>
      <c r="JD54" s="97"/>
      <c r="JE54" s="98"/>
      <c r="JG54" s="89"/>
      <c r="JH54" s="146"/>
      <c r="JI54" s="90"/>
      <c r="JJ54" s="91"/>
      <c r="JK54" s="92"/>
      <c r="JL54" s="93"/>
      <c r="JM54" s="94"/>
      <c r="JN54" s="95"/>
      <c r="JO54" s="96"/>
      <c r="JP54" s="97"/>
      <c r="JQ54" s="98"/>
      <c r="JS54" s="89"/>
      <c r="JT54" s="146"/>
      <c r="JU54" s="90"/>
      <c r="JV54" s="91"/>
      <c r="JW54" s="92"/>
      <c r="JX54" s="93"/>
      <c r="JY54" s="94"/>
      <c r="JZ54" s="95"/>
      <c r="KA54" s="96"/>
      <c r="KB54" s="97"/>
      <c r="KC54" s="98"/>
      <c r="KE54" s="89"/>
      <c r="KF54" s="146"/>
    </row>
    <row r="55" spans="1:292" ht="13.5" customHeight="1">
      <c r="A55" s="16"/>
      <c r="B55" s="89" t="s">
        <v>1704</v>
      </c>
      <c r="D55" s="158"/>
      <c r="E55" s="90"/>
      <c r="F55" s="91"/>
      <c r="G55" s="92"/>
      <c r="H55" s="93"/>
      <c r="I55" s="94"/>
      <c r="J55" s="95"/>
      <c r="K55" s="96"/>
      <c r="L55" s="97"/>
      <c r="M55" s="98"/>
      <c r="O55" s="89"/>
      <c r="P55" s="158"/>
      <c r="Q55" s="90"/>
      <c r="R55" s="91"/>
      <c r="S55" s="92"/>
      <c r="T55" s="93"/>
      <c r="U55" s="94"/>
      <c r="V55" s="95"/>
      <c r="W55" s="96"/>
      <c r="X55" s="97"/>
      <c r="Y55" s="98"/>
      <c r="AA55" s="89"/>
      <c r="AB55" s="158"/>
      <c r="AC55" s="90"/>
      <c r="AD55" s="91"/>
      <c r="AE55" s="92"/>
      <c r="AF55" s="93"/>
      <c r="AG55" s="94"/>
      <c r="AH55" s="95"/>
      <c r="AI55" s="96"/>
      <c r="AJ55" s="97"/>
      <c r="AK55" s="98"/>
      <c r="AM55" s="89"/>
      <c r="AN55" s="158"/>
      <c r="AO55" s="90"/>
      <c r="AP55" s="91"/>
      <c r="AQ55" s="92"/>
      <c r="AR55" s="93"/>
      <c r="AS55" s="94"/>
      <c r="AT55" s="95"/>
      <c r="AU55" s="96"/>
      <c r="AV55" s="97"/>
      <c r="AW55" s="98"/>
      <c r="AY55" s="89"/>
      <c r="AZ55" s="158"/>
      <c r="BA55" s="90"/>
      <c r="BB55" s="91"/>
      <c r="BC55" s="92"/>
      <c r="BD55" s="93"/>
      <c r="BE55" s="94"/>
      <c r="BF55" s="95"/>
      <c r="BG55" s="96"/>
      <c r="BH55" s="97"/>
      <c r="BI55" s="98"/>
      <c r="BK55" s="89"/>
      <c r="BL55" s="158"/>
      <c r="BM55" s="90"/>
      <c r="BN55" s="91"/>
      <c r="BO55" s="92"/>
      <c r="BP55" s="93"/>
      <c r="BQ55" s="94"/>
      <c r="BR55" s="95"/>
      <c r="BS55" s="96"/>
      <c r="BT55" s="97"/>
      <c r="BU55" s="98"/>
      <c r="BW55" s="89"/>
      <c r="BX55" s="158"/>
      <c r="BY55" s="90"/>
      <c r="BZ55" s="91"/>
      <c r="CA55" s="92"/>
      <c r="CB55" s="93"/>
      <c r="CC55" s="94"/>
      <c r="CD55" s="95"/>
      <c r="CE55" s="96"/>
      <c r="CF55" s="97"/>
      <c r="CG55" s="98"/>
      <c r="CI55" s="89"/>
      <c r="CJ55" s="158"/>
      <c r="CK55" s="90"/>
      <c r="CL55" s="91"/>
      <c r="CM55" s="92"/>
      <c r="CN55" s="93"/>
      <c r="CO55" s="94"/>
      <c r="CP55" s="95"/>
      <c r="CQ55" s="96"/>
      <c r="CR55" s="97"/>
      <c r="CS55" s="98"/>
      <c r="CU55" s="89"/>
      <c r="CV55" s="158"/>
      <c r="CW55" s="90"/>
      <c r="CX55" s="91"/>
      <c r="CY55" s="92"/>
      <c r="CZ55" s="93"/>
      <c r="DA55" s="94"/>
      <c r="DB55" s="95"/>
      <c r="DC55" s="96"/>
      <c r="DD55" s="97"/>
      <c r="DE55" s="98"/>
      <c r="DG55" s="89"/>
      <c r="DH55" s="158"/>
      <c r="DI55" s="90"/>
      <c r="DJ55" s="91"/>
      <c r="DK55" s="92"/>
      <c r="DL55" s="81"/>
      <c r="DM55" s="94"/>
      <c r="DN55" s="95"/>
      <c r="DO55" s="96"/>
      <c r="DP55" s="97"/>
      <c r="DQ55" s="98"/>
      <c r="DS55" s="89"/>
      <c r="DT55" s="158"/>
      <c r="DU55" s="90"/>
      <c r="DV55" s="91"/>
      <c r="DW55" s="92"/>
      <c r="DX55" s="93"/>
      <c r="DY55" s="94"/>
      <c r="DZ55" s="95"/>
      <c r="EA55" s="96"/>
      <c r="EB55" s="97"/>
      <c r="EC55" s="98"/>
      <c r="EE55" s="89"/>
      <c r="EF55" s="158"/>
      <c r="EG55" s="90"/>
      <c r="EH55" s="91"/>
      <c r="EI55" s="93"/>
      <c r="EJ55" s="93"/>
      <c r="EK55" s="94"/>
      <c r="EL55" s="95"/>
      <c r="EM55" s="96"/>
      <c r="EN55" s="310"/>
      <c r="EO55" s="98"/>
      <c r="EQ55" s="89"/>
      <c r="ER55" s="218"/>
      <c r="ES55" s="90"/>
      <c r="ET55" s="91"/>
      <c r="EU55" s="92"/>
      <c r="EV55" s="93"/>
      <c r="EW55" s="94"/>
      <c r="EX55" s="95"/>
      <c r="EY55" s="96"/>
      <c r="EZ55" s="97"/>
      <c r="FA55" s="98"/>
      <c r="FC55" s="89"/>
      <c r="FD55" s="158"/>
      <c r="FE55" s="90">
        <f t="shared" si="48"/>
        <v>45291</v>
      </c>
      <c r="FF55" s="91" t="str">
        <f t="shared" si="49"/>
        <v>De Croo I</v>
      </c>
      <c r="FG55" s="92">
        <f t="shared" si="50"/>
        <v>44105</v>
      </c>
      <c r="FH55" s="93">
        <v>44854</v>
      </c>
      <c r="FI55" s="94" t="str">
        <f t="shared" si="52"/>
        <v>Meryame Kitir</v>
      </c>
      <c r="FJ55" s="95" t="str">
        <f t="shared" si="53"/>
        <v>1980</v>
      </c>
      <c r="FK55" s="96" t="str">
        <f t="shared" si="54"/>
        <v>female</v>
      </c>
      <c r="FL55" s="97" t="str">
        <f t="shared" si="55"/>
        <v>be_sp01</v>
      </c>
      <c r="FM55" s="98" t="str">
        <f t="shared" si="56"/>
        <v>Kitir_Meryame_1980</v>
      </c>
      <c r="FO55" s="89" t="s">
        <v>1707</v>
      </c>
      <c r="FP55" s="158" t="s">
        <v>1628</v>
      </c>
      <c r="FQ55" s="90"/>
      <c r="FR55" s="91"/>
      <c r="FS55" s="92"/>
      <c r="FT55" s="93"/>
      <c r="FU55" s="94"/>
      <c r="FV55" s="95"/>
      <c r="FW55" s="96"/>
      <c r="FX55" s="97"/>
      <c r="FY55" s="98"/>
      <c r="GA55" s="89"/>
      <c r="GB55" s="158"/>
      <c r="GC55" s="90"/>
      <c r="GD55" s="91"/>
      <c r="GE55" s="92"/>
      <c r="GF55" s="93"/>
      <c r="GG55" s="94"/>
      <c r="GH55" s="95"/>
      <c r="GI55" s="96"/>
      <c r="GJ55" s="97"/>
      <c r="GK55" s="98"/>
      <c r="GM55" s="89"/>
      <c r="GN55" s="158"/>
      <c r="GO55" s="90"/>
      <c r="GP55" s="91"/>
      <c r="GQ55" s="92"/>
      <c r="GR55" s="93"/>
      <c r="GS55" s="94"/>
      <c r="GT55" s="95"/>
      <c r="GU55" s="96"/>
      <c r="GV55" s="97"/>
      <c r="GW55" s="98"/>
      <c r="GY55" s="89"/>
      <c r="GZ55" s="158"/>
      <c r="HA55" s="90"/>
      <c r="HB55" s="91"/>
      <c r="HC55" s="92"/>
      <c r="HD55" s="93"/>
      <c r="HE55" s="94"/>
      <c r="HF55" s="95"/>
      <c r="HG55" s="96"/>
      <c r="HH55" s="97"/>
      <c r="HI55" s="98"/>
      <c r="HK55" s="89"/>
      <c r="HL55" s="158"/>
      <c r="HM55" s="90"/>
      <c r="HN55" s="91"/>
      <c r="HO55" s="92"/>
      <c r="HP55" s="93"/>
      <c r="HQ55" s="94"/>
      <c r="HR55" s="95"/>
      <c r="HS55" s="96"/>
      <c r="HT55" s="97"/>
      <c r="HU55" s="98"/>
      <c r="HW55" s="89"/>
      <c r="HX55" s="158"/>
      <c r="HY55" s="90"/>
      <c r="HZ55" s="91"/>
      <c r="IA55" s="92"/>
      <c r="IB55" s="93"/>
      <c r="IC55" s="94"/>
      <c r="ID55" s="95"/>
      <c r="IE55" s="96"/>
      <c r="IF55" s="97"/>
      <c r="IG55" s="98"/>
      <c r="II55" s="89"/>
      <c r="IJ55" s="158"/>
      <c r="IK55" s="90"/>
      <c r="IL55" s="91"/>
      <c r="IM55" s="92"/>
      <c r="IN55" s="93"/>
      <c r="IO55" s="94"/>
      <c r="IP55" s="95"/>
      <c r="IQ55" s="96"/>
      <c r="IR55" s="97"/>
      <c r="IS55" s="98"/>
      <c r="IU55" s="89"/>
      <c r="IV55" s="158"/>
      <c r="IW55" s="90"/>
      <c r="IX55" s="91"/>
      <c r="IY55" s="92"/>
      <c r="IZ55" s="93"/>
      <c r="JA55" s="94"/>
      <c r="JB55" s="95"/>
      <c r="JC55" s="96"/>
      <c r="JD55" s="97"/>
      <c r="JE55" s="98"/>
      <c r="JG55" s="89"/>
      <c r="JH55" s="146"/>
      <c r="JI55" s="90"/>
      <c r="JJ55" s="91"/>
      <c r="JK55" s="92"/>
      <c r="JL55" s="93"/>
      <c r="JM55" s="94"/>
      <c r="JN55" s="95"/>
      <c r="JO55" s="96"/>
      <c r="JP55" s="97"/>
      <c r="JQ55" s="98"/>
      <c r="JS55" s="89"/>
      <c r="JT55" s="146"/>
      <c r="JU55" s="90"/>
      <c r="JV55" s="91"/>
      <c r="JW55" s="92"/>
      <c r="JX55" s="93"/>
      <c r="JY55" s="94"/>
      <c r="JZ55" s="95"/>
      <c r="KA55" s="96"/>
      <c r="KB55" s="97"/>
      <c r="KC55" s="98"/>
      <c r="KE55" s="89"/>
      <c r="KF55" s="146"/>
    </row>
    <row r="56" spans="1:292" ht="13.5" customHeight="1">
      <c r="A56" s="16"/>
      <c r="B56" s="89" t="s">
        <v>1704</v>
      </c>
      <c r="D56" s="158"/>
      <c r="E56" s="90"/>
      <c r="F56" s="91"/>
      <c r="G56" s="92"/>
      <c r="H56" s="93"/>
      <c r="I56" s="94"/>
      <c r="J56" s="95"/>
      <c r="K56" s="96"/>
      <c r="L56" s="97"/>
      <c r="M56" s="98"/>
      <c r="O56" s="89"/>
      <c r="P56" s="158"/>
      <c r="Q56" s="90"/>
      <c r="R56" s="91"/>
      <c r="S56" s="92"/>
      <c r="T56" s="93"/>
      <c r="U56" s="94"/>
      <c r="V56" s="95"/>
      <c r="W56" s="96"/>
      <c r="X56" s="97"/>
      <c r="Y56" s="98"/>
      <c r="AA56" s="89"/>
      <c r="AB56" s="158"/>
      <c r="AC56" s="90"/>
      <c r="AD56" s="91"/>
      <c r="AE56" s="92"/>
      <c r="AF56" s="93"/>
      <c r="AG56" s="94"/>
      <c r="AH56" s="95"/>
      <c r="AI56" s="96"/>
      <c r="AJ56" s="97"/>
      <c r="AK56" s="98"/>
      <c r="AM56" s="89"/>
      <c r="AN56" s="158"/>
      <c r="AO56" s="90"/>
      <c r="AP56" s="91"/>
      <c r="AQ56" s="92"/>
      <c r="AR56" s="93"/>
      <c r="AS56" s="94"/>
      <c r="AT56" s="95"/>
      <c r="AU56" s="96"/>
      <c r="AV56" s="97"/>
      <c r="AW56" s="98"/>
      <c r="AY56" s="89"/>
      <c r="AZ56" s="158"/>
      <c r="BA56" s="90"/>
      <c r="BB56" s="91"/>
      <c r="BC56" s="92"/>
      <c r="BD56" s="93"/>
      <c r="BE56" s="94"/>
      <c r="BF56" s="95"/>
      <c r="BG56" s="96"/>
      <c r="BH56" s="97"/>
      <c r="BI56" s="98"/>
      <c r="BK56" s="89"/>
      <c r="BL56" s="158"/>
      <c r="BM56" s="90"/>
      <c r="BN56" s="91"/>
      <c r="BO56" s="92"/>
      <c r="BP56" s="93"/>
      <c r="BQ56" s="94"/>
      <c r="BR56" s="95"/>
      <c r="BS56" s="96"/>
      <c r="BT56" s="97"/>
      <c r="BU56" s="98"/>
      <c r="BW56" s="89"/>
      <c r="BX56" s="158"/>
      <c r="BY56" s="90"/>
      <c r="BZ56" s="91"/>
      <c r="CA56" s="92"/>
      <c r="CB56" s="93"/>
      <c r="CC56" s="94"/>
      <c r="CD56" s="95"/>
      <c r="CE56" s="96"/>
      <c r="CF56" s="97"/>
      <c r="CG56" s="98"/>
      <c r="CI56" s="89"/>
      <c r="CJ56" s="158"/>
      <c r="CK56" s="90"/>
      <c r="CL56" s="91"/>
      <c r="CM56" s="92"/>
      <c r="CN56" s="93"/>
      <c r="CO56" s="94"/>
      <c r="CP56" s="95"/>
      <c r="CQ56" s="96"/>
      <c r="CR56" s="97"/>
      <c r="CS56" s="98"/>
      <c r="CU56" s="89"/>
      <c r="CV56" s="158"/>
      <c r="CW56" s="90"/>
      <c r="CX56" s="91"/>
      <c r="CY56" s="92"/>
      <c r="CZ56" s="93"/>
      <c r="DA56" s="94"/>
      <c r="DB56" s="95"/>
      <c r="DC56" s="96"/>
      <c r="DD56" s="97"/>
      <c r="DE56" s="98"/>
      <c r="DG56" s="89"/>
      <c r="DH56" s="158"/>
      <c r="DI56" s="90"/>
      <c r="DJ56" s="91"/>
      <c r="DK56" s="92"/>
      <c r="DL56" s="81"/>
      <c r="DM56" s="94"/>
      <c r="DN56" s="95"/>
      <c r="DO56" s="96"/>
      <c r="DP56" s="97"/>
      <c r="DQ56" s="98"/>
      <c r="DS56" s="89"/>
      <c r="DT56" s="158"/>
      <c r="DU56" s="90"/>
      <c r="DV56" s="91"/>
      <c r="DW56" s="92"/>
      <c r="DX56" s="93"/>
      <c r="DY56" s="94"/>
      <c r="DZ56" s="95"/>
      <c r="EA56" s="96"/>
      <c r="EB56" s="97"/>
      <c r="EC56" s="98"/>
      <c r="EE56" s="89"/>
      <c r="EF56" s="158"/>
      <c r="EG56" s="90"/>
      <c r="EH56" s="91"/>
      <c r="EI56" s="93"/>
      <c r="EJ56" s="93"/>
      <c r="EK56" s="94"/>
      <c r="EL56" s="95"/>
      <c r="EM56" s="96"/>
      <c r="EN56" s="310"/>
      <c r="EO56" s="98"/>
      <c r="EQ56" s="89"/>
      <c r="ER56" s="218"/>
      <c r="ES56" s="90"/>
      <c r="ET56" s="91"/>
      <c r="EU56" s="92"/>
      <c r="EV56" s="93"/>
      <c r="EW56" s="94"/>
      <c r="EX56" s="95"/>
      <c r="EY56" s="96"/>
      <c r="EZ56" s="97"/>
      <c r="FA56" s="98"/>
      <c r="FC56" s="89"/>
      <c r="FD56" s="158"/>
      <c r="FE56" s="90">
        <f t="shared" ref="FE56:FE57" si="157">IF(FI56="","",FE$3)</f>
        <v>45291</v>
      </c>
      <c r="FF56" s="91" t="str">
        <f t="shared" ref="FF56:FF57" si="158">IF(FI56="","",FE$1)</f>
        <v>De Croo I</v>
      </c>
      <c r="FG56" s="93">
        <v>44854</v>
      </c>
      <c r="FH56" s="93">
        <v>44912</v>
      </c>
      <c r="FI56" s="94" t="str">
        <f t="shared" ref="FI56:FI57" si="159">IF(FP56="","",IF(ISNUMBER(SEARCH(":",FP56)),MID(FP56,FIND(":",FP56)+2,FIND("(",FP56)-FIND(":",FP56)-3),LEFT(FP56,FIND("(",FP56)-2)))</f>
        <v>Frank Vandenbroucke</v>
      </c>
      <c r="FJ56" s="95" t="str">
        <f t="shared" ref="FJ56:FJ57" si="160">IF(FP56="","",MID(FP56,FIND("(",FP56)+1,4))</f>
        <v>1955</v>
      </c>
      <c r="FK56" s="96" t="str">
        <f t="shared" ref="FK56:FK57" si="161">IF(ISNUMBER(SEARCH("*female*",FP56)),"female",IF(ISNUMBER(SEARCH("*male*",FP56)),"male",""))</f>
        <v>male</v>
      </c>
      <c r="FL56" s="97" t="str">
        <f t="shared" ref="FL56:FL57" si="162">IF(FP56="","",IF(ISERROR(MID(FP56,FIND("male,",FP56)+6,(FIND(")",FP56)-(FIND("male,",FP56)+6))))=TRUE,"missing/error",MID(FP56,FIND("male,",FP56)+6,(FIND(")",FP56)-(FIND("male,",FP56)+6)))))</f>
        <v>be_sp01</v>
      </c>
      <c r="FM56" s="98" t="str">
        <f t="shared" ref="FM56:FM57" si="163">IF(FI56="","",(MID(FI56,(SEARCH("^^",SUBSTITUTE(FI56," ","^^",LEN(FI56)-LEN(SUBSTITUTE(FI56," ","")))))+1,99)&amp;"_"&amp;LEFT(FI56,FIND(" ",FI56)-1)&amp;"_"&amp;FJ56))</f>
        <v>Vandenbroucke_Frank_1955</v>
      </c>
      <c r="FO56" s="89"/>
      <c r="FP56" s="158" t="s">
        <v>1619</v>
      </c>
      <c r="FQ56" s="90"/>
      <c r="FR56" s="91"/>
      <c r="FS56" s="92"/>
      <c r="FT56" s="93"/>
      <c r="FU56" s="94"/>
      <c r="FV56" s="95"/>
      <c r="FW56" s="96"/>
      <c r="FX56" s="97"/>
      <c r="FY56" s="98"/>
      <c r="GA56" s="89"/>
      <c r="GB56" s="158"/>
      <c r="GC56" s="90"/>
      <c r="GD56" s="91"/>
      <c r="GE56" s="92"/>
      <c r="GF56" s="93"/>
      <c r="GG56" s="94"/>
      <c r="GH56" s="95"/>
      <c r="GI56" s="96"/>
      <c r="GJ56" s="97"/>
      <c r="GK56" s="98"/>
      <c r="GM56" s="89"/>
      <c r="GN56" s="158"/>
      <c r="GO56" s="90"/>
      <c r="GP56" s="91"/>
      <c r="GQ56" s="92"/>
      <c r="GR56" s="93"/>
      <c r="GS56" s="94"/>
      <c r="GT56" s="95"/>
      <c r="GU56" s="96"/>
      <c r="GV56" s="97"/>
      <c r="GW56" s="98"/>
      <c r="GY56" s="89"/>
      <c r="GZ56" s="158"/>
      <c r="HA56" s="90"/>
      <c r="HB56" s="91"/>
      <c r="HC56" s="92"/>
      <c r="HD56" s="93"/>
      <c r="HE56" s="94"/>
      <c r="HF56" s="95"/>
      <c r="HG56" s="96"/>
      <c r="HH56" s="97"/>
      <c r="HI56" s="98"/>
      <c r="HK56" s="89"/>
      <c r="HL56" s="158"/>
      <c r="HM56" s="90"/>
      <c r="HN56" s="91"/>
      <c r="HO56" s="92"/>
      <c r="HP56" s="93"/>
      <c r="HQ56" s="94"/>
      <c r="HR56" s="95"/>
      <c r="HS56" s="96"/>
      <c r="HT56" s="97"/>
      <c r="HU56" s="98"/>
      <c r="HW56" s="89"/>
      <c r="HX56" s="158"/>
      <c r="HY56" s="90"/>
      <c r="HZ56" s="91"/>
      <c r="IA56" s="92"/>
      <c r="IB56" s="93"/>
      <c r="IC56" s="94"/>
      <c r="ID56" s="95"/>
      <c r="IE56" s="96"/>
      <c r="IF56" s="97"/>
      <c r="IG56" s="98"/>
      <c r="II56" s="89"/>
      <c r="IJ56" s="158"/>
      <c r="IK56" s="90"/>
      <c r="IL56" s="91"/>
      <c r="IM56" s="92"/>
      <c r="IN56" s="93"/>
      <c r="IO56" s="94"/>
      <c r="IP56" s="95"/>
      <c r="IQ56" s="96"/>
      <c r="IR56" s="97"/>
      <c r="IS56" s="98"/>
      <c r="IU56" s="89"/>
      <c r="IV56" s="158"/>
      <c r="IW56" s="90"/>
      <c r="IX56" s="91"/>
      <c r="IY56" s="92"/>
      <c r="IZ56" s="93"/>
      <c r="JA56" s="94"/>
      <c r="JB56" s="95"/>
      <c r="JC56" s="96"/>
      <c r="JD56" s="97"/>
      <c r="JE56" s="98"/>
      <c r="JG56" s="89"/>
      <c r="JH56" s="146"/>
      <c r="JI56" s="90"/>
      <c r="JJ56" s="91"/>
      <c r="JK56" s="92"/>
      <c r="JL56" s="93"/>
      <c r="JM56" s="94"/>
      <c r="JN56" s="95"/>
      <c r="JO56" s="96"/>
      <c r="JP56" s="97"/>
      <c r="JQ56" s="98"/>
      <c r="JS56" s="89"/>
      <c r="JT56" s="146"/>
      <c r="JU56" s="90"/>
      <c r="JV56" s="91"/>
      <c r="JW56" s="92"/>
      <c r="JX56" s="93"/>
      <c r="JY56" s="94"/>
      <c r="JZ56" s="95"/>
      <c r="KA56" s="96"/>
      <c r="KB56" s="97"/>
      <c r="KC56" s="98"/>
      <c r="KE56" s="89"/>
      <c r="KF56" s="146"/>
    </row>
    <row r="57" spans="1:292" ht="13.5" customHeight="1">
      <c r="A57" s="16"/>
      <c r="B57" s="89" t="s">
        <v>1704</v>
      </c>
      <c r="D57" s="158"/>
      <c r="E57" s="90"/>
      <c r="F57" s="91"/>
      <c r="G57" s="92"/>
      <c r="H57" s="93"/>
      <c r="I57" s="94"/>
      <c r="J57" s="95"/>
      <c r="K57" s="96"/>
      <c r="L57" s="97"/>
      <c r="M57" s="98"/>
      <c r="O57" s="89"/>
      <c r="P57" s="158"/>
      <c r="Q57" s="90"/>
      <c r="R57" s="91"/>
      <c r="S57" s="92"/>
      <c r="T57" s="93"/>
      <c r="U57" s="94"/>
      <c r="V57" s="95"/>
      <c r="W57" s="96"/>
      <c r="X57" s="97"/>
      <c r="Y57" s="98"/>
      <c r="AA57" s="89"/>
      <c r="AB57" s="158"/>
      <c r="AC57" s="90"/>
      <c r="AD57" s="91"/>
      <c r="AE57" s="92"/>
      <c r="AF57" s="93"/>
      <c r="AG57" s="94"/>
      <c r="AH57" s="95"/>
      <c r="AI57" s="96"/>
      <c r="AJ57" s="97"/>
      <c r="AK57" s="98"/>
      <c r="AM57" s="89"/>
      <c r="AN57" s="158"/>
      <c r="AO57" s="90"/>
      <c r="AP57" s="91"/>
      <c r="AQ57" s="92"/>
      <c r="AR57" s="93"/>
      <c r="AS57" s="94"/>
      <c r="AT57" s="95"/>
      <c r="AU57" s="96"/>
      <c r="AV57" s="97"/>
      <c r="AW57" s="98"/>
      <c r="AY57" s="89"/>
      <c r="AZ57" s="158"/>
      <c r="BA57" s="90"/>
      <c r="BB57" s="91"/>
      <c r="BC57" s="92"/>
      <c r="BD57" s="93"/>
      <c r="BE57" s="94"/>
      <c r="BF57" s="95"/>
      <c r="BG57" s="96"/>
      <c r="BH57" s="97"/>
      <c r="BI57" s="98"/>
      <c r="BK57" s="89"/>
      <c r="BL57" s="158"/>
      <c r="BM57" s="90"/>
      <c r="BN57" s="91"/>
      <c r="BO57" s="92"/>
      <c r="BP57" s="93"/>
      <c r="BQ57" s="94"/>
      <c r="BR57" s="95"/>
      <c r="BS57" s="96"/>
      <c r="BT57" s="97"/>
      <c r="BU57" s="98"/>
      <c r="BW57" s="89"/>
      <c r="BX57" s="158"/>
      <c r="BY57" s="90"/>
      <c r="BZ57" s="91"/>
      <c r="CA57" s="92"/>
      <c r="CB57" s="93"/>
      <c r="CC57" s="94"/>
      <c r="CD57" s="95"/>
      <c r="CE57" s="96"/>
      <c r="CF57" s="97"/>
      <c r="CG57" s="98"/>
      <c r="CI57" s="89"/>
      <c r="CJ57" s="158"/>
      <c r="CK57" s="90"/>
      <c r="CL57" s="91"/>
      <c r="CM57" s="92"/>
      <c r="CN57" s="93"/>
      <c r="CO57" s="94"/>
      <c r="CP57" s="95"/>
      <c r="CQ57" s="96"/>
      <c r="CR57" s="97"/>
      <c r="CS57" s="98"/>
      <c r="CU57" s="89"/>
      <c r="CV57" s="158"/>
      <c r="CW57" s="90"/>
      <c r="CX57" s="91"/>
      <c r="CY57" s="92"/>
      <c r="CZ57" s="93"/>
      <c r="DA57" s="94"/>
      <c r="DB57" s="95"/>
      <c r="DC57" s="96"/>
      <c r="DD57" s="97"/>
      <c r="DE57" s="98"/>
      <c r="DG57" s="89"/>
      <c r="DH57" s="158"/>
      <c r="DI57" s="90"/>
      <c r="DJ57" s="91"/>
      <c r="DK57" s="92"/>
      <c r="DL57" s="81"/>
      <c r="DM57" s="94"/>
      <c r="DN57" s="95"/>
      <c r="DO57" s="96"/>
      <c r="DP57" s="97"/>
      <c r="DQ57" s="98"/>
      <c r="DS57" s="89"/>
      <c r="DT57" s="158"/>
      <c r="DU57" s="90"/>
      <c r="DV57" s="91"/>
      <c r="DW57" s="92"/>
      <c r="DX57" s="93"/>
      <c r="DY57" s="94"/>
      <c r="DZ57" s="95"/>
      <c r="EA57" s="96"/>
      <c r="EB57" s="97"/>
      <c r="EC57" s="98"/>
      <c r="EE57" s="89"/>
      <c r="EF57" s="158"/>
      <c r="EG57" s="90"/>
      <c r="EH57" s="91"/>
      <c r="EI57" s="93"/>
      <c r="EJ57" s="93"/>
      <c r="EK57" s="94"/>
      <c r="EL57" s="95"/>
      <c r="EM57" s="96"/>
      <c r="EN57" s="310"/>
      <c r="EO57" s="98"/>
      <c r="EQ57" s="89"/>
      <c r="ER57" s="218"/>
      <c r="ES57" s="90"/>
      <c r="ET57" s="91"/>
      <c r="EU57" s="92"/>
      <c r="EV57" s="93"/>
      <c r="EW57" s="94"/>
      <c r="EX57" s="95"/>
      <c r="EY57" s="96"/>
      <c r="EZ57" s="97"/>
      <c r="FA57" s="98"/>
      <c r="FC57" s="89"/>
      <c r="FD57" s="158"/>
      <c r="FE57" s="90">
        <f t="shared" si="157"/>
        <v>45291</v>
      </c>
      <c r="FF57" s="91" t="str">
        <f t="shared" si="158"/>
        <v>De Croo I</v>
      </c>
      <c r="FG57" s="93">
        <v>44912</v>
      </c>
      <c r="FH57" s="93">
        <f t="shared" ref="FH57" si="164">IF(FI57="","",FE$3)</f>
        <v>45291</v>
      </c>
      <c r="FI57" s="94" t="str">
        <f t="shared" si="159"/>
        <v>Caroline Gennez</v>
      </c>
      <c r="FJ57" s="95" t="str">
        <f t="shared" si="160"/>
        <v>1975</v>
      </c>
      <c r="FK57" s="96" t="str">
        <f t="shared" si="161"/>
        <v>female</v>
      </c>
      <c r="FL57" s="97" t="str">
        <f t="shared" si="162"/>
        <v>be_sp01</v>
      </c>
      <c r="FM57" s="98" t="str">
        <f t="shared" si="163"/>
        <v>Gennez_Caroline_1975</v>
      </c>
      <c r="FO57" s="89"/>
      <c r="FP57" s="158" t="s">
        <v>1712</v>
      </c>
      <c r="FQ57" s="90"/>
      <c r="FR57" s="91"/>
      <c r="FS57" s="92"/>
      <c r="FT57" s="93"/>
      <c r="FU57" s="94"/>
      <c r="FV57" s="95"/>
      <c r="FW57" s="96"/>
      <c r="FX57" s="97"/>
      <c r="FY57" s="98"/>
      <c r="GA57" s="89"/>
      <c r="GB57" s="158"/>
      <c r="GC57" s="90"/>
      <c r="GD57" s="91"/>
      <c r="GE57" s="92"/>
      <c r="GF57" s="93"/>
      <c r="GG57" s="94"/>
      <c r="GH57" s="95"/>
      <c r="GI57" s="96"/>
      <c r="GJ57" s="97"/>
      <c r="GK57" s="98"/>
      <c r="GM57" s="89"/>
      <c r="GN57" s="158"/>
      <c r="GO57" s="90"/>
      <c r="GP57" s="91"/>
      <c r="GQ57" s="92"/>
      <c r="GR57" s="93"/>
      <c r="GS57" s="94"/>
      <c r="GT57" s="95"/>
      <c r="GU57" s="96"/>
      <c r="GV57" s="97"/>
      <c r="GW57" s="98"/>
      <c r="GY57" s="89"/>
      <c r="GZ57" s="158"/>
      <c r="HA57" s="90"/>
      <c r="HB57" s="91"/>
      <c r="HC57" s="92"/>
      <c r="HD57" s="93"/>
      <c r="HE57" s="94"/>
      <c r="HF57" s="95"/>
      <c r="HG57" s="96"/>
      <c r="HH57" s="97"/>
      <c r="HI57" s="98"/>
      <c r="HK57" s="89"/>
      <c r="HL57" s="158"/>
      <c r="HM57" s="90"/>
      <c r="HN57" s="91"/>
      <c r="HO57" s="92"/>
      <c r="HP57" s="93"/>
      <c r="HQ57" s="94"/>
      <c r="HR57" s="95"/>
      <c r="HS57" s="96"/>
      <c r="HT57" s="97"/>
      <c r="HU57" s="98"/>
      <c r="HW57" s="89"/>
      <c r="HX57" s="158"/>
      <c r="HY57" s="90"/>
      <c r="HZ57" s="91"/>
      <c r="IA57" s="92"/>
      <c r="IB57" s="93"/>
      <c r="IC57" s="94"/>
      <c r="ID57" s="95"/>
      <c r="IE57" s="96"/>
      <c r="IF57" s="97"/>
      <c r="IG57" s="98"/>
      <c r="II57" s="89"/>
      <c r="IJ57" s="158"/>
      <c r="IK57" s="90"/>
      <c r="IL57" s="91"/>
      <c r="IM57" s="92"/>
      <c r="IN57" s="93"/>
      <c r="IO57" s="94"/>
      <c r="IP57" s="95"/>
      <c r="IQ57" s="96"/>
      <c r="IR57" s="97"/>
      <c r="IS57" s="98"/>
      <c r="IU57" s="89"/>
      <c r="IV57" s="158"/>
      <c r="IW57" s="90"/>
      <c r="IX57" s="91"/>
      <c r="IY57" s="92"/>
      <c r="IZ57" s="93"/>
      <c r="JA57" s="94"/>
      <c r="JB57" s="95"/>
      <c r="JC57" s="96"/>
      <c r="JD57" s="97"/>
      <c r="JE57" s="98"/>
      <c r="JG57" s="89"/>
      <c r="JH57" s="146"/>
      <c r="JI57" s="90"/>
      <c r="JJ57" s="91"/>
      <c r="JK57" s="92"/>
      <c r="JL57" s="93"/>
      <c r="JM57" s="94"/>
      <c r="JN57" s="95"/>
      <c r="JO57" s="96"/>
      <c r="JP57" s="97"/>
      <c r="JQ57" s="98"/>
      <c r="JS57" s="89"/>
      <c r="JT57" s="146"/>
      <c r="JU57" s="90"/>
      <c r="JV57" s="91"/>
      <c r="JW57" s="92"/>
      <c r="JX57" s="93"/>
      <c r="JY57" s="94"/>
      <c r="JZ57" s="95"/>
      <c r="KA57" s="96"/>
      <c r="KB57" s="97"/>
      <c r="KC57" s="98"/>
      <c r="KE57" s="89"/>
      <c r="KF57" s="146"/>
    </row>
    <row r="58" spans="1:292" ht="13.5" customHeight="1">
      <c r="A58" s="16"/>
      <c r="B58" s="89" t="s">
        <v>922</v>
      </c>
      <c r="D58" s="158" t="s">
        <v>923</v>
      </c>
      <c r="E58" s="90">
        <v>33239</v>
      </c>
      <c r="F58" s="91" t="s">
        <v>788</v>
      </c>
      <c r="G58" s="92">
        <v>32272</v>
      </c>
      <c r="H58" s="93">
        <v>33514</v>
      </c>
      <c r="I58" s="94" t="s">
        <v>924</v>
      </c>
      <c r="J58" s="95">
        <v>1941</v>
      </c>
      <c r="K58" s="96" t="s">
        <v>790</v>
      </c>
      <c r="L58" s="97" t="s">
        <v>305</v>
      </c>
      <c r="M58" s="98" t="s">
        <v>925</v>
      </c>
      <c r="O58" s="89"/>
      <c r="P58" s="158"/>
      <c r="Q58" s="90">
        <v>33510</v>
      </c>
      <c r="R58" s="91" t="s">
        <v>437</v>
      </c>
      <c r="S58" s="92">
        <v>33514</v>
      </c>
      <c r="T58" s="93">
        <v>33676</v>
      </c>
      <c r="U58" s="94" t="s">
        <v>926</v>
      </c>
      <c r="V58" s="95">
        <v>1949</v>
      </c>
      <c r="W58" s="96" t="s">
        <v>790</v>
      </c>
      <c r="X58" s="97" t="s">
        <v>321</v>
      </c>
      <c r="Y58" s="98" t="s">
        <v>927</v>
      </c>
      <c r="AA58" s="89"/>
      <c r="AB58" s="158"/>
      <c r="AC58" s="90"/>
      <c r="AD58" s="91"/>
      <c r="AE58" s="92"/>
      <c r="AF58" s="93"/>
      <c r="AG58" s="94" t="s">
        <v>292</v>
      </c>
      <c r="AH58" s="95"/>
      <c r="AI58" s="96"/>
      <c r="AJ58" s="97"/>
      <c r="AK58" s="98" t="s">
        <v>292</v>
      </c>
      <c r="AM58" s="89"/>
      <c r="AN58" s="158"/>
      <c r="AO58" s="90"/>
      <c r="AP58" s="91"/>
      <c r="AQ58" s="92"/>
      <c r="AR58" s="93"/>
      <c r="AS58" s="94" t="s">
        <v>292</v>
      </c>
      <c r="AT58" s="95"/>
      <c r="AU58" s="96"/>
      <c r="AV58" s="97"/>
      <c r="AW58" s="98" t="s">
        <v>292</v>
      </c>
      <c r="AY58" s="89"/>
      <c r="AZ58" s="158"/>
      <c r="BA58" s="90"/>
      <c r="BB58" s="91"/>
      <c r="BC58" s="92"/>
      <c r="BD58" s="93"/>
      <c r="BE58" s="94" t="s">
        <v>292</v>
      </c>
      <c r="BF58" s="95"/>
      <c r="BG58" s="96"/>
      <c r="BH58" s="97"/>
      <c r="BI58" s="98" t="s">
        <v>292</v>
      </c>
      <c r="BK58" s="89"/>
      <c r="BL58" s="158"/>
      <c r="BM58" s="90">
        <v>37987</v>
      </c>
      <c r="BN58" s="91" t="s">
        <v>441</v>
      </c>
      <c r="BO58" s="92">
        <v>37814</v>
      </c>
      <c r="BP58" s="93">
        <v>38188</v>
      </c>
      <c r="BQ58" s="94" t="s">
        <v>928</v>
      </c>
      <c r="BR58" s="95">
        <v>1952</v>
      </c>
      <c r="BS58" s="96" t="s">
        <v>790</v>
      </c>
      <c r="BT58" s="97" t="s">
        <v>303</v>
      </c>
      <c r="BU58" s="98" t="s">
        <v>929</v>
      </c>
      <c r="BW58" s="89" t="s">
        <v>930</v>
      </c>
      <c r="BX58" s="158"/>
      <c r="BY58" s="90">
        <v>39448</v>
      </c>
      <c r="BZ58" s="91" t="s">
        <v>442</v>
      </c>
      <c r="CA58" s="92">
        <v>39437</v>
      </c>
      <c r="CB58" s="93">
        <v>39527</v>
      </c>
      <c r="CC58" s="94" t="s">
        <v>931</v>
      </c>
      <c r="CD58" s="95">
        <v>1975</v>
      </c>
      <c r="CE58" s="96" t="s">
        <v>790</v>
      </c>
      <c r="CF58" s="97" t="s">
        <v>631</v>
      </c>
      <c r="CG58" s="98" t="s">
        <v>932</v>
      </c>
      <c r="CI58" s="89"/>
      <c r="CJ58" s="158"/>
      <c r="CK58" s="90">
        <v>39814</v>
      </c>
      <c r="CL58" s="91" t="s">
        <v>443</v>
      </c>
      <c r="CM58" s="92">
        <v>39527</v>
      </c>
      <c r="CN58" s="93">
        <v>39812</v>
      </c>
      <c r="CO58" s="94" t="s">
        <v>931</v>
      </c>
      <c r="CP58" s="95">
        <v>1975</v>
      </c>
      <c r="CQ58" s="96" t="s">
        <v>790</v>
      </c>
      <c r="CR58" s="97" t="s">
        <v>631</v>
      </c>
      <c r="CS58" s="98" t="s">
        <v>932</v>
      </c>
      <c r="CU58" s="89"/>
      <c r="CV58" s="158"/>
      <c r="CW58" s="90">
        <v>39814</v>
      </c>
      <c r="CX58" s="91" t="s">
        <v>444</v>
      </c>
      <c r="CY58" s="92">
        <v>39527</v>
      </c>
      <c r="CZ58" s="93">
        <v>40142</v>
      </c>
      <c r="DA58" s="94" t="s">
        <v>931</v>
      </c>
      <c r="DB58" s="95">
        <v>1975</v>
      </c>
      <c r="DC58" s="96" t="s">
        <v>790</v>
      </c>
      <c r="DD58" s="97" t="s">
        <v>631</v>
      </c>
      <c r="DE58" s="98" t="s">
        <v>932</v>
      </c>
      <c r="DG58" s="89"/>
      <c r="DH58" s="158"/>
      <c r="DI58" s="90">
        <v>40179</v>
      </c>
      <c r="DJ58" s="91" t="s">
        <v>445</v>
      </c>
      <c r="DK58" s="92">
        <v>40142</v>
      </c>
      <c r="DL58" s="81">
        <v>40883</v>
      </c>
      <c r="DM58" s="94" t="s">
        <v>931</v>
      </c>
      <c r="DN58" s="95">
        <v>1975</v>
      </c>
      <c r="DO58" s="96" t="s">
        <v>790</v>
      </c>
      <c r="DP58" s="97" t="s">
        <v>631</v>
      </c>
      <c r="DQ58" s="98" t="s">
        <v>932</v>
      </c>
      <c r="DS58" s="89" t="s">
        <v>933</v>
      </c>
      <c r="DT58" s="158"/>
      <c r="DU58" s="90" t="str">
        <f>IF(DY58="","",DU$3)</f>
        <v/>
      </c>
      <c r="DV58" s="91" t="str">
        <f>IF(DY58="","",DU$1)</f>
        <v/>
      </c>
      <c r="DW58" s="92" t="str">
        <f>IF(DY58="","",DU$2)</f>
        <v/>
      </c>
      <c r="DX58" s="93" t="str">
        <f>IF(DY58="","",DU$3)</f>
        <v/>
      </c>
      <c r="DY58" s="94" t="str">
        <f>IF(EF58="","",IF(ISNUMBER(SEARCH(":",EF58)),MID(EF58,FIND(":",EF58)+2,FIND("(",EF58)-FIND(":",EF58)-3),LEFT(EF58,FIND("(",EF58)-2)))</f>
        <v/>
      </c>
      <c r="DZ58" s="95" t="str">
        <f>IF(EF58="","",MID(EF58,FIND("(",EF58)+1,4))</f>
        <v/>
      </c>
      <c r="EA58" s="96" t="str">
        <f>IF(ISNUMBER(SEARCH("*female*",EF58)),"female",IF(ISNUMBER(SEARCH("*male*",EF58)),"male",""))</f>
        <v/>
      </c>
      <c r="EB58" s="97" t="s">
        <v>292</v>
      </c>
      <c r="EC58" s="98" t="str">
        <f>IF(DY58="","",(MID(DY58,(SEARCH("^^",SUBSTITUTE(DY58," ","^^",LEN(DY58)-LEN(SUBSTITUTE(DY58," ","")))))+1,99)&amp;"_"&amp;LEFT(DY58,FIND(" ",DY58)-1)&amp;"_"&amp;DZ58))</f>
        <v/>
      </c>
      <c r="EE58" s="89"/>
      <c r="EF58" s="158"/>
      <c r="EG58" s="90" t="str">
        <f t="shared" ref="EG58:EG66" si="165">IF(EK58="","",EG$3)</f>
        <v/>
      </c>
      <c r="EH58" s="91" t="str">
        <f t="shared" ref="EH58:EH66" si="166">IF(EK58="","",EG$1)</f>
        <v/>
      </c>
      <c r="EI58" s="92" t="str">
        <f t="shared" ref="EI58:EI66" si="167">IF(EK58="","",EG$2)</f>
        <v/>
      </c>
      <c r="EJ58" s="93" t="str">
        <f t="shared" ref="EJ58:EJ66" si="168">IF(EK58="","",EG$3)</f>
        <v/>
      </c>
      <c r="EK58" s="94" t="str">
        <f t="shared" ref="EK58:EK66" si="169">IF(ER58="","",IF(ISNUMBER(SEARCH(":",ER58)),MID(ER58,FIND(":",ER58)+2,FIND("(",ER58)-FIND(":",ER58)-3),LEFT(ER58,FIND("(",ER58)-2)))</f>
        <v/>
      </c>
      <c r="EL58" s="95" t="str">
        <f t="shared" ref="EL58:EL66" si="170">IF(ER58="","",MID(ER58,FIND("(",ER58)+1,4))</f>
        <v/>
      </c>
      <c r="EM58" s="96" t="str">
        <f t="shared" ref="EM58:EM66" si="171">IF(ISNUMBER(SEARCH("*female*",ER58)),"female",IF(ISNUMBER(SEARCH("*male*",ER58)),"male",""))</f>
        <v/>
      </c>
      <c r="EN58" s="97" t="str">
        <f t="shared" ref="EN58:EN66" si="172">IF(ER58="","",IF(ISERROR(MID(ER58,FIND("male,",ER58)+6,(FIND(")",ER58)-(FIND("male,",ER58)+6))))=TRUE,"missing/error",MID(ER58,FIND("male,",ER58)+6,(FIND(")",ER58)-(FIND("male,",ER58)+6)))))</f>
        <v/>
      </c>
      <c r="EO58" s="98" t="str">
        <f t="shared" ref="EO58:EO66" si="173">IF(EK58="","",(MID(EK58,(SEARCH("^^",SUBSTITUTE(EK58," ","^^",LEN(EK58)-LEN(SUBSTITUTE(EK58," ","")))))+1,99)&amp;"_"&amp;LEFT(EK58,FIND(" ",EK58)-1)&amp;"_"&amp;EL58))</f>
        <v/>
      </c>
      <c r="EQ58" s="89"/>
      <c r="ER58" s="158"/>
      <c r="ES58" s="90" t="str">
        <f>IF(EW58="","",ES$3)</f>
        <v/>
      </c>
      <c r="ET58" s="91" t="str">
        <f>IF(EW58="","",ES$1)</f>
        <v/>
      </c>
      <c r="EU58" s="92"/>
      <c r="EV58" s="93"/>
      <c r="EW58" s="94" t="str">
        <f>IF(FD58="","",IF(ISNUMBER(SEARCH(":",FD58)),MID(FD58,FIND(":",FD58)+2,FIND("(",FD58)-FIND(":",FD58)-3),LEFT(FD58,FIND("(",FD58)-2)))</f>
        <v/>
      </c>
      <c r="EX58" s="95" t="str">
        <f>IF(FD58="","",MID(FD58,FIND("(",FD58)+1,4))</f>
        <v/>
      </c>
      <c r="EY58" s="96" t="str">
        <f>IF(ISNUMBER(SEARCH("*female*",FD58)),"female",IF(ISNUMBER(SEARCH("*male*",FD58)),"male",""))</f>
        <v/>
      </c>
      <c r="EZ58" s="97" t="str">
        <f>IF(FD58="","",IF(ISERROR(MID(FD58,FIND("male,",FD58)+6,(FIND(")",FD58)-(FIND("male,",FD58)+6))))=TRUE,"missing/error",MID(FD58,FIND("male,",FD58)+6,(FIND(")",FD58)-(FIND("male,",FD58)+6)))))</f>
        <v/>
      </c>
      <c r="FA58" s="98" t="str">
        <f>IF(EW58="","",(MID(EW58,(SEARCH("^^",SUBSTITUTE(EW58," ","^^",LEN(EW58)-LEN(SUBSTITUTE(EW58," ","")))))+1,99)&amp;"_"&amp;LEFT(EW58,FIND(" ",EW58)-1)&amp;"_"&amp;EX58))</f>
        <v/>
      </c>
      <c r="FC58" s="89"/>
      <c r="FD58" s="158"/>
      <c r="FE58" s="90" t="str">
        <f t="shared" si="48"/>
        <v/>
      </c>
      <c r="FF58" s="91" t="str">
        <f t="shared" si="49"/>
        <v/>
      </c>
      <c r="FG58" s="92" t="str">
        <f t="shared" si="50"/>
        <v/>
      </c>
      <c r="FH58" s="93" t="str">
        <f t="shared" si="51"/>
        <v/>
      </c>
      <c r="FI58" s="94" t="str">
        <f t="shared" si="52"/>
        <v/>
      </c>
      <c r="FJ58" s="95" t="str">
        <f t="shared" si="53"/>
        <v/>
      </c>
      <c r="FK58" s="96" t="str">
        <f t="shared" si="54"/>
        <v/>
      </c>
      <c r="FL58" s="97" t="str">
        <f t="shared" si="55"/>
        <v/>
      </c>
      <c r="FM58" s="98" t="str">
        <f t="shared" si="56"/>
        <v/>
      </c>
      <c r="FO58" s="89"/>
      <c r="FP58" s="217"/>
      <c r="FQ58" s="90" t="str">
        <f>IF(FU58="","",#REF!)</f>
        <v/>
      </c>
      <c r="FR58" s="91" t="str">
        <f>IF(FU58="","",FQ$1)</f>
        <v/>
      </c>
      <c r="FS58" s="92"/>
      <c r="FT58" s="93"/>
      <c r="FU58" s="94" t="str">
        <f>IF(GB58="","",IF(ISNUMBER(SEARCH(":",GB58)),MID(GB58,FIND(":",GB58)+2,FIND("(",GB58)-FIND(":",GB58)-3),LEFT(GB58,FIND("(",GB58)-2)))</f>
        <v/>
      </c>
      <c r="FV58" s="95" t="str">
        <f>IF(GB58="","",MID(GB58,FIND("(",GB58)+1,4))</f>
        <v/>
      </c>
      <c r="FW58" s="96" t="str">
        <f>IF(ISNUMBER(SEARCH("*female*",GB58)),"female",IF(ISNUMBER(SEARCH("*male*",GB58)),"male",""))</f>
        <v/>
      </c>
      <c r="FX58" s="97" t="str">
        <f>IF(GB58="","",IF(ISERROR(MID(GB58,FIND("male,",GB58)+6,(FIND(")",GB58)-(FIND("male,",GB58)+6))))=TRUE,"missing/error",MID(GB58,FIND("male,",GB58)+6,(FIND(")",GB58)-(FIND("male,",GB58)+6)))))</f>
        <v/>
      </c>
      <c r="FY58" s="98" t="str">
        <f>IF(FU58="","",(MID(FU58,(SEARCH("^^",SUBSTITUTE(FU58," ","^^",LEN(FU58)-LEN(SUBSTITUTE(FU58," ","")))))+1,99)&amp;"_"&amp;LEFT(FU58,FIND(" ",FU58)-1)&amp;"_"&amp;FV58))</f>
        <v/>
      </c>
      <c r="GA58" s="89"/>
      <c r="GB58" s="158"/>
      <c r="GC58" s="90" t="str">
        <f>IF(GG58="","",GC$3)</f>
        <v/>
      </c>
      <c r="GD58" s="91" t="str">
        <f>IF(GG58="","",GC$1)</f>
        <v/>
      </c>
      <c r="GE58" s="92"/>
      <c r="GF58" s="93"/>
      <c r="GG58" s="94" t="str">
        <f>IF(GN58="","",IF(ISNUMBER(SEARCH(":",GN58)),MID(GN58,FIND(":",GN58)+2,FIND("(",GN58)-FIND(":",GN58)-3),LEFT(GN58,FIND("(",GN58)-2)))</f>
        <v/>
      </c>
      <c r="GH58" s="95" t="str">
        <f>IF(GN58="","",MID(GN58,FIND("(",GN58)+1,4))</f>
        <v/>
      </c>
      <c r="GI58" s="96" t="str">
        <f>IF(ISNUMBER(SEARCH("*female*",GN58)),"female",IF(ISNUMBER(SEARCH("*male*",GN58)),"male",""))</f>
        <v/>
      </c>
      <c r="GJ58" s="97" t="str">
        <f>IF(GN58="","",IF(ISERROR(MID(GN58,FIND("male,",GN58)+6,(FIND(")",GN58)-(FIND("male,",GN58)+6))))=TRUE,"missing/error",MID(GN58,FIND("male,",GN58)+6,(FIND(")",GN58)-(FIND("male,",GN58)+6)))))</f>
        <v/>
      </c>
      <c r="GK58" s="98" t="str">
        <f>IF(GG58="","",(MID(GG58,(SEARCH("^^",SUBSTITUTE(GG58," ","^^",LEN(GG58)-LEN(SUBSTITUTE(GG58," ","")))))+1,99)&amp;"_"&amp;LEFT(GG58,FIND(" ",GG58)-1)&amp;"_"&amp;GH58))</f>
        <v/>
      </c>
      <c r="GM58" s="89"/>
      <c r="GN58" s="158"/>
      <c r="GO58" s="90" t="str">
        <f>IF(GS58="","",GO$3)</f>
        <v/>
      </c>
      <c r="GP58" s="91" t="str">
        <f>IF(GS58="","",GO$1)</f>
        <v/>
      </c>
      <c r="GQ58" s="92"/>
      <c r="GR58" s="93"/>
      <c r="GS58" s="94" t="str">
        <f>IF(GZ58="","",IF(ISNUMBER(SEARCH(":",GZ58)),MID(GZ58,FIND(":",GZ58)+2,FIND("(",GZ58)-FIND(":",GZ58)-3),LEFT(GZ58,FIND("(",GZ58)-2)))</f>
        <v/>
      </c>
      <c r="GT58" s="95" t="str">
        <f>IF(GZ58="","",MID(GZ58,FIND("(",GZ58)+1,4))</f>
        <v/>
      </c>
      <c r="GU58" s="96" t="str">
        <f>IF(ISNUMBER(SEARCH("*female*",GZ58)),"female",IF(ISNUMBER(SEARCH("*male*",GZ58)),"male",""))</f>
        <v/>
      </c>
      <c r="GV58" s="97" t="str">
        <f>IF(GZ58="","",IF(ISERROR(MID(GZ58,FIND("male,",GZ58)+6,(FIND(")",GZ58)-(FIND("male,",GZ58)+6))))=TRUE,"missing/error",MID(GZ58,FIND("male,",GZ58)+6,(FIND(")",GZ58)-(FIND("male,",GZ58)+6)))))</f>
        <v/>
      </c>
      <c r="GW58" s="98" t="str">
        <f>IF(GS58="","",(MID(GS58,(SEARCH("^^",SUBSTITUTE(GS58," ","^^",LEN(GS58)-LEN(SUBSTITUTE(GS58," ","")))))+1,99)&amp;"_"&amp;LEFT(GS58,FIND(" ",GS58)-1)&amp;"_"&amp;GT58))</f>
        <v/>
      </c>
      <c r="GY58" s="89"/>
      <c r="GZ58" s="158"/>
      <c r="HA58" s="90" t="str">
        <f>IF(HE58="","",HA$3)</f>
        <v/>
      </c>
      <c r="HB58" s="91" t="str">
        <f>IF(HE58="","",HA$1)</f>
        <v/>
      </c>
      <c r="HC58" s="92"/>
      <c r="HD58" s="93"/>
      <c r="HE58" s="94" t="str">
        <f>IF(HL58="","",IF(ISNUMBER(SEARCH(":",HL58)),MID(HL58,FIND(":",HL58)+2,FIND("(",HL58)-FIND(":",HL58)-3),LEFT(HL58,FIND("(",HL58)-2)))</f>
        <v/>
      </c>
      <c r="HF58" s="95" t="str">
        <f>IF(HL58="","",MID(HL58,FIND("(",HL58)+1,4))</f>
        <v/>
      </c>
      <c r="HG58" s="96" t="str">
        <f>IF(ISNUMBER(SEARCH("*female*",HL58)),"female",IF(ISNUMBER(SEARCH("*male*",HL58)),"male",""))</f>
        <v/>
      </c>
      <c r="HH58" s="97" t="str">
        <f>IF(HL58="","",IF(ISERROR(MID(HL58,FIND("male,",HL58)+6,(FIND(")",HL58)-(FIND("male,",HL58)+6))))=TRUE,"missing/error",MID(HL58,FIND("male,",HL58)+6,(FIND(")",HL58)-(FIND("male,",HL58)+6)))))</f>
        <v/>
      </c>
      <c r="HI58" s="98" t="str">
        <f>IF(HE58="","",(MID(HE58,(SEARCH("^^",SUBSTITUTE(HE58," ","^^",LEN(HE58)-LEN(SUBSTITUTE(HE58," ","")))))+1,99)&amp;"_"&amp;LEFT(HE58,FIND(" ",HE58)-1)&amp;"_"&amp;HF58))</f>
        <v/>
      </c>
      <c r="HK58" s="89"/>
      <c r="HL58" s="158" t="s">
        <v>292</v>
      </c>
      <c r="HM58" s="90" t="str">
        <f>IF(HQ58="","",HM$3)</f>
        <v/>
      </c>
      <c r="HN58" s="91" t="str">
        <f>IF(HQ58="","",HM$1)</f>
        <v/>
      </c>
      <c r="HO58" s="92"/>
      <c r="HP58" s="93"/>
      <c r="HQ58" s="94" t="str">
        <f>IF(HX58="","",IF(ISNUMBER(SEARCH(":",HX58)),MID(HX58,FIND(":",HX58)+2,FIND("(",HX58)-FIND(":",HX58)-3),LEFT(HX58,FIND("(",HX58)-2)))</f>
        <v/>
      </c>
      <c r="HR58" s="95" t="str">
        <f>IF(HX58="","",MID(HX58,FIND("(",HX58)+1,4))</f>
        <v/>
      </c>
      <c r="HS58" s="96" t="str">
        <f>IF(ISNUMBER(SEARCH("*female*",HX58)),"female",IF(ISNUMBER(SEARCH("*male*",HX58)),"male",""))</f>
        <v/>
      </c>
      <c r="HT58" s="97" t="str">
        <f>IF(HX58="","",IF(ISERROR(MID(HX58,FIND("male,",HX58)+6,(FIND(")",HX58)-(FIND("male,",HX58)+6))))=TRUE,"missing/error",MID(HX58,FIND("male,",HX58)+6,(FIND(")",HX58)-(FIND("male,",HX58)+6)))))</f>
        <v/>
      </c>
      <c r="HU58" s="98" t="str">
        <f>IF(HQ58="","",(MID(HQ58,(SEARCH("^^",SUBSTITUTE(HQ58," ","^^",LEN(HQ58)-LEN(SUBSTITUTE(HQ58," ","")))))+1,99)&amp;"_"&amp;LEFT(HQ58,FIND(" ",HQ58)-1)&amp;"_"&amp;HR58))</f>
        <v/>
      </c>
      <c r="HW58" s="89"/>
      <c r="HX58" s="158"/>
      <c r="HY58" s="90" t="str">
        <f>IF(IC58="","",HY$3)</f>
        <v/>
      </c>
      <c r="HZ58" s="91" t="str">
        <f>IF(IC58="","",HY$1)</f>
        <v/>
      </c>
      <c r="IA58" s="92"/>
      <c r="IB58" s="93"/>
      <c r="IC58" s="94" t="str">
        <f>IF(IJ58="","",IF(ISNUMBER(SEARCH(":",IJ58)),MID(IJ58,FIND(":",IJ58)+2,FIND("(",IJ58)-FIND(":",IJ58)-3),LEFT(IJ58,FIND("(",IJ58)-2)))</f>
        <v/>
      </c>
      <c r="ID58" s="95" t="str">
        <f>IF(IJ58="","",MID(IJ58,FIND("(",IJ58)+1,4))</f>
        <v/>
      </c>
      <c r="IE58" s="96" t="str">
        <f>IF(ISNUMBER(SEARCH("*female*",IJ58)),"female",IF(ISNUMBER(SEARCH("*male*",IJ58)),"male",""))</f>
        <v/>
      </c>
      <c r="IF58" s="97" t="str">
        <f>IF(IJ58="","",IF(ISERROR(MID(IJ58,FIND("male,",IJ58)+6,(FIND(")",IJ58)-(FIND("male,",IJ58)+6))))=TRUE,"missing/error",MID(IJ58,FIND("male,",IJ58)+6,(FIND(")",IJ58)-(FIND("male,",IJ58)+6)))))</f>
        <v/>
      </c>
      <c r="IG58" s="98" t="str">
        <f>IF(IC58="","",(MID(IC58,(SEARCH("^^",SUBSTITUTE(IC58," ","^^",LEN(IC58)-LEN(SUBSTITUTE(IC58," ","")))))+1,99)&amp;"_"&amp;LEFT(IC58,FIND(" ",IC58)-1)&amp;"_"&amp;ID58))</f>
        <v/>
      </c>
      <c r="II58" s="89"/>
      <c r="IJ58" s="158"/>
      <c r="IK58" s="90" t="str">
        <f>IF(IO58="","",IK$3)</f>
        <v/>
      </c>
      <c r="IL58" s="91" t="str">
        <f>IF(IO58="","",IK$1)</f>
        <v/>
      </c>
      <c r="IM58" s="92"/>
      <c r="IN58" s="93"/>
      <c r="IO58" s="94" t="str">
        <f>IF(IV58="","",IF(ISNUMBER(SEARCH(":",IV58)),MID(IV58,FIND(":",IV58)+2,FIND("(",IV58)-FIND(":",IV58)-3),LEFT(IV58,FIND("(",IV58)-2)))</f>
        <v/>
      </c>
      <c r="IP58" s="95" t="str">
        <f>IF(IV58="","",MID(IV58,FIND("(",IV58)+1,4))</f>
        <v/>
      </c>
      <c r="IQ58" s="96" t="str">
        <f>IF(ISNUMBER(SEARCH("*female*",IV58)),"female",IF(ISNUMBER(SEARCH("*male*",IV58)),"male",""))</f>
        <v/>
      </c>
      <c r="IR58" s="97" t="str">
        <f>IF(IV58="","",IF(ISERROR(MID(IV58,FIND("male,",IV58)+6,(FIND(")",IV58)-(FIND("male,",IV58)+6))))=TRUE,"missing/error",MID(IV58,FIND("male,",IV58)+6,(FIND(")",IV58)-(FIND("male,",IV58)+6)))))</f>
        <v/>
      </c>
      <c r="IS58" s="98" t="str">
        <f>IF(IO58="","",(MID(IO58,(SEARCH("^^",SUBSTITUTE(IO58," ","^^",LEN(IO58)-LEN(SUBSTITUTE(IO58," ","")))))+1,99)&amp;"_"&amp;LEFT(IO58,FIND(" ",IO58)-1)&amp;"_"&amp;IP58))</f>
        <v/>
      </c>
      <c r="IU58" s="89"/>
      <c r="IV58" s="158"/>
      <c r="IW58" s="90" t="str">
        <f>IF(JA58="","",IW$3)</f>
        <v/>
      </c>
      <c r="IX58" s="91" t="str">
        <f>IF(JA58="","",IW$1)</f>
        <v/>
      </c>
      <c r="IY58" s="92"/>
      <c r="IZ58" s="93"/>
      <c r="JA58" s="94" t="str">
        <f>IF(JH58="","",IF(ISNUMBER(SEARCH(":",JH58)),MID(JH58,FIND(":",JH58)+2,FIND("(",JH58)-FIND(":",JH58)-3),LEFT(JH58,FIND("(",JH58)-2)))</f>
        <v/>
      </c>
      <c r="JB58" s="95" t="str">
        <f>IF(JH58="","",MID(JH58,FIND("(",JH58)+1,4))</f>
        <v/>
      </c>
      <c r="JC58" s="96" t="str">
        <f>IF(ISNUMBER(SEARCH("*female*",JH58)),"female",IF(ISNUMBER(SEARCH("*male*",JH58)),"male",""))</f>
        <v/>
      </c>
      <c r="JD58" s="97" t="str">
        <f>IF(JH58="","",IF(ISERROR(MID(JH58,FIND("male,",JH58)+6,(FIND(")",JH58)-(FIND("male,",JH58)+6))))=TRUE,"missing/error",MID(JH58,FIND("male,",JH58)+6,(FIND(")",JH58)-(FIND("male,",JH58)+6)))))</f>
        <v/>
      </c>
      <c r="JE58" s="98" t="str">
        <f>IF(JA58="","",(MID(JA58,(SEARCH("^^",SUBSTITUTE(JA58," ","^^",LEN(JA58)-LEN(SUBSTITUTE(JA58," ","")))))+1,99)&amp;"_"&amp;LEFT(JA58,FIND(" ",JA58)-1)&amp;"_"&amp;JB58))</f>
        <v/>
      </c>
      <c r="JG58" s="89"/>
      <c r="JH58" s="146"/>
      <c r="JI58" s="90" t="str">
        <f>IF(JM58="","",JI$3)</f>
        <v/>
      </c>
      <c r="JJ58" s="91" t="str">
        <f>IF(JM58="","",JI$1)</f>
        <v/>
      </c>
      <c r="JK58" s="92"/>
      <c r="JL58" s="93"/>
      <c r="JM58" s="94" t="str">
        <f>IF(JT58="","",IF(ISNUMBER(SEARCH(":",JT58)),MID(JT58,FIND(":",JT58)+2,FIND("(",JT58)-FIND(":",JT58)-3),LEFT(JT58,FIND("(",JT58)-2)))</f>
        <v/>
      </c>
      <c r="JN58" s="95" t="str">
        <f>IF(JT58="","",MID(JT58,FIND("(",JT58)+1,4))</f>
        <v/>
      </c>
      <c r="JO58" s="96" t="str">
        <f>IF(ISNUMBER(SEARCH("*female*",JT58)),"female",IF(ISNUMBER(SEARCH("*male*",JT58)),"male",""))</f>
        <v/>
      </c>
      <c r="JP58" s="97" t="str">
        <f>IF(JT58="","",IF(ISERROR(MID(JT58,FIND("male,",JT58)+6,(FIND(")",JT58)-(FIND("male,",JT58)+6))))=TRUE,"missing/error",MID(JT58,FIND("male,",JT58)+6,(FIND(")",JT58)-(FIND("male,",JT58)+6)))))</f>
        <v/>
      </c>
      <c r="JQ58" s="98" t="str">
        <f>IF(JM58="","",(MID(JM58,(SEARCH("^^",SUBSTITUTE(JM58," ","^^",LEN(JM58)-LEN(SUBSTITUTE(JM58," ","")))))+1,99)&amp;"_"&amp;LEFT(JM58,FIND(" ",JM58)-1)&amp;"_"&amp;JN58))</f>
        <v/>
      </c>
      <c r="JS58" s="89"/>
      <c r="JT58" s="146"/>
      <c r="JU58" s="90" t="str">
        <f>IF(JY58="","",JU$3)</f>
        <v/>
      </c>
      <c r="JV58" s="91" t="str">
        <f>IF(JY58="","",JU$1)</f>
        <v/>
      </c>
      <c r="JW58" s="92"/>
      <c r="JX58" s="93"/>
      <c r="JY58" s="94" t="str">
        <f>IF(KF58="","",IF(ISNUMBER(SEARCH(":",KF58)),MID(KF58,FIND(":",KF58)+2,FIND("(",KF58)-FIND(":",KF58)-3),LEFT(KF58,FIND("(",KF58)-2)))</f>
        <v/>
      </c>
      <c r="JZ58" s="95" t="str">
        <f>IF(KF58="","",MID(KF58,FIND("(",KF58)+1,4))</f>
        <v/>
      </c>
      <c r="KA58" s="96" t="str">
        <f>IF(ISNUMBER(SEARCH("*female*",KF58)),"female",IF(ISNUMBER(SEARCH("*male*",KF58)),"male",""))</f>
        <v/>
      </c>
      <c r="KB58" s="97" t="str">
        <f>IF(KF58="","",IF(ISERROR(MID(KF58,FIND("male,",KF58)+6,(FIND(")",KF58)-(FIND("male,",KF58)+6))))=TRUE,"missing/error",MID(KF58,FIND("male,",KF58)+6,(FIND(")",KF58)-(FIND("male,",KF58)+6)))))</f>
        <v/>
      </c>
      <c r="KC58" s="98" t="str">
        <f>IF(JY58="","",(MID(JY58,(SEARCH("^^",SUBSTITUTE(JY58," ","^^",LEN(JY58)-LEN(SUBSTITUTE(JY58," ","")))))+1,99)&amp;"_"&amp;LEFT(JY58,FIND(" ",JY58)-1)&amp;"_"&amp;JZ58))</f>
        <v/>
      </c>
      <c r="KE58" s="89"/>
      <c r="KF58" s="146"/>
    </row>
    <row r="59" spans="1:292" ht="13.5" customHeight="1">
      <c r="A59" s="16"/>
      <c r="B59" s="89" t="s">
        <v>922</v>
      </c>
      <c r="D59" s="158" t="s">
        <v>923</v>
      </c>
      <c r="E59" s="90"/>
      <c r="F59" s="91"/>
      <c r="G59" s="92"/>
      <c r="H59" s="93"/>
      <c r="I59" s="94" t="s">
        <v>292</v>
      </c>
      <c r="J59" s="95"/>
      <c r="K59" s="96"/>
      <c r="L59" s="97"/>
      <c r="M59" s="98" t="s">
        <v>292</v>
      </c>
      <c r="O59" s="89"/>
      <c r="P59" s="158"/>
      <c r="Q59" s="90"/>
      <c r="R59" s="91"/>
      <c r="S59" s="92"/>
      <c r="T59" s="93"/>
      <c r="U59" s="94" t="s">
        <v>292</v>
      </c>
      <c r="V59" s="95"/>
      <c r="W59" s="96"/>
      <c r="X59" s="97"/>
      <c r="Y59" s="98" t="s">
        <v>292</v>
      </c>
      <c r="AA59" s="89"/>
      <c r="AB59" s="158"/>
      <c r="AC59" s="90"/>
      <c r="AD59" s="91"/>
      <c r="AE59" s="92"/>
      <c r="AF59" s="93"/>
      <c r="AG59" s="94" t="s">
        <v>292</v>
      </c>
      <c r="AH59" s="95"/>
      <c r="AI59" s="96"/>
      <c r="AJ59" s="97"/>
      <c r="AK59" s="98" t="s">
        <v>292</v>
      </c>
      <c r="AM59" s="89"/>
      <c r="AN59" s="158"/>
      <c r="AO59" s="90"/>
      <c r="AP59" s="91"/>
      <c r="AQ59" s="92"/>
      <c r="AR59" s="93"/>
      <c r="AS59" s="94" t="s">
        <v>292</v>
      </c>
      <c r="AT59" s="95"/>
      <c r="AU59" s="96"/>
      <c r="AV59" s="97"/>
      <c r="AW59" s="98" t="s">
        <v>292</v>
      </c>
      <c r="AY59" s="89"/>
      <c r="AZ59" s="158"/>
      <c r="BA59" s="90"/>
      <c r="BB59" s="91"/>
      <c r="BC59" s="92"/>
      <c r="BD59" s="93"/>
      <c r="BE59" s="94" t="s">
        <v>292</v>
      </c>
      <c r="BF59" s="95"/>
      <c r="BG59" s="96"/>
      <c r="BH59" s="97"/>
      <c r="BI59" s="98" t="s">
        <v>292</v>
      </c>
      <c r="BK59" s="89"/>
      <c r="BL59" s="158"/>
      <c r="BM59" s="90">
        <v>38353</v>
      </c>
      <c r="BN59" s="91" t="s">
        <v>441</v>
      </c>
      <c r="BO59" s="92">
        <v>38188</v>
      </c>
      <c r="BP59" s="93">
        <v>39275</v>
      </c>
      <c r="BQ59" s="94" t="s">
        <v>934</v>
      </c>
      <c r="BR59" s="95">
        <v>1948</v>
      </c>
      <c r="BS59" s="96" t="s">
        <v>790</v>
      </c>
      <c r="BT59" s="97" t="s">
        <v>631</v>
      </c>
      <c r="BU59" s="98" t="s">
        <v>935</v>
      </c>
      <c r="BW59" s="89" t="s">
        <v>936</v>
      </c>
      <c r="BX59" s="158"/>
      <c r="BY59" s="90"/>
      <c r="BZ59" s="91"/>
      <c r="CA59" s="92"/>
      <c r="CB59" s="93"/>
      <c r="CC59" s="94" t="s">
        <v>292</v>
      </c>
      <c r="CD59" s="95"/>
      <c r="CE59" s="96"/>
      <c r="CF59" s="97"/>
      <c r="CG59" s="98" t="s">
        <v>292</v>
      </c>
      <c r="CI59" s="89"/>
      <c r="CJ59" s="158"/>
      <c r="CK59" s="90"/>
      <c r="CL59" s="91"/>
      <c r="CM59" s="92"/>
      <c r="CN59" s="93"/>
      <c r="CO59" s="94" t="s">
        <v>292</v>
      </c>
      <c r="CP59" s="95"/>
      <c r="CQ59" s="96"/>
      <c r="CR59" s="97"/>
      <c r="CS59" s="98" t="s">
        <v>292</v>
      </c>
      <c r="CU59" s="89"/>
      <c r="CV59" s="158"/>
      <c r="CW59" s="90"/>
      <c r="CX59" s="91"/>
      <c r="CY59" s="92"/>
      <c r="CZ59" s="93"/>
      <c r="DA59" s="94" t="s">
        <v>292</v>
      </c>
      <c r="DB59" s="95"/>
      <c r="DC59" s="96"/>
      <c r="DD59" s="97"/>
      <c r="DE59" s="98" t="s">
        <v>292</v>
      </c>
      <c r="DG59" s="89"/>
      <c r="DH59" s="158"/>
      <c r="DI59" s="90"/>
      <c r="DJ59" s="91"/>
      <c r="DK59" s="92"/>
      <c r="DL59" s="313"/>
      <c r="DM59" s="94" t="s">
        <v>292</v>
      </c>
      <c r="DN59" s="95"/>
      <c r="DO59" s="96"/>
      <c r="DP59" s="97"/>
      <c r="DQ59" s="98" t="s">
        <v>292</v>
      </c>
      <c r="DS59" s="89"/>
      <c r="DT59" s="158"/>
      <c r="DU59" s="90" t="str">
        <f>IF(DY59="","",DU$3)</f>
        <v/>
      </c>
      <c r="DV59" s="91" t="str">
        <f>IF(DY59="","",DU$1)</f>
        <v/>
      </c>
      <c r="DW59" s="92" t="str">
        <f>IF(DY59="","",DU$2)</f>
        <v/>
      </c>
      <c r="DX59" s="93" t="str">
        <f>IF(DY59="","",DU$3)</f>
        <v/>
      </c>
      <c r="DY59" s="94" t="str">
        <f>IF(EF59="","",IF(ISNUMBER(SEARCH(":",EF59)),MID(EF59,FIND(":",EF59)+2,FIND("(",EF59)-FIND(":",EF59)-3),LEFT(EF59,FIND("(",EF59)-2)))</f>
        <v/>
      </c>
      <c r="DZ59" s="95" t="str">
        <f>IF(EF59="","",MID(EF59,FIND("(",EF59)+1,4))</f>
        <v/>
      </c>
      <c r="EA59" s="96" t="str">
        <f>IF(ISNUMBER(SEARCH("*female*",EF59)),"female",IF(ISNUMBER(SEARCH("*male*",EF59)),"male",""))</f>
        <v/>
      </c>
      <c r="EB59" s="97" t="s">
        <v>292</v>
      </c>
      <c r="EC59" s="98" t="str">
        <f>IF(DY59="","",(MID(DY59,(SEARCH("^^",SUBSTITUTE(DY59," ","^^",LEN(DY59)-LEN(SUBSTITUTE(DY59," ","")))))+1,99)&amp;"_"&amp;LEFT(DY59,FIND(" ",DY59)-1)&amp;"_"&amp;DZ59))</f>
        <v/>
      </c>
      <c r="EE59" s="89"/>
      <c r="EF59" s="158"/>
      <c r="EG59" s="90" t="str">
        <f t="shared" si="165"/>
        <v/>
      </c>
      <c r="EH59" s="91" t="str">
        <f t="shared" si="166"/>
        <v/>
      </c>
      <c r="EI59" s="92" t="str">
        <f t="shared" si="167"/>
        <v/>
      </c>
      <c r="EJ59" s="93" t="str">
        <f t="shared" si="168"/>
        <v/>
      </c>
      <c r="EK59" s="94" t="str">
        <f t="shared" si="169"/>
        <v/>
      </c>
      <c r="EL59" s="95" t="str">
        <f t="shared" si="170"/>
        <v/>
      </c>
      <c r="EM59" s="96" t="str">
        <f t="shared" si="171"/>
        <v/>
      </c>
      <c r="EN59" s="97" t="str">
        <f t="shared" si="172"/>
        <v/>
      </c>
      <c r="EO59" s="98" t="str">
        <f t="shared" si="173"/>
        <v/>
      </c>
      <c r="EQ59" s="89"/>
      <c r="ER59" s="158"/>
      <c r="ES59" s="90" t="str">
        <f>IF(EW59="","",ES$3)</f>
        <v/>
      </c>
      <c r="ET59" s="91" t="str">
        <f>IF(EW59="","",ES$1)</f>
        <v/>
      </c>
      <c r="EU59" s="92"/>
      <c r="EV59" s="93"/>
      <c r="EW59" s="94" t="str">
        <f>IF(FD59="","",IF(ISNUMBER(SEARCH(":",FD59)),MID(FD59,FIND(":",FD59)+2,FIND("(",FD59)-FIND(":",FD59)-3),LEFT(FD59,FIND("(",FD59)-2)))</f>
        <v/>
      </c>
      <c r="EX59" s="95" t="str">
        <f>IF(FD59="","",MID(FD59,FIND("(",FD59)+1,4))</f>
        <v/>
      </c>
      <c r="EY59" s="96" t="str">
        <f>IF(ISNUMBER(SEARCH("*female*",FD59)),"female",IF(ISNUMBER(SEARCH("*male*",FD59)),"male",""))</f>
        <v/>
      </c>
      <c r="EZ59" s="97" t="str">
        <f>IF(FD59="","",IF(ISERROR(MID(FD59,FIND("male,",FD59)+6,(FIND(")",FD59)-(FIND("male,",FD59)+6))))=TRUE,"missing/error",MID(FD59,FIND("male,",FD59)+6,(FIND(")",FD59)-(FIND("male,",FD59)+6)))))</f>
        <v/>
      </c>
      <c r="FA59" s="98" t="str">
        <f>IF(EW59="","",(MID(EW59,(SEARCH("^^",SUBSTITUTE(EW59," ","^^",LEN(EW59)-LEN(SUBSTITUTE(EW59," ","")))))+1,99)&amp;"_"&amp;LEFT(EW59,FIND(" ",EW59)-1)&amp;"_"&amp;EX59))</f>
        <v/>
      </c>
      <c r="FC59" s="89"/>
      <c r="FD59" s="158"/>
      <c r="FE59" s="90" t="str">
        <f t="shared" si="48"/>
        <v/>
      </c>
      <c r="FF59" s="91" t="str">
        <f t="shared" si="49"/>
        <v/>
      </c>
      <c r="FG59" s="92" t="str">
        <f t="shared" si="50"/>
        <v/>
      </c>
      <c r="FH59" s="93" t="str">
        <f t="shared" si="51"/>
        <v/>
      </c>
      <c r="FI59" s="94" t="str">
        <f t="shared" si="52"/>
        <v/>
      </c>
      <c r="FJ59" s="95" t="str">
        <f t="shared" si="53"/>
        <v/>
      </c>
      <c r="FK59" s="96" t="str">
        <f t="shared" si="54"/>
        <v/>
      </c>
      <c r="FL59" s="97" t="str">
        <f t="shared" si="55"/>
        <v/>
      </c>
      <c r="FM59" s="98" t="str">
        <f t="shared" si="56"/>
        <v/>
      </c>
      <c r="FO59" s="89"/>
      <c r="FP59" s="217"/>
      <c r="FQ59" s="90" t="str">
        <f>IF(FU59="","",#REF!)</f>
        <v/>
      </c>
      <c r="FR59" s="91" t="str">
        <f>IF(FU59="","",FQ$1)</f>
        <v/>
      </c>
      <c r="FS59" s="92"/>
      <c r="FT59" s="93"/>
      <c r="FU59" s="94" t="str">
        <f>IF(GB59="","",IF(ISNUMBER(SEARCH(":",GB59)),MID(GB59,FIND(":",GB59)+2,FIND("(",GB59)-FIND(":",GB59)-3),LEFT(GB59,FIND("(",GB59)-2)))</f>
        <v/>
      </c>
      <c r="FV59" s="95" t="str">
        <f>IF(GB59="","",MID(GB59,FIND("(",GB59)+1,4))</f>
        <v/>
      </c>
      <c r="FW59" s="96" t="str">
        <f>IF(ISNUMBER(SEARCH("*female*",GB59)),"female",IF(ISNUMBER(SEARCH("*male*",GB59)),"male",""))</f>
        <v/>
      </c>
      <c r="FX59" s="97" t="str">
        <f>IF(GB59="","",IF(ISERROR(MID(GB59,FIND("male,",GB59)+6,(FIND(")",GB59)-(FIND("male,",GB59)+6))))=TRUE,"missing/error",MID(GB59,FIND("male,",GB59)+6,(FIND(")",GB59)-(FIND("male,",GB59)+6)))))</f>
        <v/>
      </c>
      <c r="FY59" s="98" t="str">
        <f>IF(FU59="","",(MID(FU59,(SEARCH("^^",SUBSTITUTE(FU59," ","^^",LEN(FU59)-LEN(SUBSTITUTE(FU59," ","")))))+1,99)&amp;"_"&amp;LEFT(FU59,FIND(" ",FU59)-1)&amp;"_"&amp;FV59))</f>
        <v/>
      </c>
      <c r="GA59" s="89"/>
      <c r="GB59" s="158"/>
      <c r="GC59" s="90" t="str">
        <f>IF(GG59="","",GC$3)</f>
        <v/>
      </c>
      <c r="GD59" s="91" t="str">
        <f>IF(GG59="","",GC$1)</f>
        <v/>
      </c>
      <c r="GE59" s="92"/>
      <c r="GF59" s="93"/>
      <c r="GG59" s="94" t="str">
        <f>IF(GN59="","",IF(ISNUMBER(SEARCH(":",GN59)),MID(GN59,FIND(":",GN59)+2,FIND("(",GN59)-FIND(":",GN59)-3),LEFT(GN59,FIND("(",GN59)-2)))</f>
        <v/>
      </c>
      <c r="GH59" s="95" t="str">
        <f>IF(GN59="","",MID(GN59,FIND("(",GN59)+1,4))</f>
        <v/>
      </c>
      <c r="GI59" s="96" t="str">
        <f>IF(ISNUMBER(SEARCH("*female*",GN59)),"female",IF(ISNUMBER(SEARCH("*male*",GN59)),"male",""))</f>
        <v/>
      </c>
      <c r="GJ59" s="97" t="str">
        <f>IF(GN59="","",IF(ISERROR(MID(GN59,FIND("male,",GN59)+6,(FIND(")",GN59)-(FIND("male,",GN59)+6))))=TRUE,"missing/error",MID(GN59,FIND("male,",GN59)+6,(FIND(")",GN59)-(FIND("male,",GN59)+6)))))</f>
        <v/>
      </c>
      <c r="GK59" s="98" t="str">
        <f>IF(GG59="","",(MID(GG59,(SEARCH("^^",SUBSTITUTE(GG59," ","^^",LEN(GG59)-LEN(SUBSTITUTE(GG59," ","")))))+1,99)&amp;"_"&amp;LEFT(GG59,FIND(" ",GG59)-1)&amp;"_"&amp;GH59))</f>
        <v/>
      </c>
      <c r="GM59" s="89"/>
      <c r="GN59" s="158"/>
      <c r="GO59" s="90" t="str">
        <f>IF(GS59="","",GO$3)</f>
        <v/>
      </c>
      <c r="GP59" s="91" t="str">
        <f>IF(GS59="","",GO$1)</f>
        <v/>
      </c>
      <c r="GQ59" s="92"/>
      <c r="GR59" s="93"/>
      <c r="GS59" s="94" t="str">
        <f>IF(GZ59="","",IF(ISNUMBER(SEARCH(":",GZ59)),MID(GZ59,FIND(":",GZ59)+2,FIND("(",GZ59)-FIND(":",GZ59)-3),LEFT(GZ59,FIND("(",GZ59)-2)))</f>
        <v/>
      </c>
      <c r="GT59" s="95" t="str">
        <f>IF(GZ59="","",MID(GZ59,FIND("(",GZ59)+1,4))</f>
        <v/>
      </c>
      <c r="GU59" s="96" t="str">
        <f>IF(ISNUMBER(SEARCH("*female*",GZ59)),"female",IF(ISNUMBER(SEARCH("*male*",GZ59)),"male",""))</f>
        <v/>
      </c>
      <c r="GV59" s="97" t="str">
        <f>IF(GZ59="","",IF(ISERROR(MID(GZ59,FIND("male,",GZ59)+6,(FIND(")",GZ59)-(FIND("male,",GZ59)+6))))=TRUE,"missing/error",MID(GZ59,FIND("male,",GZ59)+6,(FIND(")",GZ59)-(FIND("male,",GZ59)+6)))))</f>
        <v/>
      </c>
      <c r="GW59" s="98" t="str">
        <f>IF(GS59="","",(MID(GS59,(SEARCH("^^",SUBSTITUTE(GS59," ","^^",LEN(GS59)-LEN(SUBSTITUTE(GS59," ","")))))+1,99)&amp;"_"&amp;LEFT(GS59,FIND(" ",GS59)-1)&amp;"_"&amp;GT59))</f>
        <v/>
      </c>
      <c r="GY59" s="89"/>
      <c r="GZ59" s="158"/>
      <c r="HA59" s="90" t="str">
        <f>IF(HE59="","",HA$3)</f>
        <v/>
      </c>
      <c r="HB59" s="91" t="str">
        <f>IF(HE59="","",HA$1)</f>
        <v/>
      </c>
      <c r="HC59" s="92"/>
      <c r="HD59" s="93"/>
      <c r="HE59" s="94" t="str">
        <f>IF(HL59="","",IF(ISNUMBER(SEARCH(":",HL59)),MID(HL59,FIND(":",HL59)+2,FIND("(",HL59)-FIND(":",HL59)-3),LEFT(HL59,FIND("(",HL59)-2)))</f>
        <v/>
      </c>
      <c r="HF59" s="95" t="str">
        <f>IF(HL59="","",MID(HL59,FIND("(",HL59)+1,4))</f>
        <v/>
      </c>
      <c r="HG59" s="96" t="str">
        <f>IF(ISNUMBER(SEARCH("*female*",HL59)),"female",IF(ISNUMBER(SEARCH("*male*",HL59)),"male",""))</f>
        <v/>
      </c>
      <c r="HH59" s="97" t="str">
        <f>IF(HL59="","",IF(ISERROR(MID(HL59,FIND("male,",HL59)+6,(FIND(")",HL59)-(FIND("male,",HL59)+6))))=TRUE,"missing/error",MID(HL59,FIND("male,",HL59)+6,(FIND(")",HL59)-(FIND("male,",HL59)+6)))))</f>
        <v/>
      </c>
      <c r="HI59" s="98" t="str">
        <f>IF(HE59="","",(MID(HE59,(SEARCH("^^",SUBSTITUTE(HE59," ","^^",LEN(HE59)-LEN(SUBSTITUTE(HE59," ","")))))+1,99)&amp;"_"&amp;LEFT(HE59,FIND(" ",HE59)-1)&amp;"_"&amp;HF59))</f>
        <v/>
      </c>
      <c r="HK59" s="89"/>
      <c r="HL59" s="158" t="s">
        <v>292</v>
      </c>
      <c r="HM59" s="90" t="str">
        <f>IF(HQ59="","",HM$3)</f>
        <v/>
      </c>
      <c r="HN59" s="91" t="str">
        <f>IF(HQ59="","",HM$1)</f>
        <v/>
      </c>
      <c r="HO59" s="92"/>
      <c r="HP59" s="93"/>
      <c r="HQ59" s="94" t="str">
        <f>IF(HX59="","",IF(ISNUMBER(SEARCH(":",HX59)),MID(HX59,FIND(":",HX59)+2,FIND("(",HX59)-FIND(":",HX59)-3),LEFT(HX59,FIND("(",HX59)-2)))</f>
        <v/>
      </c>
      <c r="HR59" s="95" t="str">
        <f>IF(HX59="","",MID(HX59,FIND("(",HX59)+1,4))</f>
        <v/>
      </c>
      <c r="HS59" s="96" t="str">
        <f>IF(ISNUMBER(SEARCH("*female*",HX59)),"female",IF(ISNUMBER(SEARCH("*male*",HX59)),"male",""))</f>
        <v/>
      </c>
      <c r="HT59" s="97" t="str">
        <f>IF(HX59="","",IF(ISERROR(MID(HX59,FIND("male,",HX59)+6,(FIND(")",HX59)-(FIND("male,",HX59)+6))))=TRUE,"missing/error",MID(HX59,FIND("male,",HX59)+6,(FIND(")",HX59)-(FIND("male,",HX59)+6)))))</f>
        <v/>
      </c>
      <c r="HU59" s="98" t="str">
        <f>IF(HQ59="","",(MID(HQ59,(SEARCH("^^",SUBSTITUTE(HQ59," ","^^",LEN(HQ59)-LEN(SUBSTITUTE(HQ59," ","")))))+1,99)&amp;"_"&amp;LEFT(HQ59,FIND(" ",HQ59)-1)&amp;"_"&amp;HR59))</f>
        <v/>
      </c>
      <c r="HW59" s="89"/>
      <c r="HX59" s="158"/>
      <c r="HY59" s="90" t="str">
        <f>IF(IC59="","",HY$3)</f>
        <v/>
      </c>
      <c r="HZ59" s="91" t="str">
        <f>IF(IC59="","",HY$1)</f>
        <v/>
      </c>
      <c r="IA59" s="92"/>
      <c r="IB59" s="93"/>
      <c r="IC59" s="94" t="str">
        <f>IF(IJ59="","",IF(ISNUMBER(SEARCH(":",IJ59)),MID(IJ59,FIND(":",IJ59)+2,FIND("(",IJ59)-FIND(":",IJ59)-3),LEFT(IJ59,FIND("(",IJ59)-2)))</f>
        <v/>
      </c>
      <c r="ID59" s="95" t="str">
        <f>IF(IJ59="","",MID(IJ59,FIND("(",IJ59)+1,4))</f>
        <v/>
      </c>
      <c r="IE59" s="96" t="str">
        <f>IF(ISNUMBER(SEARCH("*female*",IJ59)),"female",IF(ISNUMBER(SEARCH("*male*",IJ59)),"male",""))</f>
        <v/>
      </c>
      <c r="IF59" s="97" t="str">
        <f>IF(IJ59="","",IF(ISERROR(MID(IJ59,FIND("male,",IJ59)+6,(FIND(")",IJ59)-(FIND("male,",IJ59)+6))))=TRUE,"missing/error",MID(IJ59,FIND("male,",IJ59)+6,(FIND(")",IJ59)-(FIND("male,",IJ59)+6)))))</f>
        <v/>
      </c>
      <c r="IG59" s="98" t="str">
        <f>IF(IC59="","",(MID(IC59,(SEARCH("^^",SUBSTITUTE(IC59," ","^^",LEN(IC59)-LEN(SUBSTITUTE(IC59," ","")))))+1,99)&amp;"_"&amp;LEFT(IC59,FIND(" ",IC59)-1)&amp;"_"&amp;ID59))</f>
        <v/>
      </c>
      <c r="II59" s="89"/>
      <c r="IJ59" s="158"/>
      <c r="IK59" s="90" t="str">
        <f>IF(IO59="","",IK$3)</f>
        <v/>
      </c>
      <c r="IL59" s="91" t="str">
        <f>IF(IO59="","",IK$1)</f>
        <v/>
      </c>
      <c r="IM59" s="92"/>
      <c r="IN59" s="93"/>
      <c r="IO59" s="94" t="str">
        <f>IF(IV59="","",IF(ISNUMBER(SEARCH(":",IV59)),MID(IV59,FIND(":",IV59)+2,FIND("(",IV59)-FIND(":",IV59)-3),LEFT(IV59,FIND("(",IV59)-2)))</f>
        <v/>
      </c>
      <c r="IP59" s="95" t="str">
        <f>IF(IV59="","",MID(IV59,FIND("(",IV59)+1,4))</f>
        <v/>
      </c>
      <c r="IQ59" s="96" t="str">
        <f>IF(ISNUMBER(SEARCH("*female*",IV59)),"female",IF(ISNUMBER(SEARCH("*male*",IV59)),"male",""))</f>
        <v/>
      </c>
      <c r="IR59" s="97" t="str">
        <f>IF(IV59="","",IF(ISERROR(MID(IV59,FIND("male,",IV59)+6,(FIND(")",IV59)-(FIND("male,",IV59)+6))))=TRUE,"missing/error",MID(IV59,FIND("male,",IV59)+6,(FIND(")",IV59)-(FIND("male,",IV59)+6)))))</f>
        <v/>
      </c>
      <c r="IS59" s="98" t="str">
        <f>IF(IO59="","",(MID(IO59,(SEARCH("^^",SUBSTITUTE(IO59," ","^^",LEN(IO59)-LEN(SUBSTITUTE(IO59," ","")))))+1,99)&amp;"_"&amp;LEFT(IO59,FIND(" ",IO59)-1)&amp;"_"&amp;IP59))</f>
        <v/>
      </c>
      <c r="IU59" s="89"/>
      <c r="IV59" s="158"/>
      <c r="IW59" s="90" t="str">
        <f>IF(JA59="","",IW$3)</f>
        <v/>
      </c>
      <c r="IX59" s="91" t="str">
        <f>IF(JA59="","",IW$1)</f>
        <v/>
      </c>
      <c r="IY59" s="92"/>
      <c r="IZ59" s="93"/>
      <c r="JA59" s="94" t="str">
        <f>IF(JH59="","",IF(ISNUMBER(SEARCH(":",JH59)),MID(JH59,FIND(":",JH59)+2,FIND("(",JH59)-FIND(":",JH59)-3),LEFT(JH59,FIND("(",JH59)-2)))</f>
        <v/>
      </c>
      <c r="JB59" s="95" t="str">
        <f>IF(JH59="","",MID(JH59,FIND("(",JH59)+1,4))</f>
        <v/>
      </c>
      <c r="JC59" s="96" t="str">
        <f>IF(ISNUMBER(SEARCH("*female*",JH59)),"female",IF(ISNUMBER(SEARCH("*male*",JH59)),"male",""))</f>
        <v/>
      </c>
      <c r="JD59" s="97" t="str">
        <f>IF(JH59="","",IF(ISERROR(MID(JH59,FIND("male,",JH59)+6,(FIND(")",JH59)-(FIND("male,",JH59)+6))))=TRUE,"missing/error",MID(JH59,FIND("male,",JH59)+6,(FIND(")",JH59)-(FIND("male,",JH59)+6)))))</f>
        <v/>
      </c>
      <c r="JE59" s="98" t="str">
        <f>IF(JA59="","",(MID(JA59,(SEARCH("^^",SUBSTITUTE(JA59," ","^^",LEN(JA59)-LEN(SUBSTITUTE(JA59," ","")))))+1,99)&amp;"_"&amp;LEFT(JA59,FIND(" ",JA59)-1)&amp;"_"&amp;JB59))</f>
        <v/>
      </c>
      <c r="JG59" s="89"/>
      <c r="JH59" s="146"/>
      <c r="JI59" s="90" t="str">
        <f>IF(JM59="","",JI$3)</f>
        <v/>
      </c>
      <c r="JJ59" s="91" t="str">
        <f>IF(JM59="","",JI$1)</f>
        <v/>
      </c>
      <c r="JK59" s="92"/>
      <c r="JL59" s="93"/>
      <c r="JM59" s="94" t="str">
        <f>IF(JT59="","",IF(ISNUMBER(SEARCH(":",JT59)),MID(JT59,FIND(":",JT59)+2,FIND("(",JT59)-FIND(":",JT59)-3),LEFT(JT59,FIND("(",JT59)-2)))</f>
        <v/>
      </c>
      <c r="JN59" s="95" t="str">
        <f>IF(JT59="","",MID(JT59,FIND("(",JT59)+1,4))</f>
        <v/>
      </c>
      <c r="JO59" s="96" t="str">
        <f>IF(ISNUMBER(SEARCH("*female*",JT59)),"female",IF(ISNUMBER(SEARCH("*male*",JT59)),"male",""))</f>
        <v/>
      </c>
      <c r="JP59" s="97" t="str">
        <f>IF(JT59="","",IF(ISERROR(MID(JT59,FIND("male,",JT59)+6,(FIND(")",JT59)-(FIND("male,",JT59)+6))))=TRUE,"missing/error",MID(JT59,FIND("male,",JT59)+6,(FIND(")",JT59)-(FIND("male,",JT59)+6)))))</f>
        <v/>
      </c>
      <c r="JQ59" s="98" t="str">
        <f>IF(JM59="","",(MID(JM59,(SEARCH("^^",SUBSTITUTE(JM59," ","^^",LEN(JM59)-LEN(SUBSTITUTE(JM59," ","")))))+1,99)&amp;"_"&amp;LEFT(JM59,FIND(" ",JM59)-1)&amp;"_"&amp;JN59))</f>
        <v/>
      </c>
      <c r="JS59" s="89"/>
      <c r="JT59" s="146"/>
      <c r="JU59" s="90" t="str">
        <f>IF(JY59="","",JU$3)</f>
        <v/>
      </c>
      <c r="JV59" s="91" t="str">
        <f>IF(JY59="","",JU$1)</f>
        <v/>
      </c>
      <c r="JW59" s="92"/>
      <c r="JX59" s="93"/>
      <c r="JY59" s="94" t="str">
        <f>IF(KF59="","",IF(ISNUMBER(SEARCH(":",KF59)),MID(KF59,FIND(":",KF59)+2,FIND("(",KF59)-FIND(":",KF59)-3),LEFT(KF59,FIND("(",KF59)-2)))</f>
        <v/>
      </c>
      <c r="JZ59" s="95" t="str">
        <f>IF(KF59="","",MID(KF59,FIND("(",KF59)+1,4))</f>
        <v/>
      </c>
      <c r="KA59" s="96" t="str">
        <f>IF(ISNUMBER(SEARCH("*female*",KF59)),"female",IF(ISNUMBER(SEARCH("*male*",KF59)),"male",""))</f>
        <v/>
      </c>
      <c r="KB59" s="97" t="str">
        <f>IF(KF59="","",IF(ISERROR(MID(KF59,FIND("male,",KF59)+6,(FIND(")",KF59)-(FIND("male,",KF59)+6))))=TRUE,"missing/error",MID(KF59,FIND("male,",KF59)+6,(FIND(")",KF59)-(FIND("male,",KF59)+6)))))</f>
        <v/>
      </c>
      <c r="KC59" s="98" t="str">
        <f>IF(JY59="","",(MID(JY59,(SEARCH("^^",SUBSTITUTE(JY59," ","^^",LEN(JY59)-LEN(SUBSTITUTE(JY59," ","")))))+1,99)&amp;"_"&amp;LEFT(JY59,FIND(" ",JY59)-1)&amp;"_"&amp;JZ59))</f>
        <v/>
      </c>
      <c r="KE59" s="89"/>
      <c r="KF59" s="146"/>
    </row>
    <row r="60" spans="1:292" ht="13.5" customHeight="1">
      <c r="A60" s="16"/>
      <c r="B60" s="89" t="s">
        <v>922</v>
      </c>
      <c r="D60" s="158" t="s">
        <v>923</v>
      </c>
      <c r="E60" s="90"/>
      <c r="F60" s="91"/>
      <c r="G60" s="92"/>
      <c r="H60" s="93"/>
      <c r="I60" s="94" t="s">
        <v>292</v>
      </c>
      <c r="J60" s="95"/>
      <c r="K60" s="96"/>
      <c r="L60" s="97"/>
      <c r="M60" s="98" t="s">
        <v>292</v>
      </c>
      <c r="O60" s="89"/>
      <c r="P60" s="158"/>
      <c r="Q60" s="90"/>
      <c r="R60" s="91"/>
      <c r="S60" s="92"/>
      <c r="T60" s="93"/>
      <c r="U60" s="94" t="s">
        <v>292</v>
      </c>
      <c r="V60" s="95"/>
      <c r="W60" s="96"/>
      <c r="X60" s="97"/>
      <c r="Y60" s="98" t="s">
        <v>292</v>
      </c>
      <c r="AA60" s="89"/>
      <c r="AB60" s="158"/>
      <c r="AC60" s="90"/>
      <c r="AD60" s="91"/>
      <c r="AE60" s="92"/>
      <c r="AF60" s="93"/>
      <c r="AG60" s="94" t="s">
        <v>292</v>
      </c>
      <c r="AH60" s="95"/>
      <c r="AI60" s="96"/>
      <c r="AJ60" s="97"/>
      <c r="AK60" s="98" t="s">
        <v>292</v>
      </c>
      <c r="AM60" s="89"/>
      <c r="AN60" s="158"/>
      <c r="AO60" s="90"/>
      <c r="AP60" s="91"/>
      <c r="AQ60" s="92"/>
      <c r="AR60" s="93"/>
      <c r="AS60" s="94" t="s">
        <v>292</v>
      </c>
      <c r="AT60" s="95"/>
      <c r="AU60" s="96"/>
      <c r="AV60" s="97"/>
      <c r="AW60" s="98" t="s">
        <v>292</v>
      </c>
      <c r="AY60" s="89"/>
      <c r="AZ60" s="158"/>
      <c r="BA60" s="90"/>
      <c r="BB60" s="91"/>
      <c r="BC60" s="92"/>
      <c r="BD60" s="93"/>
      <c r="BE60" s="94" t="s">
        <v>292</v>
      </c>
      <c r="BF60" s="95"/>
      <c r="BG60" s="96"/>
      <c r="BH60" s="97"/>
      <c r="BI60" s="98" t="s">
        <v>292</v>
      </c>
      <c r="BK60" s="89"/>
      <c r="BL60" s="158"/>
      <c r="BM60" s="90">
        <v>39448</v>
      </c>
      <c r="BN60" s="91" t="s">
        <v>441</v>
      </c>
      <c r="BO60" s="92">
        <v>39275</v>
      </c>
      <c r="BP60" s="93">
        <v>39437</v>
      </c>
      <c r="BQ60" s="94" t="s">
        <v>937</v>
      </c>
      <c r="BR60" s="95">
        <v>1965</v>
      </c>
      <c r="BS60" s="96" t="s">
        <v>790</v>
      </c>
      <c r="BT60" s="97" t="s">
        <v>631</v>
      </c>
      <c r="BU60" s="98" t="s">
        <v>938</v>
      </c>
      <c r="BW60" s="89" t="s">
        <v>939</v>
      </c>
      <c r="BX60" s="158"/>
      <c r="BY60" s="90"/>
      <c r="BZ60" s="91"/>
      <c r="CA60" s="92"/>
      <c r="CB60" s="93"/>
      <c r="CC60" s="94" t="s">
        <v>292</v>
      </c>
      <c r="CD60" s="95"/>
      <c r="CE60" s="96"/>
      <c r="CF60" s="97"/>
      <c r="CG60" s="98" t="s">
        <v>292</v>
      </c>
      <c r="CI60" s="89"/>
      <c r="CJ60" s="158"/>
      <c r="CK60" s="90"/>
      <c r="CL60" s="91"/>
      <c r="CM60" s="92"/>
      <c r="CN60" s="93"/>
      <c r="CO60" s="94" t="s">
        <v>292</v>
      </c>
      <c r="CP60" s="95"/>
      <c r="CQ60" s="96"/>
      <c r="CR60" s="97"/>
      <c r="CS60" s="98" t="s">
        <v>292</v>
      </c>
      <c r="CU60" s="89"/>
      <c r="CV60" s="158"/>
      <c r="CW60" s="90"/>
      <c r="CX60" s="91"/>
      <c r="CY60" s="92"/>
      <c r="CZ60" s="93"/>
      <c r="DA60" s="94" t="s">
        <v>292</v>
      </c>
      <c r="DB60" s="95"/>
      <c r="DC60" s="96"/>
      <c r="DD60" s="97"/>
      <c r="DE60" s="98" t="s">
        <v>292</v>
      </c>
      <c r="DG60" s="89"/>
      <c r="DH60" s="158"/>
      <c r="DI60" s="90"/>
      <c r="DJ60" s="91"/>
      <c r="DK60" s="92"/>
      <c r="DL60" s="93"/>
      <c r="DM60" s="94" t="s">
        <v>292</v>
      </c>
      <c r="DN60" s="95"/>
      <c r="DO60" s="96"/>
      <c r="DP60" s="97"/>
      <c r="DQ60" s="98" t="s">
        <v>292</v>
      </c>
      <c r="DS60" s="89"/>
      <c r="DT60" s="158"/>
      <c r="DU60" s="90" t="str">
        <f>IF(DY60="","",DU$3)</f>
        <v/>
      </c>
      <c r="DV60" s="91" t="str">
        <f>IF(DY60="","",DU$1)</f>
        <v/>
      </c>
      <c r="DW60" s="92" t="str">
        <f>IF(DY60="","",DU$2)</f>
        <v/>
      </c>
      <c r="DX60" s="93" t="str">
        <f>IF(DY60="","",DU$3)</f>
        <v/>
      </c>
      <c r="DY60" s="94" t="str">
        <f>IF(EF60="","",IF(ISNUMBER(SEARCH(":",EF60)),MID(EF60,FIND(":",EF60)+2,FIND("(",EF60)-FIND(":",EF60)-3),LEFT(EF60,FIND("(",EF60)-2)))</f>
        <v/>
      </c>
      <c r="DZ60" s="95" t="str">
        <f>IF(EF60="","",MID(EF60,FIND("(",EF60)+1,4))</f>
        <v/>
      </c>
      <c r="EA60" s="96" t="str">
        <f>IF(ISNUMBER(SEARCH("*female*",EF60)),"female",IF(ISNUMBER(SEARCH("*male*",EF60)),"male",""))</f>
        <v/>
      </c>
      <c r="EB60" s="97" t="s">
        <v>292</v>
      </c>
      <c r="EC60" s="98" t="str">
        <f>IF(DY60="","",(MID(DY60,(SEARCH("^^",SUBSTITUTE(DY60," ","^^",LEN(DY60)-LEN(SUBSTITUTE(DY60," ","")))))+1,99)&amp;"_"&amp;LEFT(DY60,FIND(" ",DY60)-1)&amp;"_"&amp;DZ60))</f>
        <v/>
      </c>
      <c r="EE60" s="89"/>
      <c r="EF60" s="158"/>
      <c r="EG60" s="90" t="str">
        <f t="shared" si="165"/>
        <v/>
      </c>
      <c r="EH60" s="91" t="str">
        <f t="shared" si="166"/>
        <v/>
      </c>
      <c r="EI60" s="92" t="str">
        <f t="shared" si="167"/>
        <v/>
      </c>
      <c r="EJ60" s="93" t="str">
        <f t="shared" si="168"/>
        <v/>
      </c>
      <c r="EK60" s="94" t="str">
        <f t="shared" si="169"/>
        <v/>
      </c>
      <c r="EL60" s="95" t="str">
        <f t="shared" si="170"/>
        <v/>
      </c>
      <c r="EM60" s="96" t="str">
        <f t="shared" si="171"/>
        <v/>
      </c>
      <c r="EN60" s="97" t="str">
        <f t="shared" si="172"/>
        <v/>
      </c>
      <c r="EO60" s="98" t="str">
        <f t="shared" si="173"/>
        <v/>
      </c>
      <c r="EQ60" s="89"/>
      <c r="ER60" s="158"/>
      <c r="ES60" s="90" t="str">
        <f>IF(EW60="","",ES$3)</f>
        <v/>
      </c>
      <c r="ET60" s="91" t="str">
        <f>IF(EW60="","",ES$1)</f>
        <v/>
      </c>
      <c r="EU60" s="92"/>
      <c r="EV60" s="93"/>
      <c r="EW60" s="94" t="str">
        <f>IF(FD60="","",IF(ISNUMBER(SEARCH(":",FD60)),MID(FD60,FIND(":",FD60)+2,FIND("(",FD60)-FIND(":",FD60)-3),LEFT(FD60,FIND("(",FD60)-2)))</f>
        <v/>
      </c>
      <c r="EX60" s="95" t="str">
        <f>IF(FD60="","",MID(FD60,FIND("(",FD60)+1,4))</f>
        <v/>
      </c>
      <c r="EY60" s="96" t="str">
        <f>IF(ISNUMBER(SEARCH("*female*",FD60)),"female",IF(ISNUMBER(SEARCH("*male*",FD60)),"male",""))</f>
        <v/>
      </c>
      <c r="EZ60" s="97" t="str">
        <f>IF(FD60="","",IF(ISERROR(MID(FD60,FIND("male,",FD60)+6,(FIND(")",FD60)-(FIND("male,",FD60)+6))))=TRUE,"missing/error",MID(FD60,FIND("male,",FD60)+6,(FIND(")",FD60)-(FIND("male,",FD60)+6)))))</f>
        <v/>
      </c>
      <c r="FA60" s="98" t="str">
        <f>IF(EW60="","",(MID(EW60,(SEARCH("^^",SUBSTITUTE(EW60," ","^^",LEN(EW60)-LEN(SUBSTITUTE(EW60," ","")))))+1,99)&amp;"_"&amp;LEFT(EW60,FIND(" ",EW60)-1)&amp;"_"&amp;EX60))</f>
        <v/>
      </c>
      <c r="FC60" s="89"/>
      <c r="FD60" s="158"/>
      <c r="FE60" s="90" t="str">
        <f t="shared" si="48"/>
        <v/>
      </c>
      <c r="FF60" s="91" t="str">
        <f t="shared" si="49"/>
        <v/>
      </c>
      <c r="FG60" s="92" t="str">
        <f t="shared" si="50"/>
        <v/>
      </c>
      <c r="FH60" s="93" t="str">
        <f t="shared" si="51"/>
        <v/>
      </c>
      <c r="FI60" s="94" t="str">
        <f t="shared" si="52"/>
        <v/>
      </c>
      <c r="FJ60" s="95" t="str">
        <f t="shared" si="53"/>
        <v/>
      </c>
      <c r="FK60" s="96" t="str">
        <f t="shared" si="54"/>
        <v/>
      </c>
      <c r="FL60" s="97" t="str">
        <f t="shared" si="55"/>
        <v/>
      </c>
      <c r="FM60" s="98" t="str">
        <f t="shared" si="56"/>
        <v/>
      </c>
      <c r="FO60" s="89"/>
      <c r="FP60" s="217"/>
      <c r="FQ60" s="90" t="str">
        <f>IF(FU60="","",#REF!)</f>
        <v/>
      </c>
      <c r="FR60" s="91" t="str">
        <f>IF(FU60="","",FQ$1)</f>
        <v/>
      </c>
      <c r="FS60" s="92"/>
      <c r="FT60" s="93"/>
      <c r="FU60" s="94" t="str">
        <f>IF(GB60="","",IF(ISNUMBER(SEARCH(":",GB60)),MID(GB60,FIND(":",GB60)+2,FIND("(",GB60)-FIND(":",GB60)-3),LEFT(GB60,FIND("(",GB60)-2)))</f>
        <v/>
      </c>
      <c r="FV60" s="95" t="str">
        <f>IF(GB60="","",MID(GB60,FIND("(",GB60)+1,4))</f>
        <v/>
      </c>
      <c r="FW60" s="96" t="str">
        <f>IF(ISNUMBER(SEARCH("*female*",GB60)),"female",IF(ISNUMBER(SEARCH("*male*",GB60)),"male",""))</f>
        <v/>
      </c>
      <c r="FX60" s="97" t="str">
        <f>IF(GB60="","",IF(ISERROR(MID(GB60,FIND("male,",GB60)+6,(FIND(")",GB60)-(FIND("male,",GB60)+6))))=TRUE,"missing/error",MID(GB60,FIND("male,",GB60)+6,(FIND(")",GB60)-(FIND("male,",GB60)+6)))))</f>
        <v/>
      </c>
      <c r="FY60" s="98" t="str">
        <f>IF(FU60="","",(MID(FU60,(SEARCH("^^",SUBSTITUTE(FU60," ","^^",LEN(FU60)-LEN(SUBSTITUTE(FU60," ","")))))+1,99)&amp;"_"&amp;LEFT(FU60,FIND(" ",FU60)-1)&amp;"_"&amp;FV60))</f>
        <v/>
      </c>
      <c r="GA60" s="89"/>
      <c r="GB60" s="158"/>
      <c r="GC60" s="90" t="str">
        <f>IF(GG60="","",GC$3)</f>
        <v/>
      </c>
      <c r="GD60" s="91" t="str">
        <f>IF(GG60="","",GC$1)</f>
        <v/>
      </c>
      <c r="GE60" s="92"/>
      <c r="GF60" s="93"/>
      <c r="GG60" s="94" t="str">
        <f>IF(GN60="","",IF(ISNUMBER(SEARCH(":",GN60)),MID(GN60,FIND(":",GN60)+2,FIND("(",GN60)-FIND(":",GN60)-3),LEFT(GN60,FIND("(",GN60)-2)))</f>
        <v/>
      </c>
      <c r="GH60" s="95" t="str">
        <f>IF(GN60="","",MID(GN60,FIND("(",GN60)+1,4))</f>
        <v/>
      </c>
      <c r="GI60" s="96" t="str">
        <f>IF(ISNUMBER(SEARCH("*female*",GN60)),"female",IF(ISNUMBER(SEARCH("*male*",GN60)),"male",""))</f>
        <v/>
      </c>
      <c r="GJ60" s="97" t="str">
        <f>IF(GN60="","",IF(ISERROR(MID(GN60,FIND("male,",GN60)+6,(FIND(")",GN60)-(FIND("male,",GN60)+6))))=TRUE,"missing/error",MID(GN60,FIND("male,",GN60)+6,(FIND(")",GN60)-(FIND("male,",GN60)+6)))))</f>
        <v/>
      </c>
      <c r="GK60" s="98" t="str">
        <f>IF(GG60="","",(MID(GG60,(SEARCH("^^",SUBSTITUTE(GG60," ","^^",LEN(GG60)-LEN(SUBSTITUTE(GG60," ","")))))+1,99)&amp;"_"&amp;LEFT(GG60,FIND(" ",GG60)-1)&amp;"_"&amp;GH60))</f>
        <v/>
      </c>
      <c r="GM60" s="89"/>
      <c r="GN60" s="158"/>
      <c r="GO60" s="90" t="str">
        <f>IF(GS60="","",GO$3)</f>
        <v/>
      </c>
      <c r="GP60" s="91" t="str">
        <f>IF(GS60="","",GO$1)</f>
        <v/>
      </c>
      <c r="GQ60" s="92"/>
      <c r="GR60" s="93"/>
      <c r="GS60" s="94" t="str">
        <f>IF(GZ60="","",IF(ISNUMBER(SEARCH(":",GZ60)),MID(GZ60,FIND(":",GZ60)+2,FIND("(",GZ60)-FIND(":",GZ60)-3),LEFT(GZ60,FIND("(",GZ60)-2)))</f>
        <v/>
      </c>
      <c r="GT60" s="95" t="str">
        <f>IF(GZ60="","",MID(GZ60,FIND("(",GZ60)+1,4))</f>
        <v/>
      </c>
      <c r="GU60" s="96" t="str">
        <f>IF(ISNUMBER(SEARCH("*female*",GZ60)),"female",IF(ISNUMBER(SEARCH("*male*",GZ60)),"male",""))</f>
        <v/>
      </c>
      <c r="GV60" s="97" t="str">
        <f>IF(GZ60="","",IF(ISERROR(MID(GZ60,FIND("male,",GZ60)+6,(FIND(")",GZ60)-(FIND("male,",GZ60)+6))))=TRUE,"missing/error",MID(GZ60,FIND("male,",GZ60)+6,(FIND(")",GZ60)-(FIND("male,",GZ60)+6)))))</f>
        <v/>
      </c>
      <c r="GW60" s="98" t="str">
        <f>IF(GS60="","",(MID(GS60,(SEARCH("^^",SUBSTITUTE(GS60," ","^^",LEN(GS60)-LEN(SUBSTITUTE(GS60," ","")))))+1,99)&amp;"_"&amp;LEFT(GS60,FIND(" ",GS60)-1)&amp;"_"&amp;GT60))</f>
        <v/>
      </c>
      <c r="GY60" s="89"/>
      <c r="GZ60" s="158"/>
      <c r="HA60" s="90"/>
      <c r="HB60" s="91"/>
      <c r="HC60" s="92"/>
      <c r="HD60" s="93"/>
      <c r="HE60" s="94"/>
      <c r="HF60" s="95"/>
      <c r="HG60" s="96"/>
      <c r="HH60" s="97"/>
      <c r="HI60" s="98"/>
      <c r="HK60" s="89"/>
      <c r="HL60" s="158"/>
      <c r="HM60" s="90" t="str">
        <f>IF(HQ60="","",HM$3)</f>
        <v/>
      </c>
      <c r="HN60" s="91" t="str">
        <f>IF(HQ60="","",HM$1)</f>
        <v/>
      </c>
      <c r="HO60" s="92"/>
      <c r="HP60" s="93"/>
      <c r="HQ60" s="94" t="str">
        <f>IF(HX60="","",IF(ISNUMBER(SEARCH(":",HX60)),MID(HX60,FIND(":",HX60)+2,FIND("(",HX60)-FIND(":",HX60)-3),LEFT(HX60,FIND("(",HX60)-2)))</f>
        <v/>
      </c>
      <c r="HR60" s="95" t="str">
        <f>IF(HX60="","",MID(HX60,FIND("(",HX60)+1,4))</f>
        <v/>
      </c>
      <c r="HS60" s="96" t="str">
        <f>IF(ISNUMBER(SEARCH("*female*",HX60)),"female",IF(ISNUMBER(SEARCH("*male*",HX60)),"male",""))</f>
        <v/>
      </c>
      <c r="HT60" s="97" t="str">
        <f>IF(HX60="","",IF(ISERROR(MID(HX60,FIND("male,",HX60)+6,(FIND(")",HX60)-(FIND("male,",HX60)+6))))=TRUE,"missing/error",MID(HX60,FIND("male,",HX60)+6,(FIND(")",HX60)-(FIND("male,",HX60)+6)))))</f>
        <v/>
      </c>
      <c r="HU60" s="98" t="str">
        <f>IF(HQ60="","",(MID(HQ60,(SEARCH("^^",SUBSTITUTE(HQ60," ","^^",LEN(HQ60)-LEN(SUBSTITUTE(HQ60," ","")))))+1,99)&amp;"_"&amp;LEFT(HQ60,FIND(" ",HQ60)-1)&amp;"_"&amp;HR60))</f>
        <v/>
      </c>
      <c r="HW60" s="89"/>
      <c r="HX60" s="158"/>
      <c r="HY60" s="90" t="str">
        <f>IF(IC60="","",HY$3)</f>
        <v/>
      </c>
      <c r="HZ60" s="91" t="str">
        <f>IF(IC60="","",HY$1)</f>
        <v/>
      </c>
      <c r="IA60" s="92"/>
      <c r="IB60" s="93"/>
      <c r="IC60" s="94" t="str">
        <f>IF(IJ60="","",IF(ISNUMBER(SEARCH(":",IJ60)),MID(IJ60,FIND(":",IJ60)+2,FIND("(",IJ60)-FIND(":",IJ60)-3),LEFT(IJ60,FIND("(",IJ60)-2)))</f>
        <v/>
      </c>
      <c r="ID60" s="95" t="str">
        <f>IF(IJ60="","",MID(IJ60,FIND("(",IJ60)+1,4))</f>
        <v/>
      </c>
      <c r="IE60" s="96" t="str">
        <f>IF(ISNUMBER(SEARCH("*female*",IJ60)),"female",IF(ISNUMBER(SEARCH("*male*",IJ60)),"male",""))</f>
        <v/>
      </c>
      <c r="IF60" s="97" t="str">
        <f>IF(IJ60="","",IF(ISERROR(MID(IJ60,FIND("male,",IJ60)+6,(FIND(")",IJ60)-(FIND("male,",IJ60)+6))))=TRUE,"missing/error",MID(IJ60,FIND("male,",IJ60)+6,(FIND(")",IJ60)-(FIND("male,",IJ60)+6)))))</f>
        <v/>
      </c>
      <c r="IG60" s="98" t="str">
        <f>IF(IC60="","",(MID(IC60,(SEARCH("^^",SUBSTITUTE(IC60," ","^^",LEN(IC60)-LEN(SUBSTITUTE(IC60," ","")))))+1,99)&amp;"_"&amp;LEFT(IC60,FIND(" ",IC60)-1)&amp;"_"&amp;ID60))</f>
        <v/>
      </c>
      <c r="II60" s="89"/>
      <c r="IJ60" s="158"/>
      <c r="IK60" s="90" t="str">
        <f>IF(IO60="","",IK$3)</f>
        <v/>
      </c>
      <c r="IL60" s="91" t="str">
        <f>IF(IO60="","",IK$1)</f>
        <v/>
      </c>
      <c r="IM60" s="92"/>
      <c r="IN60" s="93"/>
      <c r="IO60" s="94" t="str">
        <f>IF(IV60="","",IF(ISNUMBER(SEARCH(":",IV60)),MID(IV60,FIND(":",IV60)+2,FIND("(",IV60)-FIND(":",IV60)-3),LEFT(IV60,FIND("(",IV60)-2)))</f>
        <v/>
      </c>
      <c r="IP60" s="95" t="str">
        <f>IF(IV60="","",MID(IV60,FIND("(",IV60)+1,4))</f>
        <v/>
      </c>
      <c r="IQ60" s="96" t="str">
        <f>IF(ISNUMBER(SEARCH("*female*",IV60)),"female",IF(ISNUMBER(SEARCH("*male*",IV60)),"male",""))</f>
        <v/>
      </c>
      <c r="IR60" s="97" t="str">
        <f>IF(IV60="","",IF(ISERROR(MID(IV60,FIND("male,",IV60)+6,(FIND(")",IV60)-(FIND("male,",IV60)+6))))=TRUE,"missing/error",MID(IV60,FIND("male,",IV60)+6,(FIND(")",IV60)-(FIND("male,",IV60)+6)))))</f>
        <v/>
      </c>
      <c r="IS60" s="98" t="str">
        <f>IF(IO60="","",(MID(IO60,(SEARCH("^^",SUBSTITUTE(IO60," ","^^",LEN(IO60)-LEN(SUBSTITUTE(IO60," ","")))))+1,99)&amp;"_"&amp;LEFT(IO60,FIND(" ",IO60)-1)&amp;"_"&amp;IP60))</f>
        <v/>
      </c>
      <c r="IU60" s="89"/>
      <c r="IV60" s="158"/>
      <c r="IW60" s="90" t="str">
        <f>IF(JA60="","",IW$3)</f>
        <v/>
      </c>
      <c r="IX60" s="91" t="str">
        <f>IF(JA60="","",IW$1)</f>
        <v/>
      </c>
      <c r="IY60" s="92"/>
      <c r="IZ60" s="93"/>
      <c r="JA60" s="94" t="str">
        <f>IF(JH60="","",IF(ISNUMBER(SEARCH(":",JH60)),MID(JH60,FIND(":",JH60)+2,FIND("(",JH60)-FIND(":",JH60)-3),LEFT(JH60,FIND("(",JH60)-2)))</f>
        <v/>
      </c>
      <c r="JB60" s="95" t="str">
        <f>IF(JH60="","",MID(JH60,FIND("(",JH60)+1,4))</f>
        <v/>
      </c>
      <c r="JC60" s="96" t="str">
        <f>IF(ISNUMBER(SEARCH("*female*",JH60)),"female",IF(ISNUMBER(SEARCH("*male*",JH60)),"male",""))</f>
        <v/>
      </c>
      <c r="JD60" s="97" t="str">
        <f>IF(JH60="","",IF(ISERROR(MID(JH60,FIND("male,",JH60)+6,(FIND(")",JH60)-(FIND("male,",JH60)+6))))=TRUE,"missing/error",MID(JH60,FIND("male,",JH60)+6,(FIND(")",JH60)-(FIND("male,",JH60)+6)))))</f>
        <v/>
      </c>
      <c r="JE60" s="98" t="str">
        <f>IF(JA60="","",(MID(JA60,(SEARCH("^^",SUBSTITUTE(JA60," ","^^",LEN(JA60)-LEN(SUBSTITUTE(JA60," ","")))))+1,99)&amp;"_"&amp;LEFT(JA60,FIND(" ",JA60)-1)&amp;"_"&amp;JB60))</f>
        <v/>
      </c>
      <c r="JG60" s="89"/>
      <c r="JH60" s="146"/>
      <c r="JI60" s="90" t="str">
        <f>IF(JM60="","",JI$3)</f>
        <v/>
      </c>
      <c r="JJ60" s="91" t="str">
        <f>IF(JM60="","",JI$1)</f>
        <v/>
      </c>
      <c r="JK60" s="92"/>
      <c r="JL60" s="93"/>
      <c r="JM60" s="94" t="str">
        <f>IF(JT60="","",IF(ISNUMBER(SEARCH(":",JT60)),MID(JT60,FIND(":",JT60)+2,FIND("(",JT60)-FIND(":",JT60)-3),LEFT(JT60,FIND("(",JT60)-2)))</f>
        <v/>
      </c>
      <c r="JN60" s="95" t="str">
        <f>IF(JT60="","",MID(JT60,FIND("(",JT60)+1,4))</f>
        <v/>
      </c>
      <c r="JO60" s="96" t="str">
        <f>IF(ISNUMBER(SEARCH("*female*",JT60)),"female",IF(ISNUMBER(SEARCH("*male*",JT60)),"male",""))</f>
        <v/>
      </c>
      <c r="JP60" s="97" t="str">
        <f>IF(JT60="","",IF(ISERROR(MID(JT60,FIND("male,",JT60)+6,(FIND(")",JT60)-(FIND("male,",JT60)+6))))=TRUE,"missing/error",MID(JT60,FIND("male,",JT60)+6,(FIND(")",JT60)-(FIND("male,",JT60)+6)))))</f>
        <v/>
      </c>
      <c r="JQ60" s="98" t="str">
        <f>IF(JM60="","",(MID(JM60,(SEARCH("^^",SUBSTITUTE(JM60," ","^^",LEN(JM60)-LEN(SUBSTITUTE(JM60," ","")))))+1,99)&amp;"_"&amp;LEFT(JM60,FIND(" ",JM60)-1)&amp;"_"&amp;JN60))</f>
        <v/>
      </c>
      <c r="JS60" s="89"/>
      <c r="JT60" s="146"/>
      <c r="JU60" s="90" t="str">
        <f>IF(JY60="","",JU$3)</f>
        <v/>
      </c>
      <c r="JV60" s="91" t="str">
        <f>IF(JY60="","",JU$1)</f>
        <v/>
      </c>
      <c r="JW60" s="92"/>
      <c r="JX60" s="93"/>
      <c r="JY60" s="94" t="str">
        <f>IF(KF60="","",IF(ISNUMBER(SEARCH(":",KF60)),MID(KF60,FIND(":",KF60)+2,FIND("(",KF60)-FIND(":",KF60)-3),LEFT(KF60,FIND("(",KF60)-2)))</f>
        <v/>
      </c>
      <c r="JZ60" s="95" t="str">
        <f>IF(KF60="","",MID(KF60,FIND("(",KF60)+1,4))</f>
        <v/>
      </c>
      <c r="KA60" s="96" t="str">
        <f>IF(ISNUMBER(SEARCH("*female*",KF60)),"female",IF(ISNUMBER(SEARCH("*male*",KF60)),"male",""))</f>
        <v/>
      </c>
      <c r="KB60" s="97" t="str">
        <f>IF(KF60="","",IF(ISERROR(MID(KF60,FIND("male,",KF60)+6,(FIND(")",KF60)-(FIND("male,",KF60)+6))))=TRUE,"missing/error",MID(KF60,FIND("male,",KF60)+6,(FIND(")",KF60)-(FIND("male,",KF60)+6)))))</f>
        <v/>
      </c>
      <c r="KC60" s="98" t="str">
        <f>IF(JY60="","",(MID(JY60,(SEARCH("^^",SUBSTITUTE(JY60," ","^^",LEN(JY60)-LEN(SUBSTITUTE(JY60," ","")))))+1,99)&amp;"_"&amp;LEFT(JY60,FIND(" ",JY60)-1)&amp;"_"&amp;JZ60))</f>
        <v/>
      </c>
      <c r="KE60" s="89"/>
      <c r="KF60" s="146"/>
    </row>
    <row r="61" spans="1:292" ht="13.5" customHeight="1">
      <c r="A61" s="16"/>
      <c r="B61" s="89" t="s">
        <v>1552</v>
      </c>
      <c r="C61" s="2" t="s">
        <v>1551</v>
      </c>
      <c r="D61" s="158"/>
      <c r="E61" s="90"/>
      <c r="F61" s="91"/>
      <c r="G61" s="92"/>
      <c r="H61" s="93"/>
      <c r="I61" s="94"/>
      <c r="J61" s="95"/>
      <c r="K61" s="96"/>
      <c r="L61" s="97"/>
      <c r="M61" s="98"/>
      <c r="O61" s="89"/>
      <c r="P61" s="158"/>
      <c r="Q61" s="90"/>
      <c r="R61" s="91"/>
      <c r="S61" s="92"/>
      <c r="T61" s="93"/>
      <c r="U61" s="94"/>
      <c r="V61" s="95"/>
      <c r="W61" s="96"/>
      <c r="X61" s="97"/>
      <c r="Y61" s="98"/>
      <c r="AA61" s="89"/>
      <c r="AB61" s="158"/>
      <c r="AC61" s="90"/>
      <c r="AD61" s="91"/>
      <c r="AE61" s="92"/>
      <c r="AF61" s="93"/>
      <c r="AG61" s="94"/>
      <c r="AH61" s="95"/>
      <c r="AI61" s="96"/>
      <c r="AJ61" s="97"/>
      <c r="AK61" s="98"/>
      <c r="AM61" s="89"/>
      <c r="AN61" s="158"/>
      <c r="AO61" s="90"/>
      <c r="AP61" s="91"/>
      <c r="AQ61" s="92"/>
      <c r="AR61" s="93"/>
      <c r="AS61" s="94"/>
      <c r="AT61" s="95"/>
      <c r="AU61" s="96"/>
      <c r="AV61" s="97"/>
      <c r="AW61" s="98"/>
      <c r="AY61" s="89"/>
      <c r="AZ61" s="158"/>
      <c r="BA61" s="90"/>
      <c r="BB61" s="91"/>
      <c r="BC61" s="92"/>
      <c r="BD61" s="93"/>
      <c r="BE61" s="94"/>
      <c r="BF61" s="95"/>
      <c r="BG61" s="96"/>
      <c r="BH61" s="97"/>
      <c r="BI61" s="98"/>
      <c r="BK61" s="89"/>
      <c r="BL61" s="158"/>
      <c r="BM61" s="90"/>
      <c r="BN61" s="91"/>
      <c r="BO61" s="92"/>
      <c r="BP61" s="93"/>
      <c r="BQ61" s="94"/>
      <c r="BR61" s="95"/>
      <c r="BS61" s="96"/>
      <c r="BT61" s="97"/>
      <c r="BU61" s="98"/>
      <c r="BW61" s="89"/>
      <c r="BX61" s="158"/>
      <c r="BY61" s="90"/>
      <c r="BZ61" s="91"/>
      <c r="CA61" s="92"/>
      <c r="CB61" s="93"/>
      <c r="CC61" s="94"/>
      <c r="CD61" s="95"/>
      <c r="CE61" s="96"/>
      <c r="CF61" s="97"/>
      <c r="CG61" s="98"/>
      <c r="CI61" s="89"/>
      <c r="CJ61" s="158"/>
      <c r="CK61" s="90"/>
      <c r="CL61" s="91"/>
      <c r="CM61" s="92"/>
      <c r="CN61" s="93"/>
      <c r="CO61" s="94"/>
      <c r="CP61" s="95"/>
      <c r="CQ61" s="96"/>
      <c r="CR61" s="97"/>
      <c r="CS61" s="98"/>
      <c r="CU61" s="89"/>
      <c r="CV61" s="158"/>
      <c r="CW61" s="90"/>
      <c r="CX61" s="91"/>
      <c r="CY61" s="92"/>
      <c r="CZ61" s="93"/>
      <c r="DA61" s="94"/>
      <c r="DB61" s="95"/>
      <c r="DC61" s="96"/>
      <c r="DD61" s="97"/>
      <c r="DE61" s="98"/>
      <c r="DG61" s="89"/>
      <c r="DH61" s="158"/>
      <c r="DI61" s="90"/>
      <c r="DJ61" s="91"/>
      <c r="DK61" s="92"/>
      <c r="DL61" s="221"/>
      <c r="DM61" s="94"/>
      <c r="DN61" s="95"/>
      <c r="DO61" s="96"/>
      <c r="DP61" s="97"/>
      <c r="DQ61" s="98"/>
      <c r="DS61" s="89"/>
      <c r="DT61" s="158"/>
      <c r="DU61" s="90"/>
      <c r="DV61" s="91"/>
      <c r="DW61" s="92"/>
      <c r="DX61" s="93"/>
      <c r="DY61" s="94"/>
      <c r="DZ61" s="95"/>
      <c r="EA61" s="96"/>
      <c r="EB61" s="97"/>
      <c r="EC61" s="98"/>
      <c r="EE61" s="89"/>
      <c r="EF61" s="158"/>
      <c r="EG61" s="90">
        <f t="shared" si="165"/>
        <v>43765</v>
      </c>
      <c r="EH61" s="91" t="str">
        <f t="shared" si="166"/>
        <v>Michel I</v>
      </c>
      <c r="EI61" s="92">
        <f t="shared" si="167"/>
        <v>41923</v>
      </c>
      <c r="EJ61" s="93">
        <f t="shared" si="168"/>
        <v>43765</v>
      </c>
      <c r="EK61" s="94" t="str">
        <f t="shared" si="169"/>
        <v>Alexander De Croo</v>
      </c>
      <c r="EL61" s="95" t="str">
        <f t="shared" si="170"/>
        <v>1975</v>
      </c>
      <c r="EM61" s="96" t="str">
        <f t="shared" si="171"/>
        <v>male</v>
      </c>
      <c r="EN61" s="310" t="str">
        <f t="shared" si="172"/>
        <v>be_ovld01</v>
      </c>
      <c r="EO61" s="98" t="str">
        <f t="shared" si="173"/>
        <v>Croo_Alexander_1975</v>
      </c>
      <c r="EQ61" s="89"/>
      <c r="ER61" s="219" t="s">
        <v>1595</v>
      </c>
      <c r="ES61" s="90"/>
      <c r="ET61" s="91"/>
      <c r="EU61" s="92"/>
      <c r="EV61" s="93"/>
      <c r="EW61" s="94"/>
      <c r="EX61" s="95"/>
      <c r="EY61" s="96"/>
      <c r="EZ61" s="97"/>
      <c r="FA61" s="98"/>
      <c r="FC61" s="89"/>
      <c r="FD61" s="158"/>
      <c r="FE61" s="90" t="str">
        <f t="shared" si="48"/>
        <v/>
      </c>
      <c r="FF61" s="91" t="str">
        <f t="shared" si="49"/>
        <v/>
      </c>
      <c r="FG61" s="92" t="str">
        <f t="shared" si="50"/>
        <v/>
      </c>
      <c r="FH61" s="93" t="str">
        <f t="shared" si="51"/>
        <v/>
      </c>
      <c r="FI61" s="94" t="str">
        <f t="shared" si="52"/>
        <v/>
      </c>
      <c r="FJ61" s="95" t="str">
        <f t="shared" si="53"/>
        <v/>
      </c>
      <c r="FK61" s="96" t="str">
        <f t="shared" si="54"/>
        <v/>
      </c>
      <c r="FL61" s="97" t="str">
        <f t="shared" si="55"/>
        <v/>
      </c>
      <c r="FM61" s="98" t="str">
        <f t="shared" si="56"/>
        <v/>
      </c>
      <c r="FO61" s="89"/>
      <c r="FP61" s="217"/>
      <c r="FQ61" s="90"/>
      <c r="FR61" s="91"/>
      <c r="FS61" s="92"/>
      <c r="FT61" s="93"/>
      <c r="FU61" s="94"/>
      <c r="FV61" s="95"/>
      <c r="FW61" s="96"/>
      <c r="FX61" s="97"/>
      <c r="FY61" s="98"/>
      <c r="GA61" s="89"/>
      <c r="GB61" s="158"/>
      <c r="GC61" s="90"/>
      <c r="GD61" s="91"/>
      <c r="GE61" s="92"/>
      <c r="GF61" s="93"/>
      <c r="GG61" s="94"/>
      <c r="GH61" s="95"/>
      <c r="GI61" s="96"/>
      <c r="GJ61" s="97"/>
      <c r="GK61" s="98"/>
      <c r="GM61" s="89"/>
      <c r="GN61" s="158"/>
      <c r="GO61" s="90"/>
      <c r="GP61" s="91"/>
      <c r="GQ61" s="92"/>
      <c r="GR61" s="93"/>
      <c r="GS61" s="94"/>
      <c r="GT61" s="95"/>
      <c r="GU61" s="96"/>
      <c r="GV61" s="97"/>
      <c r="GW61" s="98"/>
      <c r="GY61" s="89"/>
      <c r="GZ61" s="158"/>
      <c r="HA61" s="90"/>
      <c r="HB61" s="91"/>
      <c r="HC61" s="92"/>
      <c r="HD61" s="93"/>
      <c r="HE61" s="94"/>
      <c r="HF61" s="95"/>
      <c r="HG61" s="96"/>
      <c r="HH61" s="97"/>
      <c r="HI61" s="98"/>
      <c r="HK61" s="89"/>
      <c r="HL61" s="158"/>
      <c r="HM61" s="90"/>
      <c r="HN61" s="91"/>
      <c r="HO61" s="92"/>
      <c r="HP61" s="93"/>
      <c r="HQ61" s="94"/>
      <c r="HR61" s="95"/>
      <c r="HS61" s="96"/>
      <c r="HT61" s="97"/>
      <c r="HU61" s="98"/>
      <c r="HW61" s="89"/>
      <c r="HX61" s="158"/>
      <c r="HY61" s="90"/>
      <c r="HZ61" s="91"/>
      <c r="IA61" s="92"/>
      <c r="IB61" s="93"/>
      <c r="IC61" s="94"/>
      <c r="ID61" s="95"/>
      <c r="IE61" s="96"/>
      <c r="IF61" s="97"/>
      <c r="IG61" s="98"/>
      <c r="II61" s="89"/>
      <c r="IJ61" s="158"/>
      <c r="IK61" s="90"/>
      <c r="IL61" s="91"/>
      <c r="IM61" s="92"/>
      <c r="IN61" s="93"/>
      <c r="IO61" s="94"/>
      <c r="IP61" s="95"/>
      <c r="IQ61" s="96"/>
      <c r="IR61" s="97"/>
      <c r="IS61" s="98"/>
      <c r="IU61" s="89"/>
      <c r="IV61" s="158"/>
      <c r="IW61" s="90"/>
      <c r="IX61" s="91"/>
      <c r="IY61" s="92"/>
      <c r="IZ61" s="93"/>
      <c r="JA61" s="94"/>
      <c r="JB61" s="95"/>
      <c r="JC61" s="96"/>
      <c r="JD61" s="97"/>
      <c r="JE61" s="98"/>
      <c r="JG61" s="89"/>
      <c r="JH61" s="146"/>
      <c r="JI61" s="90"/>
      <c r="JJ61" s="91"/>
      <c r="JK61" s="92"/>
      <c r="JL61" s="93"/>
      <c r="JM61" s="94"/>
      <c r="JN61" s="95"/>
      <c r="JO61" s="96"/>
      <c r="JP61" s="97"/>
      <c r="JQ61" s="98"/>
      <c r="JS61" s="89"/>
      <c r="JT61" s="146"/>
      <c r="JU61" s="90"/>
      <c r="JV61" s="91"/>
      <c r="JW61" s="92"/>
      <c r="JX61" s="93"/>
      <c r="JY61" s="94"/>
      <c r="JZ61" s="95"/>
      <c r="KA61" s="96"/>
      <c r="KB61" s="97"/>
      <c r="KC61" s="98"/>
      <c r="KE61" s="89"/>
      <c r="KF61" s="146"/>
    </row>
    <row r="62" spans="1:292" ht="13.5" customHeight="1">
      <c r="A62" s="16"/>
      <c r="B62" s="89" t="s">
        <v>940</v>
      </c>
      <c r="C62" s="2" t="s">
        <v>941</v>
      </c>
      <c r="D62" s="158"/>
      <c r="E62" s="90"/>
      <c r="F62" s="91"/>
      <c r="G62" s="92"/>
      <c r="H62" s="93"/>
      <c r="I62" s="94"/>
      <c r="J62" s="95"/>
      <c r="K62" s="96"/>
      <c r="L62" s="97"/>
      <c r="M62" s="98"/>
      <c r="O62" s="89"/>
      <c r="P62" s="158"/>
      <c r="Q62" s="90"/>
      <c r="R62" s="91"/>
      <c r="S62" s="92"/>
      <c r="T62" s="93"/>
      <c r="U62" s="94"/>
      <c r="V62" s="95"/>
      <c r="W62" s="96"/>
      <c r="X62" s="97"/>
      <c r="Y62" s="98"/>
      <c r="AA62" s="89"/>
      <c r="AB62" s="158"/>
      <c r="AC62" s="90"/>
      <c r="AD62" s="91"/>
      <c r="AE62" s="92"/>
      <c r="AF62" s="93"/>
      <c r="AG62" s="94"/>
      <c r="AH62" s="95"/>
      <c r="AI62" s="96"/>
      <c r="AJ62" s="97"/>
      <c r="AK62" s="98"/>
      <c r="AM62" s="89"/>
      <c r="AN62" s="158"/>
      <c r="AO62" s="90"/>
      <c r="AP62" s="91"/>
      <c r="AQ62" s="92"/>
      <c r="AR62" s="93"/>
      <c r="AS62" s="94"/>
      <c r="AT62" s="95"/>
      <c r="AU62" s="96"/>
      <c r="AV62" s="97"/>
      <c r="AW62" s="98"/>
      <c r="AY62" s="89"/>
      <c r="AZ62" s="158"/>
      <c r="BA62" s="90"/>
      <c r="BB62" s="91"/>
      <c r="BC62" s="92"/>
      <c r="BD62" s="93"/>
      <c r="BE62" s="94"/>
      <c r="BF62" s="95"/>
      <c r="BG62" s="96"/>
      <c r="BH62" s="97"/>
      <c r="BI62" s="98"/>
      <c r="BK62" s="89"/>
      <c r="BL62" s="158"/>
      <c r="BM62" s="90"/>
      <c r="BN62" s="91"/>
      <c r="BO62" s="92"/>
      <c r="BP62" s="93"/>
      <c r="BQ62" s="94"/>
      <c r="BR62" s="95"/>
      <c r="BS62" s="96"/>
      <c r="BT62" s="97"/>
      <c r="BU62" s="98"/>
      <c r="BW62" s="89"/>
      <c r="BX62" s="158"/>
      <c r="BY62" s="90"/>
      <c r="BZ62" s="91"/>
      <c r="CA62" s="92"/>
      <c r="CB62" s="93"/>
      <c r="CC62" s="94"/>
      <c r="CD62" s="95"/>
      <c r="CE62" s="96"/>
      <c r="CF62" s="97"/>
      <c r="CG62" s="98"/>
      <c r="CI62" s="89"/>
      <c r="CJ62" s="158"/>
      <c r="CK62" s="90"/>
      <c r="CL62" s="91"/>
      <c r="CM62" s="92"/>
      <c r="CN62" s="93"/>
      <c r="CO62" s="94"/>
      <c r="CP62" s="95"/>
      <c r="CQ62" s="96"/>
      <c r="CR62" s="97"/>
      <c r="CS62" s="98"/>
      <c r="CU62" s="89"/>
      <c r="CV62" s="158"/>
      <c r="CW62" s="90"/>
      <c r="CX62" s="91"/>
      <c r="CY62" s="92"/>
      <c r="CZ62" s="93"/>
      <c r="DA62" s="94"/>
      <c r="DB62" s="95"/>
      <c r="DC62" s="96"/>
      <c r="DD62" s="97"/>
      <c r="DE62" s="98"/>
      <c r="DG62" s="89"/>
      <c r="DH62" s="158"/>
      <c r="DI62" s="90">
        <v>40179</v>
      </c>
      <c r="DJ62" s="91" t="s">
        <v>445</v>
      </c>
      <c r="DK62" s="92">
        <v>40588</v>
      </c>
      <c r="DL62" s="81">
        <v>40883</v>
      </c>
      <c r="DM62" s="94" t="s">
        <v>942</v>
      </c>
      <c r="DN62" s="95">
        <v>1964</v>
      </c>
      <c r="DO62" s="96" t="s">
        <v>790</v>
      </c>
      <c r="DP62" s="97" t="s">
        <v>631</v>
      </c>
      <c r="DQ62" s="98" t="s">
        <v>943</v>
      </c>
      <c r="DS62" s="89" t="s">
        <v>944</v>
      </c>
      <c r="DT62" s="158"/>
      <c r="DU62" s="90" t="str">
        <f>IF(DY62="","",DU$3)</f>
        <v/>
      </c>
      <c r="DV62" s="91" t="str">
        <f>IF(DY62="","",DU$1)</f>
        <v/>
      </c>
      <c r="DW62" s="92" t="str">
        <f>IF(DY62="","",DU$2)</f>
        <v/>
      </c>
      <c r="DX62" s="93" t="str">
        <f>IF(DY62="","",DU$3)</f>
        <v/>
      </c>
      <c r="DY62" s="94" t="str">
        <f>IF(EF62="","",IF(ISNUMBER(SEARCH(":",EF62)),MID(EF62,FIND(":",EF62)+2,FIND("(",EF62)-FIND(":",EF62)-3),LEFT(EF62,FIND("(",EF62)-2)))</f>
        <v/>
      </c>
      <c r="DZ62" s="95" t="str">
        <f>IF(EF62="","",MID(EF62,FIND("(",EF62)+1,4))</f>
        <v/>
      </c>
      <c r="EA62" s="96" t="str">
        <f>IF(ISNUMBER(SEARCH("*female*",EF62)),"female",IF(ISNUMBER(SEARCH("*male*",EF62)),"male",""))</f>
        <v/>
      </c>
      <c r="EB62" s="97" t="s">
        <v>292</v>
      </c>
      <c r="EC62" s="98" t="str">
        <f>IF(DY62="","",(MID(DY62,(SEARCH("^^",SUBSTITUTE(DY62," ","^^",LEN(DY62)-LEN(SUBSTITUTE(DY62," ","")))))+1,99)&amp;"_"&amp;LEFT(DY62,FIND(" ",DY62)-1)&amp;"_"&amp;DZ62))</f>
        <v/>
      </c>
      <c r="EE62" s="89"/>
      <c r="EF62" s="158"/>
      <c r="EG62" s="90" t="str">
        <f t="shared" si="165"/>
        <v/>
      </c>
      <c r="EH62" s="91" t="str">
        <f t="shared" si="166"/>
        <v/>
      </c>
      <c r="EI62" s="92" t="str">
        <f t="shared" si="167"/>
        <v/>
      </c>
      <c r="EJ62" s="93" t="str">
        <f t="shared" si="168"/>
        <v/>
      </c>
      <c r="EK62" s="94" t="str">
        <f t="shared" si="169"/>
        <v/>
      </c>
      <c r="EL62" s="95" t="str">
        <f t="shared" si="170"/>
        <v/>
      </c>
      <c r="EM62" s="96" t="str">
        <f t="shared" si="171"/>
        <v/>
      </c>
      <c r="EN62" s="97" t="str">
        <f t="shared" si="172"/>
        <v/>
      </c>
      <c r="EO62" s="98" t="str">
        <f t="shared" si="173"/>
        <v/>
      </c>
      <c r="EQ62" s="89"/>
      <c r="ER62" s="158"/>
      <c r="ES62" s="90" t="str">
        <f>IF(EW62="","",ES$3)</f>
        <v/>
      </c>
      <c r="ET62" s="91" t="str">
        <f>IF(EW62="","",ES$1)</f>
        <v/>
      </c>
      <c r="EU62" s="92"/>
      <c r="EV62" s="93"/>
      <c r="EW62" s="94" t="str">
        <f>IF(FD62="","",IF(ISNUMBER(SEARCH(":",FD62)),MID(FD62,FIND(":",FD62)+2,FIND("(",FD62)-FIND(":",FD62)-3),LEFT(FD62,FIND("(",FD62)-2)))</f>
        <v/>
      </c>
      <c r="EX62" s="95" t="str">
        <f>IF(FD62="","",MID(FD62,FIND("(",FD62)+1,4))</f>
        <v/>
      </c>
      <c r="EY62" s="96" t="str">
        <f>IF(ISNUMBER(SEARCH("*female*",FD62)),"female",IF(ISNUMBER(SEARCH("*male*",FD62)),"male",""))</f>
        <v/>
      </c>
      <c r="EZ62" s="97" t="str">
        <f>IF(FD62="","",IF(ISERROR(MID(FD62,FIND("male,",FD62)+6,(FIND(")",FD62)-(FIND("male,",FD62)+6))))=TRUE,"missing/error",MID(FD62,FIND("male,",FD62)+6,(FIND(")",FD62)-(FIND("male,",FD62)+6)))))</f>
        <v/>
      </c>
      <c r="FA62" s="98" t="str">
        <f>IF(EW62="","",(MID(EW62,(SEARCH("^^",SUBSTITUTE(EW62," ","^^",LEN(EW62)-LEN(SUBSTITUTE(EW62," ","")))))+1,99)&amp;"_"&amp;LEFT(EW62,FIND(" ",EW62)-1)&amp;"_"&amp;EX62))</f>
        <v/>
      </c>
      <c r="FC62" s="89"/>
      <c r="FD62" s="158"/>
      <c r="FE62" s="90" t="str">
        <f t="shared" si="48"/>
        <v/>
      </c>
      <c r="FF62" s="91" t="str">
        <f t="shared" si="49"/>
        <v/>
      </c>
      <c r="FG62" s="92" t="str">
        <f t="shared" si="50"/>
        <v/>
      </c>
      <c r="FH62" s="93" t="str">
        <f t="shared" si="51"/>
        <v/>
      </c>
      <c r="FI62" s="94" t="str">
        <f t="shared" si="52"/>
        <v/>
      </c>
      <c r="FJ62" s="95" t="str">
        <f t="shared" si="53"/>
        <v/>
      </c>
      <c r="FK62" s="96" t="str">
        <f t="shared" si="54"/>
        <v/>
      </c>
      <c r="FL62" s="97" t="str">
        <f t="shared" si="55"/>
        <v/>
      </c>
      <c r="FM62" s="98" t="str">
        <f t="shared" si="56"/>
        <v/>
      </c>
      <c r="FO62" s="89"/>
      <c r="FP62" s="217"/>
      <c r="FQ62" s="90" t="str">
        <f>IF(FU62="","",#REF!)</f>
        <v/>
      </c>
      <c r="FR62" s="91" t="str">
        <f>IF(FU62="","",FQ$1)</f>
        <v/>
      </c>
      <c r="FS62" s="92"/>
      <c r="FT62" s="93"/>
      <c r="FU62" s="94" t="str">
        <f>IF(GB62="","",IF(ISNUMBER(SEARCH(":",GB62)),MID(GB62,FIND(":",GB62)+2,FIND("(",GB62)-FIND(":",GB62)-3),LEFT(GB62,FIND("(",GB62)-2)))</f>
        <v/>
      </c>
      <c r="FV62" s="95" t="str">
        <f>IF(GB62="","",MID(GB62,FIND("(",GB62)+1,4))</f>
        <v/>
      </c>
      <c r="FW62" s="96" t="str">
        <f>IF(ISNUMBER(SEARCH("*female*",GB62)),"female",IF(ISNUMBER(SEARCH("*male*",GB62)),"male",""))</f>
        <v/>
      </c>
      <c r="FX62" s="97" t="str">
        <f>IF(GB62="","",IF(ISERROR(MID(GB62,FIND("male,",GB62)+6,(FIND(")",GB62)-(FIND("male,",GB62)+6))))=TRUE,"missing/error",MID(GB62,FIND("male,",GB62)+6,(FIND(")",GB62)-(FIND("male,",GB62)+6)))))</f>
        <v/>
      </c>
      <c r="FY62" s="98" t="str">
        <f>IF(FU62="","",(MID(FU62,(SEARCH("^^",SUBSTITUTE(FU62," ","^^",LEN(FU62)-LEN(SUBSTITUTE(FU62," ","")))))+1,99)&amp;"_"&amp;LEFT(FU62,FIND(" ",FU62)-1)&amp;"_"&amp;FV62))</f>
        <v/>
      </c>
      <c r="GA62" s="89"/>
      <c r="GB62" s="158"/>
      <c r="GC62" s="90" t="str">
        <f>IF(GG62="","",GC$3)</f>
        <v/>
      </c>
      <c r="GD62" s="91" t="str">
        <f>IF(GG62="","",GC$1)</f>
        <v/>
      </c>
      <c r="GE62" s="92"/>
      <c r="GF62" s="93"/>
      <c r="GG62" s="94" t="str">
        <f>IF(GN62="","",IF(ISNUMBER(SEARCH(":",GN62)),MID(GN62,FIND(":",GN62)+2,FIND("(",GN62)-FIND(":",GN62)-3),LEFT(GN62,FIND("(",GN62)-2)))</f>
        <v/>
      </c>
      <c r="GH62" s="95" t="str">
        <f>IF(GN62="","",MID(GN62,FIND("(",GN62)+1,4))</f>
        <v/>
      </c>
      <c r="GI62" s="96" t="str">
        <f>IF(ISNUMBER(SEARCH("*female*",GN62)),"female",IF(ISNUMBER(SEARCH("*male*",GN62)),"male",""))</f>
        <v/>
      </c>
      <c r="GJ62" s="97" t="str">
        <f>IF(GN62="","",IF(ISERROR(MID(GN62,FIND("male,",GN62)+6,(FIND(")",GN62)-(FIND("male,",GN62)+6))))=TRUE,"missing/error",MID(GN62,FIND("male,",GN62)+6,(FIND(")",GN62)-(FIND("male,",GN62)+6)))))</f>
        <v/>
      </c>
      <c r="GK62" s="98" t="str">
        <f>IF(GG62="","",(MID(GG62,(SEARCH("^^",SUBSTITUTE(GG62," ","^^",LEN(GG62)-LEN(SUBSTITUTE(GG62," ","")))))+1,99)&amp;"_"&amp;LEFT(GG62,FIND(" ",GG62)-1)&amp;"_"&amp;GH62))</f>
        <v/>
      </c>
      <c r="GM62" s="89"/>
      <c r="GN62" s="158"/>
      <c r="GO62" s="90" t="str">
        <f>IF(GS62="","",GO$3)</f>
        <v/>
      </c>
      <c r="GP62" s="91" t="str">
        <f>IF(GS62="","",GO$1)</f>
        <v/>
      </c>
      <c r="GQ62" s="92"/>
      <c r="GR62" s="93"/>
      <c r="GS62" s="94" t="str">
        <f>IF(GZ62="","",IF(ISNUMBER(SEARCH(":",GZ62)),MID(GZ62,FIND(":",GZ62)+2,FIND("(",GZ62)-FIND(":",GZ62)-3),LEFT(GZ62,FIND("(",GZ62)-2)))</f>
        <v/>
      </c>
      <c r="GT62" s="95" t="str">
        <f>IF(GZ62="","",MID(GZ62,FIND("(",GZ62)+1,4))</f>
        <v/>
      </c>
      <c r="GU62" s="96" t="str">
        <f>IF(ISNUMBER(SEARCH("*female*",GZ62)),"female",IF(ISNUMBER(SEARCH("*male*",GZ62)),"male",""))</f>
        <v/>
      </c>
      <c r="GV62" s="97" t="str">
        <f>IF(GZ62="","",IF(ISERROR(MID(GZ62,FIND("male,",GZ62)+6,(FIND(")",GZ62)-(FIND("male,",GZ62)+6))))=TRUE,"missing/error",MID(GZ62,FIND("male,",GZ62)+6,(FIND(")",GZ62)-(FIND("male,",GZ62)+6)))))</f>
        <v/>
      </c>
      <c r="GW62" s="98" t="str">
        <f>IF(GS62="","",(MID(GS62,(SEARCH("^^",SUBSTITUTE(GS62," ","^^",LEN(GS62)-LEN(SUBSTITUTE(GS62," ","")))))+1,99)&amp;"_"&amp;LEFT(GS62,FIND(" ",GS62)-1)&amp;"_"&amp;GT62))</f>
        <v/>
      </c>
      <c r="GY62" s="89"/>
      <c r="GZ62" s="158"/>
      <c r="HA62" s="90" t="str">
        <f>IF(HE62="","",HA$3)</f>
        <v/>
      </c>
      <c r="HB62" s="91" t="str">
        <f>IF(HE62="","",HA$1)</f>
        <v/>
      </c>
      <c r="HC62" s="92"/>
      <c r="HD62" s="93"/>
      <c r="HE62" s="94" t="str">
        <f>IF(HL62="","",IF(ISNUMBER(SEARCH(":",HL62)),MID(HL62,FIND(":",HL62)+2,FIND("(",HL62)-FIND(":",HL62)-3),LEFT(HL62,FIND("(",HL62)-2)))</f>
        <v/>
      </c>
      <c r="HF62" s="95" t="str">
        <f>IF(HL62="","",MID(HL62,FIND("(",HL62)+1,4))</f>
        <v/>
      </c>
      <c r="HG62" s="96" t="str">
        <f>IF(ISNUMBER(SEARCH("*female*",HL62)),"female",IF(ISNUMBER(SEARCH("*male*",HL62)),"male",""))</f>
        <v/>
      </c>
      <c r="HH62" s="97" t="str">
        <f>IF(HL62="","",IF(ISERROR(MID(HL62,FIND("male,",HL62)+6,(FIND(")",HL62)-(FIND("male,",HL62)+6))))=TRUE,"missing/error",MID(HL62,FIND("male,",HL62)+6,(FIND(")",HL62)-(FIND("male,",HL62)+6)))))</f>
        <v/>
      </c>
      <c r="HI62" s="98" t="str">
        <f>IF(HE62="","",(MID(HE62,(SEARCH("^^",SUBSTITUTE(HE62," ","^^",LEN(HE62)-LEN(SUBSTITUTE(HE62," ","")))))+1,99)&amp;"_"&amp;LEFT(HE62,FIND(" ",HE62)-1)&amp;"_"&amp;HF62))</f>
        <v/>
      </c>
      <c r="HK62" s="89"/>
      <c r="HL62" s="158" t="s">
        <v>292</v>
      </c>
      <c r="HM62" s="90" t="str">
        <f>IF(HQ62="","",HM$3)</f>
        <v/>
      </c>
      <c r="HN62" s="91" t="str">
        <f>IF(HQ62="","",HM$1)</f>
        <v/>
      </c>
      <c r="HO62" s="92"/>
      <c r="HP62" s="93"/>
      <c r="HQ62" s="94" t="str">
        <f>IF(HX62="","",IF(ISNUMBER(SEARCH(":",HX62)),MID(HX62,FIND(":",HX62)+2,FIND("(",HX62)-FIND(":",HX62)-3),LEFT(HX62,FIND("(",HX62)-2)))</f>
        <v/>
      </c>
      <c r="HR62" s="95" t="str">
        <f>IF(HX62="","",MID(HX62,FIND("(",HX62)+1,4))</f>
        <v/>
      </c>
      <c r="HS62" s="96" t="str">
        <f>IF(ISNUMBER(SEARCH("*female*",HX62)),"female",IF(ISNUMBER(SEARCH("*male*",HX62)),"male",""))</f>
        <v/>
      </c>
      <c r="HT62" s="97" t="str">
        <f>IF(HX62="","",IF(ISERROR(MID(HX62,FIND("male,",HX62)+6,(FIND(")",HX62)-(FIND("male,",HX62)+6))))=TRUE,"missing/error",MID(HX62,FIND("male,",HX62)+6,(FIND(")",HX62)-(FIND("male,",HX62)+6)))))</f>
        <v/>
      </c>
      <c r="HU62" s="98" t="str">
        <f>IF(HQ62="","",(MID(HQ62,(SEARCH("^^",SUBSTITUTE(HQ62," ","^^",LEN(HQ62)-LEN(SUBSTITUTE(HQ62," ","")))))+1,99)&amp;"_"&amp;LEFT(HQ62,FIND(" ",HQ62)-1)&amp;"_"&amp;HR62))</f>
        <v/>
      </c>
      <c r="HW62" s="89"/>
      <c r="HX62" s="158"/>
      <c r="HY62" s="90" t="str">
        <f>IF(IC62="","",HY$3)</f>
        <v/>
      </c>
      <c r="HZ62" s="91" t="str">
        <f>IF(IC62="","",HY$1)</f>
        <v/>
      </c>
      <c r="IA62" s="92"/>
      <c r="IB62" s="93"/>
      <c r="IC62" s="94" t="str">
        <f>IF(IJ62="","",IF(ISNUMBER(SEARCH(":",IJ62)),MID(IJ62,FIND(":",IJ62)+2,FIND("(",IJ62)-FIND(":",IJ62)-3),LEFT(IJ62,FIND("(",IJ62)-2)))</f>
        <v/>
      </c>
      <c r="ID62" s="95" t="str">
        <f>IF(IJ62="","",MID(IJ62,FIND("(",IJ62)+1,4))</f>
        <v/>
      </c>
      <c r="IE62" s="96" t="str">
        <f>IF(ISNUMBER(SEARCH("*female*",IJ62)),"female",IF(ISNUMBER(SEARCH("*male*",IJ62)),"male",""))</f>
        <v/>
      </c>
      <c r="IF62" s="97" t="str">
        <f>IF(IJ62="","",IF(ISERROR(MID(IJ62,FIND("male,",IJ62)+6,(FIND(")",IJ62)-(FIND("male,",IJ62)+6))))=TRUE,"missing/error",MID(IJ62,FIND("male,",IJ62)+6,(FIND(")",IJ62)-(FIND("male,",IJ62)+6)))))</f>
        <v/>
      </c>
      <c r="IG62" s="98" t="str">
        <f>IF(IC62="","",(MID(IC62,(SEARCH("^^",SUBSTITUTE(IC62," ","^^",LEN(IC62)-LEN(SUBSTITUTE(IC62," ","")))))+1,99)&amp;"_"&amp;LEFT(IC62,FIND(" ",IC62)-1)&amp;"_"&amp;ID62))</f>
        <v/>
      </c>
      <c r="II62" s="89"/>
      <c r="IJ62" s="158"/>
      <c r="IK62" s="90" t="str">
        <f>IF(IO62="","",IK$3)</f>
        <v/>
      </c>
      <c r="IL62" s="91" t="str">
        <f>IF(IO62="","",IK$1)</f>
        <v/>
      </c>
      <c r="IM62" s="92"/>
      <c r="IN62" s="93"/>
      <c r="IO62" s="94" t="str">
        <f>IF(IV62="","",IF(ISNUMBER(SEARCH(":",IV62)),MID(IV62,FIND(":",IV62)+2,FIND("(",IV62)-FIND(":",IV62)-3),LEFT(IV62,FIND("(",IV62)-2)))</f>
        <v/>
      </c>
      <c r="IP62" s="95" t="str">
        <f>IF(IV62="","",MID(IV62,FIND("(",IV62)+1,4))</f>
        <v/>
      </c>
      <c r="IQ62" s="96" t="str">
        <f>IF(ISNUMBER(SEARCH("*female*",IV62)),"female",IF(ISNUMBER(SEARCH("*male*",IV62)),"male",""))</f>
        <v/>
      </c>
      <c r="IR62" s="97" t="str">
        <f>IF(IV62="","",IF(ISERROR(MID(IV62,FIND("male,",IV62)+6,(FIND(")",IV62)-(FIND("male,",IV62)+6))))=TRUE,"missing/error",MID(IV62,FIND("male,",IV62)+6,(FIND(")",IV62)-(FIND("male,",IV62)+6)))))</f>
        <v/>
      </c>
      <c r="IS62" s="98" t="str">
        <f>IF(IO62="","",(MID(IO62,(SEARCH("^^",SUBSTITUTE(IO62," ","^^",LEN(IO62)-LEN(SUBSTITUTE(IO62," ","")))))+1,99)&amp;"_"&amp;LEFT(IO62,FIND(" ",IO62)-1)&amp;"_"&amp;IP62))</f>
        <v/>
      </c>
      <c r="IU62" s="89"/>
      <c r="IV62" s="158"/>
      <c r="IW62" s="90" t="str">
        <f>IF(JA62="","",IW$3)</f>
        <v/>
      </c>
      <c r="IX62" s="91" t="str">
        <f>IF(JA62="","",IW$1)</f>
        <v/>
      </c>
      <c r="IY62" s="92"/>
      <c r="IZ62" s="93"/>
      <c r="JA62" s="94" t="str">
        <f>IF(JH62="","",IF(ISNUMBER(SEARCH(":",JH62)),MID(JH62,FIND(":",JH62)+2,FIND("(",JH62)-FIND(":",JH62)-3),LEFT(JH62,FIND("(",JH62)-2)))</f>
        <v/>
      </c>
      <c r="JB62" s="95" t="str">
        <f>IF(JH62="","",MID(JH62,FIND("(",JH62)+1,4))</f>
        <v/>
      </c>
      <c r="JC62" s="96" t="str">
        <f>IF(ISNUMBER(SEARCH("*female*",JH62)),"female",IF(ISNUMBER(SEARCH("*male*",JH62)),"male",""))</f>
        <v/>
      </c>
      <c r="JD62" s="97" t="str">
        <f>IF(JH62="","",IF(ISERROR(MID(JH62,FIND("male,",JH62)+6,(FIND(")",JH62)-(FIND("male,",JH62)+6))))=TRUE,"missing/error",MID(JH62,FIND("male,",JH62)+6,(FIND(")",JH62)-(FIND("male,",JH62)+6)))))</f>
        <v/>
      </c>
      <c r="JE62" s="98" t="str">
        <f>IF(JA62="","",(MID(JA62,(SEARCH("^^",SUBSTITUTE(JA62," ","^^",LEN(JA62)-LEN(SUBSTITUTE(JA62," ","")))))+1,99)&amp;"_"&amp;LEFT(JA62,FIND(" ",JA62)-1)&amp;"_"&amp;JB62))</f>
        <v/>
      </c>
      <c r="JG62" s="89"/>
      <c r="JH62" s="146"/>
      <c r="JI62" s="90" t="str">
        <f>IF(JM62="","",JI$3)</f>
        <v/>
      </c>
      <c r="JJ62" s="91" t="str">
        <f>IF(JM62="","",JI$1)</f>
        <v/>
      </c>
      <c r="JK62" s="92"/>
      <c r="JL62" s="93"/>
      <c r="JM62" s="94" t="str">
        <f>IF(JT62="","",IF(ISNUMBER(SEARCH(":",JT62)),MID(JT62,FIND(":",JT62)+2,FIND("(",JT62)-FIND(":",JT62)-3),LEFT(JT62,FIND("(",JT62)-2)))</f>
        <v/>
      </c>
      <c r="JN62" s="95" t="str">
        <f>IF(JT62="","",MID(JT62,FIND("(",JT62)+1,4))</f>
        <v/>
      </c>
      <c r="JO62" s="96" t="str">
        <f>IF(ISNUMBER(SEARCH("*female*",JT62)),"female",IF(ISNUMBER(SEARCH("*male*",JT62)),"male",""))</f>
        <v/>
      </c>
      <c r="JP62" s="97" t="str">
        <f>IF(JT62="","",IF(ISERROR(MID(JT62,FIND("male,",JT62)+6,(FIND(")",JT62)-(FIND("male,",JT62)+6))))=TRUE,"missing/error",MID(JT62,FIND("male,",JT62)+6,(FIND(")",JT62)-(FIND("male,",JT62)+6)))))</f>
        <v/>
      </c>
      <c r="JQ62" s="98" t="str">
        <f>IF(JM62="","",(MID(JM62,(SEARCH("^^",SUBSTITUTE(JM62," ","^^",LEN(JM62)-LEN(SUBSTITUTE(JM62," ","")))))+1,99)&amp;"_"&amp;LEFT(JM62,FIND(" ",JM62)-1)&amp;"_"&amp;JN62))</f>
        <v/>
      </c>
      <c r="JS62" s="89"/>
      <c r="JT62" s="146"/>
      <c r="JU62" s="90" t="str">
        <f>IF(JY62="","",JU$3)</f>
        <v/>
      </c>
      <c r="JV62" s="91" t="str">
        <f>IF(JY62="","",JU$1)</f>
        <v/>
      </c>
      <c r="JW62" s="92"/>
      <c r="JX62" s="93"/>
      <c r="JY62" s="94" t="str">
        <f>IF(KF62="","",IF(ISNUMBER(SEARCH(":",KF62)),MID(KF62,FIND(":",KF62)+2,FIND("(",KF62)-FIND(":",KF62)-3),LEFT(KF62,FIND("(",KF62)-2)))</f>
        <v/>
      </c>
      <c r="JZ62" s="95" t="str">
        <f>IF(KF62="","",MID(KF62,FIND("(",KF62)+1,4))</f>
        <v/>
      </c>
      <c r="KA62" s="96" t="str">
        <f>IF(ISNUMBER(SEARCH("*female*",KF62)),"female",IF(ISNUMBER(SEARCH("*male*",KF62)),"male",""))</f>
        <v/>
      </c>
      <c r="KB62" s="97" t="str">
        <f>IF(KF62="","",IF(ISERROR(MID(KF62,FIND("male,",KF62)+6,(FIND(")",KF62)-(FIND("male,",KF62)+6))))=TRUE,"missing/error",MID(KF62,FIND("male,",KF62)+6,(FIND(")",KF62)-(FIND("male,",KF62)+6)))))</f>
        <v/>
      </c>
      <c r="KC62" s="98" t="str">
        <f>IF(JY62="","",(MID(JY62,(SEARCH("^^",SUBSTITUTE(JY62," ","^^",LEN(JY62)-LEN(SUBSTITUTE(JY62," ","")))))+1,99)&amp;"_"&amp;LEFT(JY62,FIND(" ",JY62)-1)&amp;"_"&amp;JZ62))</f>
        <v/>
      </c>
      <c r="KE62" s="89"/>
      <c r="KF62" s="146"/>
    </row>
    <row r="63" spans="1:292" ht="13.5" customHeight="1">
      <c r="A63" s="16"/>
      <c r="B63" s="89" t="s">
        <v>945</v>
      </c>
      <c r="D63" s="158" t="s">
        <v>946</v>
      </c>
      <c r="E63" s="90">
        <v>33239</v>
      </c>
      <c r="F63" s="91" t="s">
        <v>788</v>
      </c>
      <c r="G63" s="92">
        <v>32272</v>
      </c>
      <c r="H63" s="93">
        <v>33514</v>
      </c>
      <c r="I63" s="94" t="s">
        <v>824</v>
      </c>
      <c r="J63" s="95">
        <v>1938</v>
      </c>
      <c r="K63" s="96" t="s">
        <v>790</v>
      </c>
      <c r="L63" s="97" t="s">
        <v>321</v>
      </c>
      <c r="M63" s="98" t="s">
        <v>825</v>
      </c>
      <c r="O63" s="89"/>
      <c r="P63" s="158"/>
      <c r="Q63" s="90">
        <v>33510</v>
      </c>
      <c r="R63" s="91" t="s">
        <v>437</v>
      </c>
      <c r="S63" s="92">
        <v>33514</v>
      </c>
      <c r="T63" s="93">
        <v>33676</v>
      </c>
      <c r="U63" s="94" t="s">
        <v>824</v>
      </c>
      <c r="V63" s="95">
        <v>1938</v>
      </c>
      <c r="W63" s="96" t="s">
        <v>790</v>
      </c>
      <c r="X63" s="97" t="s">
        <v>321</v>
      </c>
      <c r="Y63" s="98" t="s">
        <v>825</v>
      </c>
      <c r="AA63" s="89"/>
      <c r="AB63" s="158"/>
      <c r="AC63" s="90"/>
      <c r="AD63" s="91"/>
      <c r="AE63" s="92"/>
      <c r="AF63" s="93"/>
      <c r="AG63" s="94" t="s">
        <v>292</v>
      </c>
      <c r="AH63" s="95"/>
      <c r="AI63" s="96"/>
      <c r="AJ63" s="97"/>
      <c r="AK63" s="98" t="s">
        <v>292</v>
      </c>
      <c r="AM63" s="89"/>
      <c r="AN63" s="158"/>
      <c r="AO63" s="90"/>
      <c r="AP63" s="91"/>
      <c r="AQ63" s="92"/>
      <c r="AR63" s="93"/>
      <c r="AS63" s="94" t="s">
        <v>292</v>
      </c>
      <c r="AT63" s="95"/>
      <c r="AU63" s="96"/>
      <c r="AV63" s="97"/>
      <c r="AW63" s="98" t="s">
        <v>292</v>
      </c>
      <c r="AY63" s="89"/>
      <c r="AZ63" s="158"/>
      <c r="BA63" s="90"/>
      <c r="BB63" s="91"/>
      <c r="BC63" s="92"/>
      <c r="BD63" s="93"/>
      <c r="BE63" s="94" t="s">
        <v>292</v>
      </c>
      <c r="BF63" s="95"/>
      <c r="BG63" s="96"/>
      <c r="BH63" s="97"/>
      <c r="BI63" s="98" t="s">
        <v>292</v>
      </c>
      <c r="BK63" s="89"/>
      <c r="BL63" s="158"/>
      <c r="BM63" s="90"/>
      <c r="BN63" s="91"/>
      <c r="BO63" s="92"/>
      <c r="BP63" s="93"/>
      <c r="BQ63" s="94" t="s">
        <v>292</v>
      </c>
      <c r="BR63" s="95"/>
      <c r="BS63" s="96"/>
      <c r="BT63" s="97"/>
      <c r="BU63" s="98" t="s">
        <v>292</v>
      </c>
      <c r="BW63" s="89"/>
      <c r="BX63" s="158"/>
      <c r="BY63" s="90"/>
      <c r="BZ63" s="91"/>
      <c r="CA63" s="92"/>
      <c r="CB63" s="93"/>
      <c r="CC63" s="94" t="s">
        <v>292</v>
      </c>
      <c r="CD63" s="95"/>
      <c r="CE63" s="96"/>
      <c r="CF63" s="97"/>
      <c r="CG63" s="98" t="s">
        <v>292</v>
      </c>
      <c r="CI63" s="89"/>
      <c r="CJ63" s="158"/>
      <c r="CK63" s="90"/>
      <c r="CL63" s="91"/>
      <c r="CM63" s="92"/>
      <c r="CN63" s="93"/>
      <c r="CO63" s="94" t="s">
        <v>292</v>
      </c>
      <c r="CP63" s="95"/>
      <c r="CQ63" s="96"/>
      <c r="CR63" s="97"/>
      <c r="CS63" s="98" t="s">
        <v>292</v>
      </c>
      <c r="CU63" s="89"/>
      <c r="CV63" s="158"/>
      <c r="CW63" s="90"/>
      <c r="CX63" s="91"/>
      <c r="CY63" s="92"/>
      <c r="CZ63" s="93"/>
      <c r="DA63" s="94" t="s">
        <v>292</v>
      </c>
      <c r="DB63" s="95"/>
      <c r="DC63" s="96"/>
      <c r="DD63" s="97"/>
      <c r="DE63" s="98" t="s">
        <v>292</v>
      </c>
      <c r="DG63" s="89"/>
      <c r="DH63" s="158"/>
      <c r="DI63" s="90"/>
      <c r="DJ63" s="91"/>
      <c r="DK63" s="92"/>
      <c r="DL63" s="93"/>
      <c r="DM63" s="94" t="s">
        <v>292</v>
      </c>
      <c r="DN63" s="95"/>
      <c r="DO63" s="96"/>
      <c r="DP63" s="97"/>
      <c r="DQ63" s="98" t="s">
        <v>292</v>
      </c>
      <c r="DS63" s="89"/>
      <c r="DT63" s="158"/>
      <c r="DU63" s="90" t="str">
        <f>IF(DY63="","",DU$3)</f>
        <v/>
      </c>
      <c r="DV63" s="91" t="str">
        <f>IF(DY63="","",DU$1)</f>
        <v/>
      </c>
      <c r="DW63" s="92" t="str">
        <f>IF(DY63="","",DU$2)</f>
        <v/>
      </c>
      <c r="DX63" s="93" t="str">
        <f>IF(DY63="","",DU$3)</f>
        <v/>
      </c>
      <c r="DY63" s="94" t="str">
        <f>IF(EF63="","",IF(ISNUMBER(SEARCH(":",EF63)),MID(EF63,FIND(":",EF63)+2,FIND("(",EF63)-FIND(":",EF63)-3),LEFT(EF63,FIND("(",EF63)-2)))</f>
        <v/>
      </c>
      <c r="DZ63" s="95" t="str">
        <f>IF(EF63="","",MID(EF63,FIND("(",EF63)+1,4))</f>
        <v/>
      </c>
      <c r="EA63" s="96" t="str">
        <f>IF(ISNUMBER(SEARCH("*female*",EF63)),"female",IF(ISNUMBER(SEARCH("*male*",EF63)),"male",""))</f>
        <v/>
      </c>
      <c r="EB63" s="97" t="s">
        <v>292</v>
      </c>
      <c r="EC63" s="98" t="str">
        <f>IF(DY63="","",(MID(DY63,(SEARCH("^^",SUBSTITUTE(DY63," ","^^",LEN(DY63)-LEN(SUBSTITUTE(DY63," ","")))))+1,99)&amp;"_"&amp;LEFT(DY63,FIND(" ",DY63)-1)&amp;"_"&amp;DZ63))</f>
        <v/>
      </c>
      <c r="EE63" s="89"/>
      <c r="EF63" s="158"/>
      <c r="EG63" s="90" t="str">
        <f t="shared" si="165"/>
        <v/>
      </c>
      <c r="EH63" s="91" t="str">
        <f t="shared" si="166"/>
        <v/>
      </c>
      <c r="EI63" s="92" t="str">
        <f t="shared" si="167"/>
        <v/>
      </c>
      <c r="EJ63" s="93" t="str">
        <f t="shared" si="168"/>
        <v/>
      </c>
      <c r="EK63" s="94" t="str">
        <f t="shared" si="169"/>
        <v/>
      </c>
      <c r="EL63" s="95" t="str">
        <f t="shared" si="170"/>
        <v/>
      </c>
      <c r="EM63" s="96" t="str">
        <f t="shared" si="171"/>
        <v/>
      </c>
      <c r="EN63" s="97" t="str">
        <f t="shared" si="172"/>
        <v/>
      </c>
      <c r="EO63" s="98" t="str">
        <f t="shared" si="173"/>
        <v/>
      </c>
      <c r="EQ63" s="89"/>
      <c r="ER63" s="158"/>
      <c r="ES63" s="90" t="str">
        <f>IF(EW63="","",ES$3)</f>
        <v/>
      </c>
      <c r="ET63" s="91" t="str">
        <f>IF(EW63="","",ES$1)</f>
        <v/>
      </c>
      <c r="EU63" s="92"/>
      <c r="EV63" s="93"/>
      <c r="EW63" s="94" t="str">
        <f>IF(FD63="","",IF(ISNUMBER(SEARCH(":",FD63)),MID(FD63,FIND(":",FD63)+2,FIND("(",FD63)-FIND(":",FD63)-3),LEFT(FD63,FIND("(",FD63)-2)))</f>
        <v/>
      </c>
      <c r="EX63" s="95" t="str">
        <f>IF(FD63="","",MID(FD63,FIND("(",FD63)+1,4))</f>
        <v/>
      </c>
      <c r="EY63" s="96" t="str">
        <f>IF(ISNUMBER(SEARCH("*female*",FD63)),"female",IF(ISNUMBER(SEARCH("*male*",FD63)),"male",""))</f>
        <v/>
      </c>
      <c r="EZ63" s="97" t="str">
        <f>IF(FD63="","",IF(ISERROR(MID(FD63,FIND("male,",FD63)+6,(FIND(")",FD63)-(FIND("male,",FD63)+6))))=TRUE,"missing/error",MID(FD63,FIND("male,",FD63)+6,(FIND(")",FD63)-(FIND("male,",FD63)+6)))))</f>
        <v/>
      </c>
      <c r="FA63" s="98" t="str">
        <f>IF(EW63="","",(MID(EW63,(SEARCH("^^",SUBSTITUTE(EW63," ","^^",LEN(EW63)-LEN(SUBSTITUTE(EW63," ","")))))+1,99)&amp;"_"&amp;LEFT(EW63,FIND(" ",EW63)-1)&amp;"_"&amp;EX63))</f>
        <v/>
      </c>
      <c r="FC63" s="89"/>
      <c r="FD63" s="158"/>
      <c r="FE63" s="90" t="str">
        <f t="shared" si="48"/>
        <v/>
      </c>
      <c r="FF63" s="91" t="str">
        <f t="shared" si="49"/>
        <v/>
      </c>
      <c r="FG63" s="92" t="str">
        <f t="shared" si="50"/>
        <v/>
      </c>
      <c r="FH63" s="93" t="str">
        <f t="shared" si="51"/>
        <v/>
      </c>
      <c r="FI63" s="94" t="str">
        <f t="shared" si="52"/>
        <v/>
      </c>
      <c r="FJ63" s="95" t="str">
        <f t="shared" si="53"/>
        <v/>
      </c>
      <c r="FK63" s="96" t="str">
        <f t="shared" si="54"/>
        <v/>
      </c>
      <c r="FL63" s="97" t="str">
        <f t="shared" si="55"/>
        <v/>
      </c>
      <c r="FM63" s="98" t="str">
        <f t="shared" si="56"/>
        <v/>
      </c>
      <c r="FO63" s="89"/>
      <c r="FP63" s="217"/>
      <c r="FQ63" s="90" t="str">
        <f>IF(FU63="","",#REF!)</f>
        <v/>
      </c>
      <c r="FR63" s="91" t="str">
        <f>IF(FU63="","",FQ$1)</f>
        <v/>
      </c>
      <c r="FS63" s="92"/>
      <c r="FT63" s="93"/>
      <c r="FU63" s="94" t="str">
        <f>IF(GB63="","",IF(ISNUMBER(SEARCH(":",GB63)),MID(GB63,FIND(":",GB63)+2,FIND("(",GB63)-FIND(":",GB63)-3),LEFT(GB63,FIND("(",GB63)-2)))</f>
        <v/>
      </c>
      <c r="FV63" s="95" t="str">
        <f>IF(GB63="","",MID(GB63,FIND("(",GB63)+1,4))</f>
        <v/>
      </c>
      <c r="FW63" s="96" t="str">
        <f>IF(ISNUMBER(SEARCH("*female*",GB63)),"female",IF(ISNUMBER(SEARCH("*male*",GB63)),"male",""))</f>
        <v/>
      </c>
      <c r="FX63" s="97" t="str">
        <f>IF(GB63="","",IF(ISERROR(MID(GB63,FIND("male,",GB63)+6,(FIND(")",GB63)-(FIND("male,",GB63)+6))))=TRUE,"missing/error",MID(GB63,FIND("male,",GB63)+6,(FIND(")",GB63)-(FIND("male,",GB63)+6)))))</f>
        <v/>
      </c>
      <c r="FY63" s="98" t="str">
        <f>IF(FU63="","",(MID(FU63,(SEARCH("^^",SUBSTITUTE(FU63," ","^^",LEN(FU63)-LEN(SUBSTITUTE(FU63," ","")))))+1,99)&amp;"_"&amp;LEFT(FU63,FIND(" ",FU63)-1)&amp;"_"&amp;FV63))</f>
        <v/>
      </c>
      <c r="GA63" s="89"/>
      <c r="GB63" s="158"/>
      <c r="GC63" s="90" t="str">
        <f>IF(GG63="","",GC$3)</f>
        <v/>
      </c>
      <c r="GD63" s="91" t="str">
        <f>IF(GG63="","",GC$1)</f>
        <v/>
      </c>
      <c r="GE63" s="92"/>
      <c r="GF63" s="93"/>
      <c r="GG63" s="94" t="str">
        <f>IF(GN63="","",IF(ISNUMBER(SEARCH(":",GN63)),MID(GN63,FIND(":",GN63)+2,FIND("(",GN63)-FIND(":",GN63)-3),LEFT(GN63,FIND("(",GN63)-2)))</f>
        <v/>
      </c>
      <c r="GH63" s="95" t="str">
        <f>IF(GN63="","",MID(GN63,FIND("(",GN63)+1,4))</f>
        <v/>
      </c>
      <c r="GI63" s="96" t="str">
        <f>IF(ISNUMBER(SEARCH("*female*",GN63)),"female",IF(ISNUMBER(SEARCH("*male*",GN63)),"male",""))</f>
        <v/>
      </c>
      <c r="GJ63" s="97" t="str">
        <f>IF(GN63="","",IF(ISERROR(MID(GN63,FIND("male,",GN63)+6,(FIND(")",GN63)-(FIND("male,",GN63)+6))))=TRUE,"missing/error",MID(GN63,FIND("male,",GN63)+6,(FIND(")",GN63)-(FIND("male,",GN63)+6)))))</f>
        <v/>
      </c>
      <c r="GK63" s="98" t="str">
        <f>IF(GG63="","",(MID(GG63,(SEARCH("^^",SUBSTITUTE(GG63," ","^^",LEN(GG63)-LEN(SUBSTITUTE(GG63," ","")))))+1,99)&amp;"_"&amp;LEFT(GG63,FIND(" ",GG63)-1)&amp;"_"&amp;GH63))</f>
        <v/>
      </c>
      <c r="GM63" s="89"/>
      <c r="GN63" s="158"/>
      <c r="GO63" s="90" t="str">
        <f>IF(GS63="","",GO$3)</f>
        <v/>
      </c>
      <c r="GP63" s="91" t="str">
        <f>IF(GS63="","",GO$1)</f>
        <v/>
      </c>
      <c r="GQ63" s="92"/>
      <c r="GR63" s="93"/>
      <c r="GS63" s="94" t="str">
        <f>IF(GZ63="","",IF(ISNUMBER(SEARCH(":",GZ63)),MID(GZ63,FIND(":",GZ63)+2,FIND("(",GZ63)-FIND(":",GZ63)-3),LEFT(GZ63,FIND("(",GZ63)-2)))</f>
        <v/>
      </c>
      <c r="GT63" s="95" t="str">
        <f>IF(GZ63="","",MID(GZ63,FIND("(",GZ63)+1,4))</f>
        <v/>
      </c>
      <c r="GU63" s="96" t="str">
        <f>IF(ISNUMBER(SEARCH("*female*",GZ63)),"female",IF(ISNUMBER(SEARCH("*male*",GZ63)),"male",""))</f>
        <v/>
      </c>
      <c r="GV63" s="97" t="str">
        <f>IF(GZ63="","",IF(ISERROR(MID(GZ63,FIND("male,",GZ63)+6,(FIND(")",GZ63)-(FIND("male,",GZ63)+6))))=TRUE,"missing/error",MID(GZ63,FIND("male,",GZ63)+6,(FIND(")",GZ63)-(FIND("male,",GZ63)+6)))))</f>
        <v/>
      </c>
      <c r="GW63" s="98" t="str">
        <f>IF(GS63="","",(MID(GS63,(SEARCH("^^",SUBSTITUTE(GS63," ","^^",LEN(GS63)-LEN(SUBSTITUTE(GS63," ","")))))+1,99)&amp;"_"&amp;LEFT(GS63,FIND(" ",GS63)-1)&amp;"_"&amp;GT63))</f>
        <v/>
      </c>
      <c r="GY63" s="89"/>
      <c r="GZ63" s="158"/>
      <c r="HA63" s="90" t="str">
        <f>IF(HE63="","",HA$3)</f>
        <v/>
      </c>
      <c r="HB63" s="91" t="str">
        <f>IF(HE63="","",HA$1)</f>
        <v/>
      </c>
      <c r="HC63" s="92"/>
      <c r="HD63" s="93"/>
      <c r="HE63" s="94" t="str">
        <f>IF(HL63="","",IF(ISNUMBER(SEARCH(":",HL63)),MID(HL63,FIND(":",HL63)+2,FIND("(",HL63)-FIND(":",HL63)-3),LEFT(HL63,FIND("(",HL63)-2)))</f>
        <v/>
      </c>
      <c r="HF63" s="95" t="str">
        <f>IF(HL63="","",MID(HL63,FIND("(",HL63)+1,4))</f>
        <v/>
      </c>
      <c r="HG63" s="96" t="str">
        <f>IF(ISNUMBER(SEARCH("*female*",HL63)),"female",IF(ISNUMBER(SEARCH("*male*",HL63)),"male",""))</f>
        <v/>
      </c>
      <c r="HH63" s="97" t="str">
        <f>IF(HL63="","",IF(ISERROR(MID(HL63,FIND("male,",HL63)+6,(FIND(")",HL63)-(FIND("male,",HL63)+6))))=TRUE,"missing/error",MID(HL63,FIND("male,",HL63)+6,(FIND(")",HL63)-(FIND("male,",HL63)+6)))))</f>
        <v/>
      </c>
      <c r="HI63" s="98" t="str">
        <f>IF(HE63="","",(MID(HE63,(SEARCH("^^",SUBSTITUTE(HE63," ","^^",LEN(HE63)-LEN(SUBSTITUTE(HE63," ","")))))+1,99)&amp;"_"&amp;LEFT(HE63,FIND(" ",HE63)-1)&amp;"_"&amp;HF63))</f>
        <v/>
      </c>
      <c r="HK63" s="89"/>
      <c r="HL63" s="158" t="s">
        <v>292</v>
      </c>
      <c r="HM63" s="90" t="str">
        <f>IF(HQ63="","",HM$3)</f>
        <v/>
      </c>
      <c r="HN63" s="91" t="str">
        <f>IF(HQ63="","",HM$1)</f>
        <v/>
      </c>
      <c r="HO63" s="92"/>
      <c r="HP63" s="93"/>
      <c r="HQ63" s="94" t="str">
        <f>IF(HX63="","",IF(ISNUMBER(SEARCH(":",HX63)),MID(HX63,FIND(":",HX63)+2,FIND("(",HX63)-FIND(":",HX63)-3),LEFT(HX63,FIND("(",HX63)-2)))</f>
        <v/>
      </c>
      <c r="HR63" s="95" t="str">
        <f>IF(HX63="","",MID(HX63,FIND("(",HX63)+1,4))</f>
        <v/>
      </c>
      <c r="HS63" s="96" t="str">
        <f>IF(ISNUMBER(SEARCH("*female*",HX63)),"female",IF(ISNUMBER(SEARCH("*male*",HX63)),"male",""))</f>
        <v/>
      </c>
      <c r="HT63" s="97" t="str">
        <f>IF(HX63="","",IF(ISERROR(MID(HX63,FIND("male,",HX63)+6,(FIND(")",HX63)-(FIND("male,",HX63)+6))))=TRUE,"missing/error",MID(HX63,FIND("male,",HX63)+6,(FIND(")",HX63)-(FIND("male,",HX63)+6)))))</f>
        <v/>
      </c>
      <c r="HU63" s="98" t="str">
        <f>IF(HQ63="","",(MID(HQ63,(SEARCH("^^",SUBSTITUTE(HQ63," ","^^",LEN(HQ63)-LEN(SUBSTITUTE(HQ63," ","")))))+1,99)&amp;"_"&amp;LEFT(HQ63,FIND(" ",HQ63)-1)&amp;"_"&amp;HR63))</f>
        <v/>
      </c>
      <c r="HW63" s="89"/>
      <c r="HX63" s="158"/>
      <c r="HY63" s="90" t="str">
        <f>IF(IC63="","",HY$3)</f>
        <v/>
      </c>
      <c r="HZ63" s="91" t="str">
        <f>IF(IC63="","",HY$1)</f>
        <v/>
      </c>
      <c r="IA63" s="92"/>
      <c r="IB63" s="93"/>
      <c r="IC63" s="94" t="str">
        <f>IF(IJ63="","",IF(ISNUMBER(SEARCH(":",IJ63)),MID(IJ63,FIND(":",IJ63)+2,FIND("(",IJ63)-FIND(":",IJ63)-3),LEFT(IJ63,FIND("(",IJ63)-2)))</f>
        <v/>
      </c>
      <c r="ID63" s="95" t="str">
        <f>IF(IJ63="","",MID(IJ63,FIND("(",IJ63)+1,4))</f>
        <v/>
      </c>
      <c r="IE63" s="96" t="str">
        <f>IF(ISNUMBER(SEARCH("*female*",IJ63)),"female",IF(ISNUMBER(SEARCH("*male*",IJ63)),"male",""))</f>
        <v/>
      </c>
      <c r="IF63" s="97" t="str">
        <f>IF(IJ63="","",IF(ISERROR(MID(IJ63,FIND("male,",IJ63)+6,(FIND(")",IJ63)-(FIND("male,",IJ63)+6))))=TRUE,"missing/error",MID(IJ63,FIND("male,",IJ63)+6,(FIND(")",IJ63)-(FIND("male,",IJ63)+6)))))</f>
        <v/>
      </c>
      <c r="IG63" s="98" t="str">
        <f>IF(IC63="","",(MID(IC63,(SEARCH("^^",SUBSTITUTE(IC63," ","^^",LEN(IC63)-LEN(SUBSTITUTE(IC63," ","")))))+1,99)&amp;"_"&amp;LEFT(IC63,FIND(" ",IC63)-1)&amp;"_"&amp;ID63))</f>
        <v/>
      </c>
      <c r="II63" s="89"/>
      <c r="IJ63" s="158"/>
      <c r="IK63" s="90" t="str">
        <f>IF(IO63="","",IK$3)</f>
        <v/>
      </c>
      <c r="IL63" s="91" t="str">
        <f>IF(IO63="","",IK$1)</f>
        <v/>
      </c>
      <c r="IM63" s="92"/>
      <c r="IN63" s="93"/>
      <c r="IO63" s="94" t="str">
        <f>IF(IV63="","",IF(ISNUMBER(SEARCH(":",IV63)),MID(IV63,FIND(":",IV63)+2,FIND("(",IV63)-FIND(":",IV63)-3),LEFT(IV63,FIND("(",IV63)-2)))</f>
        <v/>
      </c>
      <c r="IP63" s="95" t="str">
        <f>IF(IV63="","",MID(IV63,FIND("(",IV63)+1,4))</f>
        <v/>
      </c>
      <c r="IQ63" s="96" t="str">
        <f>IF(ISNUMBER(SEARCH("*female*",IV63)),"female",IF(ISNUMBER(SEARCH("*male*",IV63)),"male",""))</f>
        <v/>
      </c>
      <c r="IR63" s="97" t="str">
        <f>IF(IV63="","",IF(ISERROR(MID(IV63,FIND("male,",IV63)+6,(FIND(")",IV63)-(FIND("male,",IV63)+6))))=TRUE,"missing/error",MID(IV63,FIND("male,",IV63)+6,(FIND(")",IV63)-(FIND("male,",IV63)+6)))))</f>
        <v/>
      </c>
      <c r="IS63" s="98" t="str">
        <f>IF(IO63="","",(MID(IO63,(SEARCH("^^",SUBSTITUTE(IO63," ","^^",LEN(IO63)-LEN(SUBSTITUTE(IO63," ","")))))+1,99)&amp;"_"&amp;LEFT(IO63,FIND(" ",IO63)-1)&amp;"_"&amp;IP63))</f>
        <v/>
      </c>
      <c r="IU63" s="89"/>
      <c r="IV63" s="158"/>
      <c r="IW63" s="90" t="str">
        <f>IF(JA63="","",IW$3)</f>
        <v/>
      </c>
      <c r="IX63" s="91" t="str">
        <f>IF(JA63="","",IW$1)</f>
        <v/>
      </c>
      <c r="IY63" s="92"/>
      <c r="IZ63" s="93"/>
      <c r="JA63" s="94" t="str">
        <f>IF(JH63="","",IF(ISNUMBER(SEARCH(":",JH63)),MID(JH63,FIND(":",JH63)+2,FIND("(",JH63)-FIND(":",JH63)-3),LEFT(JH63,FIND("(",JH63)-2)))</f>
        <v/>
      </c>
      <c r="JB63" s="95" t="str">
        <f>IF(JH63="","",MID(JH63,FIND("(",JH63)+1,4))</f>
        <v/>
      </c>
      <c r="JC63" s="96" t="str">
        <f>IF(ISNUMBER(SEARCH("*female*",JH63)),"female",IF(ISNUMBER(SEARCH("*male*",JH63)),"male",""))</f>
        <v/>
      </c>
      <c r="JD63" s="97" t="str">
        <f>IF(JH63="","",IF(ISERROR(MID(JH63,FIND("male,",JH63)+6,(FIND(")",JH63)-(FIND("male,",JH63)+6))))=TRUE,"missing/error",MID(JH63,FIND("male,",JH63)+6,(FIND(")",JH63)-(FIND("male,",JH63)+6)))))</f>
        <v/>
      </c>
      <c r="JE63" s="98" t="str">
        <f>IF(JA63="","",(MID(JA63,(SEARCH("^^",SUBSTITUTE(JA63," ","^^",LEN(JA63)-LEN(SUBSTITUTE(JA63," ","")))))+1,99)&amp;"_"&amp;LEFT(JA63,FIND(" ",JA63)-1)&amp;"_"&amp;JB63))</f>
        <v/>
      </c>
      <c r="JG63" s="89"/>
      <c r="JH63" s="146"/>
      <c r="JI63" s="90" t="str">
        <f>IF(JM63="","",JI$3)</f>
        <v/>
      </c>
      <c r="JJ63" s="91" t="str">
        <f>IF(JM63="","",JI$1)</f>
        <v/>
      </c>
      <c r="JK63" s="92"/>
      <c r="JL63" s="93"/>
      <c r="JM63" s="94" t="str">
        <f>IF(JT63="","",IF(ISNUMBER(SEARCH(":",JT63)),MID(JT63,FIND(":",JT63)+2,FIND("(",JT63)-FIND(":",JT63)-3),LEFT(JT63,FIND("(",JT63)-2)))</f>
        <v/>
      </c>
      <c r="JN63" s="95" t="str">
        <f>IF(JT63="","",MID(JT63,FIND("(",JT63)+1,4))</f>
        <v/>
      </c>
      <c r="JO63" s="96" t="str">
        <f>IF(ISNUMBER(SEARCH("*female*",JT63)),"female",IF(ISNUMBER(SEARCH("*male*",JT63)),"male",""))</f>
        <v/>
      </c>
      <c r="JP63" s="97" t="str">
        <f>IF(JT63="","",IF(ISERROR(MID(JT63,FIND("male,",JT63)+6,(FIND(")",JT63)-(FIND("male,",JT63)+6))))=TRUE,"missing/error",MID(JT63,FIND("male,",JT63)+6,(FIND(")",JT63)-(FIND("male,",JT63)+6)))))</f>
        <v/>
      </c>
      <c r="JQ63" s="98" t="str">
        <f>IF(JM63="","",(MID(JM63,(SEARCH("^^",SUBSTITUTE(JM63," ","^^",LEN(JM63)-LEN(SUBSTITUTE(JM63," ","")))))+1,99)&amp;"_"&amp;LEFT(JM63,FIND(" ",JM63)-1)&amp;"_"&amp;JN63))</f>
        <v/>
      </c>
      <c r="JS63" s="89"/>
      <c r="JT63" s="146"/>
      <c r="JU63" s="90" t="str">
        <f>IF(JY63="","",JU$3)</f>
        <v/>
      </c>
      <c r="JV63" s="91" t="str">
        <f>IF(JY63="","",JU$1)</f>
        <v/>
      </c>
      <c r="JW63" s="92"/>
      <c r="JX63" s="93"/>
      <c r="JY63" s="94" t="str">
        <f>IF(KF63="","",IF(ISNUMBER(SEARCH(":",KF63)),MID(KF63,FIND(":",KF63)+2,FIND("(",KF63)-FIND(":",KF63)-3),LEFT(KF63,FIND("(",KF63)-2)))</f>
        <v/>
      </c>
      <c r="JZ63" s="95" t="str">
        <f>IF(KF63="","",MID(KF63,FIND("(",KF63)+1,4))</f>
        <v/>
      </c>
      <c r="KA63" s="96" t="str">
        <f>IF(ISNUMBER(SEARCH("*female*",KF63)),"female",IF(ISNUMBER(SEARCH("*male*",KF63)),"male",""))</f>
        <v/>
      </c>
      <c r="KB63" s="97" t="str">
        <f>IF(KF63="","",IF(ISERROR(MID(KF63,FIND("male,",KF63)+6,(FIND(")",KF63)-(FIND("male,",KF63)+6))))=TRUE,"missing/error",MID(KF63,FIND("male,",KF63)+6,(FIND(")",KF63)-(FIND("male,",KF63)+6)))))</f>
        <v/>
      </c>
      <c r="KC63" s="98" t="str">
        <f>IF(JY63="","",(MID(JY63,(SEARCH("^^",SUBSTITUTE(JY63," ","^^",LEN(JY63)-LEN(SUBSTITUTE(JY63," ","")))))+1,99)&amp;"_"&amp;LEFT(JY63,FIND(" ",JY63)-1)&amp;"_"&amp;JZ63))</f>
        <v/>
      </c>
      <c r="KE63" s="89"/>
      <c r="KF63" s="146"/>
    </row>
    <row r="64" spans="1:292" ht="13.5" customHeight="1">
      <c r="A64" s="16"/>
      <c r="B64" s="89" t="s">
        <v>947</v>
      </c>
      <c r="C64" s="2" t="s">
        <v>948</v>
      </c>
      <c r="D64" s="158"/>
      <c r="E64" s="90"/>
      <c r="F64" s="91"/>
      <c r="G64" s="92"/>
      <c r="H64" s="93"/>
      <c r="I64" s="94" t="s">
        <v>292</v>
      </c>
      <c r="J64" s="95"/>
      <c r="K64" s="96"/>
      <c r="L64" s="97"/>
      <c r="M64" s="98" t="s">
        <v>292</v>
      </c>
      <c r="O64" s="89"/>
      <c r="P64" s="158"/>
      <c r="Q64" s="90"/>
      <c r="R64" s="91"/>
      <c r="S64" s="92"/>
      <c r="T64" s="93"/>
      <c r="U64" s="94" t="s">
        <v>292</v>
      </c>
      <c r="V64" s="95"/>
      <c r="W64" s="96"/>
      <c r="X64" s="97"/>
      <c r="Y64" s="98" t="s">
        <v>292</v>
      </c>
      <c r="AA64" s="89"/>
      <c r="AB64" s="158"/>
      <c r="AC64" s="90"/>
      <c r="AD64" s="91"/>
      <c r="AE64" s="92"/>
      <c r="AF64" s="93"/>
      <c r="AG64" s="94" t="s">
        <v>292</v>
      </c>
      <c r="AH64" s="95"/>
      <c r="AI64" s="96"/>
      <c r="AJ64" s="97"/>
      <c r="AK64" s="98" t="s">
        <v>292</v>
      </c>
      <c r="AM64" s="89"/>
      <c r="AN64" s="158"/>
      <c r="AO64" s="90">
        <v>35065</v>
      </c>
      <c r="AP64" s="91" t="s">
        <v>439</v>
      </c>
      <c r="AQ64" s="92">
        <v>34873</v>
      </c>
      <c r="AR64" s="93">
        <v>36354</v>
      </c>
      <c r="AS64" s="94" t="s">
        <v>810</v>
      </c>
      <c r="AT64" s="95">
        <v>1951</v>
      </c>
      <c r="AU64" s="96" t="s">
        <v>790</v>
      </c>
      <c r="AV64" s="97" t="s">
        <v>323</v>
      </c>
      <c r="AW64" s="98" t="s">
        <v>811</v>
      </c>
      <c r="AY64" s="89"/>
      <c r="AZ64" s="158"/>
      <c r="BA64" s="90"/>
      <c r="BB64" s="91"/>
      <c r="BC64" s="92"/>
      <c r="BD64" s="93"/>
      <c r="BE64" s="94" t="s">
        <v>292</v>
      </c>
      <c r="BF64" s="95"/>
      <c r="BG64" s="96"/>
      <c r="BH64" s="97"/>
      <c r="BI64" s="98" t="s">
        <v>292</v>
      </c>
      <c r="BK64" s="89"/>
      <c r="BL64" s="158"/>
      <c r="BM64" s="90"/>
      <c r="BN64" s="91"/>
      <c r="BO64" s="92"/>
      <c r="BP64" s="93"/>
      <c r="BQ64" s="94" t="s">
        <v>292</v>
      </c>
      <c r="BR64" s="95"/>
      <c r="BS64" s="96"/>
      <c r="BT64" s="97"/>
      <c r="BU64" s="98" t="s">
        <v>292</v>
      </c>
      <c r="BW64" s="89"/>
      <c r="BX64" s="158"/>
      <c r="BY64" s="90"/>
      <c r="BZ64" s="91"/>
      <c r="CA64" s="92"/>
      <c r="CB64" s="93"/>
      <c r="CC64" s="94" t="s">
        <v>292</v>
      </c>
      <c r="CD64" s="95"/>
      <c r="CE64" s="96"/>
      <c r="CF64" s="97"/>
      <c r="CG64" s="98" t="s">
        <v>292</v>
      </c>
      <c r="CI64" s="89"/>
      <c r="CJ64" s="158"/>
      <c r="CK64" s="90"/>
      <c r="CL64" s="91"/>
      <c r="CM64" s="92"/>
      <c r="CN64" s="93"/>
      <c r="CO64" s="94" t="s">
        <v>292</v>
      </c>
      <c r="CP64" s="95"/>
      <c r="CQ64" s="96"/>
      <c r="CR64" s="97"/>
      <c r="CS64" s="98" t="s">
        <v>292</v>
      </c>
      <c r="CU64" s="89"/>
      <c r="CV64" s="158"/>
      <c r="CW64" s="90"/>
      <c r="CX64" s="91"/>
      <c r="CY64" s="92"/>
      <c r="CZ64" s="93"/>
      <c r="DA64" s="94" t="s">
        <v>292</v>
      </c>
      <c r="DB64" s="95"/>
      <c r="DC64" s="96"/>
      <c r="DD64" s="97"/>
      <c r="DE64" s="98" t="s">
        <v>292</v>
      </c>
      <c r="DG64" s="89"/>
      <c r="DH64" s="158"/>
      <c r="DI64" s="90"/>
      <c r="DJ64" s="91"/>
      <c r="DK64" s="92"/>
      <c r="DL64" s="93"/>
      <c r="DM64" s="94" t="s">
        <v>292</v>
      </c>
      <c r="DN64" s="95"/>
      <c r="DO64" s="96"/>
      <c r="DP64" s="97"/>
      <c r="DQ64" s="98" t="s">
        <v>292</v>
      </c>
      <c r="DS64" s="89"/>
      <c r="DT64" s="158"/>
      <c r="DU64" s="90" t="str">
        <f>IF(DY64="","",DU$3)</f>
        <v/>
      </c>
      <c r="DV64" s="91" t="str">
        <f>IF(DY64="","",DU$1)</f>
        <v/>
      </c>
      <c r="DW64" s="92" t="str">
        <f>IF(DY64="","",DU$2)</f>
        <v/>
      </c>
      <c r="DX64" s="93" t="str">
        <f>IF(DY64="","",DU$3)</f>
        <v/>
      </c>
      <c r="DY64" s="94" t="str">
        <f>IF(EF64="","",IF(ISNUMBER(SEARCH(":",EF64)),MID(EF64,FIND(":",EF64)+2,FIND("(",EF64)-FIND(":",EF64)-3),LEFT(EF64,FIND("(",EF64)-2)))</f>
        <v/>
      </c>
      <c r="DZ64" s="95" t="str">
        <f>IF(EF64="","",MID(EF64,FIND("(",EF64)+1,4))</f>
        <v/>
      </c>
      <c r="EA64" s="96" t="str">
        <f>IF(ISNUMBER(SEARCH("*female*",EF64)),"female",IF(ISNUMBER(SEARCH("*male*",EF64)),"male",""))</f>
        <v/>
      </c>
      <c r="EB64" s="97" t="s">
        <v>292</v>
      </c>
      <c r="EC64" s="98" t="str">
        <f>IF(DY64="","",(MID(DY64,(SEARCH("^^",SUBSTITUTE(DY64," ","^^",LEN(DY64)-LEN(SUBSTITUTE(DY64," ","")))))+1,99)&amp;"_"&amp;LEFT(DY64,FIND(" ",DY64)-1)&amp;"_"&amp;DZ64))</f>
        <v/>
      </c>
      <c r="EE64" s="89"/>
      <c r="EF64" s="158"/>
      <c r="EG64" s="90" t="str">
        <f t="shared" si="165"/>
        <v/>
      </c>
      <c r="EH64" s="91" t="str">
        <f t="shared" si="166"/>
        <v/>
      </c>
      <c r="EI64" s="92" t="str">
        <f t="shared" si="167"/>
        <v/>
      </c>
      <c r="EJ64" s="93" t="str">
        <f t="shared" si="168"/>
        <v/>
      </c>
      <c r="EK64" s="94" t="str">
        <f t="shared" si="169"/>
        <v/>
      </c>
      <c r="EL64" s="95" t="str">
        <f t="shared" si="170"/>
        <v/>
      </c>
      <c r="EM64" s="96" t="str">
        <f t="shared" si="171"/>
        <v/>
      </c>
      <c r="EN64" s="97" t="str">
        <f t="shared" si="172"/>
        <v/>
      </c>
      <c r="EO64" s="98" t="str">
        <f t="shared" si="173"/>
        <v/>
      </c>
      <c r="EQ64" s="89"/>
      <c r="ER64" s="158"/>
      <c r="ES64" s="90" t="str">
        <f>IF(EW64="","",ES$3)</f>
        <v/>
      </c>
      <c r="ET64" s="91" t="str">
        <f>IF(EW64="","",ES$1)</f>
        <v/>
      </c>
      <c r="EU64" s="92"/>
      <c r="EV64" s="93"/>
      <c r="EW64" s="94" t="str">
        <f>IF(FD64="","",IF(ISNUMBER(SEARCH(":",FD64)),MID(FD64,FIND(":",FD64)+2,FIND("(",FD64)-FIND(":",FD64)-3),LEFT(FD64,FIND("(",FD64)-2)))</f>
        <v/>
      </c>
      <c r="EX64" s="95" t="str">
        <f>IF(FD64="","",MID(FD64,FIND("(",FD64)+1,4))</f>
        <v/>
      </c>
      <c r="EY64" s="96" t="str">
        <f>IF(ISNUMBER(SEARCH("*female*",FD64)),"female",IF(ISNUMBER(SEARCH("*male*",FD64)),"male",""))</f>
        <v/>
      </c>
      <c r="EZ64" s="97" t="str">
        <f>IF(FD64="","",IF(ISERROR(MID(FD64,FIND("male,",FD64)+6,(FIND(")",FD64)-(FIND("male,",FD64)+6))))=TRUE,"missing/error",MID(FD64,FIND("male,",FD64)+6,(FIND(")",FD64)-(FIND("male,",FD64)+6)))))</f>
        <v/>
      </c>
      <c r="FA64" s="98" t="str">
        <f>IF(EW64="","",(MID(EW64,(SEARCH("^^",SUBSTITUTE(EW64," ","^^",LEN(EW64)-LEN(SUBSTITUTE(EW64," ","")))))+1,99)&amp;"_"&amp;LEFT(EW64,FIND(" ",EW64)-1)&amp;"_"&amp;EX64))</f>
        <v/>
      </c>
      <c r="FC64" s="89"/>
      <c r="FD64" s="158"/>
      <c r="FE64" s="90" t="str">
        <f t="shared" si="48"/>
        <v/>
      </c>
      <c r="FF64" s="91" t="str">
        <f t="shared" si="49"/>
        <v/>
      </c>
      <c r="FG64" s="92" t="str">
        <f t="shared" si="50"/>
        <v/>
      </c>
      <c r="FH64" s="93" t="str">
        <f t="shared" si="51"/>
        <v/>
      </c>
      <c r="FI64" s="94" t="str">
        <f t="shared" si="52"/>
        <v/>
      </c>
      <c r="FJ64" s="95" t="str">
        <f t="shared" si="53"/>
        <v/>
      </c>
      <c r="FK64" s="96" t="str">
        <f t="shared" si="54"/>
        <v/>
      </c>
      <c r="FL64" s="97" t="str">
        <f t="shared" si="55"/>
        <v/>
      </c>
      <c r="FM64" s="98" t="str">
        <f t="shared" si="56"/>
        <v/>
      </c>
      <c r="FO64" s="89"/>
      <c r="FP64" s="217"/>
      <c r="FQ64" s="90" t="str">
        <f>IF(FU64="","",#REF!)</f>
        <v/>
      </c>
      <c r="FR64" s="91" t="str">
        <f>IF(FU64="","",FQ$1)</f>
        <v/>
      </c>
      <c r="FS64" s="92"/>
      <c r="FT64" s="93"/>
      <c r="FU64" s="94" t="str">
        <f>IF(GB64="","",IF(ISNUMBER(SEARCH(":",GB64)),MID(GB64,FIND(":",GB64)+2,FIND("(",GB64)-FIND(":",GB64)-3),LEFT(GB64,FIND("(",GB64)-2)))</f>
        <v/>
      </c>
      <c r="FV64" s="95" t="str">
        <f>IF(GB64="","",MID(GB64,FIND("(",GB64)+1,4))</f>
        <v/>
      </c>
      <c r="FW64" s="96" t="str">
        <f>IF(ISNUMBER(SEARCH("*female*",GB64)),"female",IF(ISNUMBER(SEARCH("*male*",GB64)),"male",""))</f>
        <v/>
      </c>
      <c r="FX64" s="97" t="str">
        <f>IF(GB64="","",IF(ISERROR(MID(GB64,FIND("male,",GB64)+6,(FIND(")",GB64)-(FIND("male,",GB64)+6))))=TRUE,"missing/error",MID(GB64,FIND("male,",GB64)+6,(FIND(")",GB64)-(FIND("male,",GB64)+6)))))</f>
        <v/>
      </c>
      <c r="FY64" s="98" t="str">
        <f>IF(FU64="","",(MID(FU64,(SEARCH("^^",SUBSTITUTE(FU64," ","^^",LEN(FU64)-LEN(SUBSTITUTE(FU64," ","")))))+1,99)&amp;"_"&amp;LEFT(FU64,FIND(" ",FU64)-1)&amp;"_"&amp;FV64))</f>
        <v/>
      </c>
      <c r="GA64" s="89"/>
      <c r="GB64" s="158"/>
      <c r="GC64" s="90" t="str">
        <f>IF(GG64="","",GC$3)</f>
        <v/>
      </c>
      <c r="GD64" s="91" t="str">
        <f>IF(GG64="","",GC$1)</f>
        <v/>
      </c>
      <c r="GE64" s="92"/>
      <c r="GF64" s="93"/>
      <c r="GG64" s="94" t="str">
        <f>IF(GN64="","",IF(ISNUMBER(SEARCH(":",GN64)),MID(GN64,FIND(":",GN64)+2,FIND("(",GN64)-FIND(":",GN64)-3),LEFT(GN64,FIND("(",GN64)-2)))</f>
        <v/>
      </c>
      <c r="GH64" s="95" t="str">
        <f>IF(GN64="","",MID(GN64,FIND("(",GN64)+1,4))</f>
        <v/>
      </c>
      <c r="GI64" s="96" t="str">
        <f>IF(ISNUMBER(SEARCH("*female*",GN64)),"female",IF(ISNUMBER(SEARCH("*male*",GN64)),"male",""))</f>
        <v/>
      </c>
      <c r="GJ64" s="97" t="str">
        <f>IF(GN64="","",IF(ISERROR(MID(GN64,FIND("male,",GN64)+6,(FIND(")",GN64)-(FIND("male,",GN64)+6))))=TRUE,"missing/error",MID(GN64,FIND("male,",GN64)+6,(FIND(")",GN64)-(FIND("male,",GN64)+6)))))</f>
        <v/>
      </c>
      <c r="GK64" s="98" t="str">
        <f>IF(GG64="","",(MID(GG64,(SEARCH("^^",SUBSTITUTE(GG64," ","^^",LEN(GG64)-LEN(SUBSTITUTE(GG64," ","")))))+1,99)&amp;"_"&amp;LEFT(GG64,FIND(" ",GG64)-1)&amp;"_"&amp;GH64))</f>
        <v/>
      </c>
      <c r="GM64" s="89"/>
      <c r="GN64" s="158"/>
      <c r="GO64" s="90" t="str">
        <f>IF(GS64="","",GO$3)</f>
        <v/>
      </c>
      <c r="GP64" s="91" t="str">
        <f>IF(GS64="","",GO$1)</f>
        <v/>
      </c>
      <c r="GQ64" s="92"/>
      <c r="GR64" s="93"/>
      <c r="GS64" s="94" t="str">
        <f>IF(GZ64="","",IF(ISNUMBER(SEARCH(":",GZ64)),MID(GZ64,FIND(":",GZ64)+2,FIND("(",GZ64)-FIND(":",GZ64)-3),LEFT(GZ64,FIND("(",GZ64)-2)))</f>
        <v/>
      </c>
      <c r="GT64" s="95" t="str">
        <f>IF(GZ64="","",MID(GZ64,FIND("(",GZ64)+1,4))</f>
        <v/>
      </c>
      <c r="GU64" s="96" t="str">
        <f>IF(ISNUMBER(SEARCH("*female*",GZ64)),"female",IF(ISNUMBER(SEARCH("*male*",GZ64)),"male",""))</f>
        <v/>
      </c>
      <c r="GV64" s="97" t="str">
        <f>IF(GZ64="","",IF(ISERROR(MID(GZ64,FIND("male,",GZ64)+6,(FIND(")",GZ64)-(FIND("male,",GZ64)+6))))=TRUE,"missing/error",MID(GZ64,FIND("male,",GZ64)+6,(FIND(")",GZ64)-(FIND("male,",GZ64)+6)))))</f>
        <v/>
      </c>
      <c r="GW64" s="98" t="str">
        <f>IF(GS64="","",(MID(GS64,(SEARCH("^^",SUBSTITUTE(GS64," ","^^",LEN(GS64)-LEN(SUBSTITUTE(GS64," ","")))))+1,99)&amp;"_"&amp;LEFT(GS64,FIND(" ",GS64)-1)&amp;"_"&amp;GT64))</f>
        <v/>
      </c>
      <c r="GY64" s="89"/>
      <c r="GZ64" s="158"/>
      <c r="HA64" s="90" t="str">
        <f>IF(HE64="","",HA$3)</f>
        <v/>
      </c>
      <c r="HB64" s="91" t="str">
        <f>IF(HE64="","",HA$1)</f>
        <v/>
      </c>
      <c r="HC64" s="92"/>
      <c r="HD64" s="93"/>
      <c r="HE64" s="94" t="str">
        <f>IF(HL64="","",IF(ISNUMBER(SEARCH(":",HL64)),MID(HL64,FIND(":",HL64)+2,FIND("(",HL64)-FIND(":",HL64)-3),LEFT(HL64,FIND("(",HL64)-2)))</f>
        <v/>
      </c>
      <c r="HF64" s="95" t="str">
        <f>IF(HL64="","",MID(HL64,FIND("(",HL64)+1,4))</f>
        <v/>
      </c>
      <c r="HG64" s="96" t="str">
        <f>IF(ISNUMBER(SEARCH("*female*",HL64)),"female",IF(ISNUMBER(SEARCH("*male*",HL64)),"male",""))</f>
        <v/>
      </c>
      <c r="HH64" s="97" t="str">
        <f>IF(HL64="","",IF(ISERROR(MID(HL64,FIND("male,",HL64)+6,(FIND(")",HL64)-(FIND("male,",HL64)+6))))=TRUE,"missing/error",MID(HL64,FIND("male,",HL64)+6,(FIND(")",HL64)-(FIND("male,",HL64)+6)))))</f>
        <v/>
      </c>
      <c r="HI64" s="98" t="str">
        <f>IF(HE64="","",(MID(HE64,(SEARCH("^^",SUBSTITUTE(HE64," ","^^",LEN(HE64)-LEN(SUBSTITUTE(HE64," ","")))))+1,99)&amp;"_"&amp;LEFT(HE64,FIND(" ",HE64)-1)&amp;"_"&amp;HF64))</f>
        <v/>
      </c>
      <c r="HK64" s="89"/>
      <c r="HL64" s="158" t="s">
        <v>292</v>
      </c>
      <c r="HM64" s="90" t="str">
        <f>IF(HQ64="","",HM$3)</f>
        <v/>
      </c>
      <c r="HN64" s="91" t="str">
        <f>IF(HQ64="","",HM$1)</f>
        <v/>
      </c>
      <c r="HO64" s="92"/>
      <c r="HP64" s="93"/>
      <c r="HQ64" s="94" t="str">
        <f>IF(HX64="","",IF(ISNUMBER(SEARCH(":",HX64)),MID(HX64,FIND(":",HX64)+2,FIND("(",HX64)-FIND(":",HX64)-3),LEFT(HX64,FIND("(",HX64)-2)))</f>
        <v/>
      </c>
      <c r="HR64" s="95" t="str">
        <f>IF(HX64="","",MID(HX64,FIND("(",HX64)+1,4))</f>
        <v/>
      </c>
      <c r="HS64" s="96" t="str">
        <f>IF(ISNUMBER(SEARCH("*female*",HX64)),"female",IF(ISNUMBER(SEARCH("*male*",HX64)),"male",""))</f>
        <v/>
      </c>
      <c r="HT64" s="97" t="str">
        <f>IF(HX64="","",IF(ISERROR(MID(HX64,FIND("male,",HX64)+6,(FIND(")",HX64)-(FIND("male,",HX64)+6))))=TRUE,"missing/error",MID(HX64,FIND("male,",HX64)+6,(FIND(")",HX64)-(FIND("male,",HX64)+6)))))</f>
        <v/>
      </c>
      <c r="HU64" s="98" t="str">
        <f>IF(HQ64="","",(MID(HQ64,(SEARCH("^^",SUBSTITUTE(HQ64," ","^^",LEN(HQ64)-LEN(SUBSTITUTE(HQ64," ","")))))+1,99)&amp;"_"&amp;LEFT(HQ64,FIND(" ",HQ64)-1)&amp;"_"&amp;HR64))</f>
        <v/>
      </c>
      <c r="HW64" s="89"/>
      <c r="HX64" s="158"/>
      <c r="HY64" s="90" t="str">
        <f>IF(IC64="","",HY$3)</f>
        <v/>
      </c>
      <c r="HZ64" s="91" t="str">
        <f>IF(IC64="","",HY$1)</f>
        <v/>
      </c>
      <c r="IA64" s="92"/>
      <c r="IB64" s="93"/>
      <c r="IC64" s="94" t="str">
        <f>IF(IJ64="","",IF(ISNUMBER(SEARCH(":",IJ64)),MID(IJ64,FIND(":",IJ64)+2,FIND("(",IJ64)-FIND(":",IJ64)-3),LEFT(IJ64,FIND("(",IJ64)-2)))</f>
        <v/>
      </c>
      <c r="ID64" s="95" t="str">
        <f>IF(IJ64="","",MID(IJ64,FIND("(",IJ64)+1,4))</f>
        <v/>
      </c>
      <c r="IE64" s="96" t="str">
        <f>IF(ISNUMBER(SEARCH("*female*",IJ64)),"female",IF(ISNUMBER(SEARCH("*male*",IJ64)),"male",""))</f>
        <v/>
      </c>
      <c r="IF64" s="97" t="str">
        <f>IF(IJ64="","",IF(ISERROR(MID(IJ64,FIND("male,",IJ64)+6,(FIND(")",IJ64)-(FIND("male,",IJ64)+6))))=TRUE,"missing/error",MID(IJ64,FIND("male,",IJ64)+6,(FIND(")",IJ64)-(FIND("male,",IJ64)+6)))))</f>
        <v/>
      </c>
      <c r="IG64" s="98" t="str">
        <f>IF(IC64="","",(MID(IC64,(SEARCH("^^",SUBSTITUTE(IC64," ","^^",LEN(IC64)-LEN(SUBSTITUTE(IC64," ","")))))+1,99)&amp;"_"&amp;LEFT(IC64,FIND(" ",IC64)-1)&amp;"_"&amp;ID64))</f>
        <v/>
      </c>
      <c r="II64" s="89"/>
      <c r="IJ64" s="158"/>
      <c r="IK64" s="90" t="str">
        <f>IF(IO64="","",IK$3)</f>
        <v/>
      </c>
      <c r="IL64" s="91" t="str">
        <f>IF(IO64="","",IK$1)</f>
        <v/>
      </c>
      <c r="IM64" s="92"/>
      <c r="IN64" s="93"/>
      <c r="IO64" s="94" t="str">
        <f>IF(IV64="","",IF(ISNUMBER(SEARCH(":",IV64)),MID(IV64,FIND(":",IV64)+2,FIND("(",IV64)-FIND(":",IV64)-3),LEFT(IV64,FIND("(",IV64)-2)))</f>
        <v/>
      </c>
      <c r="IP64" s="95" t="str">
        <f>IF(IV64="","",MID(IV64,FIND("(",IV64)+1,4))</f>
        <v/>
      </c>
      <c r="IQ64" s="96" t="str">
        <f>IF(ISNUMBER(SEARCH("*female*",IV64)),"female",IF(ISNUMBER(SEARCH("*male*",IV64)),"male",""))</f>
        <v/>
      </c>
      <c r="IR64" s="97" t="str">
        <f>IF(IV64="","",IF(ISERROR(MID(IV64,FIND("male,",IV64)+6,(FIND(")",IV64)-(FIND("male,",IV64)+6))))=TRUE,"missing/error",MID(IV64,FIND("male,",IV64)+6,(FIND(")",IV64)-(FIND("male,",IV64)+6)))))</f>
        <v/>
      </c>
      <c r="IS64" s="98" t="str">
        <f>IF(IO64="","",(MID(IO64,(SEARCH("^^",SUBSTITUTE(IO64," ","^^",LEN(IO64)-LEN(SUBSTITUTE(IO64," ","")))))+1,99)&amp;"_"&amp;LEFT(IO64,FIND(" ",IO64)-1)&amp;"_"&amp;IP64))</f>
        <v/>
      </c>
      <c r="IU64" s="89"/>
      <c r="IV64" s="158"/>
      <c r="IW64" s="90" t="str">
        <f>IF(JA64="","",IW$3)</f>
        <v/>
      </c>
      <c r="IX64" s="91" t="str">
        <f>IF(JA64="","",IW$1)</f>
        <v/>
      </c>
      <c r="IY64" s="92"/>
      <c r="IZ64" s="93"/>
      <c r="JA64" s="94" t="str">
        <f>IF(JH64="","",IF(ISNUMBER(SEARCH(":",JH64)),MID(JH64,FIND(":",JH64)+2,FIND("(",JH64)-FIND(":",JH64)-3),LEFT(JH64,FIND("(",JH64)-2)))</f>
        <v/>
      </c>
      <c r="JB64" s="95" t="str">
        <f>IF(JH64="","",MID(JH64,FIND("(",JH64)+1,4))</f>
        <v/>
      </c>
      <c r="JC64" s="96" t="str">
        <f>IF(ISNUMBER(SEARCH("*female*",JH64)),"female",IF(ISNUMBER(SEARCH("*male*",JH64)),"male",""))</f>
        <v/>
      </c>
      <c r="JD64" s="97" t="str">
        <f>IF(JH64="","",IF(ISERROR(MID(JH64,FIND("male,",JH64)+6,(FIND(")",JH64)-(FIND("male,",JH64)+6))))=TRUE,"missing/error",MID(JH64,FIND("male,",JH64)+6,(FIND(")",JH64)-(FIND("male,",JH64)+6)))))</f>
        <v/>
      </c>
      <c r="JE64" s="98" t="str">
        <f>IF(JA64="","",(MID(JA64,(SEARCH("^^",SUBSTITUTE(JA64," ","^^",LEN(JA64)-LEN(SUBSTITUTE(JA64," ","")))))+1,99)&amp;"_"&amp;LEFT(JA64,FIND(" ",JA64)-1)&amp;"_"&amp;JB64))</f>
        <v/>
      </c>
      <c r="JG64" s="89"/>
      <c r="JH64" s="146"/>
      <c r="JI64" s="90" t="str">
        <f>IF(JM64="","",JI$3)</f>
        <v/>
      </c>
      <c r="JJ64" s="91" t="str">
        <f>IF(JM64="","",JI$1)</f>
        <v/>
      </c>
      <c r="JK64" s="92"/>
      <c r="JL64" s="93"/>
      <c r="JM64" s="94" t="str">
        <f>IF(JT64="","",IF(ISNUMBER(SEARCH(":",JT64)),MID(JT64,FIND(":",JT64)+2,FIND("(",JT64)-FIND(":",JT64)-3),LEFT(JT64,FIND("(",JT64)-2)))</f>
        <v/>
      </c>
      <c r="JN64" s="95" t="str">
        <f>IF(JT64="","",MID(JT64,FIND("(",JT64)+1,4))</f>
        <v/>
      </c>
      <c r="JO64" s="96" t="str">
        <f>IF(ISNUMBER(SEARCH("*female*",JT64)),"female",IF(ISNUMBER(SEARCH("*male*",JT64)),"male",""))</f>
        <v/>
      </c>
      <c r="JP64" s="97" t="str">
        <f>IF(JT64="","",IF(ISERROR(MID(JT64,FIND("male,",JT64)+6,(FIND(")",JT64)-(FIND("male,",JT64)+6))))=TRUE,"missing/error",MID(JT64,FIND("male,",JT64)+6,(FIND(")",JT64)-(FIND("male,",JT64)+6)))))</f>
        <v/>
      </c>
      <c r="JQ64" s="98" t="str">
        <f>IF(JM64="","",(MID(JM64,(SEARCH("^^",SUBSTITUTE(JM64," ","^^",LEN(JM64)-LEN(SUBSTITUTE(JM64," ","")))))+1,99)&amp;"_"&amp;LEFT(JM64,FIND(" ",JM64)-1)&amp;"_"&amp;JN64))</f>
        <v/>
      </c>
      <c r="JS64" s="89"/>
      <c r="JT64" s="146"/>
      <c r="JU64" s="90" t="str">
        <f>IF(JY64="","",JU$3)</f>
        <v/>
      </c>
      <c r="JV64" s="91" t="str">
        <f>IF(JY64="","",JU$1)</f>
        <v/>
      </c>
      <c r="JW64" s="92"/>
      <c r="JX64" s="93"/>
      <c r="JY64" s="94" t="str">
        <f>IF(KF64="","",IF(ISNUMBER(SEARCH(":",KF64)),MID(KF64,FIND(":",KF64)+2,FIND("(",KF64)-FIND(":",KF64)-3),LEFT(KF64,FIND("(",KF64)-2)))</f>
        <v/>
      </c>
      <c r="JZ64" s="95" t="str">
        <f>IF(KF64="","",MID(KF64,FIND("(",KF64)+1,4))</f>
        <v/>
      </c>
      <c r="KA64" s="96" t="str">
        <f>IF(ISNUMBER(SEARCH("*female*",KF64)),"female",IF(ISNUMBER(SEARCH("*male*",KF64)),"male",""))</f>
        <v/>
      </c>
      <c r="KB64" s="97" t="str">
        <f>IF(KF64="","",IF(ISERROR(MID(KF64,FIND("male,",KF64)+6,(FIND(")",KF64)-(FIND("male,",KF64)+6))))=TRUE,"missing/error",MID(KF64,FIND("male,",KF64)+6,(FIND(")",KF64)-(FIND("male,",KF64)+6)))))</f>
        <v/>
      </c>
      <c r="KC64" s="98" t="str">
        <f>IF(JY64="","",(MID(JY64,(SEARCH("^^",SUBSTITUTE(JY64," ","^^",LEN(JY64)-LEN(SUBSTITUTE(JY64," ","")))))+1,99)&amp;"_"&amp;LEFT(JY64,FIND(" ",JY64)-1)&amp;"_"&amp;JZ64))</f>
        <v/>
      </c>
      <c r="KE64" s="89"/>
      <c r="KF64" s="146"/>
    </row>
    <row r="65" spans="1:292" ht="13.5" customHeight="1">
      <c r="A65" s="16"/>
      <c r="B65" s="89" t="s">
        <v>949</v>
      </c>
      <c r="C65" s="2" t="s">
        <v>950</v>
      </c>
      <c r="D65" s="158"/>
      <c r="E65" s="90"/>
      <c r="F65" s="91"/>
      <c r="G65" s="92"/>
      <c r="H65" s="93"/>
      <c r="I65" s="94" t="s">
        <v>292</v>
      </c>
      <c r="J65" s="95"/>
      <c r="K65" s="96"/>
      <c r="L65" s="97"/>
      <c r="M65" s="98" t="s">
        <v>292</v>
      </c>
      <c r="O65" s="89"/>
      <c r="P65" s="158"/>
      <c r="Q65" s="90"/>
      <c r="R65" s="91"/>
      <c r="S65" s="92"/>
      <c r="T65" s="93"/>
      <c r="U65" s="94" t="s">
        <v>292</v>
      </c>
      <c r="V65" s="95"/>
      <c r="W65" s="96"/>
      <c r="X65" s="97"/>
      <c r="Y65" s="98" t="s">
        <v>292</v>
      </c>
      <c r="AA65" s="89"/>
      <c r="AB65" s="158"/>
      <c r="AC65" s="90"/>
      <c r="AD65" s="91"/>
      <c r="AE65" s="92"/>
      <c r="AF65" s="93"/>
      <c r="AG65" s="94" t="s">
        <v>292</v>
      </c>
      <c r="AH65" s="95"/>
      <c r="AI65" s="96"/>
      <c r="AJ65" s="97"/>
      <c r="AK65" s="98" t="s">
        <v>292</v>
      </c>
      <c r="AM65" s="89"/>
      <c r="AN65" s="158"/>
      <c r="AO65" s="90"/>
      <c r="AP65" s="91"/>
      <c r="AQ65" s="92"/>
      <c r="AR65" s="93"/>
      <c r="AS65" s="94" t="s">
        <v>292</v>
      </c>
      <c r="AT65" s="95"/>
      <c r="AU65" s="96"/>
      <c r="AV65" s="97"/>
      <c r="AW65" s="98" t="s">
        <v>292</v>
      </c>
      <c r="AY65" s="89"/>
      <c r="AZ65" s="158"/>
      <c r="BA65" s="90">
        <v>36354</v>
      </c>
      <c r="BB65" s="91" t="s">
        <v>440</v>
      </c>
      <c r="BC65" s="92">
        <v>36354</v>
      </c>
      <c r="BD65" s="93">
        <v>36620</v>
      </c>
      <c r="BE65" s="94" t="s">
        <v>951</v>
      </c>
      <c r="BF65" s="95">
        <v>1963</v>
      </c>
      <c r="BG65" s="96" t="s">
        <v>790</v>
      </c>
      <c r="BH65" s="97" t="s">
        <v>323</v>
      </c>
      <c r="BI65" s="98" t="s">
        <v>952</v>
      </c>
      <c r="BK65" s="89" t="s">
        <v>809</v>
      </c>
      <c r="BL65" s="158"/>
      <c r="BM65" s="90"/>
      <c r="BN65" s="91"/>
      <c r="BO65" s="92"/>
      <c r="BP65" s="93"/>
      <c r="BQ65" s="94" t="s">
        <v>292</v>
      </c>
      <c r="BR65" s="95"/>
      <c r="BS65" s="96"/>
      <c r="BT65" s="97"/>
      <c r="BU65" s="98" t="s">
        <v>292</v>
      </c>
      <c r="BW65" s="89"/>
      <c r="BX65" s="158"/>
      <c r="BY65" s="90"/>
      <c r="BZ65" s="91"/>
      <c r="CA65" s="92"/>
      <c r="CB65" s="93"/>
      <c r="CC65" s="94" t="s">
        <v>292</v>
      </c>
      <c r="CD65" s="95"/>
      <c r="CE65" s="96"/>
      <c r="CF65" s="97"/>
      <c r="CG65" s="98" t="s">
        <v>292</v>
      </c>
      <c r="CI65" s="89"/>
      <c r="CJ65" s="158"/>
      <c r="CK65" s="90"/>
      <c r="CL65" s="91"/>
      <c r="CM65" s="92"/>
      <c r="CN65" s="93"/>
      <c r="CO65" s="94" t="s">
        <v>292</v>
      </c>
      <c r="CP65" s="95"/>
      <c r="CQ65" s="96"/>
      <c r="CR65" s="97"/>
      <c r="CS65" s="98" t="s">
        <v>292</v>
      </c>
      <c r="CU65" s="89"/>
      <c r="CV65" s="158"/>
      <c r="CW65" s="90"/>
      <c r="CX65" s="91"/>
      <c r="CY65" s="92"/>
      <c r="CZ65" s="93"/>
      <c r="DA65" s="94" t="s">
        <v>292</v>
      </c>
      <c r="DB65" s="95"/>
      <c r="DC65" s="96"/>
      <c r="DD65" s="97"/>
      <c r="DE65" s="98" t="s">
        <v>292</v>
      </c>
      <c r="DG65" s="89"/>
      <c r="DH65" s="158"/>
      <c r="DI65" s="90"/>
      <c r="DJ65" s="91"/>
      <c r="DK65" s="92"/>
      <c r="DL65" s="93"/>
      <c r="DM65" s="94" t="s">
        <v>292</v>
      </c>
      <c r="DN65" s="95"/>
      <c r="DO65" s="96"/>
      <c r="DP65" s="97"/>
      <c r="DQ65" s="98" t="s">
        <v>292</v>
      </c>
      <c r="DS65" s="89"/>
      <c r="DT65" s="158"/>
      <c r="DU65" s="90" t="str">
        <f>IF(DY65="","",DU$3)</f>
        <v/>
      </c>
      <c r="DV65" s="91" t="str">
        <f>IF(DY65="","",DU$1)</f>
        <v/>
      </c>
      <c r="DW65" s="92" t="str">
        <f>IF(DY65="","",DU$2)</f>
        <v/>
      </c>
      <c r="DX65" s="93" t="str">
        <f>IF(DY65="","",DU$3)</f>
        <v/>
      </c>
      <c r="DY65" s="94" t="str">
        <f>IF(EF65="","",IF(ISNUMBER(SEARCH(":",EF65)),MID(EF65,FIND(":",EF65)+2,FIND("(",EF65)-FIND(":",EF65)-3),LEFT(EF65,FIND("(",EF65)-2)))</f>
        <v/>
      </c>
      <c r="DZ65" s="95" t="str">
        <f>IF(EF65="","",MID(EF65,FIND("(",EF65)+1,4))</f>
        <v/>
      </c>
      <c r="EA65" s="96" t="str">
        <f>IF(ISNUMBER(SEARCH("*female*",EF65)),"female",IF(ISNUMBER(SEARCH("*male*",EF65)),"male",""))</f>
        <v/>
      </c>
      <c r="EB65" s="97" t="s">
        <v>292</v>
      </c>
      <c r="EC65" s="98" t="str">
        <f>IF(DY65="","",(MID(DY65,(SEARCH("^^",SUBSTITUTE(DY65," ","^^",LEN(DY65)-LEN(SUBSTITUTE(DY65," ","")))))+1,99)&amp;"_"&amp;LEFT(DY65,FIND(" ",DY65)-1)&amp;"_"&amp;DZ65))</f>
        <v/>
      </c>
      <c r="EE65" s="89"/>
      <c r="EF65" s="158"/>
      <c r="EG65" s="90" t="str">
        <f t="shared" si="165"/>
        <v/>
      </c>
      <c r="EH65" s="91" t="str">
        <f t="shared" si="166"/>
        <v/>
      </c>
      <c r="EI65" s="92" t="str">
        <f t="shared" si="167"/>
        <v/>
      </c>
      <c r="EJ65" s="93" t="str">
        <f t="shared" si="168"/>
        <v/>
      </c>
      <c r="EK65" s="94" t="str">
        <f t="shared" si="169"/>
        <v/>
      </c>
      <c r="EL65" s="95" t="str">
        <f t="shared" si="170"/>
        <v/>
      </c>
      <c r="EM65" s="96" t="str">
        <f t="shared" si="171"/>
        <v/>
      </c>
      <c r="EN65" s="97" t="str">
        <f t="shared" si="172"/>
        <v/>
      </c>
      <c r="EO65" s="98" t="str">
        <f t="shared" si="173"/>
        <v/>
      </c>
      <c r="EQ65" s="89"/>
      <c r="ER65" s="158"/>
      <c r="ES65" s="90" t="str">
        <f>IF(EW65="","",ES$3)</f>
        <v/>
      </c>
      <c r="ET65" s="91" t="str">
        <f>IF(EW65="","",ES$1)</f>
        <v/>
      </c>
      <c r="EU65" s="92"/>
      <c r="EV65" s="93"/>
      <c r="EW65" s="94" t="str">
        <f>IF(FD65="","",IF(ISNUMBER(SEARCH(":",FD65)),MID(FD65,FIND(":",FD65)+2,FIND("(",FD65)-FIND(":",FD65)-3),LEFT(FD65,FIND("(",FD65)-2)))</f>
        <v/>
      </c>
      <c r="EX65" s="95" t="str">
        <f>IF(FD65="","",MID(FD65,FIND("(",FD65)+1,4))</f>
        <v/>
      </c>
      <c r="EY65" s="96" t="str">
        <f>IF(ISNUMBER(SEARCH("*female*",FD65)),"female",IF(ISNUMBER(SEARCH("*male*",FD65)),"male",""))</f>
        <v/>
      </c>
      <c r="EZ65" s="97" t="str">
        <f>IF(FD65="","",IF(ISERROR(MID(FD65,FIND("male,",FD65)+6,(FIND(")",FD65)-(FIND("male,",FD65)+6))))=TRUE,"missing/error",MID(FD65,FIND("male,",FD65)+6,(FIND(")",FD65)-(FIND("male,",FD65)+6)))))</f>
        <v/>
      </c>
      <c r="FA65" s="98" t="str">
        <f>IF(EW65="","",(MID(EW65,(SEARCH("^^",SUBSTITUTE(EW65," ","^^",LEN(EW65)-LEN(SUBSTITUTE(EW65," ","")))))+1,99)&amp;"_"&amp;LEFT(EW65,FIND(" ",EW65)-1)&amp;"_"&amp;EX65))</f>
        <v/>
      </c>
      <c r="FC65" s="89"/>
      <c r="FD65" s="158"/>
      <c r="FE65" s="90" t="str">
        <f t="shared" si="48"/>
        <v/>
      </c>
      <c r="FF65" s="91" t="str">
        <f t="shared" si="49"/>
        <v/>
      </c>
      <c r="FG65" s="92" t="str">
        <f t="shared" si="50"/>
        <v/>
      </c>
      <c r="FH65" s="93" t="str">
        <f t="shared" si="51"/>
        <v/>
      </c>
      <c r="FI65" s="94" t="str">
        <f t="shared" si="52"/>
        <v/>
      </c>
      <c r="FJ65" s="95" t="str">
        <f t="shared" si="53"/>
        <v/>
      </c>
      <c r="FK65" s="96" t="str">
        <f t="shared" si="54"/>
        <v/>
      </c>
      <c r="FL65" s="97" t="str">
        <f t="shared" si="55"/>
        <v/>
      </c>
      <c r="FM65" s="98" t="str">
        <f t="shared" si="56"/>
        <v/>
      </c>
      <c r="FO65" s="89"/>
      <c r="FP65" s="217"/>
      <c r="FQ65" s="90" t="str">
        <f>IF(FU65="","",#REF!)</f>
        <v/>
      </c>
      <c r="FR65" s="91" t="str">
        <f>IF(FU65="","",FQ$1)</f>
        <v/>
      </c>
      <c r="FS65" s="92"/>
      <c r="FT65" s="93"/>
      <c r="FU65" s="94" t="str">
        <f>IF(GB65="","",IF(ISNUMBER(SEARCH(":",GB65)),MID(GB65,FIND(":",GB65)+2,FIND("(",GB65)-FIND(":",GB65)-3),LEFT(GB65,FIND("(",GB65)-2)))</f>
        <v/>
      </c>
      <c r="FV65" s="95" t="str">
        <f>IF(GB65="","",MID(GB65,FIND("(",GB65)+1,4))</f>
        <v/>
      </c>
      <c r="FW65" s="96" t="str">
        <f>IF(ISNUMBER(SEARCH("*female*",GB65)),"female",IF(ISNUMBER(SEARCH("*male*",GB65)),"male",""))</f>
        <v/>
      </c>
      <c r="FX65" s="97" t="str">
        <f>IF(GB65="","",IF(ISERROR(MID(GB65,FIND("male,",GB65)+6,(FIND(")",GB65)-(FIND("male,",GB65)+6))))=TRUE,"missing/error",MID(GB65,FIND("male,",GB65)+6,(FIND(")",GB65)-(FIND("male,",GB65)+6)))))</f>
        <v/>
      </c>
      <c r="FY65" s="98" t="str">
        <f>IF(FU65="","",(MID(FU65,(SEARCH("^^",SUBSTITUTE(FU65," ","^^",LEN(FU65)-LEN(SUBSTITUTE(FU65," ","")))))+1,99)&amp;"_"&amp;LEFT(FU65,FIND(" ",FU65)-1)&amp;"_"&amp;FV65))</f>
        <v/>
      </c>
      <c r="GA65" s="89"/>
      <c r="GB65" s="158"/>
      <c r="GC65" s="90" t="str">
        <f>IF(GG65="","",GC$3)</f>
        <v/>
      </c>
      <c r="GD65" s="91" t="str">
        <f>IF(GG65="","",GC$1)</f>
        <v/>
      </c>
      <c r="GE65" s="92"/>
      <c r="GF65" s="93"/>
      <c r="GG65" s="94" t="str">
        <f>IF(GN65="","",IF(ISNUMBER(SEARCH(":",GN65)),MID(GN65,FIND(":",GN65)+2,FIND("(",GN65)-FIND(":",GN65)-3),LEFT(GN65,FIND("(",GN65)-2)))</f>
        <v/>
      </c>
      <c r="GH65" s="95" t="str">
        <f>IF(GN65="","",MID(GN65,FIND("(",GN65)+1,4))</f>
        <v/>
      </c>
      <c r="GI65" s="96" t="str">
        <f>IF(ISNUMBER(SEARCH("*female*",GN65)),"female",IF(ISNUMBER(SEARCH("*male*",GN65)),"male",""))</f>
        <v/>
      </c>
      <c r="GJ65" s="97" t="str">
        <f>IF(GN65="","",IF(ISERROR(MID(GN65,FIND("male,",GN65)+6,(FIND(")",GN65)-(FIND("male,",GN65)+6))))=TRUE,"missing/error",MID(GN65,FIND("male,",GN65)+6,(FIND(")",GN65)-(FIND("male,",GN65)+6)))))</f>
        <v/>
      </c>
      <c r="GK65" s="98" t="str">
        <f>IF(GG65="","",(MID(GG65,(SEARCH("^^",SUBSTITUTE(GG65," ","^^",LEN(GG65)-LEN(SUBSTITUTE(GG65," ","")))))+1,99)&amp;"_"&amp;LEFT(GG65,FIND(" ",GG65)-1)&amp;"_"&amp;GH65))</f>
        <v/>
      </c>
      <c r="GM65" s="89"/>
      <c r="GN65" s="158"/>
      <c r="GO65" s="90" t="str">
        <f>IF(GS65="","",GO$3)</f>
        <v/>
      </c>
      <c r="GP65" s="91" t="str">
        <f>IF(GS65="","",GO$1)</f>
        <v/>
      </c>
      <c r="GQ65" s="92"/>
      <c r="GR65" s="93"/>
      <c r="GS65" s="94" t="str">
        <f>IF(GZ65="","",IF(ISNUMBER(SEARCH(":",GZ65)),MID(GZ65,FIND(":",GZ65)+2,FIND("(",GZ65)-FIND(":",GZ65)-3),LEFT(GZ65,FIND("(",GZ65)-2)))</f>
        <v/>
      </c>
      <c r="GT65" s="95" t="str">
        <f>IF(GZ65="","",MID(GZ65,FIND("(",GZ65)+1,4))</f>
        <v/>
      </c>
      <c r="GU65" s="96" t="str">
        <f>IF(ISNUMBER(SEARCH("*female*",GZ65)),"female",IF(ISNUMBER(SEARCH("*male*",GZ65)),"male",""))</f>
        <v/>
      </c>
      <c r="GV65" s="97" t="str">
        <f>IF(GZ65="","",IF(ISERROR(MID(GZ65,FIND("male,",GZ65)+6,(FIND(")",GZ65)-(FIND("male,",GZ65)+6))))=TRUE,"missing/error",MID(GZ65,FIND("male,",GZ65)+6,(FIND(")",GZ65)-(FIND("male,",GZ65)+6)))))</f>
        <v/>
      </c>
      <c r="GW65" s="98" t="str">
        <f>IF(GS65="","",(MID(GS65,(SEARCH("^^",SUBSTITUTE(GS65," ","^^",LEN(GS65)-LEN(SUBSTITUTE(GS65," ","")))))+1,99)&amp;"_"&amp;LEFT(GS65,FIND(" ",GS65)-1)&amp;"_"&amp;GT65))</f>
        <v/>
      </c>
      <c r="GY65" s="89"/>
      <c r="GZ65" s="158"/>
      <c r="HA65" s="90" t="str">
        <f>IF(HE65="","",HA$3)</f>
        <v/>
      </c>
      <c r="HB65" s="91" t="str">
        <f>IF(HE65="","",HA$1)</f>
        <v/>
      </c>
      <c r="HC65" s="92"/>
      <c r="HD65" s="93"/>
      <c r="HE65" s="94" t="str">
        <f>IF(HL65="","",IF(ISNUMBER(SEARCH(":",HL65)),MID(HL65,FIND(":",HL65)+2,FIND("(",HL65)-FIND(":",HL65)-3),LEFT(HL65,FIND("(",HL65)-2)))</f>
        <v/>
      </c>
      <c r="HF65" s="95" t="str">
        <f>IF(HL65="","",MID(HL65,FIND("(",HL65)+1,4))</f>
        <v/>
      </c>
      <c r="HG65" s="96" t="str">
        <f>IF(ISNUMBER(SEARCH("*female*",HL65)),"female",IF(ISNUMBER(SEARCH("*male*",HL65)),"male",""))</f>
        <v/>
      </c>
      <c r="HH65" s="97" t="str">
        <f>IF(HL65="","",IF(ISERROR(MID(HL65,FIND("male,",HL65)+6,(FIND(")",HL65)-(FIND("male,",HL65)+6))))=TRUE,"missing/error",MID(HL65,FIND("male,",HL65)+6,(FIND(")",HL65)-(FIND("male,",HL65)+6)))))</f>
        <v/>
      </c>
      <c r="HI65" s="98" t="str">
        <f>IF(HE65="","",(MID(HE65,(SEARCH("^^",SUBSTITUTE(HE65," ","^^",LEN(HE65)-LEN(SUBSTITUTE(HE65," ","")))))+1,99)&amp;"_"&amp;LEFT(HE65,FIND(" ",HE65)-1)&amp;"_"&amp;HF65))</f>
        <v/>
      </c>
      <c r="HK65" s="89"/>
      <c r="HL65" s="158" t="s">
        <v>292</v>
      </c>
      <c r="HM65" s="90" t="str">
        <f>IF(HQ65="","",HM$3)</f>
        <v/>
      </c>
      <c r="HN65" s="91" t="str">
        <f>IF(HQ65="","",HM$1)</f>
        <v/>
      </c>
      <c r="HO65" s="92"/>
      <c r="HP65" s="93"/>
      <c r="HQ65" s="94" t="str">
        <f>IF(HX65="","",IF(ISNUMBER(SEARCH(":",HX65)),MID(HX65,FIND(":",HX65)+2,FIND("(",HX65)-FIND(":",HX65)-3),LEFT(HX65,FIND("(",HX65)-2)))</f>
        <v/>
      </c>
      <c r="HR65" s="95" t="str">
        <f>IF(HX65="","",MID(HX65,FIND("(",HX65)+1,4))</f>
        <v/>
      </c>
      <c r="HS65" s="96" t="str">
        <f>IF(ISNUMBER(SEARCH("*female*",HX65)),"female",IF(ISNUMBER(SEARCH("*male*",HX65)),"male",""))</f>
        <v/>
      </c>
      <c r="HT65" s="97" t="str">
        <f>IF(HX65="","",IF(ISERROR(MID(HX65,FIND("male,",HX65)+6,(FIND(")",HX65)-(FIND("male,",HX65)+6))))=TRUE,"missing/error",MID(HX65,FIND("male,",HX65)+6,(FIND(")",HX65)-(FIND("male,",HX65)+6)))))</f>
        <v/>
      </c>
      <c r="HU65" s="98" t="str">
        <f>IF(HQ65="","",(MID(HQ65,(SEARCH("^^",SUBSTITUTE(HQ65," ","^^",LEN(HQ65)-LEN(SUBSTITUTE(HQ65," ","")))))+1,99)&amp;"_"&amp;LEFT(HQ65,FIND(" ",HQ65)-1)&amp;"_"&amp;HR65))</f>
        <v/>
      </c>
      <c r="HW65" s="89"/>
      <c r="HX65" s="158"/>
      <c r="HY65" s="90" t="str">
        <f>IF(IC65="","",HY$3)</f>
        <v/>
      </c>
      <c r="HZ65" s="91" t="str">
        <f>IF(IC65="","",HY$1)</f>
        <v/>
      </c>
      <c r="IA65" s="92"/>
      <c r="IB65" s="93"/>
      <c r="IC65" s="94" t="str">
        <f>IF(IJ65="","",IF(ISNUMBER(SEARCH(":",IJ65)),MID(IJ65,FIND(":",IJ65)+2,FIND("(",IJ65)-FIND(":",IJ65)-3),LEFT(IJ65,FIND("(",IJ65)-2)))</f>
        <v/>
      </c>
      <c r="ID65" s="95" t="str">
        <f>IF(IJ65="","",MID(IJ65,FIND("(",IJ65)+1,4))</f>
        <v/>
      </c>
      <c r="IE65" s="96" t="str">
        <f>IF(ISNUMBER(SEARCH("*female*",IJ65)),"female",IF(ISNUMBER(SEARCH("*male*",IJ65)),"male",""))</f>
        <v/>
      </c>
      <c r="IF65" s="97" t="str">
        <f>IF(IJ65="","",IF(ISERROR(MID(IJ65,FIND("male,",IJ65)+6,(FIND(")",IJ65)-(FIND("male,",IJ65)+6))))=TRUE,"missing/error",MID(IJ65,FIND("male,",IJ65)+6,(FIND(")",IJ65)-(FIND("male,",IJ65)+6)))))</f>
        <v/>
      </c>
      <c r="IG65" s="98" t="str">
        <f>IF(IC65="","",(MID(IC65,(SEARCH("^^",SUBSTITUTE(IC65," ","^^",LEN(IC65)-LEN(SUBSTITUTE(IC65," ","")))))+1,99)&amp;"_"&amp;LEFT(IC65,FIND(" ",IC65)-1)&amp;"_"&amp;ID65))</f>
        <v/>
      </c>
      <c r="II65" s="89"/>
      <c r="IJ65" s="158"/>
      <c r="IK65" s="90" t="str">
        <f>IF(IO65="","",IK$3)</f>
        <v/>
      </c>
      <c r="IL65" s="91" t="str">
        <f>IF(IO65="","",IK$1)</f>
        <v/>
      </c>
      <c r="IM65" s="92"/>
      <c r="IN65" s="93"/>
      <c r="IO65" s="94" t="str">
        <f>IF(IV65="","",IF(ISNUMBER(SEARCH(":",IV65)),MID(IV65,FIND(":",IV65)+2,FIND("(",IV65)-FIND(":",IV65)-3),LEFT(IV65,FIND("(",IV65)-2)))</f>
        <v/>
      </c>
      <c r="IP65" s="95" t="str">
        <f>IF(IV65="","",MID(IV65,FIND("(",IV65)+1,4))</f>
        <v/>
      </c>
      <c r="IQ65" s="96" t="str">
        <f>IF(ISNUMBER(SEARCH("*female*",IV65)),"female",IF(ISNUMBER(SEARCH("*male*",IV65)),"male",""))</f>
        <v/>
      </c>
      <c r="IR65" s="97" t="str">
        <f>IF(IV65="","",IF(ISERROR(MID(IV65,FIND("male,",IV65)+6,(FIND(")",IV65)-(FIND("male,",IV65)+6))))=TRUE,"missing/error",MID(IV65,FIND("male,",IV65)+6,(FIND(")",IV65)-(FIND("male,",IV65)+6)))))</f>
        <v/>
      </c>
      <c r="IS65" s="98" t="str">
        <f>IF(IO65="","",(MID(IO65,(SEARCH("^^",SUBSTITUTE(IO65," ","^^",LEN(IO65)-LEN(SUBSTITUTE(IO65," ","")))))+1,99)&amp;"_"&amp;LEFT(IO65,FIND(" ",IO65)-1)&amp;"_"&amp;IP65))</f>
        <v/>
      </c>
      <c r="IU65" s="89"/>
      <c r="IV65" s="158"/>
      <c r="IW65" s="90" t="str">
        <f>IF(JA65="","",IW$3)</f>
        <v/>
      </c>
      <c r="IX65" s="91" t="str">
        <f>IF(JA65="","",IW$1)</f>
        <v/>
      </c>
      <c r="IY65" s="92"/>
      <c r="IZ65" s="93"/>
      <c r="JA65" s="94" t="str">
        <f>IF(JH65="","",IF(ISNUMBER(SEARCH(":",JH65)),MID(JH65,FIND(":",JH65)+2,FIND("(",JH65)-FIND(":",JH65)-3),LEFT(JH65,FIND("(",JH65)-2)))</f>
        <v/>
      </c>
      <c r="JB65" s="95" t="str">
        <f>IF(JH65="","",MID(JH65,FIND("(",JH65)+1,4))</f>
        <v/>
      </c>
      <c r="JC65" s="96" t="str">
        <f>IF(ISNUMBER(SEARCH("*female*",JH65)),"female",IF(ISNUMBER(SEARCH("*male*",JH65)),"male",""))</f>
        <v/>
      </c>
      <c r="JD65" s="97" t="str">
        <f>IF(JH65="","",IF(ISERROR(MID(JH65,FIND("male,",JH65)+6,(FIND(")",JH65)-(FIND("male,",JH65)+6))))=TRUE,"missing/error",MID(JH65,FIND("male,",JH65)+6,(FIND(")",JH65)-(FIND("male,",JH65)+6)))))</f>
        <v/>
      </c>
      <c r="JE65" s="98" t="str">
        <f>IF(JA65="","",(MID(JA65,(SEARCH("^^",SUBSTITUTE(JA65," ","^^",LEN(JA65)-LEN(SUBSTITUTE(JA65," ","")))))+1,99)&amp;"_"&amp;LEFT(JA65,FIND(" ",JA65)-1)&amp;"_"&amp;JB65))</f>
        <v/>
      </c>
      <c r="JG65" s="89"/>
      <c r="JH65" s="146"/>
      <c r="JI65" s="90" t="str">
        <f>IF(JM65="","",JI$3)</f>
        <v/>
      </c>
      <c r="JJ65" s="91" t="str">
        <f>IF(JM65="","",JI$1)</f>
        <v/>
      </c>
      <c r="JK65" s="92"/>
      <c r="JL65" s="93"/>
      <c r="JM65" s="94" t="str">
        <f>IF(JT65="","",IF(ISNUMBER(SEARCH(":",JT65)),MID(JT65,FIND(":",JT65)+2,FIND("(",JT65)-FIND(":",JT65)-3),LEFT(JT65,FIND("(",JT65)-2)))</f>
        <v/>
      </c>
      <c r="JN65" s="95" t="str">
        <f>IF(JT65="","",MID(JT65,FIND("(",JT65)+1,4))</f>
        <v/>
      </c>
      <c r="JO65" s="96" t="str">
        <f>IF(ISNUMBER(SEARCH("*female*",JT65)),"female",IF(ISNUMBER(SEARCH("*male*",JT65)),"male",""))</f>
        <v/>
      </c>
      <c r="JP65" s="97" t="str">
        <f>IF(JT65="","",IF(ISERROR(MID(JT65,FIND("male,",JT65)+6,(FIND(")",JT65)-(FIND("male,",JT65)+6))))=TRUE,"missing/error",MID(JT65,FIND("male,",JT65)+6,(FIND(")",JT65)-(FIND("male,",JT65)+6)))))</f>
        <v/>
      </c>
      <c r="JQ65" s="98" t="str">
        <f>IF(JM65="","",(MID(JM65,(SEARCH("^^",SUBSTITUTE(JM65," ","^^",LEN(JM65)-LEN(SUBSTITUTE(JM65," ","")))))+1,99)&amp;"_"&amp;LEFT(JM65,FIND(" ",JM65)-1)&amp;"_"&amp;JN65))</f>
        <v/>
      </c>
      <c r="JS65" s="89"/>
      <c r="JT65" s="146"/>
      <c r="JU65" s="90" t="str">
        <f>IF(JY65="","",JU$3)</f>
        <v/>
      </c>
      <c r="JV65" s="91" t="str">
        <f>IF(JY65="","",JU$1)</f>
        <v/>
      </c>
      <c r="JW65" s="92"/>
      <c r="JX65" s="93"/>
      <c r="JY65" s="94" t="str">
        <f>IF(KF65="","",IF(ISNUMBER(SEARCH(":",KF65)),MID(KF65,FIND(":",KF65)+2,FIND("(",KF65)-FIND(":",KF65)-3),LEFT(KF65,FIND("(",KF65)-2)))</f>
        <v/>
      </c>
      <c r="JZ65" s="95" t="str">
        <f>IF(KF65="","",MID(KF65,FIND("(",KF65)+1,4))</f>
        <v/>
      </c>
      <c r="KA65" s="96" t="str">
        <f>IF(ISNUMBER(SEARCH("*female*",KF65)),"female",IF(ISNUMBER(SEARCH("*male*",KF65)),"male",""))</f>
        <v/>
      </c>
      <c r="KB65" s="97" t="str">
        <f>IF(KF65="","",IF(ISERROR(MID(KF65,FIND("male,",KF65)+6,(FIND(")",KF65)-(FIND("male,",KF65)+6))))=TRUE,"missing/error",MID(KF65,FIND("male,",KF65)+6,(FIND(")",KF65)-(FIND("male,",KF65)+6)))))</f>
        <v/>
      </c>
      <c r="KC65" s="98" t="str">
        <f>IF(JY65="","",(MID(JY65,(SEARCH("^^",SUBSTITUTE(JY65," ","^^",LEN(JY65)-LEN(SUBSTITUTE(JY65," ","")))))+1,99)&amp;"_"&amp;LEFT(JY65,FIND(" ",JY65)-1)&amp;"_"&amp;JZ65))</f>
        <v/>
      </c>
      <c r="KE65" s="89"/>
      <c r="KF65" s="146"/>
    </row>
    <row r="66" spans="1:292" ht="13.5" customHeight="1">
      <c r="A66" s="16"/>
      <c r="B66" s="89" t="s">
        <v>949</v>
      </c>
      <c r="C66" s="2" t="s">
        <v>950</v>
      </c>
      <c r="D66" s="158"/>
      <c r="E66" s="90"/>
      <c r="F66" s="91"/>
      <c r="G66" s="92"/>
      <c r="H66" s="93"/>
      <c r="I66" s="94" t="s">
        <v>292</v>
      </c>
      <c r="J66" s="95"/>
      <c r="K66" s="96"/>
      <c r="L66" s="97"/>
      <c r="M66" s="98" t="s">
        <v>292</v>
      </c>
      <c r="O66" s="89"/>
      <c r="P66" s="158"/>
      <c r="Q66" s="90"/>
      <c r="R66" s="91"/>
      <c r="S66" s="92"/>
      <c r="T66" s="93"/>
      <c r="U66" s="94" t="s">
        <v>292</v>
      </c>
      <c r="V66" s="95"/>
      <c r="W66" s="96"/>
      <c r="X66" s="97"/>
      <c r="Y66" s="98" t="s">
        <v>292</v>
      </c>
      <c r="AA66" s="89"/>
      <c r="AB66" s="158"/>
      <c r="AC66" s="90"/>
      <c r="AD66" s="91"/>
      <c r="AE66" s="92"/>
      <c r="AF66" s="93"/>
      <c r="AG66" s="94" t="s">
        <v>292</v>
      </c>
      <c r="AH66" s="95"/>
      <c r="AI66" s="96"/>
      <c r="AJ66" s="97"/>
      <c r="AK66" s="98" t="s">
        <v>292</v>
      </c>
      <c r="AM66" s="89"/>
      <c r="AN66" s="158"/>
      <c r="AO66" s="90"/>
      <c r="AP66" s="91"/>
      <c r="AQ66" s="92"/>
      <c r="AR66" s="93"/>
      <c r="AS66" s="94" t="s">
        <v>292</v>
      </c>
      <c r="AT66" s="95"/>
      <c r="AU66" s="96"/>
      <c r="AV66" s="97"/>
      <c r="AW66" s="98" t="s">
        <v>292</v>
      </c>
      <c r="AY66" s="89"/>
      <c r="AZ66" s="158"/>
      <c r="BA66" s="90">
        <v>36354</v>
      </c>
      <c r="BB66" s="91" t="s">
        <v>440</v>
      </c>
      <c r="BC66" s="92">
        <v>36620</v>
      </c>
      <c r="BD66" s="93">
        <v>37814</v>
      </c>
      <c r="BE66" s="94" t="s">
        <v>953</v>
      </c>
      <c r="BF66" s="95">
        <v>1948</v>
      </c>
      <c r="BG66" s="96" t="s">
        <v>790</v>
      </c>
      <c r="BH66" s="97" t="s">
        <v>323</v>
      </c>
      <c r="BI66" s="98" t="s">
        <v>954</v>
      </c>
      <c r="BK66" s="89"/>
      <c r="BL66" s="158" t="s">
        <v>955</v>
      </c>
      <c r="BM66" s="90"/>
      <c r="BN66" s="91"/>
      <c r="BO66" s="92"/>
      <c r="BP66" s="93"/>
      <c r="BQ66" s="94" t="s">
        <v>292</v>
      </c>
      <c r="BR66" s="95"/>
      <c r="BS66" s="96"/>
      <c r="BT66" s="97"/>
      <c r="BU66" s="98" t="s">
        <v>292</v>
      </c>
      <c r="BW66" s="89"/>
      <c r="BX66" s="158"/>
      <c r="BY66" s="90"/>
      <c r="BZ66" s="91"/>
      <c r="CA66" s="92"/>
      <c r="CB66" s="93"/>
      <c r="CC66" s="94" t="s">
        <v>292</v>
      </c>
      <c r="CD66" s="95"/>
      <c r="CE66" s="96"/>
      <c r="CF66" s="97"/>
      <c r="CG66" s="98" t="s">
        <v>292</v>
      </c>
      <c r="CI66" s="89"/>
      <c r="CJ66" s="158"/>
      <c r="CK66" s="90"/>
      <c r="CL66" s="91"/>
      <c r="CM66" s="92"/>
      <c r="CN66" s="93"/>
      <c r="CO66" s="94" t="s">
        <v>292</v>
      </c>
      <c r="CP66" s="95"/>
      <c r="CQ66" s="96"/>
      <c r="CR66" s="97"/>
      <c r="CS66" s="98" t="s">
        <v>292</v>
      </c>
      <c r="CU66" s="89"/>
      <c r="CV66" s="158"/>
      <c r="CW66" s="90"/>
      <c r="CX66" s="91"/>
      <c r="CY66" s="92"/>
      <c r="CZ66" s="93"/>
      <c r="DA66" s="94" t="s">
        <v>292</v>
      </c>
      <c r="DB66" s="95"/>
      <c r="DC66" s="96"/>
      <c r="DD66" s="97"/>
      <c r="DE66" s="98" t="s">
        <v>292</v>
      </c>
      <c r="DG66" s="89"/>
      <c r="DH66" s="158"/>
      <c r="DI66" s="90"/>
      <c r="DJ66" s="91"/>
      <c r="DK66" s="92"/>
      <c r="DL66" s="93"/>
      <c r="DM66" s="94" t="s">
        <v>292</v>
      </c>
      <c r="DN66" s="95"/>
      <c r="DO66" s="96"/>
      <c r="DP66" s="97"/>
      <c r="DQ66" s="98" t="s">
        <v>292</v>
      </c>
      <c r="DS66" s="89"/>
      <c r="DT66" s="158"/>
      <c r="DU66" s="90" t="str">
        <f>IF(DY66="","",DU$3)</f>
        <v/>
      </c>
      <c r="DV66" s="91" t="str">
        <f>IF(DY66="","",DU$1)</f>
        <v/>
      </c>
      <c r="DW66" s="92" t="str">
        <f>IF(DY66="","",DU$2)</f>
        <v/>
      </c>
      <c r="DX66" s="93" t="str">
        <f>IF(DY66="","",DU$3)</f>
        <v/>
      </c>
      <c r="DY66" s="94" t="str">
        <f>IF(EF66="","",IF(ISNUMBER(SEARCH(":",EF66)),MID(EF66,FIND(":",EF66)+2,FIND("(",EF66)-FIND(":",EF66)-3),LEFT(EF66,FIND("(",EF66)-2)))</f>
        <v/>
      </c>
      <c r="DZ66" s="95" t="str">
        <f>IF(EF66="","",MID(EF66,FIND("(",EF66)+1,4))</f>
        <v/>
      </c>
      <c r="EA66" s="96" t="str">
        <f>IF(ISNUMBER(SEARCH("*female*",EF66)),"female",IF(ISNUMBER(SEARCH("*male*",EF66)),"male",""))</f>
        <v/>
      </c>
      <c r="EB66" s="97" t="s">
        <v>292</v>
      </c>
      <c r="EC66" s="98" t="str">
        <f>IF(DY66="","",(MID(DY66,(SEARCH("^^",SUBSTITUTE(DY66," ","^^",LEN(DY66)-LEN(SUBSTITUTE(DY66," ","")))))+1,99)&amp;"_"&amp;LEFT(DY66,FIND(" ",DY66)-1)&amp;"_"&amp;DZ66))</f>
        <v/>
      </c>
      <c r="EE66" s="89"/>
      <c r="EF66" s="158"/>
      <c r="EG66" s="90" t="str">
        <f t="shared" si="165"/>
        <v/>
      </c>
      <c r="EH66" s="91" t="str">
        <f t="shared" si="166"/>
        <v/>
      </c>
      <c r="EI66" s="92" t="str">
        <f t="shared" si="167"/>
        <v/>
      </c>
      <c r="EJ66" s="93" t="str">
        <f t="shared" si="168"/>
        <v/>
      </c>
      <c r="EK66" s="94" t="str">
        <f t="shared" si="169"/>
        <v/>
      </c>
      <c r="EL66" s="95" t="str">
        <f t="shared" si="170"/>
        <v/>
      </c>
      <c r="EM66" s="96" t="str">
        <f t="shared" si="171"/>
        <v/>
      </c>
      <c r="EN66" s="97" t="str">
        <f t="shared" si="172"/>
        <v/>
      </c>
      <c r="EO66" s="98" t="str">
        <f t="shared" si="173"/>
        <v/>
      </c>
      <c r="EQ66" s="89"/>
      <c r="ER66" s="158"/>
      <c r="ES66" s="90" t="str">
        <f>IF(EW66="","",ES$3)</f>
        <v/>
      </c>
      <c r="ET66" s="91" t="str">
        <f>IF(EW66="","",ES$1)</f>
        <v/>
      </c>
      <c r="EU66" s="92"/>
      <c r="EV66" s="93"/>
      <c r="EW66" s="94" t="str">
        <f>IF(FD66="","",IF(ISNUMBER(SEARCH(":",FD66)),MID(FD66,FIND(":",FD66)+2,FIND("(",FD66)-FIND(":",FD66)-3),LEFT(FD66,FIND("(",FD66)-2)))</f>
        <v/>
      </c>
      <c r="EX66" s="95" t="str">
        <f>IF(FD66="","",MID(FD66,FIND("(",FD66)+1,4))</f>
        <v/>
      </c>
      <c r="EY66" s="96" t="str">
        <f>IF(ISNUMBER(SEARCH("*female*",FD66)),"female",IF(ISNUMBER(SEARCH("*male*",FD66)),"male",""))</f>
        <v/>
      </c>
      <c r="EZ66" s="97" t="str">
        <f>IF(FD66="","",IF(ISERROR(MID(FD66,FIND("male,",FD66)+6,(FIND(")",FD66)-(FIND("male,",FD66)+6))))=TRUE,"missing/error",MID(FD66,FIND("male,",FD66)+6,(FIND(")",FD66)-(FIND("male,",FD66)+6)))))</f>
        <v/>
      </c>
      <c r="FA66" s="98" t="str">
        <f>IF(EW66="","",(MID(EW66,(SEARCH("^^",SUBSTITUTE(EW66," ","^^",LEN(EW66)-LEN(SUBSTITUTE(EW66," ","")))))+1,99)&amp;"_"&amp;LEFT(EW66,FIND(" ",EW66)-1)&amp;"_"&amp;EX66))</f>
        <v/>
      </c>
      <c r="FC66" s="89"/>
      <c r="FD66" s="158"/>
      <c r="FE66" s="90" t="str">
        <f t="shared" si="48"/>
        <v/>
      </c>
      <c r="FF66" s="91" t="str">
        <f t="shared" si="49"/>
        <v/>
      </c>
      <c r="FG66" s="92" t="str">
        <f t="shared" si="50"/>
        <v/>
      </c>
      <c r="FH66" s="93" t="str">
        <f t="shared" si="51"/>
        <v/>
      </c>
      <c r="FI66" s="94" t="str">
        <f t="shared" si="52"/>
        <v/>
      </c>
      <c r="FJ66" s="95" t="str">
        <f t="shared" si="53"/>
        <v/>
      </c>
      <c r="FK66" s="96" t="str">
        <f t="shared" si="54"/>
        <v/>
      </c>
      <c r="FL66" s="97" t="str">
        <f t="shared" si="55"/>
        <v/>
      </c>
      <c r="FM66" s="98" t="str">
        <f t="shared" si="56"/>
        <v/>
      </c>
      <c r="FO66" s="89"/>
      <c r="FP66" s="217"/>
      <c r="FQ66" s="90" t="str">
        <f>IF(FU66="","",#REF!)</f>
        <v/>
      </c>
      <c r="FR66" s="91" t="str">
        <f>IF(FU66="","",FQ$1)</f>
        <v/>
      </c>
      <c r="FS66" s="92"/>
      <c r="FT66" s="93"/>
      <c r="FU66" s="94" t="str">
        <f>IF(GB66="","",IF(ISNUMBER(SEARCH(":",GB66)),MID(GB66,FIND(":",GB66)+2,FIND("(",GB66)-FIND(":",GB66)-3),LEFT(GB66,FIND("(",GB66)-2)))</f>
        <v/>
      </c>
      <c r="FV66" s="95" t="str">
        <f>IF(GB66="","",MID(GB66,FIND("(",GB66)+1,4))</f>
        <v/>
      </c>
      <c r="FW66" s="96" t="str">
        <f>IF(ISNUMBER(SEARCH("*female*",GB66)),"female",IF(ISNUMBER(SEARCH("*male*",GB66)),"male",""))</f>
        <v/>
      </c>
      <c r="FX66" s="97" t="str">
        <f>IF(GB66="","",IF(ISERROR(MID(GB66,FIND("male,",GB66)+6,(FIND(")",GB66)-(FIND("male,",GB66)+6))))=TRUE,"missing/error",MID(GB66,FIND("male,",GB66)+6,(FIND(")",GB66)-(FIND("male,",GB66)+6)))))</f>
        <v/>
      </c>
      <c r="FY66" s="98" t="str">
        <f>IF(FU66="","",(MID(FU66,(SEARCH("^^",SUBSTITUTE(FU66," ","^^",LEN(FU66)-LEN(SUBSTITUTE(FU66," ","")))))+1,99)&amp;"_"&amp;LEFT(FU66,FIND(" ",FU66)-1)&amp;"_"&amp;FV66))</f>
        <v/>
      </c>
      <c r="GA66" s="89"/>
      <c r="GB66" s="158"/>
      <c r="GC66" s="90" t="str">
        <f>IF(GG66="","",GC$3)</f>
        <v/>
      </c>
      <c r="GD66" s="91" t="str">
        <f>IF(GG66="","",GC$1)</f>
        <v/>
      </c>
      <c r="GE66" s="92"/>
      <c r="GF66" s="93"/>
      <c r="GG66" s="94" t="str">
        <f>IF(GN66="","",IF(ISNUMBER(SEARCH(":",GN66)),MID(GN66,FIND(":",GN66)+2,FIND("(",GN66)-FIND(":",GN66)-3),LEFT(GN66,FIND("(",GN66)-2)))</f>
        <v/>
      </c>
      <c r="GH66" s="95" t="str">
        <f>IF(GN66="","",MID(GN66,FIND("(",GN66)+1,4))</f>
        <v/>
      </c>
      <c r="GI66" s="96" t="str">
        <f>IF(ISNUMBER(SEARCH("*female*",GN66)),"female",IF(ISNUMBER(SEARCH("*male*",GN66)),"male",""))</f>
        <v/>
      </c>
      <c r="GJ66" s="97" t="str">
        <f>IF(GN66="","",IF(ISERROR(MID(GN66,FIND("male,",GN66)+6,(FIND(")",GN66)-(FIND("male,",GN66)+6))))=TRUE,"missing/error",MID(GN66,FIND("male,",GN66)+6,(FIND(")",GN66)-(FIND("male,",GN66)+6)))))</f>
        <v/>
      </c>
      <c r="GK66" s="98" t="str">
        <f>IF(GG66="","",(MID(GG66,(SEARCH("^^",SUBSTITUTE(GG66," ","^^",LEN(GG66)-LEN(SUBSTITUTE(GG66," ","")))))+1,99)&amp;"_"&amp;LEFT(GG66,FIND(" ",GG66)-1)&amp;"_"&amp;GH66))</f>
        <v/>
      </c>
      <c r="GM66" s="89"/>
      <c r="GN66" s="158"/>
      <c r="GO66" s="90" t="str">
        <f>IF(GS66="","",GO$3)</f>
        <v/>
      </c>
      <c r="GP66" s="91" t="str">
        <f>IF(GS66="","",GO$1)</f>
        <v/>
      </c>
      <c r="GQ66" s="92"/>
      <c r="GR66" s="93"/>
      <c r="GS66" s="94" t="str">
        <f>IF(GZ66="","",IF(ISNUMBER(SEARCH(":",GZ66)),MID(GZ66,FIND(":",GZ66)+2,FIND("(",GZ66)-FIND(":",GZ66)-3),LEFT(GZ66,FIND("(",GZ66)-2)))</f>
        <v/>
      </c>
      <c r="GT66" s="95" t="str">
        <f>IF(GZ66="","",MID(GZ66,FIND("(",GZ66)+1,4))</f>
        <v/>
      </c>
      <c r="GU66" s="96" t="str">
        <f>IF(ISNUMBER(SEARCH("*female*",GZ66)),"female",IF(ISNUMBER(SEARCH("*male*",GZ66)),"male",""))</f>
        <v/>
      </c>
      <c r="GV66" s="97" t="str">
        <f>IF(GZ66="","",IF(ISERROR(MID(GZ66,FIND("male,",GZ66)+6,(FIND(")",GZ66)-(FIND("male,",GZ66)+6))))=TRUE,"missing/error",MID(GZ66,FIND("male,",GZ66)+6,(FIND(")",GZ66)-(FIND("male,",GZ66)+6)))))</f>
        <v/>
      </c>
      <c r="GW66" s="98" t="str">
        <f>IF(GS66="","",(MID(GS66,(SEARCH("^^",SUBSTITUTE(GS66," ","^^",LEN(GS66)-LEN(SUBSTITUTE(GS66," ","")))))+1,99)&amp;"_"&amp;LEFT(GS66,FIND(" ",GS66)-1)&amp;"_"&amp;GT66))</f>
        <v/>
      </c>
      <c r="GY66" s="89"/>
      <c r="GZ66" s="158"/>
      <c r="HA66" s="90" t="str">
        <f>IF(HE66="","",HA$3)</f>
        <v/>
      </c>
      <c r="HB66" s="91" t="str">
        <f>IF(HE66="","",HA$1)</f>
        <v/>
      </c>
      <c r="HC66" s="92"/>
      <c r="HD66" s="93"/>
      <c r="HE66" s="94" t="str">
        <f>IF(HL66="","",IF(ISNUMBER(SEARCH(":",HL66)),MID(HL66,FIND(":",HL66)+2,FIND("(",HL66)-FIND(":",HL66)-3),LEFT(HL66,FIND("(",HL66)-2)))</f>
        <v/>
      </c>
      <c r="HF66" s="95" t="str">
        <f>IF(HL66="","",MID(HL66,FIND("(",HL66)+1,4))</f>
        <v/>
      </c>
      <c r="HG66" s="96" t="str">
        <f>IF(ISNUMBER(SEARCH("*female*",HL66)),"female",IF(ISNUMBER(SEARCH("*male*",HL66)),"male",""))</f>
        <v/>
      </c>
      <c r="HH66" s="97" t="str">
        <f>IF(HL66="","",IF(ISERROR(MID(HL66,FIND("male,",HL66)+6,(FIND(")",HL66)-(FIND("male,",HL66)+6))))=TRUE,"missing/error",MID(HL66,FIND("male,",HL66)+6,(FIND(")",HL66)-(FIND("male,",HL66)+6)))))</f>
        <v/>
      </c>
      <c r="HI66" s="98" t="str">
        <f>IF(HE66="","",(MID(HE66,(SEARCH("^^",SUBSTITUTE(HE66," ","^^",LEN(HE66)-LEN(SUBSTITUTE(HE66," ","")))))+1,99)&amp;"_"&amp;LEFT(HE66,FIND(" ",HE66)-1)&amp;"_"&amp;HF66))</f>
        <v/>
      </c>
      <c r="HK66" s="89"/>
      <c r="HL66" s="158" t="s">
        <v>292</v>
      </c>
      <c r="HM66" s="90" t="str">
        <f>IF(HQ66="","",HM$3)</f>
        <v/>
      </c>
      <c r="HN66" s="91" t="str">
        <f>IF(HQ66="","",HM$1)</f>
        <v/>
      </c>
      <c r="HO66" s="92"/>
      <c r="HP66" s="93"/>
      <c r="HQ66" s="94" t="str">
        <f>IF(HX66="","",IF(ISNUMBER(SEARCH(":",HX66)),MID(HX66,FIND(":",HX66)+2,FIND("(",HX66)-FIND(":",HX66)-3),LEFT(HX66,FIND("(",HX66)-2)))</f>
        <v/>
      </c>
      <c r="HR66" s="95" t="str">
        <f>IF(HX66="","",MID(HX66,FIND("(",HX66)+1,4))</f>
        <v/>
      </c>
      <c r="HS66" s="96" t="str">
        <f>IF(ISNUMBER(SEARCH("*female*",HX66)),"female",IF(ISNUMBER(SEARCH("*male*",HX66)),"male",""))</f>
        <v/>
      </c>
      <c r="HT66" s="97" t="str">
        <f>IF(HX66="","",IF(ISERROR(MID(HX66,FIND("male,",HX66)+6,(FIND(")",HX66)-(FIND("male,",HX66)+6))))=TRUE,"missing/error",MID(HX66,FIND("male,",HX66)+6,(FIND(")",HX66)-(FIND("male,",HX66)+6)))))</f>
        <v/>
      </c>
      <c r="HU66" s="98" t="str">
        <f>IF(HQ66="","",(MID(HQ66,(SEARCH("^^",SUBSTITUTE(HQ66," ","^^",LEN(HQ66)-LEN(SUBSTITUTE(HQ66," ","")))))+1,99)&amp;"_"&amp;LEFT(HQ66,FIND(" ",HQ66)-1)&amp;"_"&amp;HR66))</f>
        <v/>
      </c>
      <c r="HW66" s="89"/>
      <c r="HX66" s="158"/>
      <c r="HY66" s="90" t="str">
        <f>IF(IC66="","",HY$3)</f>
        <v/>
      </c>
      <c r="HZ66" s="91" t="str">
        <f>IF(IC66="","",HY$1)</f>
        <v/>
      </c>
      <c r="IA66" s="92"/>
      <c r="IB66" s="93"/>
      <c r="IC66" s="94" t="str">
        <f>IF(IJ66="","",IF(ISNUMBER(SEARCH(":",IJ66)),MID(IJ66,FIND(":",IJ66)+2,FIND("(",IJ66)-FIND(":",IJ66)-3),LEFT(IJ66,FIND("(",IJ66)-2)))</f>
        <v/>
      </c>
      <c r="ID66" s="95" t="str">
        <f>IF(IJ66="","",MID(IJ66,FIND("(",IJ66)+1,4))</f>
        <v/>
      </c>
      <c r="IE66" s="96" t="str">
        <f>IF(ISNUMBER(SEARCH("*female*",IJ66)),"female",IF(ISNUMBER(SEARCH("*male*",IJ66)),"male",""))</f>
        <v/>
      </c>
      <c r="IF66" s="97" t="str">
        <f>IF(IJ66="","",IF(ISERROR(MID(IJ66,FIND("male,",IJ66)+6,(FIND(")",IJ66)-(FIND("male,",IJ66)+6))))=TRUE,"missing/error",MID(IJ66,FIND("male,",IJ66)+6,(FIND(")",IJ66)-(FIND("male,",IJ66)+6)))))</f>
        <v/>
      </c>
      <c r="IG66" s="98" t="str">
        <f>IF(IC66="","",(MID(IC66,(SEARCH("^^",SUBSTITUTE(IC66," ","^^",LEN(IC66)-LEN(SUBSTITUTE(IC66," ","")))))+1,99)&amp;"_"&amp;LEFT(IC66,FIND(" ",IC66)-1)&amp;"_"&amp;ID66))</f>
        <v/>
      </c>
      <c r="II66" s="89"/>
      <c r="IJ66" s="158"/>
      <c r="IK66" s="90" t="str">
        <f>IF(IO66="","",IK$3)</f>
        <v/>
      </c>
      <c r="IL66" s="91" t="str">
        <f>IF(IO66="","",IK$1)</f>
        <v/>
      </c>
      <c r="IM66" s="92"/>
      <c r="IN66" s="93"/>
      <c r="IO66" s="94" t="str">
        <f>IF(IV66="","",IF(ISNUMBER(SEARCH(":",IV66)),MID(IV66,FIND(":",IV66)+2,FIND("(",IV66)-FIND(":",IV66)-3),LEFT(IV66,FIND("(",IV66)-2)))</f>
        <v/>
      </c>
      <c r="IP66" s="95" t="str">
        <f>IF(IV66="","",MID(IV66,FIND("(",IV66)+1,4))</f>
        <v/>
      </c>
      <c r="IQ66" s="96" t="str">
        <f>IF(ISNUMBER(SEARCH("*female*",IV66)),"female",IF(ISNUMBER(SEARCH("*male*",IV66)),"male",""))</f>
        <v/>
      </c>
      <c r="IR66" s="97" t="str">
        <f>IF(IV66="","",IF(ISERROR(MID(IV66,FIND("male,",IV66)+6,(FIND(")",IV66)-(FIND("male,",IV66)+6))))=TRUE,"missing/error",MID(IV66,FIND("male,",IV66)+6,(FIND(")",IV66)-(FIND("male,",IV66)+6)))))</f>
        <v/>
      </c>
      <c r="IS66" s="98" t="str">
        <f>IF(IO66="","",(MID(IO66,(SEARCH("^^",SUBSTITUTE(IO66," ","^^",LEN(IO66)-LEN(SUBSTITUTE(IO66," ","")))))+1,99)&amp;"_"&amp;LEFT(IO66,FIND(" ",IO66)-1)&amp;"_"&amp;IP66))</f>
        <v/>
      </c>
      <c r="IU66" s="89"/>
      <c r="IV66" s="158"/>
      <c r="IW66" s="90" t="str">
        <f>IF(JA66="","",IW$3)</f>
        <v/>
      </c>
      <c r="IX66" s="91" t="str">
        <f>IF(JA66="","",IW$1)</f>
        <v/>
      </c>
      <c r="IY66" s="92"/>
      <c r="IZ66" s="93"/>
      <c r="JA66" s="94" t="str">
        <f>IF(JH66="","",IF(ISNUMBER(SEARCH(":",JH66)),MID(JH66,FIND(":",JH66)+2,FIND("(",JH66)-FIND(":",JH66)-3),LEFT(JH66,FIND("(",JH66)-2)))</f>
        <v/>
      </c>
      <c r="JB66" s="95" t="str">
        <f>IF(JH66="","",MID(JH66,FIND("(",JH66)+1,4))</f>
        <v/>
      </c>
      <c r="JC66" s="96" t="str">
        <f>IF(ISNUMBER(SEARCH("*female*",JH66)),"female",IF(ISNUMBER(SEARCH("*male*",JH66)),"male",""))</f>
        <v/>
      </c>
      <c r="JD66" s="97" t="str">
        <f>IF(JH66="","",IF(ISERROR(MID(JH66,FIND("male,",JH66)+6,(FIND(")",JH66)-(FIND("male,",JH66)+6))))=TRUE,"missing/error",MID(JH66,FIND("male,",JH66)+6,(FIND(")",JH66)-(FIND("male,",JH66)+6)))))</f>
        <v/>
      </c>
      <c r="JE66" s="98" t="str">
        <f>IF(JA66="","",(MID(JA66,(SEARCH("^^",SUBSTITUTE(JA66," ","^^",LEN(JA66)-LEN(SUBSTITUTE(JA66," ","")))))+1,99)&amp;"_"&amp;LEFT(JA66,FIND(" ",JA66)-1)&amp;"_"&amp;JB66))</f>
        <v/>
      </c>
      <c r="JG66" s="89"/>
      <c r="JH66" s="146"/>
      <c r="JI66" s="90" t="str">
        <f>IF(JM66="","",JI$3)</f>
        <v/>
      </c>
      <c r="JJ66" s="91" t="str">
        <f>IF(JM66="","",JI$1)</f>
        <v/>
      </c>
      <c r="JK66" s="92"/>
      <c r="JL66" s="93"/>
      <c r="JM66" s="94" t="str">
        <f>IF(JT66="","",IF(ISNUMBER(SEARCH(":",JT66)),MID(JT66,FIND(":",JT66)+2,FIND("(",JT66)-FIND(":",JT66)-3),LEFT(JT66,FIND("(",JT66)-2)))</f>
        <v/>
      </c>
      <c r="JN66" s="95" t="str">
        <f>IF(JT66="","",MID(JT66,FIND("(",JT66)+1,4))</f>
        <v/>
      </c>
      <c r="JO66" s="96" t="str">
        <f>IF(ISNUMBER(SEARCH("*female*",JT66)),"female",IF(ISNUMBER(SEARCH("*male*",JT66)),"male",""))</f>
        <v/>
      </c>
      <c r="JP66" s="97" t="str">
        <f>IF(JT66="","",IF(ISERROR(MID(JT66,FIND("male,",JT66)+6,(FIND(")",JT66)-(FIND("male,",JT66)+6))))=TRUE,"missing/error",MID(JT66,FIND("male,",JT66)+6,(FIND(")",JT66)-(FIND("male,",JT66)+6)))))</f>
        <v/>
      </c>
      <c r="JQ66" s="98" t="str">
        <f>IF(JM66="","",(MID(JM66,(SEARCH("^^",SUBSTITUTE(JM66," ","^^",LEN(JM66)-LEN(SUBSTITUTE(JM66," ","")))))+1,99)&amp;"_"&amp;LEFT(JM66,FIND(" ",JM66)-1)&amp;"_"&amp;JN66))</f>
        <v/>
      </c>
      <c r="JS66" s="89"/>
      <c r="JT66" s="146"/>
      <c r="JU66" s="90" t="str">
        <f>IF(JY66="","",JU$3)</f>
        <v/>
      </c>
      <c r="JV66" s="91" t="str">
        <f>IF(JY66="","",JU$1)</f>
        <v/>
      </c>
      <c r="JW66" s="92"/>
      <c r="JX66" s="93"/>
      <c r="JY66" s="94" t="str">
        <f>IF(KF66="","",IF(ISNUMBER(SEARCH(":",KF66)),MID(KF66,FIND(":",KF66)+2,FIND("(",KF66)-FIND(":",KF66)-3),LEFT(KF66,FIND("(",KF66)-2)))</f>
        <v/>
      </c>
      <c r="JZ66" s="95" t="str">
        <f>IF(KF66="","",MID(KF66,FIND("(",KF66)+1,4))</f>
        <v/>
      </c>
      <c r="KA66" s="96" t="str">
        <f>IF(ISNUMBER(SEARCH("*female*",KF66)),"female",IF(ISNUMBER(SEARCH("*male*",KF66)),"male",""))</f>
        <v/>
      </c>
      <c r="KB66" s="97" t="str">
        <f>IF(KF66="","",IF(ISERROR(MID(KF66,FIND("male,",KF66)+6,(FIND(")",KF66)-(FIND("male,",KF66)+6))))=TRUE,"missing/error",MID(KF66,FIND("male,",KF66)+6,(FIND(")",KF66)-(FIND("male,",KF66)+6)))))</f>
        <v/>
      </c>
      <c r="KC66" s="98" t="str">
        <f>IF(JY66="","",(MID(JY66,(SEARCH("^^",SUBSTITUTE(JY66," ","^^",LEN(JY66)-LEN(SUBSTITUTE(JY66," ","")))))+1,99)&amp;"_"&amp;LEFT(JY66,FIND(" ",JY66)-1)&amp;"_"&amp;JZ66))</f>
        <v/>
      </c>
      <c r="KE66" s="89"/>
      <c r="KF66" s="146"/>
    </row>
    <row r="67" spans="1:292" ht="13.5" customHeight="1">
      <c r="A67" s="16"/>
      <c r="B67" s="89" t="s">
        <v>1686</v>
      </c>
      <c r="D67" s="158"/>
      <c r="E67" s="90"/>
      <c r="F67" s="91"/>
      <c r="G67" s="92"/>
      <c r="H67" s="93"/>
      <c r="I67" s="94"/>
      <c r="J67" s="95"/>
      <c r="K67" s="96"/>
      <c r="L67" s="97"/>
      <c r="M67" s="98"/>
      <c r="O67" s="89"/>
      <c r="P67" s="158"/>
      <c r="Q67" s="90"/>
      <c r="R67" s="91"/>
      <c r="S67" s="92"/>
      <c r="T67" s="93"/>
      <c r="U67" s="94"/>
      <c r="V67" s="95"/>
      <c r="W67" s="96"/>
      <c r="X67" s="97"/>
      <c r="Y67" s="98"/>
      <c r="AA67" s="89"/>
      <c r="AB67" s="158"/>
      <c r="AC67" s="90"/>
      <c r="AD67" s="91"/>
      <c r="AE67" s="92"/>
      <c r="AF67" s="93"/>
      <c r="AG67" s="94"/>
      <c r="AH67" s="95"/>
      <c r="AI67" s="96"/>
      <c r="AJ67" s="97"/>
      <c r="AK67" s="98"/>
      <c r="AM67" s="89"/>
      <c r="AN67" s="158"/>
      <c r="AO67" s="90"/>
      <c r="AP67" s="91"/>
      <c r="AQ67" s="92"/>
      <c r="AR67" s="93"/>
      <c r="AS67" s="94"/>
      <c r="AT67" s="95"/>
      <c r="AU67" s="96"/>
      <c r="AV67" s="97"/>
      <c r="AW67" s="98"/>
      <c r="AY67" s="89"/>
      <c r="AZ67" s="158"/>
      <c r="BA67" s="90"/>
      <c r="BB67" s="91"/>
      <c r="BC67" s="92"/>
      <c r="BD67" s="93"/>
      <c r="BE67" s="94"/>
      <c r="BF67" s="95"/>
      <c r="BG67" s="96"/>
      <c r="BH67" s="97"/>
      <c r="BI67" s="98"/>
      <c r="BK67" s="89"/>
      <c r="BL67" s="158"/>
      <c r="BM67" s="90"/>
      <c r="BN67" s="91"/>
      <c r="BO67" s="92"/>
      <c r="BP67" s="93"/>
      <c r="BQ67" s="94"/>
      <c r="BR67" s="95"/>
      <c r="BS67" s="96"/>
      <c r="BT67" s="97"/>
      <c r="BU67" s="98"/>
      <c r="BW67" s="89"/>
      <c r="BX67" s="158"/>
      <c r="BY67" s="90"/>
      <c r="BZ67" s="91"/>
      <c r="CA67" s="92"/>
      <c r="CB67" s="93"/>
      <c r="CC67" s="94"/>
      <c r="CD67" s="95"/>
      <c r="CE67" s="96"/>
      <c r="CF67" s="97"/>
      <c r="CG67" s="98"/>
      <c r="CI67" s="89"/>
      <c r="CJ67" s="158"/>
      <c r="CK67" s="90"/>
      <c r="CL67" s="91"/>
      <c r="CM67" s="92"/>
      <c r="CN67" s="93"/>
      <c r="CO67" s="94"/>
      <c r="CP67" s="95"/>
      <c r="CQ67" s="96"/>
      <c r="CR67" s="97"/>
      <c r="CS67" s="98"/>
      <c r="CU67" s="89"/>
      <c r="CV67" s="158"/>
      <c r="CW67" s="90"/>
      <c r="CX67" s="91"/>
      <c r="CY67" s="92"/>
      <c r="CZ67" s="93"/>
      <c r="DA67" s="94"/>
      <c r="DB67" s="95"/>
      <c r="DC67" s="96"/>
      <c r="DD67" s="97"/>
      <c r="DE67" s="98"/>
      <c r="DG67" s="89"/>
      <c r="DH67" s="158"/>
      <c r="DI67" s="90"/>
      <c r="DJ67" s="91"/>
      <c r="DK67" s="92"/>
      <c r="DL67" s="93"/>
      <c r="DM67" s="94"/>
      <c r="DN67" s="95"/>
      <c r="DO67" s="96"/>
      <c r="DP67" s="97"/>
      <c r="DQ67" s="98"/>
      <c r="DS67" s="89"/>
      <c r="DT67" s="158"/>
      <c r="DU67" s="90"/>
      <c r="DV67" s="91"/>
      <c r="DW67" s="92"/>
      <c r="DX67" s="93"/>
      <c r="DY67" s="94"/>
      <c r="DZ67" s="95"/>
      <c r="EA67" s="96"/>
      <c r="EB67" s="97"/>
      <c r="EC67" s="98"/>
      <c r="EE67" s="89"/>
      <c r="EF67" s="158"/>
      <c r="EG67" s="90"/>
      <c r="EH67" s="91"/>
      <c r="EI67" s="92"/>
      <c r="EJ67" s="93"/>
      <c r="EK67" s="94"/>
      <c r="EL67" s="95"/>
      <c r="EM67" s="96"/>
      <c r="EN67" s="97"/>
      <c r="EO67" s="98"/>
      <c r="EQ67" s="89"/>
      <c r="ER67" s="158"/>
      <c r="ES67" s="90"/>
      <c r="ET67" s="91"/>
      <c r="EU67" s="92"/>
      <c r="EV67" s="93"/>
      <c r="EW67" s="94"/>
      <c r="EX67" s="95"/>
      <c r="EY67" s="96"/>
      <c r="EZ67" s="97"/>
      <c r="FA67" s="98"/>
      <c r="FC67" s="89"/>
      <c r="FD67" s="158"/>
      <c r="FE67" s="90">
        <f t="shared" si="48"/>
        <v>45291</v>
      </c>
      <c r="FF67" s="91" t="str">
        <f t="shared" si="49"/>
        <v>De Croo I</v>
      </c>
      <c r="FG67" s="92">
        <f t="shared" si="50"/>
        <v>44105</v>
      </c>
      <c r="FH67" s="93">
        <f t="shared" si="51"/>
        <v>45291</v>
      </c>
      <c r="FI67" s="94" t="str">
        <f t="shared" si="52"/>
        <v>Pierre-Yves Dermagne</v>
      </c>
      <c r="FJ67" s="95" t="str">
        <f t="shared" si="53"/>
        <v>1980</v>
      </c>
      <c r="FK67" s="96" t="str">
        <f t="shared" si="54"/>
        <v>male</v>
      </c>
      <c r="FL67" s="97" t="str">
        <f t="shared" si="55"/>
        <v>be_ps01</v>
      </c>
      <c r="FM67" s="98" t="str">
        <f t="shared" si="56"/>
        <v>Dermagne_Pierre-Yves_1980</v>
      </c>
      <c r="FO67" s="89"/>
      <c r="FP67" s="158" t="s">
        <v>1616</v>
      </c>
      <c r="FQ67" s="90"/>
      <c r="FR67" s="91"/>
      <c r="FS67" s="92"/>
      <c r="FT67" s="93"/>
      <c r="FU67" s="94"/>
      <c r="FV67" s="95"/>
      <c r="FW67" s="96"/>
      <c r="FX67" s="97"/>
      <c r="FY67" s="98"/>
      <c r="GA67" s="89"/>
      <c r="GB67" s="158"/>
      <c r="GC67" s="90"/>
      <c r="GD67" s="91"/>
      <c r="GE67" s="92"/>
      <c r="GF67" s="93"/>
      <c r="GG67" s="94"/>
      <c r="GH67" s="95"/>
      <c r="GI67" s="96"/>
      <c r="GJ67" s="97"/>
      <c r="GK67" s="98"/>
      <c r="GM67" s="89"/>
      <c r="GN67" s="158"/>
      <c r="GO67" s="90"/>
      <c r="GP67" s="91"/>
      <c r="GQ67" s="92"/>
      <c r="GR67" s="93"/>
      <c r="GS67" s="94"/>
      <c r="GT67" s="95"/>
      <c r="GU67" s="96"/>
      <c r="GV67" s="97"/>
      <c r="GW67" s="98"/>
      <c r="GY67" s="89"/>
      <c r="GZ67" s="158"/>
      <c r="HA67" s="90"/>
      <c r="HB67" s="91"/>
      <c r="HC67" s="92"/>
      <c r="HD67" s="93"/>
      <c r="HE67" s="94"/>
      <c r="HF67" s="95"/>
      <c r="HG67" s="96"/>
      <c r="HH67" s="97"/>
      <c r="HI67" s="98"/>
      <c r="HK67" s="89"/>
      <c r="HL67" s="158"/>
      <c r="HM67" s="90"/>
      <c r="HN67" s="91"/>
      <c r="HO67" s="92"/>
      <c r="HP67" s="93"/>
      <c r="HQ67" s="94"/>
      <c r="HR67" s="95"/>
      <c r="HS67" s="96"/>
      <c r="HT67" s="97"/>
      <c r="HU67" s="98"/>
      <c r="HW67" s="89"/>
      <c r="HX67" s="158"/>
      <c r="HY67" s="90"/>
      <c r="HZ67" s="91"/>
      <c r="IA67" s="92"/>
      <c r="IB67" s="93"/>
      <c r="IC67" s="94"/>
      <c r="ID67" s="95"/>
      <c r="IE67" s="96"/>
      <c r="IF67" s="97"/>
      <c r="IG67" s="98"/>
      <c r="II67" s="89"/>
      <c r="IJ67" s="158"/>
      <c r="IK67" s="90"/>
      <c r="IL67" s="91"/>
      <c r="IM67" s="92"/>
      <c r="IN67" s="93"/>
      <c r="IO67" s="94"/>
      <c r="IP67" s="95"/>
      <c r="IQ67" s="96"/>
      <c r="IR67" s="97"/>
      <c r="IS67" s="98"/>
      <c r="IU67" s="89"/>
      <c r="IV67" s="158"/>
      <c r="IW67" s="90"/>
      <c r="IX67" s="91"/>
      <c r="IY67" s="92"/>
      <c r="IZ67" s="93"/>
      <c r="JA67" s="94"/>
      <c r="JB67" s="95"/>
      <c r="JC67" s="96"/>
      <c r="JD67" s="97"/>
      <c r="JE67" s="98"/>
      <c r="JG67" s="89"/>
      <c r="JH67" s="146"/>
      <c r="JI67" s="90"/>
      <c r="JJ67" s="91"/>
      <c r="JK67" s="92"/>
      <c r="JL67" s="93"/>
      <c r="JM67" s="94"/>
      <c r="JN67" s="95"/>
      <c r="JO67" s="96"/>
      <c r="JP67" s="97"/>
      <c r="JQ67" s="98"/>
      <c r="JS67" s="89"/>
      <c r="JT67" s="146"/>
      <c r="JU67" s="90"/>
      <c r="JV67" s="91"/>
      <c r="JW67" s="92"/>
      <c r="JX67" s="93"/>
      <c r="JY67" s="94"/>
      <c r="JZ67" s="95"/>
      <c r="KA67" s="96"/>
      <c r="KB67" s="97"/>
      <c r="KC67" s="98"/>
      <c r="KE67" s="89"/>
      <c r="KF67" s="146"/>
    </row>
    <row r="68" spans="1:292" ht="13.5" customHeight="1">
      <c r="A68" s="16"/>
      <c r="B68" s="89" t="s">
        <v>1530</v>
      </c>
      <c r="D68" s="158" t="s">
        <v>1225</v>
      </c>
      <c r="E68" s="90"/>
      <c r="F68" s="91"/>
      <c r="G68" s="92"/>
      <c r="H68" s="93"/>
      <c r="I68" s="94"/>
      <c r="J68" s="95"/>
      <c r="K68" s="96"/>
      <c r="L68" s="97"/>
      <c r="M68" s="98"/>
      <c r="O68" s="89"/>
      <c r="P68" s="158"/>
      <c r="Q68" s="90"/>
      <c r="R68" s="91"/>
      <c r="S68" s="92"/>
      <c r="T68" s="93"/>
      <c r="U68" s="94"/>
      <c r="V68" s="95"/>
      <c r="W68" s="96"/>
      <c r="X68" s="97"/>
      <c r="Y68" s="98"/>
      <c r="AA68" s="89"/>
      <c r="AB68" s="158"/>
      <c r="AC68" s="90"/>
      <c r="AD68" s="91"/>
      <c r="AE68" s="92"/>
      <c r="AF68" s="93"/>
      <c r="AG68" s="94"/>
      <c r="AH68" s="95"/>
      <c r="AI68" s="96"/>
      <c r="AJ68" s="97"/>
      <c r="AK68" s="98"/>
      <c r="AM68" s="89"/>
      <c r="AN68" s="158"/>
      <c r="AO68" s="90"/>
      <c r="AP68" s="91"/>
      <c r="AQ68" s="92"/>
      <c r="AR68" s="93"/>
      <c r="AS68" s="94"/>
      <c r="AT68" s="95"/>
      <c r="AU68" s="96"/>
      <c r="AV68" s="97"/>
      <c r="AW68" s="98"/>
      <c r="AY68" s="89"/>
      <c r="AZ68" s="158"/>
      <c r="BA68" s="90"/>
      <c r="BB68" s="91"/>
      <c r="BC68" s="92"/>
      <c r="BD68" s="93"/>
      <c r="BE68" s="94"/>
      <c r="BF68" s="95"/>
      <c r="BG68" s="96"/>
      <c r="BH68" s="97"/>
      <c r="BI68" s="98"/>
      <c r="BK68" s="89"/>
      <c r="BL68" s="158"/>
      <c r="BM68" s="90"/>
      <c r="BN68" s="91"/>
      <c r="BO68" s="92"/>
      <c r="BP68" s="93"/>
      <c r="BQ68" s="94"/>
      <c r="BR68" s="95"/>
      <c r="BS68" s="96"/>
      <c r="BT68" s="97"/>
      <c r="BU68" s="98"/>
      <c r="BW68" s="89"/>
      <c r="BX68" s="158"/>
      <c r="BY68" s="90"/>
      <c r="BZ68" s="91"/>
      <c r="CA68" s="92"/>
      <c r="CB68" s="93"/>
      <c r="CC68" s="94"/>
      <c r="CD68" s="95"/>
      <c r="CE68" s="96"/>
      <c r="CF68" s="97"/>
      <c r="CG68" s="98"/>
      <c r="CI68" s="89"/>
      <c r="CJ68" s="158"/>
      <c r="CK68" s="90"/>
      <c r="CL68" s="91"/>
      <c r="CM68" s="92"/>
      <c r="CN68" s="93"/>
      <c r="CO68" s="94"/>
      <c r="CP68" s="95"/>
      <c r="CQ68" s="96"/>
      <c r="CR68" s="97"/>
      <c r="CS68" s="98"/>
      <c r="CU68" s="89"/>
      <c r="CV68" s="158"/>
      <c r="CW68" s="90"/>
      <c r="CX68" s="91"/>
      <c r="CY68" s="92"/>
      <c r="CZ68" s="93"/>
      <c r="DA68" s="94"/>
      <c r="DB68" s="95"/>
      <c r="DC68" s="96"/>
      <c r="DD68" s="97"/>
      <c r="DE68" s="98"/>
      <c r="DG68" s="89"/>
      <c r="DH68" s="158"/>
      <c r="DI68" s="90"/>
      <c r="DJ68" s="91"/>
      <c r="DK68" s="92"/>
      <c r="DL68" s="93"/>
      <c r="DM68" s="94"/>
      <c r="DN68" s="95"/>
      <c r="DO68" s="96"/>
      <c r="DP68" s="97"/>
      <c r="DQ68" s="98"/>
      <c r="DS68" s="89"/>
      <c r="DT68" s="158"/>
      <c r="DU68" s="90">
        <f t="shared" ref="DU68:DU80" si="174">IF(DY68="","",DU$3)</f>
        <v>41923</v>
      </c>
      <c r="DV68" s="91" t="str">
        <f t="shared" ref="DV68:DV80" si="175">IF(DY68="","",DU$1)</f>
        <v>Di Rupo I</v>
      </c>
      <c r="DW68" s="92">
        <f>IF(DY68="","",DU$2)</f>
        <v>40883</v>
      </c>
      <c r="DX68" s="93">
        <v>41904</v>
      </c>
      <c r="DY68" s="94" t="str">
        <f t="shared" ref="DY68:DY80" si="176">IF(EF68="","",IF(ISNUMBER(SEARCH(":",EF68)),MID(EF68,FIND(":",EF68)+2,FIND("(",EF68)-FIND(":",EF68)-3),LEFT(EF68,FIND("(",EF68)-2)))</f>
        <v>Johan Vande Lanotte</v>
      </c>
      <c r="DZ68" s="95" t="str">
        <f t="shared" ref="DZ68:DZ80" si="177">IF(EF68="","",MID(EF68,FIND("(",EF68)+1,4))</f>
        <v>1955</v>
      </c>
      <c r="EA68" s="96" t="str">
        <f t="shared" ref="EA68:EA80" si="178">IF(ISNUMBER(SEARCH("*female*",EF68)),"female",IF(ISNUMBER(SEARCH("*male*",EF68)),"male",""))</f>
        <v>male</v>
      </c>
      <c r="EB68" s="97" t="s">
        <v>321</v>
      </c>
      <c r="EC68" s="98" t="str">
        <f t="shared" ref="EC68:EC80" si="179">IF(DY68="","",(MID(DY68,(SEARCH("^^",SUBSTITUTE(DY68," ","^^",LEN(DY68)-LEN(SUBSTITUTE(DY68," ","")))))+1,99)&amp;"_"&amp;LEFT(DY68,FIND(" ",DY68)-1)&amp;"_"&amp;DZ68))</f>
        <v>Lanotte_Johan_1955</v>
      </c>
      <c r="EE68" s="89"/>
      <c r="EF68" s="158" t="s">
        <v>1216</v>
      </c>
      <c r="EG68" s="90" t="str">
        <f t="shared" ref="EG68:EG83" si="180">IF(EK68="","",EG$3)</f>
        <v/>
      </c>
      <c r="EH68" s="91" t="str">
        <f t="shared" ref="EH68:EH83" si="181">IF(EK68="","",EG$1)</f>
        <v/>
      </c>
      <c r="EI68" s="92" t="str">
        <f t="shared" ref="EI68:EI81" si="182">IF(EK68="","",EG$2)</f>
        <v/>
      </c>
      <c r="EJ68" s="93" t="str">
        <f t="shared" ref="EJ68:EJ80" si="183">IF(EK68="","",EG$3)</f>
        <v/>
      </c>
      <c r="EK68" s="94" t="str">
        <f t="shared" ref="EK68:EK83" si="184">IF(ER68="","",IF(ISNUMBER(SEARCH(":",ER68)),MID(ER68,FIND(":",ER68)+2,FIND("(",ER68)-FIND(":",ER68)-3),LEFT(ER68,FIND("(",ER68)-2)))</f>
        <v/>
      </c>
      <c r="EL68" s="95" t="str">
        <f t="shared" ref="EL68:EL83" si="185">IF(ER68="","",MID(ER68,FIND("(",ER68)+1,4))</f>
        <v/>
      </c>
      <c r="EM68" s="96" t="str">
        <f t="shared" ref="EM68:EM83" si="186">IF(ISNUMBER(SEARCH("*female*",ER68)),"female",IF(ISNUMBER(SEARCH("*male*",ER68)),"male",""))</f>
        <v/>
      </c>
      <c r="EN68" s="97" t="str">
        <f t="shared" ref="EN68:EN83" si="187">IF(ER68="","",IF(ISERROR(MID(ER68,FIND("male,",ER68)+6,(FIND(")",ER68)-(FIND("male,",ER68)+6))))=TRUE,"missing/error",MID(ER68,FIND("male,",ER68)+6,(FIND(")",ER68)-(FIND("male,",ER68)+6)))))</f>
        <v/>
      </c>
      <c r="EO68" s="98" t="str">
        <f t="shared" ref="EO68:EO83" si="188">IF(EK68="","",(MID(EK68,(SEARCH("^^",SUBSTITUTE(EK68," ","^^",LEN(EK68)-LEN(SUBSTITUTE(EK68," ","")))))+1,99)&amp;"_"&amp;LEFT(EK68,FIND(" ",EK68)-1)&amp;"_"&amp;EL68))</f>
        <v/>
      </c>
      <c r="EQ68" s="89"/>
      <c r="ER68" s="158"/>
      <c r="ES68" s="90"/>
      <c r="ET68" s="91"/>
      <c r="EU68" s="92"/>
      <c r="EV68" s="93"/>
      <c r="EW68" s="94"/>
      <c r="EX68" s="95"/>
      <c r="EY68" s="96"/>
      <c r="EZ68" s="97"/>
      <c r="FA68" s="98"/>
      <c r="FC68" s="89"/>
      <c r="FD68" s="158"/>
      <c r="FE68" s="90" t="str">
        <f t="shared" si="48"/>
        <v/>
      </c>
      <c r="FF68" s="91" t="str">
        <f t="shared" si="49"/>
        <v/>
      </c>
      <c r="FG68" s="92" t="str">
        <f t="shared" si="50"/>
        <v/>
      </c>
      <c r="FH68" s="93" t="str">
        <f t="shared" si="51"/>
        <v/>
      </c>
      <c r="FI68" s="94" t="str">
        <f t="shared" si="52"/>
        <v/>
      </c>
      <c r="FJ68" s="95" t="str">
        <f t="shared" si="53"/>
        <v/>
      </c>
      <c r="FK68" s="96" t="str">
        <f t="shared" si="54"/>
        <v/>
      </c>
      <c r="FL68" s="97" t="str">
        <f t="shared" si="55"/>
        <v/>
      </c>
      <c r="FM68" s="98" t="str">
        <f t="shared" si="56"/>
        <v/>
      </c>
      <c r="FO68" s="89"/>
      <c r="FP68" s="217"/>
      <c r="FQ68" s="90"/>
      <c r="FR68" s="91"/>
      <c r="FS68" s="92"/>
      <c r="FT68" s="93"/>
      <c r="FU68" s="94"/>
      <c r="FV68" s="95"/>
      <c r="FW68" s="96"/>
      <c r="FX68" s="97"/>
      <c r="FY68" s="98"/>
      <c r="GA68" s="89"/>
      <c r="GB68" s="158"/>
      <c r="GC68" s="90"/>
      <c r="GD68" s="91"/>
      <c r="GE68" s="92"/>
      <c r="GF68" s="93"/>
      <c r="GG68" s="94"/>
      <c r="GH68" s="95"/>
      <c r="GI68" s="96"/>
      <c r="GJ68" s="97"/>
      <c r="GK68" s="98"/>
      <c r="GM68" s="89"/>
      <c r="GN68" s="158"/>
      <c r="GO68" s="90"/>
      <c r="GP68" s="91"/>
      <c r="GQ68" s="92"/>
      <c r="GR68" s="93"/>
      <c r="GS68" s="94"/>
      <c r="GT68" s="95"/>
      <c r="GU68" s="96"/>
      <c r="GV68" s="97"/>
      <c r="GW68" s="98"/>
      <c r="GY68" s="89"/>
      <c r="GZ68" s="158"/>
      <c r="HA68" s="90"/>
      <c r="HB68" s="91"/>
      <c r="HC68" s="92"/>
      <c r="HD68" s="93"/>
      <c r="HE68" s="94"/>
      <c r="HF68" s="95"/>
      <c r="HG68" s="96"/>
      <c r="HH68" s="97"/>
      <c r="HI68" s="98"/>
      <c r="HK68" s="89"/>
      <c r="HL68" s="158"/>
      <c r="HM68" s="90"/>
      <c r="HN68" s="91"/>
      <c r="HO68" s="92"/>
      <c r="HP68" s="93"/>
      <c r="HQ68" s="94"/>
      <c r="HR68" s="95"/>
      <c r="HS68" s="96"/>
      <c r="HT68" s="97"/>
      <c r="HU68" s="98"/>
      <c r="HW68" s="89"/>
      <c r="HX68" s="158"/>
      <c r="HY68" s="90"/>
      <c r="HZ68" s="91"/>
      <c r="IA68" s="92"/>
      <c r="IB68" s="93"/>
      <c r="IC68" s="94"/>
      <c r="ID68" s="95"/>
      <c r="IE68" s="96"/>
      <c r="IF68" s="97"/>
      <c r="IG68" s="98"/>
      <c r="II68" s="89"/>
      <c r="IJ68" s="158"/>
      <c r="IK68" s="90"/>
      <c r="IL68" s="91"/>
      <c r="IM68" s="92"/>
      <c r="IN68" s="93"/>
      <c r="IO68" s="94"/>
      <c r="IP68" s="95"/>
      <c r="IQ68" s="96"/>
      <c r="IR68" s="97"/>
      <c r="IS68" s="98"/>
      <c r="IU68" s="89"/>
      <c r="IV68" s="158"/>
      <c r="IW68" s="90"/>
      <c r="IX68" s="91"/>
      <c r="IY68" s="92"/>
      <c r="IZ68" s="93"/>
      <c r="JA68" s="94"/>
      <c r="JB68" s="95"/>
      <c r="JC68" s="96"/>
      <c r="JD68" s="97"/>
      <c r="JE68" s="98"/>
      <c r="JG68" s="89"/>
      <c r="JH68" s="146"/>
      <c r="JI68" s="90"/>
      <c r="JJ68" s="91"/>
      <c r="JK68" s="92"/>
      <c r="JL68" s="93"/>
      <c r="JM68" s="94"/>
      <c r="JN68" s="95"/>
      <c r="JO68" s="96"/>
      <c r="JP68" s="97"/>
      <c r="JQ68" s="98"/>
      <c r="JS68" s="89"/>
      <c r="JT68" s="146"/>
      <c r="JU68" s="90"/>
      <c r="JV68" s="91"/>
      <c r="JW68" s="92"/>
      <c r="JX68" s="93"/>
      <c r="JY68" s="94"/>
      <c r="JZ68" s="95"/>
      <c r="KA68" s="96"/>
      <c r="KB68" s="97"/>
      <c r="KC68" s="98"/>
      <c r="KE68" s="89"/>
      <c r="KF68" s="146"/>
    </row>
    <row r="69" spans="1:292" ht="13.5" customHeight="1">
      <c r="A69" s="16"/>
      <c r="B69" s="89" t="s">
        <v>1531</v>
      </c>
      <c r="D69" s="158" t="s">
        <v>1225</v>
      </c>
      <c r="E69" s="90"/>
      <c r="F69" s="91"/>
      <c r="G69" s="92"/>
      <c r="H69" s="93"/>
      <c r="I69" s="94"/>
      <c r="J69" s="95"/>
      <c r="K69" s="96"/>
      <c r="L69" s="97"/>
      <c r="M69" s="98"/>
      <c r="O69" s="89"/>
      <c r="P69" s="158"/>
      <c r="Q69" s="90"/>
      <c r="R69" s="91"/>
      <c r="S69" s="92"/>
      <c r="T69" s="93"/>
      <c r="U69" s="94"/>
      <c r="V69" s="95"/>
      <c r="W69" s="96"/>
      <c r="X69" s="97"/>
      <c r="Y69" s="98"/>
      <c r="AA69" s="89"/>
      <c r="AB69" s="158"/>
      <c r="AC69" s="90"/>
      <c r="AD69" s="91"/>
      <c r="AE69" s="92"/>
      <c r="AF69" s="93"/>
      <c r="AG69" s="94"/>
      <c r="AH69" s="95"/>
      <c r="AI69" s="96"/>
      <c r="AJ69" s="97"/>
      <c r="AK69" s="98"/>
      <c r="AM69" s="89"/>
      <c r="AN69" s="158"/>
      <c r="AO69" s="90"/>
      <c r="AP69" s="91"/>
      <c r="AQ69" s="92"/>
      <c r="AR69" s="93"/>
      <c r="AS69" s="94"/>
      <c r="AT69" s="95"/>
      <c r="AU69" s="96"/>
      <c r="AV69" s="97"/>
      <c r="AW69" s="98"/>
      <c r="AY69" s="89"/>
      <c r="AZ69" s="158"/>
      <c r="BA69" s="90"/>
      <c r="BB69" s="91"/>
      <c r="BC69" s="92"/>
      <c r="BD69" s="93"/>
      <c r="BE69" s="94"/>
      <c r="BF69" s="95"/>
      <c r="BG69" s="96"/>
      <c r="BH69" s="97"/>
      <c r="BI69" s="98"/>
      <c r="BK69" s="89"/>
      <c r="BL69" s="158"/>
      <c r="BM69" s="90"/>
      <c r="BN69" s="91"/>
      <c r="BO69" s="92"/>
      <c r="BP69" s="93"/>
      <c r="BQ69" s="94"/>
      <c r="BR69" s="95"/>
      <c r="BS69" s="96"/>
      <c r="BT69" s="97"/>
      <c r="BU69" s="98"/>
      <c r="BW69" s="89"/>
      <c r="BX69" s="158"/>
      <c r="BY69" s="90"/>
      <c r="BZ69" s="91"/>
      <c r="CA69" s="92"/>
      <c r="CB69" s="93"/>
      <c r="CC69" s="94"/>
      <c r="CD69" s="95"/>
      <c r="CE69" s="96"/>
      <c r="CF69" s="97"/>
      <c r="CG69" s="98"/>
      <c r="CI69" s="89"/>
      <c r="CJ69" s="158"/>
      <c r="CK69" s="90"/>
      <c r="CL69" s="91"/>
      <c r="CM69" s="92"/>
      <c r="CN69" s="93"/>
      <c r="CO69" s="94"/>
      <c r="CP69" s="95"/>
      <c r="CQ69" s="96"/>
      <c r="CR69" s="97"/>
      <c r="CS69" s="98"/>
      <c r="CU69" s="89"/>
      <c r="CV69" s="158"/>
      <c r="CW69" s="90"/>
      <c r="CX69" s="91"/>
      <c r="CY69" s="92"/>
      <c r="CZ69" s="93"/>
      <c r="DA69" s="94"/>
      <c r="DB69" s="95"/>
      <c r="DC69" s="96"/>
      <c r="DD69" s="97"/>
      <c r="DE69" s="98"/>
      <c r="DG69" s="89"/>
      <c r="DH69" s="158"/>
      <c r="DI69" s="90"/>
      <c r="DJ69" s="91"/>
      <c r="DK69" s="92"/>
      <c r="DL69" s="93"/>
      <c r="DM69" s="94"/>
      <c r="DN69" s="95"/>
      <c r="DO69" s="96"/>
      <c r="DP69" s="97"/>
      <c r="DQ69" s="98"/>
      <c r="DS69" s="89"/>
      <c r="DT69" s="158"/>
      <c r="DU69" s="90">
        <f t="shared" si="174"/>
        <v>41923</v>
      </c>
      <c r="DV69" s="91" t="str">
        <f t="shared" si="175"/>
        <v>Di Rupo I</v>
      </c>
      <c r="DW69" s="93">
        <v>41904</v>
      </c>
      <c r="DX69" s="93">
        <f t="shared" ref="DX69:DX80" si="189">IF(DY69="","",DU$3)</f>
        <v>41923</v>
      </c>
      <c r="DY69" s="94" t="str">
        <f t="shared" si="176"/>
        <v>Johan Vande Lanotte</v>
      </c>
      <c r="DZ69" s="95" t="str">
        <f t="shared" si="177"/>
        <v>1955</v>
      </c>
      <c r="EA69" s="96" t="str">
        <f t="shared" si="178"/>
        <v>male</v>
      </c>
      <c r="EB69" s="97" t="s">
        <v>321</v>
      </c>
      <c r="EC69" s="98" t="str">
        <f t="shared" si="179"/>
        <v>Lanotte_Johan_1955</v>
      </c>
      <c r="EE69" s="89"/>
      <c r="EF69" s="158" t="s">
        <v>1216</v>
      </c>
      <c r="EG69" s="90" t="str">
        <f t="shared" si="180"/>
        <v/>
      </c>
      <c r="EH69" s="91" t="str">
        <f t="shared" si="181"/>
        <v/>
      </c>
      <c r="EI69" s="92" t="str">
        <f t="shared" si="182"/>
        <v/>
      </c>
      <c r="EJ69" s="93" t="str">
        <f t="shared" si="183"/>
        <v/>
      </c>
      <c r="EK69" s="94" t="str">
        <f t="shared" si="184"/>
        <v/>
      </c>
      <c r="EL69" s="95" t="str">
        <f t="shared" si="185"/>
        <v/>
      </c>
      <c r="EM69" s="96" t="str">
        <f t="shared" si="186"/>
        <v/>
      </c>
      <c r="EN69" s="97" t="str">
        <f t="shared" si="187"/>
        <v/>
      </c>
      <c r="EO69" s="98" t="str">
        <f t="shared" si="188"/>
        <v/>
      </c>
      <c r="EQ69" s="89"/>
      <c r="ER69" s="158"/>
      <c r="ES69" s="90"/>
      <c r="ET69" s="91"/>
      <c r="EU69" s="92"/>
      <c r="EV69" s="93"/>
      <c r="EW69" s="94"/>
      <c r="EX69" s="95"/>
      <c r="EY69" s="96"/>
      <c r="EZ69" s="97"/>
      <c r="FA69" s="98"/>
      <c r="FC69" s="89"/>
      <c r="FD69" s="158"/>
      <c r="FE69" s="90" t="str">
        <f t="shared" si="48"/>
        <v/>
      </c>
      <c r="FF69" s="91" t="str">
        <f t="shared" si="49"/>
        <v/>
      </c>
      <c r="FG69" s="92" t="str">
        <f t="shared" si="50"/>
        <v/>
      </c>
      <c r="FH69" s="93" t="str">
        <f t="shared" si="51"/>
        <v/>
      </c>
      <c r="FI69" s="94" t="str">
        <f t="shared" si="52"/>
        <v/>
      </c>
      <c r="FJ69" s="95" t="str">
        <f t="shared" si="53"/>
        <v/>
      </c>
      <c r="FK69" s="96" t="str">
        <f t="shared" si="54"/>
        <v/>
      </c>
      <c r="FL69" s="97" t="str">
        <f t="shared" si="55"/>
        <v/>
      </c>
      <c r="FM69" s="98" t="str">
        <f t="shared" si="56"/>
        <v/>
      </c>
      <c r="FO69" s="89"/>
      <c r="FP69" s="217"/>
      <c r="FQ69" s="90"/>
      <c r="FR69" s="91"/>
      <c r="FS69" s="92"/>
      <c r="FT69" s="93"/>
      <c r="FU69" s="94"/>
      <c r="FV69" s="95"/>
      <c r="FW69" s="96"/>
      <c r="FX69" s="97"/>
      <c r="FY69" s="98"/>
      <c r="GA69" s="89"/>
      <c r="GB69" s="158"/>
      <c r="GC69" s="90"/>
      <c r="GD69" s="91"/>
      <c r="GE69" s="92"/>
      <c r="GF69" s="93"/>
      <c r="GG69" s="94"/>
      <c r="GH69" s="95"/>
      <c r="GI69" s="96"/>
      <c r="GJ69" s="97"/>
      <c r="GK69" s="98"/>
      <c r="GM69" s="89"/>
      <c r="GN69" s="158"/>
      <c r="GO69" s="90"/>
      <c r="GP69" s="91"/>
      <c r="GQ69" s="92"/>
      <c r="GR69" s="93"/>
      <c r="GS69" s="94"/>
      <c r="GT69" s="95"/>
      <c r="GU69" s="96"/>
      <c r="GV69" s="97"/>
      <c r="GW69" s="98"/>
      <c r="GY69" s="89"/>
      <c r="GZ69" s="158"/>
      <c r="HA69" s="90"/>
      <c r="HB69" s="91"/>
      <c r="HC69" s="92"/>
      <c r="HD69" s="93"/>
      <c r="HE69" s="94"/>
      <c r="HF69" s="95"/>
      <c r="HG69" s="96"/>
      <c r="HH69" s="97"/>
      <c r="HI69" s="98"/>
      <c r="HK69" s="89"/>
      <c r="HL69" s="158"/>
      <c r="HM69" s="90"/>
      <c r="HN69" s="91"/>
      <c r="HO69" s="92"/>
      <c r="HP69" s="93"/>
      <c r="HQ69" s="94"/>
      <c r="HR69" s="95"/>
      <c r="HS69" s="96"/>
      <c r="HT69" s="97"/>
      <c r="HU69" s="98"/>
      <c r="HW69" s="89"/>
      <c r="HX69" s="158"/>
      <c r="HY69" s="90"/>
      <c r="HZ69" s="91"/>
      <c r="IA69" s="92"/>
      <c r="IB69" s="93"/>
      <c r="IC69" s="94"/>
      <c r="ID69" s="95"/>
      <c r="IE69" s="96"/>
      <c r="IF69" s="97"/>
      <c r="IG69" s="98"/>
      <c r="II69" s="89"/>
      <c r="IJ69" s="158"/>
      <c r="IK69" s="90"/>
      <c r="IL69" s="91"/>
      <c r="IM69" s="92"/>
      <c r="IN69" s="93"/>
      <c r="IO69" s="94"/>
      <c r="IP69" s="95"/>
      <c r="IQ69" s="96"/>
      <c r="IR69" s="97"/>
      <c r="IS69" s="98"/>
      <c r="IU69" s="89"/>
      <c r="IV69" s="158"/>
      <c r="IW69" s="90"/>
      <c r="IX69" s="91"/>
      <c r="IY69" s="92"/>
      <c r="IZ69" s="93"/>
      <c r="JA69" s="94"/>
      <c r="JB69" s="95"/>
      <c r="JC69" s="96"/>
      <c r="JD69" s="97"/>
      <c r="JE69" s="98"/>
      <c r="JG69" s="89"/>
      <c r="JH69" s="146"/>
      <c r="JI69" s="90"/>
      <c r="JJ69" s="91"/>
      <c r="JK69" s="92"/>
      <c r="JL69" s="93"/>
      <c r="JM69" s="94"/>
      <c r="JN69" s="95"/>
      <c r="JO69" s="96"/>
      <c r="JP69" s="97"/>
      <c r="JQ69" s="98"/>
      <c r="JS69" s="89"/>
      <c r="JT69" s="146"/>
      <c r="JU69" s="90"/>
      <c r="JV69" s="91"/>
      <c r="JW69" s="92"/>
      <c r="JX69" s="93"/>
      <c r="JY69" s="94"/>
      <c r="JZ69" s="95"/>
      <c r="KA69" s="96"/>
      <c r="KB69" s="97"/>
      <c r="KC69" s="98"/>
      <c r="KE69" s="89"/>
      <c r="KF69" s="146"/>
    </row>
    <row r="70" spans="1:292" ht="13.5" customHeight="1">
      <c r="A70" s="16"/>
      <c r="B70" s="89" t="s">
        <v>956</v>
      </c>
      <c r="D70" s="158" t="s">
        <v>957</v>
      </c>
      <c r="E70" s="90"/>
      <c r="F70" s="91"/>
      <c r="G70" s="92"/>
      <c r="H70" s="93"/>
      <c r="I70" s="94" t="s">
        <v>292</v>
      </c>
      <c r="J70" s="95"/>
      <c r="K70" s="96"/>
      <c r="L70" s="97"/>
      <c r="M70" s="98" t="s">
        <v>292</v>
      </c>
      <c r="O70" s="89"/>
      <c r="P70" s="158"/>
      <c r="Q70" s="90"/>
      <c r="R70" s="91"/>
      <c r="S70" s="92"/>
      <c r="T70" s="93"/>
      <c r="U70" s="94" t="s">
        <v>292</v>
      </c>
      <c r="V70" s="95"/>
      <c r="W70" s="96"/>
      <c r="X70" s="97"/>
      <c r="Y70" s="98" t="s">
        <v>292</v>
      </c>
      <c r="AA70" s="89"/>
      <c r="AB70" s="158"/>
      <c r="AC70" s="90"/>
      <c r="AD70" s="91"/>
      <c r="AE70" s="92"/>
      <c r="AF70" s="93"/>
      <c r="AG70" s="94" t="s">
        <v>292</v>
      </c>
      <c r="AH70" s="95"/>
      <c r="AI70" s="96"/>
      <c r="AJ70" s="97"/>
      <c r="AK70" s="98" t="s">
        <v>292</v>
      </c>
      <c r="AM70" s="89"/>
      <c r="AN70" s="158"/>
      <c r="AO70" s="90"/>
      <c r="AP70" s="91"/>
      <c r="AQ70" s="92"/>
      <c r="AR70" s="93"/>
      <c r="AS70" s="94" t="s">
        <v>292</v>
      </c>
      <c r="AT70" s="95"/>
      <c r="AU70" s="96"/>
      <c r="AV70" s="97"/>
      <c r="AW70" s="98" t="s">
        <v>292</v>
      </c>
      <c r="AY70" s="89"/>
      <c r="AZ70" s="158"/>
      <c r="BA70" s="90"/>
      <c r="BB70" s="91"/>
      <c r="BC70" s="92"/>
      <c r="BD70" s="93"/>
      <c r="BE70" s="94" t="s">
        <v>292</v>
      </c>
      <c r="BF70" s="95"/>
      <c r="BG70" s="96"/>
      <c r="BH70" s="97"/>
      <c r="BI70" s="98" t="s">
        <v>292</v>
      </c>
      <c r="BK70" s="89"/>
      <c r="BL70" s="158"/>
      <c r="BM70" s="90">
        <v>37987</v>
      </c>
      <c r="BN70" s="91" t="s">
        <v>441</v>
      </c>
      <c r="BO70" s="92">
        <v>37814</v>
      </c>
      <c r="BP70" s="93">
        <v>39437</v>
      </c>
      <c r="BQ70" s="94" t="s">
        <v>958</v>
      </c>
      <c r="BR70" s="95">
        <v>1958</v>
      </c>
      <c r="BS70" s="96" t="s">
        <v>818</v>
      </c>
      <c r="BT70" s="97" t="s">
        <v>303</v>
      </c>
      <c r="BU70" s="98" t="s">
        <v>959</v>
      </c>
      <c r="BW70" s="89" t="s">
        <v>814</v>
      </c>
      <c r="BX70" s="158"/>
      <c r="BY70" s="90"/>
      <c r="BZ70" s="91"/>
      <c r="CA70" s="92"/>
      <c r="CB70" s="93"/>
      <c r="CC70" s="94" t="s">
        <v>292</v>
      </c>
      <c r="CD70" s="95"/>
      <c r="CE70" s="96"/>
      <c r="CF70" s="97"/>
      <c r="CG70" s="98" t="s">
        <v>292</v>
      </c>
      <c r="CI70" s="89"/>
      <c r="CJ70" s="158"/>
      <c r="CK70" s="90"/>
      <c r="CL70" s="91"/>
      <c r="CM70" s="92"/>
      <c r="CN70" s="93"/>
      <c r="CO70" s="94" t="s">
        <v>292</v>
      </c>
      <c r="CP70" s="95"/>
      <c r="CQ70" s="96"/>
      <c r="CR70" s="97"/>
      <c r="CS70" s="98" t="s">
        <v>292</v>
      </c>
      <c r="CU70" s="89"/>
      <c r="CV70" s="158"/>
      <c r="CW70" s="90"/>
      <c r="CX70" s="91"/>
      <c r="CY70" s="92"/>
      <c r="CZ70" s="93"/>
      <c r="DA70" s="94" t="s">
        <v>292</v>
      </c>
      <c r="DB70" s="95"/>
      <c r="DC70" s="96"/>
      <c r="DD70" s="97"/>
      <c r="DE70" s="98" t="s">
        <v>292</v>
      </c>
      <c r="DG70" s="89"/>
      <c r="DH70" s="158"/>
      <c r="DI70" s="90"/>
      <c r="DJ70" s="91"/>
      <c r="DK70" s="92"/>
      <c r="DL70" s="93"/>
      <c r="DM70" s="94" t="s">
        <v>292</v>
      </c>
      <c r="DN70" s="95"/>
      <c r="DO70" s="96"/>
      <c r="DP70" s="97"/>
      <c r="DQ70" s="98" t="s">
        <v>292</v>
      </c>
      <c r="DS70" s="89"/>
      <c r="DT70" s="158"/>
      <c r="DU70" s="90" t="str">
        <f t="shared" si="174"/>
        <v/>
      </c>
      <c r="DV70" s="91" t="str">
        <f t="shared" si="175"/>
        <v/>
      </c>
      <c r="DW70" s="92" t="str">
        <f t="shared" ref="DW70:DW80" si="190">IF(DY70="","",DU$2)</f>
        <v/>
      </c>
      <c r="DX70" s="93" t="str">
        <f t="shared" si="189"/>
        <v/>
      </c>
      <c r="DY70" s="94" t="str">
        <f t="shared" si="176"/>
        <v/>
      </c>
      <c r="DZ70" s="95" t="str">
        <f t="shared" si="177"/>
        <v/>
      </c>
      <c r="EA70" s="96" t="str">
        <f t="shared" si="178"/>
        <v/>
      </c>
      <c r="EB70" s="97" t="s">
        <v>292</v>
      </c>
      <c r="EC70" s="98" t="str">
        <f t="shared" si="179"/>
        <v/>
      </c>
      <c r="EE70" s="89"/>
      <c r="EF70" s="158"/>
      <c r="EG70" s="90" t="str">
        <f t="shared" si="180"/>
        <v/>
      </c>
      <c r="EH70" s="91" t="str">
        <f t="shared" si="181"/>
        <v/>
      </c>
      <c r="EI70" s="92" t="str">
        <f t="shared" si="182"/>
        <v/>
      </c>
      <c r="EJ70" s="93" t="str">
        <f t="shared" si="183"/>
        <v/>
      </c>
      <c r="EK70" s="94" t="str">
        <f t="shared" si="184"/>
        <v/>
      </c>
      <c r="EL70" s="95" t="str">
        <f t="shared" si="185"/>
        <v/>
      </c>
      <c r="EM70" s="96" t="str">
        <f t="shared" si="186"/>
        <v/>
      </c>
      <c r="EN70" s="97" t="str">
        <f t="shared" si="187"/>
        <v/>
      </c>
      <c r="EO70" s="98" t="str">
        <f t="shared" si="188"/>
        <v/>
      </c>
      <c r="EQ70" s="89"/>
      <c r="ER70" s="158"/>
      <c r="ES70" s="90" t="str">
        <f t="shared" ref="ES70:ES81" si="191">IF(EW70="","",ES$3)</f>
        <v/>
      </c>
      <c r="ET70" s="91" t="str">
        <f t="shared" ref="ET70:ET81" si="192">IF(EW70="","",ES$1)</f>
        <v/>
      </c>
      <c r="EU70" s="92"/>
      <c r="EV70" s="93"/>
      <c r="EW70" s="94" t="str">
        <f t="shared" ref="EW70:EW81" si="193">IF(FD70="","",IF(ISNUMBER(SEARCH(":",FD70)),MID(FD70,FIND(":",FD70)+2,FIND("(",FD70)-FIND(":",FD70)-3),LEFT(FD70,FIND("(",FD70)-2)))</f>
        <v/>
      </c>
      <c r="EX70" s="95" t="str">
        <f t="shared" ref="EX70:EX81" si="194">IF(FD70="","",MID(FD70,FIND("(",FD70)+1,4))</f>
        <v/>
      </c>
      <c r="EY70" s="96" t="str">
        <f t="shared" ref="EY70:EY81" si="195">IF(ISNUMBER(SEARCH("*female*",FD70)),"female",IF(ISNUMBER(SEARCH("*male*",FD70)),"male",""))</f>
        <v/>
      </c>
      <c r="EZ70" s="97" t="str">
        <f t="shared" ref="EZ70:EZ81" si="196">IF(FD70="","",IF(ISERROR(MID(FD70,FIND("male,",FD70)+6,(FIND(")",FD70)-(FIND("male,",FD70)+6))))=TRUE,"missing/error",MID(FD70,FIND("male,",FD70)+6,(FIND(")",FD70)-(FIND("male,",FD70)+6)))))</f>
        <v/>
      </c>
      <c r="FA70" s="98" t="str">
        <f t="shared" ref="FA70:FA81" si="197">IF(EW70="","",(MID(EW70,(SEARCH("^^",SUBSTITUTE(EW70," ","^^",LEN(EW70)-LEN(SUBSTITUTE(EW70," ","")))))+1,99)&amp;"_"&amp;LEFT(EW70,FIND(" ",EW70)-1)&amp;"_"&amp;EX70))</f>
        <v/>
      </c>
      <c r="FC70" s="89"/>
      <c r="FD70" s="158"/>
      <c r="FE70" s="90" t="str">
        <f t="shared" si="48"/>
        <v/>
      </c>
      <c r="FF70" s="91" t="str">
        <f t="shared" si="49"/>
        <v/>
      </c>
      <c r="FG70" s="92" t="str">
        <f t="shared" si="50"/>
        <v/>
      </c>
      <c r="FH70" s="93" t="str">
        <f t="shared" si="51"/>
        <v/>
      </c>
      <c r="FI70" s="94" t="str">
        <f t="shared" si="52"/>
        <v/>
      </c>
      <c r="FJ70" s="95" t="str">
        <f t="shared" si="53"/>
        <v/>
      </c>
      <c r="FK70" s="96" t="str">
        <f t="shared" si="54"/>
        <v/>
      </c>
      <c r="FL70" s="97" t="str">
        <f t="shared" si="55"/>
        <v/>
      </c>
      <c r="FM70" s="98" t="str">
        <f t="shared" si="56"/>
        <v/>
      </c>
      <c r="FO70" s="89"/>
      <c r="FP70" s="217"/>
      <c r="FQ70" s="90" t="str">
        <f>IF(FU70="","",#REF!)</f>
        <v/>
      </c>
      <c r="FR70" s="91" t="str">
        <f t="shared" ref="FR70:FR80" si="198">IF(FU70="","",FQ$1)</f>
        <v/>
      </c>
      <c r="FS70" s="92"/>
      <c r="FT70" s="93"/>
      <c r="FU70" s="94" t="str">
        <f t="shared" ref="FU70:FU80" si="199">IF(GB70="","",IF(ISNUMBER(SEARCH(":",GB70)),MID(GB70,FIND(":",GB70)+2,FIND("(",GB70)-FIND(":",GB70)-3),LEFT(GB70,FIND("(",GB70)-2)))</f>
        <v/>
      </c>
      <c r="FV70" s="95" t="str">
        <f t="shared" ref="FV70:FV80" si="200">IF(GB70="","",MID(GB70,FIND("(",GB70)+1,4))</f>
        <v/>
      </c>
      <c r="FW70" s="96" t="str">
        <f t="shared" ref="FW70:FW80" si="201">IF(ISNUMBER(SEARCH("*female*",GB70)),"female",IF(ISNUMBER(SEARCH("*male*",GB70)),"male",""))</f>
        <v/>
      </c>
      <c r="FX70" s="97" t="str">
        <f t="shared" ref="FX70:FX80" si="202">IF(GB70="","",IF(ISERROR(MID(GB70,FIND("male,",GB70)+6,(FIND(")",GB70)-(FIND("male,",GB70)+6))))=TRUE,"missing/error",MID(GB70,FIND("male,",GB70)+6,(FIND(")",GB70)-(FIND("male,",GB70)+6)))))</f>
        <v/>
      </c>
      <c r="FY70" s="98" t="str">
        <f t="shared" ref="FY70:FY80" si="203">IF(FU70="","",(MID(FU70,(SEARCH("^^",SUBSTITUTE(FU70," ","^^",LEN(FU70)-LEN(SUBSTITUTE(FU70," ","")))))+1,99)&amp;"_"&amp;LEFT(FU70,FIND(" ",FU70)-1)&amp;"_"&amp;FV70))</f>
        <v/>
      </c>
      <c r="GA70" s="89"/>
      <c r="GB70" s="158"/>
      <c r="GC70" s="90" t="str">
        <f t="shared" ref="GC70:GC80" si="204">IF(GG70="","",GC$3)</f>
        <v/>
      </c>
      <c r="GD70" s="91" t="str">
        <f t="shared" ref="GD70:GD80" si="205">IF(GG70="","",GC$1)</f>
        <v/>
      </c>
      <c r="GE70" s="92"/>
      <c r="GF70" s="93"/>
      <c r="GG70" s="94" t="str">
        <f t="shared" ref="GG70:GG80" si="206">IF(GN70="","",IF(ISNUMBER(SEARCH(":",GN70)),MID(GN70,FIND(":",GN70)+2,FIND("(",GN70)-FIND(":",GN70)-3),LEFT(GN70,FIND("(",GN70)-2)))</f>
        <v/>
      </c>
      <c r="GH70" s="95" t="str">
        <f t="shared" ref="GH70:GH80" si="207">IF(GN70="","",MID(GN70,FIND("(",GN70)+1,4))</f>
        <v/>
      </c>
      <c r="GI70" s="96" t="str">
        <f t="shared" ref="GI70:GI80" si="208">IF(ISNUMBER(SEARCH("*female*",GN70)),"female",IF(ISNUMBER(SEARCH("*male*",GN70)),"male",""))</f>
        <v/>
      </c>
      <c r="GJ70" s="97" t="str">
        <f t="shared" ref="GJ70:GJ80" si="209">IF(GN70="","",IF(ISERROR(MID(GN70,FIND("male,",GN70)+6,(FIND(")",GN70)-(FIND("male,",GN70)+6))))=TRUE,"missing/error",MID(GN70,FIND("male,",GN70)+6,(FIND(")",GN70)-(FIND("male,",GN70)+6)))))</f>
        <v/>
      </c>
      <c r="GK70" s="98" t="str">
        <f t="shared" ref="GK70:GK80" si="210">IF(GG70="","",(MID(GG70,(SEARCH("^^",SUBSTITUTE(GG70," ","^^",LEN(GG70)-LEN(SUBSTITUTE(GG70," ","")))))+1,99)&amp;"_"&amp;LEFT(GG70,FIND(" ",GG70)-1)&amp;"_"&amp;GH70))</f>
        <v/>
      </c>
      <c r="GM70" s="89"/>
      <c r="GN70" s="158"/>
      <c r="GO70" s="90" t="str">
        <f t="shared" ref="GO70:GO80" si="211">IF(GS70="","",GO$3)</f>
        <v/>
      </c>
      <c r="GP70" s="91" t="str">
        <f t="shared" ref="GP70:GP80" si="212">IF(GS70="","",GO$1)</f>
        <v/>
      </c>
      <c r="GQ70" s="92"/>
      <c r="GR70" s="93"/>
      <c r="GS70" s="94" t="str">
        <f t="shared" ref="GS70:GS80" si="213">IF(GZ70="","",IF(ISNUMBER(SEARCH(":",GZ70)),MID(GZ70,FIND(":",GZ70)+2,FIND("(",GZ70)-FIND(":",GZ70)-3),LEFT(GZ70,FIND("(",GZ70)-2)))</f>
        <v/>
      </c>
      <c r="GT70" s="95" t="str">
        <f t="shared" ref="GT70:GT80" si="214">IF(GZ70="","",MID(GZ70,FIND("(",GZ70)+1,4))</f>
        <v/>
      </c>
      <c r="GU70" s="96" t="str">
        <f t="shared" ref="GU70:GU80" si="215">IF(ISNUMBER(SEARCH("*female*",GZ70)),"female",IF(ISNUMBER(SEARCH("*male*",GZ70)),"male",""))</f>
        <v/>
      </c>
      <c r="GV70" s="97" t="str">
        <f t="shared" ref="GV70:GV80" si="216">IF(GZ70="","",IF(ISERROR(MID(GZ70,FIND("male,",GZ70)+6,(FIND(")",GZ70)-(FIND("male,",GZ70)+6))))=TRUE,"missing/error",MID(GZ70,FIND("male,",GZ70)+6,(FIND(")",GZ70)-(FIND("male,",GZ70)+6)))))</f>
        <v/>
      </c>
      <c r="GW70" s="98" t="str">
        <f t="shared" ref="GW70:GW80" si="217">IF(GS70="","",(MID(GS70,(SEARCH("^^",SUBSTITUTE(GS70," ","^^",LEN(GS70)-LEN(SUBSTITUTE(GS70," ","")))))+1,99)&amp;"_"&amp;LEFT(GS70,FIND(" ",GS70)-1)&amp;"_"&amp;GT70))</f>
        <v/>
      </c>
      <c r="GY70" s="89"/>
      <c r="GZ70" s="158"/>
      <c r="HA70" s="90" t="str">
        <f t="shared" ref="HA70:HA80" si="218">IF(HE70="","",HA$3)</f>
        <v/>
      </c>
      <c r="HB70" s="91" t="str">
        <f t="shared" ref="HB70:HB80" si="219">IF(HE70="","",HA$1)</f>
        <v/>
      </c>
      <c r="HC70" s="92"/>
      <c r="HD70" s="93"/>
      <c r="HE70" s="94" t="str">
        <f t="shared" ref="HE70:HE80" si="220">IF(HL70="","",IF(ISNUMBER(SEARCH(":",HL70)),MID(HL70,FIND(":",HL70)+2,FIND("(",HL70)-FIND(":",HL70)-3),LEFT(HL70,FIND("(",HL70)-2)))</f>
        <v/>
      </c>
      <c r="HF70" s="95" t="str">
        <f t="shared" ref="HF70:HF80" si="221">IF(HL70="","",MID(HL70,FIND("(",HL70)+1,4))</f>
        <v/>
      </c>
      <c r="HG70" s="96" t="str">
        <f t="shared" ref="HG70:HG80" si="222">IF(ISNUMBER(SEARCH("*female*",HL70)),"female",IF(ISNUMBER(SEARCH("*male*",HL70)),"male",""))</f>
        <v/>
      </c>
      <c r="HH70" s="97" t="str">
        <f t="shared" ref="HH70:HH80" si="223">IF(HL70="","",IF(ISERROR(MID(HL70,FIND("male,",HL70)+6,(FIND(")",HL70)-(FIND("male,",HL70)+6))))=TRUE,"missing/error",MID(HL70,FIND("male,",HL70)+6,(FIND(")",HL70)-(FIND("male,",HL70)+6)))))</f>
        <v/>
      </c>
      <c r="HI70" s="98" t="str">
        <f t="shared" ref="HI70:HI80" si="224">IF(HE70="","",(MID(HE70,(SEARCH("^^",SUBSTITUTE(HE70," ","^^",LEN(HE70)-LEN(SUBSTITUTE(HE70," ","")))))+1,99)&amp;"_"&amp;LEFT(HE70,FIND(" ",HE70)-1)&amp;"_"&amp;HF70))</f>
        <v/>
      </c>
      <c r="HK70" s="89"/>
      <c r="HL70" s="158" t="s">
        <v>292</v>
      </c>
      <c r="HM70" s="90" t="str">
        <f t="shared" ref="HM70:HM80" si="225">IF(HQ70="","",HM$3)</f>
        <v/>
      </c>
      <c r="HN70" s="91" t="str">
        <f t="shared" ref="HN70:HN80" si="226">IF(HQ70="","",HM$1)</f>
        <v/>
      </c>
      <c r="HO70" s="92"/>
      <c r="HP70" s="93"/>
      <c r="HQ70" s="94" t="str">
        <f t="shared" ref="HQ70:HQ80" si="227">IF(HX70="","",IF(ISNUMBER(SEARCH(":",HX70)),MID(HX70,FIND(":",HX70)+2,FIND("(",HX70)-FIND(":",HX70)-3),LEFT(HX70,FIND("(",HX70)-2)))</f>
        <v/>
      </c>
      <c r="HR70" s="95" t="str">
        <f t="shared" ref="HR70:HR80" si="228">IF(HX70="","",MID(HX70,FIND("(",HX70)+1,4))</f>
        <v/>
      </c>
      <c r="HS70" s="96" t="str">
        <f t="shared" ref="HS70:HS80" si="229">IF(ISNUMBER(SEARCH("*female*",HX70)),"female",IF(ISNUMBER(SEARCH("*male*",HX70)),"male",""))</f>
        <v/>
      </c>
      <c r="HT70" s="97" t="str">
        <f t="shared" ref="HT70:HT80" si="230">IF(HX70="","",IF(ISERROR(MID(HX70,FIND("male,",HX70)+6,(FIND(")",HX70)-(FIND("male,",HX70)+6))))=TRUE,"missing/error",MID(HX70,FIND("male,",HX70)+6,(FIND(")",HX70)-(FIND("male,",HX70)+6)))))</f>
        <v/>
      </c>
      <c r="HU70" s="98" t="str">
        <f t="shared" ref="HU70:HU80" si="231">IF(HQ70="","",(MID(HQ70,(SEARCH("^^",SUBSTITUTE(HQ70," ","^^",LEN(HQ70)-LEN(SUBSTITUTE(HQ70," ","")))))+1,99)&amp;"_"&amp;LEFT(HQ70,FIND(" ",HQ70)-1)&amp;"_"&amp;HR70))</f>
        <v/>
      </c>
      <c r="HW70" s="89"/>
      <c r="HX70" s="158"/>
      <c r="HY70" s="90" t="str">
        <f t="shared" ref="HY70:HY80" si="232">IF(IC70="","",HY$3)</f>
        <v/>
      </c>
      <c r="HZ70" s="91" t="str">
        <f t="shared" ref="HZ70:HZ80" si="233">IF(IC70="","",HY$1)</f>
        <v/>
      </c>
      <c r="IA70" s="92"/>
      <c r="IB70" s="93"/>
      <c r="IC70" s="94" t="str">
        <f t="shared" ref="IC70:IC80" si="234">IF(IJ70="","",IF(ISNUMBER(SEARCH(":",IJ70)),MID(IJ70,FIND(":",IJ70)+2,FIND("(",IJ70)-FIND(":",IJ70)-3),LEFT(IJ70,FIND("(",IJ70)-2)))</f>
        <v/>
      </c>
      <c r="ID70" s="95" t="str">
        <f t="shared" ref="ID70:ID80" si="235">IF(IJ70="","",MID(IJ70,FIND("(",IJ70)+1,4))</f>
        <v/>
      </c>
      <c r="IE70" s="96" t="str">
        <f t="shared" ref="IE70:IE80" si="236">IF(ISNUMBER(SEARCH("*female*",IJ70)),"female",IF(ISNUMBER(SEARCH("*male*",IJ70)),"male",""))</f>
        <v/>
      </c>
      <c r="IF70" s="97" t="str">
        <f t="shared" ref="IF70:IF80" si="237">IF(IJ70="","",IF(ISERROR(MID(IJ70,FIND("male,",IJ70)+6,(FIND(")",IJ70)-(FIND("male,",IJ70)+6))))=TRUE,"missing/error",MID(IJ70,FIND("male,",IJ70)+6,(FIND(")",IJ70)-(FIND("male,",IJ70)+6)))))</f>
        <v/>
      </c>
      <c r="IG70" s="98" t="str">
        <f t="shared" ref="IG70:IG80" si="238">IF(IC70="","",(MID(IC70,(SEARCH("^^",SUBSTITUTE(IC70," ","^^",LEN(IC70)-LEN(SUBSTITUTE(IC70," ","")))))+1,99)&amp;"_"&amp;LEFT(IC70,FIND(" ",IC70)-1)&amp;"_"&amp;ID70))</f>
        <v/>
      </c>
      <c r="II70" s="89"/>
      <c r="IJ70" s="158"/>
      <c r="IK70" s="90" t="str">
        <f t="shared" ref="IK70:IK80" si="239">IF(IO70="","",IK$3)</f>
        <v/>
      </c>
      <c r="IL70" s="91" t="str">
        <f t="shared" ref="IL70:IL80" si="240">IF(IO70="","",IK$1)</f>
        <v/>
      </c>
      <c r="IM70" s="92"/>
      <c r="IN70" s="93"/>
      <c r="IO70" s="94" t="str">
        <f t="shared" ref="IO70:IO80" si="241">IF(IV70="","",IF(ISNUMBER(SEARCH(":",IV70)),MID(IV70,FIND(":",IV70)+2,FIND("(",IV70)-FIND(":",IV70)-3),LEFT(IV70,FIND("(",IV70)-2)))</f>
        <v/>
      </c>
      <c r="IP70" s="95" t="str">
        <f t="shared" ref="IP70:IP80" si="242">IF(IV70="","",MID(IV70,FIND("(",IV70)+1,4))</f>
        <v/>
      </c>
      <c r="IQ70" s="96" t="str">
        <f t="shared" ref="IQ70:IQ80" si="243">IF(ISNUMBER(SEARCH("*female*",IV70)),"female",IF(ISNUMBER(SEARCH("*male*",IV70)),"male",""))</f>
        <v/>
      </c>
      <c r="IR70" s="97" t="str">
        <f t="shared" ref="IR70:IR80" si="244">IF(IV70="","",IF(ISERROR(MID(IV70,FIND("male,",IV70)+6,(FIND(")",IV70)-(FIND("male,",IV70)+6))))=TRUE,"missing/error",MID(IV70,FIND("male,",IV70)+6,(FIND(")",IV70)-(FIND("male,",IV70)+6)))))</f>
        <v/>
      </c>
      <c r="IS70" s="98" t="str">
        <f t="shared" ref="IS70:IS80" si="245">IF(IO70="","",(MID(IO70,(SEARCH("^^",SUBSTITUTE(IO70," ","^^",LEN(IO70)-LEN(SUBSTITUTE(IO70," ","")))))+1,99)&amp;"_"&amp;LEFT(IO70,FIND(" ",IO70)-1)&amp;"_"&amp;IP70))</f>
        <v/>
      </c>
      <c r="IU70" s="89"/>
      <c r="IV70" s="158"/>
      <c r="IW70" s="90" t="str">
        <f t="shared" ref="IW70:IW80" si="246">IF(JA70="","",IW$3)</f>
        <v/>
      </c>
      <c r="IX70" s="91" t="str">
        <f t="shared" ref="IX70:IX80" si="247">IF(JA70="","",IW$1)</f>
        <v/>
      </c>
      <c r="IY70" s="92"/>
      <c r="IZ70" s="93"/>
      <c r="JA70" s="94" t="str">
        <f t="shared" ref="JA70:JA80" si="248">IF(JH70="","",IF(ISNUMBER(SEARCH(":",JH70)),MID(JH70,FIND(":",JH70)+2,FIND("(",JH70)-FIND(":",JH70)-3),LEFT(JH70,FIND("(",JH70)-2)))</f>
        <v/>
      </c>
      <c r="JB70" s="95" t="str">
        <f t="shared" ref="JB70:JB80" si="249">IF(JH70="","",MID(JH70,FIND("(",JH70)+1,4))</f>
        <v/>
      </c>
      <c r="JC70" s="96" t="str">
        <f t="shared" ref="JC70:JC80" si="250">IF(ISNUMBER(SEARCH("*female*",JH70)),"female",IF(ISNUMBER(SEARCH("*male*",JH70)),"male",""))</f>
        <v/>
      </c>
      <c r="JD70" s="97" t="str">
        <f t="shared" ref="JD70:JD80" si="251">IF(JH70="","",IF(ISERROR(MID(JH70,FIND("male,",JH70)+6,(FIND(")",JH70)-(FIND("male,",JH70)+6))))=TRUE,"missing/error",MID(JH70,FIND("male,",JH70)+6,(FIND(")",JH70)-(FIND("male,",JH70)+6)))))</f>
        <v/>
      </c>
      <c r="JE70" s="98" t="str">
        <f t="shared" ref="JE70:JE80" si="252">IF(JA70="","",(MID(JA70,(SEARCH("^^",SUBSTITUTE(JA70," ","^^",LEN(JA70)-LEN(SUBSTITUTE(JA70," ","")))))+1,99)&amp;"_"&amp;LEFT(JA70,FIND(" ",JA70)-1)&amp;"_"&amp;JB70))</f>
        <v/>
      </c>
      <c r="JG70" s="89"/>
      <c r="JH70" s="146"/>
      <c r="JI70" s="90" t="str">
        <f t="shared" ref="JI70:JI80" si="253">IF(JM70="","",JI$3)</f>
        <v/>
      </c>
      <c r="JJ70" s="91" t="str">
        <f t="shared" ref="JJ70:JJ80" si="254">IF(JM70="","",JI$1)</f>
        <v/>
      </c>
      <c r="JK70" s="92"/>
      <c r="JL70" s="93"/>
      <c r="JM70" s="94" t="str">
        <f t="shared" ref="JM70:JM80" si="255">IF(JT70="","",IF(ISNUMBER(SEARCH(":",JT70)),MID(JT70,FIND(":",JT70)+2,FIND("(",JT70)-FIND(":",JT70)-3),LEFT(JT70,FIND("(",JT70)-2)))</f>
        <v/>
      </c>
      <c r="JN70" s="95" t="str">
        <f t="shared" ref="JN70:JN80" si="256">IF(JT70="","",MID(JT70,FIND("(",JT70)+1,4))</f>
        <v/>
      </c>
      <c r="JO70" s="96" t="str">
        <f t="shared" ref="JO70:JO80" si="257">IF(ISNUMBER(SEARCH("*female*",JT70)),"female",IF(ISNUMBER(SEARCH("*male*",JT70)),"male",""))</f>
        <v/>
      </c>
      <c r="JP70" s="97" t="str">
        <f t="shared" ref="JP70:JP80" si="258">IF(JT70="","",IF(ISERROR(MID(JT70,FIND("male,",JT70)+6,(FIND(")",JT70)-(FIND("male,",JT70)+6))))=TRUE,"missing/error",MID(JT70,FIND("male,",JT70)+6,(FIND(")",JT70)-(FIND("male,",JT70)+6)))))</f>
        <v/>
      </c>
      <c r="JQ70" s="98" t="str">
        <f t="shared" ref="JQ70:JQ80" si="259">IF(JM70="","",(MID(JM70,(SEARCH("^^",SUBSTITUTE(JM70," ","^^",LEN(JM70)-LEN(SUBSTITUTE(JM70," ","")))))+1,99)&amp;"_"&amp;LEFT(JM70,FIND(" ",JM70)-1)&amp;"_"&amp;JN70))</f>
        <v/>
      </c>
      <c r="JS70" s="89"/>
      <c r="JT70" s="146"/>
      <c r="JU70" s="90" t="str">
        <f t="shared" ref="JU70:JU80" si="260">IF(JY70="","",JU$3)</f>
        <v/>
      </c>
      <c r="JV70" s="91" t="str">
        <f t="shared" ref="JV70:JV80" si="261">IF(JY70="","",JU$1)</f>
        <v/>
      </c>
      <c r="JW70" s="92"/>
      <c r="JX70" s="93"/>
      <c r="JY70" s="94" t="str">
        <f t="shared" ref="JY70:JY80" si="262">IF(KF70="","",IF(ISNUMBER(SEARCH(":",KF70)),MID(KF70,FIND(":",KF70)+2,FIND("(",KF70)-FIND(":",KF70)-3),LEFT(KF70,FIND("(",KF70)-2)))</f>
        <v/>
      </c>
      <c r="JZ70" s="95" t="str">
        <f t="shared" ref="JZ70:JZ80" si="263">IF(KF70="","",MID(KF70,FIND("(",KF70)+1,4))</f>
        <v/>
      </c>
      <c r="KA70" s="96" t="str">
        <f t="shared" ref="KA70:KA80" si="264">IF(ISNUMBER(SEARCH("*female*",KF70)),"female",IF(ISNUMBER(SEARCH("*male*",KF70)),"male",""))</f>
        <v/>
      </c>
      <c r="KB70" s="97" t="str">
        <f t="shared" ref="KB70:KB80" si="265">IF(KF70="","",IF(ISERROR(MID(KF70,FIND("male,",KF70)+6,(FIND(")",KF70)-(FIND("male,",KF70)+6))))=TRUE,"missing/error",MID(KF70,FIND("male,",KF70)+6,(FIND(")",KF70)-(FIND("male,",KF70)+6)))))</f>
        <v/>
      </c>
      <c r="KC70" s="98" t="str">
        <f t="shared" ref="KC70:KC80" si="266">IF(JY70="","",(MID(JY70,(SEARCH("^^",SUBSTITUTE(JY70," ","^^",LEN(JY70)-LEN(SUBSTITUTE(JY70," ","")))))+1,99)&amp;"_"&amp;LEFT(JY70,FIND(" ",JY70)-1)&amp;"_"&amp;JZ70))</f>
        <v/>
      </c>
      <c r="KE70" s="89"/>
      <c r="KF70" s="146"/>
    </row>
    <row r="71" spans="1:292" ht="13.5" customHeight="1">
      <c r="A71" s="16"/>
      <c r="B71" s="89" t="s">
        <v>956</v>
      </c>
      <c r="D71" s="158" t="s">
        <v>957</v>
      </c>
      <c r="E71" s="90"/>
      <c r="F71" s="91"/>
      <c r="G71" s="92"/>
      <c r="H71" s="93"/>
      <c r="I71" s="94" t="s">
        <v>292</v>
      </c>
      <c r="J71" s="95"/>
      <c r="K71" s="96"/>
      <c r="L71" s="97"/>
      <c r="M71" s="98" t="s">
        <v>292</v>
      </c>
      <c r="O71" s="89"/>
      <c r="P71" s="158"/>
      <c r="Q71" s="90"/>
      <c r="R71" s="91"/>
      <c r="S71" s="92"/>
      <c r="T71" s="93"/>
      <c r="U71" s="94" t="s">
        <v>292</v>
      </c>
      <c r="V71" s="95"/>
      <c r="W71" s="96"/>
      <c r="X71" s="97"/>
      <c r="Y71" s="98" t="s">
        <v>292</v>
      </c>
      <c r="AA71" s="89"/>
      <c r="AB71" s="158"/>
      <c r="AC71" s="90"/>
      <c r="AD71" s="91"/>
      <c r="AE71" s="92"/>
      <c r="AF71" s="93"/>
      <c r="AG71" s="94" t="s">
        <v>292</v>
      </c>
      <c r="AH71" s="95"/>
      <c r="AI71" s="96"/>
      <c r="AJ71" s="97"/>
      <c r="AK71" s="98" t="s">
        <v>292</v>
      </c>
      <c r="AM71" s="89"/>
      <c r="AN71" s="158"/>
      <c r="AO71" s="90"/>
      <c r="AP71" s="91"/>
      <c r="AQ71" s="92"/>
      <c r="AR71" s="93"/>
      <c r="AS71" s="94" t="s">
        <v>292</v>
      </c>
      <c r="AT71" s="95"/>
      <c r="AU71" s="96"/>
      <c r="AV71" s="97"/>
      <c r="AW71" s="98" t="s">
        <v>292</v>
      </c>
      <c r="AY71" s="89"/>
      <c r="AZ71" s="158"/>
      <c r="BA71" s="90"/>
      <c r="BB71" s="91"/>
      <c r="BC71" s="92"/>
      <c r="BD71" s="93"/>
      <c r="BE71" s="94" t="s">
        <v>292</v>
      </c>
      <c r="BF71" s="95"/>
      <c r="BG71" s="96"/>
      <c r="BH71" s="97"/>
      <c r="BI71" s="98" t="s">
        <v>292</v>
      </c>
      <c r="BK71" s="89"/>
      <c r="BL71" s="158"/>
      <c r="BM71" s="90">
        <v>38353</v>
      </c>
      <c r="BN71" s="91" t="s">
        <v>441</v>
      </c>
      <c r="BO71" s="92">
        <v>38188</v>
      </c>
      <c r="BP71" s="93">
        <v>39437</v>
      </c>
      <c r="BQ71" s="94" t="s">
        <v>928</v>
      </c>
      <c r="BR71" s="95">
        <v>1952</v>
      </c>
      <c r="BS71" s="96" t="s">
        <v>790</v>
      </c>
      <c r="BT71" s="97" t="s">
        <v>303</v>
      </c>
      <c r="BU71" s="98" t="s">
        <v>929</v>
      </c>
      <c r="BW71" s="89"/>
      <c r="BX71" s="158"/>
      <c r="BY71" s="90"/>
      <c r="BZ71" s="91"/>
      <c r="CA71" s="92"/>
      <c r="CB71" s="93"/>
      <c r="CC71" s="94" t="s">
        <v>292</v>
      </c>
      <c r="CD71" s="95"/>
      <c r="CE71" s="96"/>
      <c r="CF71" s="97"/>
      <c r="CG71" s="98" t="s">
        <v>292</v>
      </c>
      <c r="CI71" s="89"/>
      <c r="CJ71" s="158"/>
      <c r="CK71" s="90"/>
      <c r="CL71" s="91"/>
      <c r="CM71" s="92"/>
      <c r="CN71" s="93"/>
      <c r="CO71" s="94" t="s">
        <v>292</v>
      </c>
      <c r="CP71" s="95"/>
      <c r="CQ71" s="96"/>
      <c r="CR71" s="97"/>
      <c r="CS71" s="98" t="s">
        <v>292</v>
      </c>
      <c r="CU71" s="89"/>
      <c r="CV71" s="158"/>
      <c r="CW71" s="90"/>
      <c r="CX71" s="91"/>
      <c r="CY71" s="92"/>
      <c r="CZ71" s="93"/>
      <c r="DA71" s="94" t="s">
        <v>292</v>
      </c>
      <c r="DB71" s="95"/>
      <c r="DC71" s="96"/>
      <c r="DD71" s="97"/>
      <c r="DE71" s="98" t="s">
        <v>292</v>
      </c>
      <c r="DG71" s="89"/>
      <c r="DH71" s="158"/>
      <c r="DI71" s="90"/>
      <c r="DJ71" s="91"/>
      <c r="DK71" s="92"/>
      <c r="DL71" s="93"/>
      <c r="DM71" s="94" t="s">
        <v>292</v>
      </c>
      <c r="DN71" s="95"/>
      <c r="DO71" s="96"/>
      <c r="DP71" s="97"/>
      <c r="DQ71" s="98" t="s">
        <v>292</v>
      </c>
      <c r="DS71" s="89"/>
      <c r="DT71" s="158"/>
      <c r="DU71" s="90" t="str">
        <f t="shared" si="174"/>
        <v/>
      </c>
      <c r="DV71" s="91" t="str">
        <f t="shared" si="175"/>
        <v/>
      </c>
      <c r="DW71" s="92" t="str">
        <f t="shared" si="190"/>
        <v/>
      </c>
      <c r="DX71" s="93" t="str">
        <f t="shared" si="189"/>
        <v/>
      </c>
      <c r="DY71" s="94" t="str">
        <f t="shared" si="176"/>
        <v/>
      </c>
      <c r="DZ71" s="95" t="str">
        <f t="shared" si="177"/>
        <v/>
      </c>
      <c r="EA71" s="96" t="str">
        <f t="shared" si="178"/>
        <v/>
      </c>
      <c r="EB71" s="97" t="s">
        <v>292</v>
      </c>
      <c r="EC71" s="98" t="str">
        <f t="shared" si="179"/>
        <v/>
      </c>
      <c r="EE71" s="89"/>
      <c r="EF71" s="158"/>
      <c r="EG71" s="90" t="str">
        <f t="shared" si="180"/>
        <v/>
      </c>
      <c r="EH71" s="91" t="str">
        <f t="shared" si="181"/>
        <v/>
      </c>
      <c r="EI71" s="92" t="str">
        <f t="shared" si="182"/>
        <v/>
      </c>
      <c r="EJ71" s="93" t="str">
        <f t="shared" si="183"/>
        <v/>
      </c>
      <c r="EK71" s="94" t="str">
        <f t="shared" si="184"/>
        <v/>
      </c>
      <c r="EL71" s="95" t="str">
        <f t="shared" si="185"/>
        <v/>
      </c>
      <c r="EM71" s="96" t="str">
        <f t="shared" si="186"/>
        <v/>
      </c>
      <c r="EN71" s="97" t="str">
        <f t="shared" si="187"/>
        <v/>
      </c>
      <c r="EO71" s="98" t="str">
        <f t="shared" si="188"/>
        <v/>
      </c>
      <c r="EQ71" s="89"/>
      <c r="ER71" s="158"/>
      <c r="ES71" s="90" t="str">
        <f t="shared" si="191"/>
        <v/>
      </c>
      <c r="ET71" s="91" t="str">
        <f t="shared" si="192"/>
        <v/>
      </c>
      <c r="EU71" s="92"/>
      <c r="EV71" s="93"/>
      <c r="EW71" s="94" t="str">
        <f t="shared" si="193"/>
        <v/>
      </c>
      <c r="EX71" s="95" t="str">
        <f t="shared" si="194"/>
        <v/>
      </c>
      <c r="EY71" s="96" t="str">
        <f t="shared" si="195"/>
        <v/>
      </c>
      <c r="EZ71" s="97" t="str">
        <f t="shared" si="196"/>
        <v/>
      </c>
      <c r="FA71" s="98" t="str">
        <f t="shared" si="197"/>
        <v/>
      </c>
      <c r="FC71" s="89"/>
      <c r="FD71" s="158"/>
      <c r="FE71" s="90" t="str">
        <f t="shared" si="48"/>
        <v/>
      </c>
      <c r="FF71" s="91" t="str">
        <f t="shared" si="49"/>
        <v/>
      </c>
      <c r="FG71" s="92" t="str">
        <f t="shared" si="50"/>
        <v/>
      </c>
      <c r="FH71" s="93" t="str">
        <f t="shared" si="51"/>
        <v/>
      </c>
      <c r="FI71" s="94" t="str">
        <f t="shared" si="52"/>
        <v/>
      </c>
      <c r="FJ71" s="95" t="str">
        <f t="shared" si="53"/>
        <v/>
      </c>
      <c r="FK71" s="96" t="str">
        <f t="shared" si="54"/>
        <v/>
      </c>
      <c r="FL71" s="97" t="str">
        <f t="shared" si="55"/>
        <v/>
      </c>
      <c r="FM71" s="98" t="str">
        <f t="shared" si="56"/>
        <v/>
      </c>
      <c r="FO71" s="89"/>
      <c r="FP71" s="217"/>
      <c r="FQ71" s="90" t="str">
        <f>IF(FU71="","",#REF!)</f>
        <v/>
      </c>
      <c r="FR71" s="91" t="str">
        <f t="shared" si="198"/>
        <v/>
      </c>
      <c r="FS71" s="92"/>
      <c r="FT71" s="93"/>
      <c r="FU71" s="94" t="str">
        <f t="shared" si="199"/>
        <v/>
      </c>
      <c r="FV71" s="95" t="str">
        <f t="shared" si="200"/>
        <v/>
      </c>
      <c r="FW71" s="96" t="str">
        <f t="shared" si="201"/>
        <v/>
      </c>
      <c r="FX71" s="97" t="str">
        <f t="shared" si="202"/>
        <v/>
      </c>
      <c r="FY71" s="98" t="str">
        <f t="shared" si="203"/>
        <v/>
      </c>
      <c r="GA71" s="89"/>
      <c r="GB71" s="158"/>
      <c r="GC71" s="90" t="str">
        <f t="shared" si="204"/>
        <v/>
      </c>
      <c r="GD71" s="91" t="str">
        <f t="shared" si="205"/>
        <v/>
      </c>
      <c r="GE71" s="92"/>
      <c r="GF71" s="93"/>
      <c r="GG71" s="94" t="str">
        <f t="shared" si="206"/>
        <v/>
      </c>
      <c r="GH71" s="95" t="str">
        <f t="shared" si="207"/>
        <v/>
      </c>
      <c r="GI71" s="96" t="str">
        <f t="shared" si="208"/>
        <v/>
      </c>
      <c r="GJ71" s="97" t="str">
        <f t="shared" si="209"/>
        <v/>
      </c>
      <c r="GK71" s="98" t="str">
        <f t="shared" si="210"/>
        <v/>
      </c>
      <c r="GM71" s="89"/>
      <c r="GN71" s="158"/>
      <c r="GO71" s="90" t="str">
        <f t="shared" si="211"/>
        <v/>
      </c>
      <c r="GP71" s="91" t="str">
        <f t="shared" si="212"/>
        <v/>
      </c>
      <c r="GQ71" s="92"/>
      <c r="GR71" s="93"/>
      <c r="GS71" s="94" t="str">
        <f t="shared" si="213"/>
        <v/>
      </c>
      <c r="GT71" s="95" t="str">
        <f t="shared" si="214"/>
        <v/>
      </c>
      <c r="GU71" s="96" t="str">
        <f t="shared" si="215"/>
        <v/>
      </c>
      <c r="GV71" s="97" t="str">
        <f t="shared" si="216"/>
        <v/>
      </c>
      <c r="GW71" s="98" t="str">
        <f t="shared" si="217"/>
        <v/>
      </c>
      <c r="GY71" s="89"/>
      <c r="GZ71" s="158"/>
      <c r="HA71" s="90" t="str">
        <f t="shared" si="218"/>
        <v/>
      </c>
      <c r="HB71" s="91" t="str">
        <f t="shared" si="219"/>
        <v/>
      </c>
      <c r="HC71" s="92"/>
      <c r="HD71" s="93"/>
      <c r="HE71" s="94" t="str">
        <f t="shared" si="220"/>
        <v/>
      </c>
      <c r="HF71" s="95" t="str">
        <f t="shared" si="221"/>
        <v/>
      </c>
      <c r="HG71" s="96" t="str">
        <f t="shared" si="222"/>
        <v/>
      </c>
      <c r="HH71" s="97" t="str">
        <f t="shared" si="223"/>
        <v/>
      </c>
      <c r="HI71" s="98" t="str">
        <f t="shared" si="224"/>
        <v/>
      </c>
      <c r="HK71" s="89"/>
      <c r="HL71" s="158" t="s">
        <v>292</v>
      </c>
      <c r="HM71" s="90" t="str">
        <f t="shared" si="225"/>
        <v/>
      </c>
      <c r="HN71" s="91" t="str">
        <f t="shared" si="226"/>
        <v/>
      </c>
      <c r="HO71" s="92"/>
      <c r="HP71" s="93"/>
      <c r="HQ71" s="94" t="str">
        <f t="shared" si="227"/>
        <v/>
      </c>
      <c r="HR71" s="95" t="str">
        <f t="shared" si="228"/>
        <v/>
      </c>
      <c r="HS71" s="96" t="str">
        <f t="shared" si="229"/>
        <v/>
      </c>
      <c r="HT71" s="97" t="str">
        <f t="shared" si="230"/>
        <v/>
      </c>
      <c r="HU71" s="98" t="str">
        <f t="shared" si="231"/>
        <v/>
      </c>
      <c r="HW71" s="89"/>
      <c r="HX71" s="158"/>
      <c r="HY71" s="90" t="str">
        <f t="shared" si="232"/>
        <v/>
      </c>
      <c r="HZ71" s="91" t="str">
        <f t="shared" si="233"/>
        <v/>
      </c>
      <c r="IA71" s="92"/>
      <c r="IB71" s="93"/>
      <c r="IC71" s="94" t="str">
        <f t="shared" si="234"/>
        <v/>
      </c>
      <c r="ID71" s="95" t="str">
        <f t="shared" si="235"/>
        <v/>
      </c>
      <c r="IE71" s="96" t="str">
        <f t="shared" si="236"/>
        <v/>
      </c>
      <c r="IF71" s="97" t="str">
        <f t="shared" si="237"/>
        <v/>
      </c>
      <c r="IG71" s="98" t="str">
        <f t="shared" si="238"/>
        <v/>
      </c>
      <c r="II71" s="89"/>
      <c r="IJ71" s="158"/>
      <c r="IK71" s="90" t="str">
        <f t="shared" si="239"/>
        <v/>
      </c>
      <c r="IL71" s="91" t="str">
        <f t="shared" si="240"/>
        <v/>
      </c>
      <c r="IM71" s="92"/>
      <c r="IN71" s="93"/>
      <c r="IO71" s="94" t="str">
        <f t="shared" si="241"/>
        <v/>
      </c>
      <c r="IP71" s="95" t="str">
        <f t="shared" si="242"/>
        <v/>
      </c>
      <c r="IQ71" s="96" t="str">
        <f t="shared" si="243"/>
        <v/>
      </c>
      <c r="IR71" s="97" t="str">
        <f t="shared" si="244"/>
        <v/>
      </c>
      <c r="IS71" s="98" t="str">
        <f t="shared" si="245"/>
        <v/>
      </c>
      <c r="IU71" s="89"/>
      <c r="IV71" s="158"/>
      <c r="IW71" s="90" t="str">
        <f t="shared" si="246"/>
        <v/>
      </c>
      <c r="IX71" s="91" t="str">
        <f t="shared" si="247"/>
        <v/>
      </c>
      <c r="IY71" s="92"/>
      <c r="IZ71" s="93"/>
      <c r="JA71" s="94" t="str">
        <f t="shared" si="248"/>
        <v/>
      </c>
      <c r="JB71" s="95" t="str">
        <f t="shared" si="249"/>
        <v/>
      </c>
      <c r="JC71" s="96" t="str">
        <f t="shared" si="250"/>
        <v/>
      </c>
      <c r="JD71" s="97" t="str">
        <f t="shared" si="251"/>
        <v/>
      </c>
      <c r="JE71" s="98" t="str">
        <f t="shared" si="252"/>
        <v/>
      </c>
      <c r="JG71" s="89"/>
      <c r="JH71" s="146"/>
      <c r="JI71" s="90" t="str">
        <f t="shared" si="253"/>
        <v/>
      </c>
      <c r="JJ71" s="91" t="str">
        <f t="shared" si="254"/>
        <v/>
      </c>
      <c r="JK71" s="92"/>
      <c r="JL71" s="93"/>
      <c r="JM71" s="94" t="str">
        <f t="shared" si="255"/>
        <v/>
      </c>
      <c r="JN71" s="95" t="str">
        <f t="shared" si="256"/>
        <v/>
      </c>
      <c r="JO71" s="96" t="str">
        <f t="shared" si="257"/>
        <v/>
      </c>
      <c r="JP71" s="97" t="str">
        <f t="shared" si="258"/>
        <v/>
      </c>
      <c r="JQ71" s="98" t="str">
        <f t="shared" si="259"/>
        <v/>
      </c>
      <c r="JS71" s="89"/>
      <c r="JT71" s="146"/>
      <c r="JU71" s="90" t="str">
        <f t="shared" si="260"/>
        <v/>
      </c>
      <c r="JV71" s="91" t="str">
        <f t="shared" si="261"/>
        <v/>
      </c>
      <c r="JW71" s="92"/>
      <c r="JX71" s="93"/>
      <c r="JY71" s="94" t="str">
        <f t="shared" si="262"/>
        <v/>
      </c>
      <c r="JZ71" s="95" t="str">
        <f t="shared" si="263"/>
        <v/>
      </c>
      <c r="KA71" s="96" t="str">
        <f t="shared" si="264"/>
        <v/>
      </c>
      <c r="KB71" s="97" t="str">
        <f t="shared" si="265"/>
        <v/>
      </c>
      <c r="KC71" s="98" t="str">
        <f t="shared" si="266"/>
        <v/>
      </c>
      <c r="KE71" s="89"/>
      <c r="KF71" s="146"/>
    </row>
    <row r="72" spans="1:292" ht="13.5" customHeight="1">
      <c r="A72" s="16"/>
      <c r="B72" s="89" t="s">
        <v>960</v>
      </c>
      <c r="C72" s="2" t="s">
        <v>961</v>
      </c>
      <c r="D72" s="158"/>
      <c r="E72" s="90"/>
      <c r="F72" s="91"/>
      <c r="G72" s="92"/>
      <c r="H72" s="93"/>
      <c r="I72" s="94" t="s">
        <v>292</v>
      </c>
      <c r="J72" s="95"/>
      <c r="K72" s="96"/>
      <c r="L72" s="97"/>
      <c r="M72" s="98" t="s">
        <v>292</v>
      </c>
      <c r="O72" s="89"/>
      <c r="P72" s="158"/>
      <c r="Q72" s="90"/>
      <c r="R72" s="91"/>
      <c r="S72" s="92"/>
      <c r="T72" s="93"/>
      <c r="U72" s="94" t="s">
        <v>292</v>
      </c>
      <c r="V72" s="95"/>
      <c r="W72" s="96"/>
      <c r="X72" s="97"/>
      <c r="Y72" s="98" t="s">
        <v>292</v>
      </c>
      <c r="AA72" s="89"/>
      <c r="AB72" s="158"/>
      <c r="AC72" s="90"/>
      <c r="AD72" s="91"/>
      <c r="AE72" s="92"/>
      <c r="AF72" s="93"/>
      <c r="AG72" s="94" t="s">
        <v>292</v>
      </c>
      <c r="AH72" s="95"/>
      <c r="AI72" s="96"/>
      <c r="AJ72" s="97"/>
      <c r="AK72" s="98" t="s">
        <v>292</v>
      </c>
      <c r="AM72" s="89"/>
      <c r="AN72" s="158"/>
      <c r="AO72" s="90"/>
      <c r="AP72" s="91"/>
      <c r="AQ72" s="92"/>
      <c r="AR72" s="93"/>
      <c r="AS72" s="94" t="s">
        <v>292</v>
      </c>
      <c r="AT72" s="95"/>
      <c r="AU72" s="96"/>
      <c r="AV72" s="97"/>
      <c r="AW72" s="98" t="s">
        <v>292</v>
      </c>
      <c r="AY72" s="89"/>
      <c r="AZ72" s="158"/>
      <c r="BA72" s="90"/>
      <c r="BB72" s="91"/>
      <c r="BC72" s="92"/>
      <c r="BD72" s="93"/>
      <c r="BE72" s="94" t="s">
        <v>292</v>
      </c>
      <c r="BF72" s="95"/>
      <c r="BG72" s="96"/>
      <c r="BH72" s="97"/>
      <c r="BI72" s="98" t="s">
        <v>292</v>
      </c>
      <c r="BK72" s="89"/>
      <c r="BL72" s="158"/>
      <c r="BM72" s="90"/>
      <c r="BN72" s="91"/>
      <c r="BO72" s="92"/>
      <c r="BP72" s="93"/>
      <c r="BQ72" s="94" t="s">
        <v>292</v>
      </c>
      <c r="BR72" s="95"/>
      <c r="BS72" s="96"/>
      <c r="BT72" s="97"/>
      <c r="BU72" s="98" t="s">
        <v>292</v>
      </c>
      <c r="BW72" s="89"/>
      <c r="BX72" s="158"/>
      <c r="BY72" s="90">
        <v>39448</v>
      </c>
      <c r="BZ72" s="91" t="s">
        <v>442</v>
      </c>
      <c r="CA72" s="92">
        <v>39437</v>
      </c>
      <c r="CB72" s="93">
        <v>39527</v>
      </c>
      <c r="CC72" s="94" t="s">
        <v>853</v>
      </c>
      <c r="CD72" s="95">
        <v>1965</v>
      </c>
      <c r="CE72" s="96" t="s">
        <v>818</v>
      </c>
      <c r="CF72" s="97" t="s">
        <v>631</v>
      </c>
      <c r="CG72" s="98" t="s">
        <v>854</v>
      </c>
      <c r="CI72" s="89"/>
      <c r="CJ72" s="158"/>
      <c r="CK72" s="90"/>
      <c r="CL72" s="91"/>
      <c r="CM72" s="92"/>
      <c r="CN72" s="93"/>
      <c r="CO72" s="94" t="s">
        <v>292</v>
      </c>
      <c r="CP72" s="95"/>
      <c r="CQ72" s="96"/>
      <c r="CR72" s="97"/>
      <c r="CS72" s="98" t="s">
        <v>292</v>
      </c>
      <c r="CU72" s="89"/>
      <c r="CV72" s="158"/>
      <c r="CW72" s="90"/>
      <c r="CX72" s="91"/>
      <c r="CY72" s="92"/>
      <c r="CZ72" s="93"/>
      <c r="DA72" s="94" t="s">
        <v>292</v>
      </c>
      <c r="DB72" s="95"/>
      <c r="DC72" s="96"/>
      <c r="DD72" s="97"/>
      <c r="DE72" s="98" t="s">
        <v>292</v>
      </c>
      <c r="DG72" s="89"/>
      <c r="DH72" s="158"/>
      <c r="DI72" s="90"/>
      <c r="DJ72" s="91"/>
      <c r="DK72" s="92"/>
      <c r="DL72" s="93"/>
      <c r="DM72" s="94" t="s">
        <v>292</v>
      </c>
      <c r="DN72" s="95"/>
      <c r="DO72" s="96"/>
      <c r="DP72" s="97"/>
      <c r="DQ72" s="98" t="s">
        <v>292</v>
      </c>
      <c r="DS72" s="89"/>
      <c r="DT72" s="158"/>
      <c r="DU72" s="90" t="str">
        <f t="shared" si="174"/>
        <v/>
      </c>
      <c r="DV72" s="91" t="str">
        <f t="shared" si="175"/>
        <v/>
      </c>
      <c r="DW72" s="92" t="str">
        <f t="shared" si="190"/>
        <v/>
      </c>
      <c r="DX72" s="93" t="str">
        <f t="shared" si="189"/>
        <v/>
      </c>
      <c r="DY72" s="94" t="str">
        <f t="shared" si="176"/>
        <v/>
      </c>
      <c r="DZ72" s="95" t="str">
        <f t="shared" si="177"/>
        <v/>
      </c>
      <c r="EA72" s="96" t="str">
        <f t="shared" si="178"/>
        <v/>
      </c>
      <c r="EB72" s="97" t="s">
        <v>292</v>
      </c>
      <c r="EC72" s="98" t="str">
        <f t="shared" si="179"/>
        <v/>
      </c>
      <c r="EE72" s="89"/>
      <c r="EF72" s="158"/>
      <c r="EG72" s="90" t="str">
        <f t="shared" si="180"/>
        <v/>
      </c>
      <c r="EH72" s="91" t="str">
        <f t="shared" si="181"/>
        <v/>
      </c>
      <c r="EI72" s="92" t="str">
        <f t="shared" si="182"/>
        <v/>
      </c>
      <c r="EJ72" s="93" t="str">
        <f t="shared" si="183"/>
        <v/>
      </c>
      <c r="EK72" s="94" t="str">
        <f t="shared" si="184"/>
        <v/>
      </c>
      <c r="EL72" s="95" t="str">
        <f t="shared" si="185"/>
        <v/>
      </c>
      <c r="EM72" s="96" t="str">
        <f t="shared" si="186"/>
        <v/>
      </c>
      <c r="EN72" s="97" t="str">
        <f t="shared" si="187"/>
        <v/>
      </c>
      <c r="EO72" s="98" t="str">
        <f t="shared" si="188"/>
        <v/>
      </c>
      <c r="EQ72" s="89"/>
      <c r="ER72" s="158"/>
      <c r="ES72" s="90" t="str">
        <f t="shared" si="191"/>
        <v/>
      </c>
      <c r="ET72" s="91" t="str">
        <f t="shared" si="192"/>
        <v/>
      </c>
      <c r="EU72" s="92"/>
      <c r="EV72" s="93"/>
      <c r="EW72" s="94" t="str">
        <f t="shared" si="193"/>
        <v/>
      </c>
      <c r="EX72" s="95" t="str">
        <f t="shared" si="194"/>
        <v/>
      </c>
      <c r="EY72" s="96" t="str">
        <f t="shared" si="195"/>
        <v/>
      </c>
      <c r="EZ72" s="97" t="str">
        <f t="shared" si="196"/>
        <v/>
      </c>
      <c r="FA72" s="98" t="str">
        <f t="shared" si="197"/>
        <v/>
      </c>
      <c r="FC72" s="89"/>
      <c r="FD72" s="158"/>
      <c r="FE72" s="90" t="str">
        <f t="shared" si="48"/>
        <v/>
      </c>
      <c r="FF72" s="91" t="str">
        <f t="shared" si="49"/>
        <v/>
      </c>
      <c r="FG72" s="92" t="str">
        <f t="shared" si="50"/>
        <v/>
      </c>
      <c r="FH72" s="93" t="str">
        <f t="shared" si="51"/>
        <v/>
      </c>
      <c r="FI72" s="94" t="str">
        <f t="shared" si="52"/>
        <v/>
      </c>
      <c r="FJ72" s="95" t="str">
        <f t="shared" si="53"/>
        <v/>
      </c>
      <c r="FK72" s="96" t="str">
        <f t="shared" si="54"/>
        <v/>
      </c>
      <c r="FL72" s="97" t="str">
        <f t="shared" si="55"/>
        <v/>
      </c>
      <c r="FM72" s="98" t="str">
        <f t="shared" si="56"/>
        <v/>
      </c>
      <c r="FO72" s="89"/>
      <c r="FP72" s="217"/>
      <c r="FQ72" s="90" t="str">
        <f>IF(FU72="","",#REF!)</f>
        <v/>
      </c>
      <c r="FR72" s="91" t="str">
        <f t="shared" si="198"/>
        <v/>
      </c>
      <c r="FS72" s="92"/>
      <c r="FT72" s="93"/>
      <c r="FU72" s="94" t="str">
        <f t="shared" si="199"/>
        <v/>
      </c>
      <c r="FV72" s="95" t="str">
        <f t="shared" si="200"/>
        <v/>
      </c>
      <c r="FW72" s="96" t="str">
        <f t="shared" si="201"/>
        <v/>
      </c>
      <c r="FX72" s="97" t="str">
        <f t="shared" si="202"/>
        <v/>
      </c>
      <c r="FY72" s="98" t="str">
        <f t="shared" si="203"/>
        <v/>
      </c>
      <c r="GA72" s="89"/>
      <c r="GB72" s="158"/>
      <c r="GC72" s="90" t="str">
        <f t="shared" si="204"/>
        <v/>
      </c>
      <c r="GD72" s="91" t="str">
        <f t="shared" si="205"/>
        <v/>
      </c>
      <c r="GE72" s="92"/>
      <c r="GF72" s="93"/>
      <c r="GG72" s="94" t="str">
        <f t="shared" si="206"/>
        <v/>
      </c>
      <c r="GH72" s="95" t="str">
        <f t="shared" si="207"/>
        <v/>
      </c>
      <c r="GI72" s="96" t="str">
        <f t="shared" si="208"/>
        <v/>
      </c>
      <c r="GJ72" s="97" t="str">
        <f t="shared" si="209"/>
        <v/>
      </c>
      <c r="GK72" s="98" t="str">
        <f t="shared" si="210"/>
        <v/>
      </c>
      <c r="GM72" s="89"/>
      <c r="GN72" s="158"/>
      <c r="GO72" s="90" t="str">
        <f t="shared" si="211"/>
        <v/>
      </c>
      <c r="GP72" s="91" t="str">
        <f t="shared" si="212"/>
        <v/>
      </c>
      <c r="GQ72" s="92"/>
      <c r="GR72" s="93"/>
      <c r="GS72" s="94" t="str">
        <f t="shared" si="213"/>
        <v/>
      </c>
      <c r="GT72" s="95" t="str">
        <f t="shared" si="214"/>
        <v/>
      </c>
      <c r="GU72" s="96" t="str">
        <f t="shared" si="215"/>
        <v/>
      </c>
      <c r="GV72" s="97" t="str">
        <f t="shared" si="216"/>
        <v/>
      </c>
      <c r="GW72" s="98" t="str">
        <f t="shared" si="217"/>
        <v/>
      </c>
      <c r="GY72" s="89"/>
      <c r="GZ72" s="158"/>
      <c r="HA72" s="90" t="str">
        <f t="shared" si="218"/>
        <v/>
      </c>
      <c r="HB72" s="91" t="str">
        <f t="shared" si="219"/>
        <v/>
      </c>
      <c r="HC72" s="92"/>
      <c r="HD72" s="93"/>
      <c r="HE72" s="94" t="str">
        <f t="shared" si="220"/>
        <v/>
      </c>
      <c r="HF72" s="95" t="str">
        <f t="shared" si="221"/>
        <v/>
      </c>
      <c r="HG72" s="96" t="str">
        <f t="shared" si="222"/>
        <v/>
      </c>
      <c r="HH72" s="97" t="str">
        <f t="shared" si="223"/>
        <v/>
      </c>
      <c r="HI72" s="98" t="str">
        <f t="shared" si="224"/>
        <v/>
      </c>
      <c r="HK72" s="89"/>
      <c r="HL72" s="158" t="s">
        <v>292</v>
      </c>
      <c r="HM72" s="90" t="str">
        <f t="shared" si="225"/>
        <v/>
      </c>
      <c r="HN72" s="91" t="str">
        <f t="shared" si="226"/>
        <v/>
      </c>
      <c r="HO72" s="92"/>
      <c r="HP72" s="93"/>
      <c r="HQ72" s="94" t="str">
        <f t="shared" si="227"/>
        <v/>
      </c>
      <c r="HR72" s="95" t="str">
        <f t="shared" si="228"/>
        <v/>
      </c>
      <c r="HS72" s="96" t="str">
        <f t="shared" si="229"/>
        <v/>
      </c>
      <c r="HT72" s="97" t="str">
        <f t="shared" si="230"/>
        <v/>
      </c>
      <c r="HU72" s="98" t="str">
        <f t="shared" si="231"/>
        <v/>
      </c>
      <c r="HW72" s="89"/>
      <c r="HX72" s="158"/>
      <c r="HY72" s="90" t="str">
        <f t="shared" si="232"/>
        <v/>
      </c>
      <c r="HZ72" s="91" t="str">
        <f t="shared" si="233"/>
        <v/>
      </c>
      <c r="IA72" s="92"/>
      <c r="IB72" s="93"/>
      <c r="IC72" s="94" t="str">
        <f t="shared" si="234"/>
        <v/>
      </c>
      <c r="ID72" s="95" t="str">
        <f t="shared" si="235"/>
        <v/>
      </c>
      <c r="IE72" s="96" t="str">
        <f t="shared" si="236"/>
        <v/>
      </c>
      <c r="IF72" s="97" t="str">
        <f t="shared" si="237"/>
        <v/>
      </c>
      <c r="IG72" s="98" t="str">
        <f t="shared" si="238"/>
        <v/>
      </c>
      <c r="II72" s="89"/>
      <c r="IJ72" s="158"/>
      <c r="IK72" s="90" t="str">
        <f t="shared" si="239"/>
        <v/>
      </c>
      <c r="IL72" s="91" t="str">
        <f t="shared" si="240"/>
        <v/>
      </c>
      <c r="IM72" s="92"/>
      <c r="IN72" s="93"/>
      <c r="IO72" s="94" t="str">
        <f t="shared" si="241"/>
        <v/>
      </c>
      <c r="IP72" s="95" t="str">
        <f t="shared" si="242"/>
        <v/>
      </c>
      <c r="IQ72" s="96" t="str">
        <f t="shared" si="243"/>
        <v/>
      </c>
      <c r="IR72" s="97" t="str">
        <f t="shared" si="244"/>
        <v/>
      </c>
      <c r="IS72" s="98" t="str">
        <f t="shared" si="245"/>
        <v/>
      </c>
      <c r="IU72" s="89"/>
      <c r="IV72" s="158"/>
      <c r="IW72" s="90" t="str">
        <f t="shared" si="246"/>
        <v/>
      </c>
      <c r="IX72" s="91" t="str">
        <f t="shared" si="247"/>
        <v/>
      </c>
      <c r="IY72" s="92"/>
      <c r="IZ72" s="93"/>
      <c r="JA72" s="94" t="str">
        <f t="shared" si="248"/>
        <v/>
      </c>
      <c r="JB72" s="95" t="str">
        <f t="shared" si="249"/>
        <v/>
      </c>
      <c r="JC72" s="96" t="str">
        <f t="shared" si="250"/>
        <v/>
      </c>
      <c r="JD72" s="97" t="str">
        <f t="shared" si="251"/>
        <v/>
      </c>
      <c r="JE72" s="98" t="str">
        <f t="shared" si="252"/>
        <v/>
      </c>
      <c r="JG72" s="89"/>
      <c r="JH72" s="146"/>
      <c r="JI72" s="90" t="str">
        <f t="shared" si="253"/>
        <v/>
      </c>
      <c r="JJ72" s="91" t="str">
        <f t="shared" si="254"/>
        <v/>
      </c>
      <c r="JK72" s="92"/>
      <c r="JL72" s="93"/>
      <c r="JM72" s="94" t="str">
        <f t="shared" si="255"/>
        <v/>
      </c>
      <c r="JN72" s="95" t="str">
        <f t="shared" si="256"/>
        <v/>
      </c>
      <c r="JO72" s="96" t="str">
        <f t="shared" si="257"/>
        <v/>
      </c>
      <c r="JP72" s="97" t="str">
        <f t="shared" si="258"/>
        <v/>
      </c>
      <c r="JQ72" s="98" t="str">
        <f t="shared" si="259"/>
        <v/>
      </c>
      <c r="JS72" s="89"/>
      <c r="JT72" s="146"/>
      <c r="JU72" s="90" t="str">
        <f t="shared" si="260"/>
        <v/>
      </c>
      <c r="JV72" s="91" t="str">
        <f t="shared" si="261"/>
        <v/>
      </c>
      <c r="JW72" s="92"/>
      <c r="JX72" s="93"/>
      <c r="JY72" s="94" t="str">
        <f t="shared" si="262"/>
        <v/>
      </c>
      <c r="JZ72" s="95" t="str">
        <f t="shared" si="263"/>
        <v/>
      </c>
      <c r="KA72" s="96" t="str">
        <f t="shared" si="264"/>
        <v/>
      </c>
      <c r="KB72" s="97" t="str">
        <f t="shared" si="265"/>
        <v/>
      </c>
      <c r="KC72" s="98" t="str">
        <f t="shared" si="266"/>
        <v/>
      </c>
      <c r="KE72" s="89"/>
      <c r="KF72" s="146"/>
    </row>
    <row r="73" spans="1:292" ht="13.5" customHeight="1">
      <c r="A73" s="16"/>
      <c r="B73" s="89" t="s">
        <v>962</v>
      </c>
      <c r="C73" s="2" t="s">
        <v>963</v>
      </c>
      <c r="D73" s="158" t="s">
        <v>1227</v>
      </c>
      <c r="E73" s="90"/>
      <c r="F73" s="91"/>
      <c r="G73" s="92"/>
      <c r="H73" s="93"/>
      <c r="I73" s="94" t="s">
        <v>292</v>
      </c>
      <c r="J73" s="95"/>
      <c r="K73" s="96"/>
      <c r="L73" s="97"/>
      <c r="M73" s="98" t="s">
        <v>292</v>
      </c>
      <c r="O73" s="89"/>
      <c r="P73" s="158"/>
      <c r="Q73" s="90"/>
      <c r="R73" s="91"/>
      <c r="S73" s="92"/>
      <c r="T73" s="93"/>
      <c r="U73" s="94" t="s">
        <v>292</v>
      </c>
      <c r="V73" s="95"/>
      <c r="W73" s="96"/>
      <c r="X73" s="97"/>
      <c r="Y73" s="98" t="s">
        <v>292</v>
      </c>
      <c r="AA73" s="89"/>
      <c r="AB73" s="158"/>
      <c r="AC73" s="90"/>
      <c r="AD73" s="91"/>
      <c r="AE73" s="92"/>
      <c r="AF73" s="93"/>
      <c r="AG73" s="94" t="s">
        <v>292</v>
      </c>
      <c r="AH73" s="95"/>
      <c r="AI73" s="96"/>
      <c r="AJ73" s="97"/>
      <c r="AK73" s="98" t="s">
        <v>292</v>
      </c>
      <c r="AM73" s="89"/>
      <c r="AN73" s="158"/>
      <c r="AO73" s="90"/>
      <c r="AP73" s="91"/>
      <c r="AQ73" s="92"/>
      <c r="AR73" s="93"/>
      <c r="AS73" s="94" t="s">
        <v>292</v>
      </c>
      <c r="AT73" s="95"/>
      <c r="AU73" s="96"/>
      <c r="AV73" s="97"/>
      <c r="AW73" s="98" t="s">
        <v>292</v>
      </c>
      <c r="AY73" s="89"/>
      <c r="AZ73" s="158"/>
      <c r="BA73" s="90">
        <v>36354</v>
      </c>
      <c r="BB73" s="91" t="s">
        <v>440</v>
      </c>
      <c r="BC73" s="92">
        <v>36354</v>
      </c>
      <c r="BD73" s="93">
        <v>37814</v>
      </c>
      <c r="BE73" s="94" t="s">
        <v>817</v>
      </c>
      <c r="BF73" s="95">
        <v>1958</v>
      </c>
      <c r="BG73" s="96" t="s">
        <v>818</v>
      </c>
      <c r="BH73" s="97" t="s">
        <v>323</v>
      </c>
      <c r="BI73" s="98" t="s">
        <v>819</v>
      </c>
      <c r="BK73" s="89"/>
      <c r="BL73" s="158"/>
      <c r="BM73" s="90"/>
      <c r="BN73" s="91"/>
      <c r="BO73" s="92"/>
      <c r="BP73" s="93"/>
      <c r="BQ73" s="94" t="s">
        <v>292</v>
      </c>
      <c r="BR73" s="95"/>
      <c r="BS73" s="96"/>
      <c r="BT73" s="97"/>
      <c r="BU73" s="98" t="s">
        <v>292</v>
      </c>
      <c r="BW73" s="89"/>
      <c r="BX73" s="158"/>
      <c r="BY73" s="90">
        <v>39448</v>
      </c>
      <c r="BZ73" s="91" t="s">
        <v>442</v>
      </c>
      <c r="CA73" s="92">
        <v>39437</v>
      </c>
      <c r="CB73" s="93">
        <v>39527</v>
      </c>
      <c r="CC73" s="94" t="s">
        <v>964</v>
      </c>
      <c r="CD73" s="95">
        <v>1943</v>
      </c>
      <c r="CE73" s="96" t="s">
        <v>790</v>
      </c>
      <c r="CF73" s="97" t="s">
        <v>297</v>
      </c>
      <c r="CG73" s="98" t="s">
        <v>965</v>
      </c>
      <c r="CI73" s="89"/>
      <c r="CJ73" s="158"/>
      <c r="CK73" s="90"/>
      <c r="CL73" s="91"/>
      <c r="CM73" s="92"/>
      <c r="CN73" s="93"/>
      <c r="CO73" s="94" t="s">
        <v>292</v>
      </c>
      <c r="CP73" s="95"/>
      <c r="CQ73" s="96"/>
      <c r="CR73" s="97"/>
      <c r="CS73" s="98" t="s">
        <v>292</v>
      </c>
      <c r="CU73" s="89"/>
      <c r="CV73" s="158"/>
      <c r="CW73" s="90"/>
      <c r="CX73" s="91"/>
      <c r="CY73" s="92"/>
      <c r="CZ73" s="93"/>
      <c r="DA73" s="94" t="s">
        <v>292</v>
      </c>
      <c r="DB73" s="95"/>
      <c r="DC73" s="96"/>
      <c r="DD73" s="97"/>
      <c r="DE73" s="98" t="s">
        <v>292</v>
      </c>
      <c r="DG73" s="89"/>
      <c r="DH73" s="158"/>
      <c r="DI73" s="90"/>
      <c r="DJ73" s="91"/>
      <c r="DK73" s="92"/>
      <c r="DL73" s="93"/>
      <c r="DM73" s="94" t="s">
        <v>292</v>
      </c>
      <c r="DN73" s="95"/>
      <c r="DO73" s="96"/>
      <c r="DP73" s="97"/>
      <c r="DQ73" s="98" t="s">
        <v>292</v>
      </c>
      <c r="DS73" s="89"/>
      <c r="DT73" s="158"/>
      <c r="DU73" s="90">
        <f t="shared" si="174"/>
        <v>41923</v>
      </c>
      <c r="DV73" s="91" t="str">
        <f t="shared" si="175"/>
        <v>Di Rupo I</v>
      </c>
      <c r="DW73" s="92">
        <f t="shared" si="190"/>
        <v>40883</v>
      </c>
      <c r="DX73" s="93">
        <f t="shared" si="189"/>
        <v>41923</v>
      </c>
      <c r="DY73" s="94" t="str">
        <f t="shared" si="176"/>
        <v>Monica De Coninck</v>
      </c>
      <c r="DZ73" s="95" t="str">
        <f t="shared" si="177"/>
        <v>1956</v>
      </c>
      <c r="EA73" s="96" t="str">
        <f t="shared" si="178"/>
        <v>female</v>
      </c>
      <c r="EB73" s="97" t="s">
        <v>321</v>
      </c>
      <c r="EC73" s="98" t="str">
        <f t="shared" si="179"/>
        <v>Coninck_Monica_1956</v>
      </c>
      <c r="EE73" s="89"/>
      <c r="EF73" s="158" t="s">
        <v>1226</v>
      </c>
      <c r="EG73" s="90" t="str">
        <f t="shared" si="180"/>
        <v/>
      </c>
      <c r="EH73" s="91" t="str">
        <f t="shared" si="181"/>
        <v/>
      </c>
      <c r="EI73" s="92" t="str">
        <f t="shared" si="182"/>
        <v/>
      </c>
      <c r="EJ73" s="93" t="str">
        <f t="shared" si="183"/>
        <v/>
      </c>
      <c r="EK73" s="94" t="str">
        <f t="shared" si="184"/>
        <v/>
      </c>
      <c r="EL73" s="95" t="str">
        <f t="shared" si="185"/>
        <v/>
      </c>
      <c r="EM73" s="96" t="str">
        <f t="shared" si="186"/>
        <v/>
      </c>
      <c r="EN73" s="97" t="str">
        <f t="shared" si="187"/>
        <v/>
      </c>
      <c r="EO73" s="98" t="str">
        <f t="shared" si="188"/>
        <v/>
      </c>
      <c r="EQ73" s="89"/>
      <c r="ER73" s="158"/>
      <c r="ES73" s="90" t="str">
        <f t="shared" si="191"/>
        <v/>
      </c>
      <c r="ET73" s="91" t="str">
        <f t="shared" si="192"/>
        <v/>
      </c>
      <c r="EU73" s="92"/>
      <c r="EV73" s="93"/>
      <c r="EW73" s="94" t="str">
        <f t="shared" si="193"/>
        <v/>
      </c>
      <c r="EX73" s="95" t="str">
        <f t="shared" si="194"/>
        <v/>
      </c>
      <c r="EY73" s="96" t="str">
        <f t="shared" si="195"/>
        <v/>
      </c>
      <c r="EZ73" s="97" t="str">
        <f t="shared" si="196"/>
        <v/>
      </c>
      <c r="FA73" s="98" t="str">
        <f t="shared" si="197"/>
        <v/>
      </c>
      <c r="FC73" s="89"/>
      <c r="FD73" s="158"/>
      <c r="FE73" s="90" t="str">
        <f t="shared" si="48"/>
        <v/>
      </c>
      <c r="FF73" s="91" t="str">
        <f t="shared" si="49"/>
        <v/>
      </c>
      <c r="FG73" s="92" t="str">
        <f t="shared" si="50"/>
        <v/>
      </c>
      <c r="FH73" s="93" t="str">
        <f t="shared" si="51"/>
        <v/>
      </c>
      <c r="FI73" s="94" t="str">
        <f t="shared" si="52"/>
        <v/>
      </c>
      <c r="FJ73" s="95" t="str">
        <f t="shared" si="53"/>
        <v/>
      </c>
      <c r="FK73" s="96" t="str">
        <f t="shared" si="54"/>
        <v/>
      </c>
      <c r="FL73" s="97" t="str">
        <f t="shared" si="55"/>
        <v/>
      </c>
      <c r="FM73" s="98" t="str">
        <f t="shared" si="56"/>
        <v/>
      </c>
      <c r="FO73" s="89"/>
      <c r="FP73" s="217"/>
      <c r="FQ73" s="90" t="str">
        <f>IF(FU73="","",#REF!)</f>
        <v/>
      </c>
      <c r="FR73" s="91" t="str">
        <f t="shared" si="198"/>
        <v/>
      </c>
      <c r="FS73" s="92"/>
      <c r="FT73" s="93"/>
      <c r="FU73" s="94" t="str">
        <f t="shared" si="199"/>
        <v/>
      </c>
      <c r="FV73" s="95" t="str">
        <f t="shared" si="200"/>
        <v/>
      </c>
      <c r="FW73" s="96" t="str">
        <f t="shared" si="201"/>
        <v/>
      </c>
      <c r="FX73" s="97" t="str">
        <f t="shared" si="202"/>
        <v/>
      </c>
      <c r="FY73" s="98" t="str">
        <f t="shared" si="203"/>
        <v/>
      </c>
      <c r="GA73" s="89"/>
      <c r="GB73" s="158"/>
      <c r="GC73" s="90" t="str">
        <f t="shared" si="204"/>
        <v/>
      </c>
      <c r="GD73" s="91" t="str">
        <f t="shared" si="205"/>
        <v/>
      </c>
      <c r="GE73" s="92"/>
      <c r="GF73" s="93"/>
      <c r="GG73" s="94" t="str">
        <f t="shared" si="206"/>
        <v/>
      </c>
      <c r="GH73" s="95" t="str">
        <f t="shared" si="207"/>
        <v/>
      </c>
      <c r="GI73" s="96" t="str">
        <f t="shared" si="208"/>
        <v/>
      </c>
      <c r="GJ73" s="97" t="str">
        <f t="shared" si="209"/>
        <v/>
      </c>
      <c r="GK73" s="98" t="str">
        <f t="shared" si="210"/>
        <v/>
      </c>
      <c r="GM73" s="89"/>
      <c r="GN73" s="158"/>
      <c r="GO73" s="90" t="str">
        <f t="shared" si="211"/>
        <v/>
      </c>
      <c r="GP73" s="91" t="str">
        <f t="shared" si="212"/>
        <v/>
      </c>
      <c r="GQ73" s="92"/>
      <c r="GR73" s="93"/>
      <c r="GS73" s="94" t="str">
        <f t="shared" si="213"/>
        <v/>
      </c>
      <c r="GT73" s="95" t="str">
        <f t="shared" si="214"/>
        <v/>
      </c>
      <c r="GU73" s="96" t="str">
        <f t="shared" si="215"/>
        <v/>
      </c>
      <c r="GV73" s="97" t="str">
        <f t="shared" si="216"/>
        <v/>
      </c>
      <c r="GW73" s="98" t="str">
        <f t="shared" si="217"/>
        <v/>
      </c>
      <c r="GY73" s="89"/>
      <c r="GZ73" s="158"/>
      <c r="HA73" s="90" t="str">
        <f t="shared" si="218"/>
        <v/>
      </c>
      <c r="HB73" s="91" t="str">
        <f t="shared" si="219"/>
        <v/>
      </c>
      <c r="HC73" s="92"/>
      <c r="HD73" s="93"/>
      <c r="HE73" s="94" t="str">
        <f t="shared" si="220"/>
        <v/>
      </c>
      <c r="HF73" s="95" t="str">
        <f t="shared" si="221"/>
        <v/>
      </c>
      <c r="HG73" s="96" t="str">
        <f t="shared" si="222"/>
        <v/>
      </c>
      <c r="HH73" s="97" t="str">
        <f t="shared" si="223"/>
        <v/>
      </c>
      <c r="HI73" s="98" t="str">
        <f t="shared" si="224"/>
        <v/>
      </c>
      <c r="HK73" s="89"/>
      <c r="HL73" s="158" t="s">
        <v>292</v>
      </c>
      <c r="HM73" s="90" t="str">
        <f t="shared" si="225"/>
        <v/>
      </c>
      <c r="HN73" s="91" t="str">
        <f t="shared" si="226"/>
        <v/>
      </c>
      <c r="HO73" s="92"/>
      <c r="HP73" s="93"/>
      <c r="HQ73" s="94" t="str">
        <f t="shared" si="227"/>
        <v/>
      </c>
      <c r="HR73" s="95" t="str">
        <f t="shared" si="228"/>
        <v/>
      </c>
      <c r="HS73" s="96" t="str">
        <f t="shared" si="229"/>
        <v/>
      </c>
      <c r="HT73" s="97" t="str">
        <f t="shared" si="230"/>
        <v/>
      </c>
      <c r="HU73" s="98" t="str">
        <f t="shared" si="231"/>
        <v/>
      </c>
      <c r="HW73" s="89"/>
      <c r="HX73" s="158"/>
      <c r="HY73" s="90" t="str">
        <f t="shared" si="232"/>
        <v/>
      </c>
      <c r="HZ73" s="91" t="str">
        <f t="shared" si="233"/>
        <v/>
      </c>
      <c r="IA73" s="92"/>
      <c r="IB73" s="93"/>
      <c r="IC73" s="94" t="str">
        <f t="shared" si="234"/>
        <v/>
      </c>
      <c r="ID73" s="95" t="str">
        <f t="shared" si="235"/>
        <v/>
      </c>
      <c r="IE73" s="96" t="str">
        <f t="shared" si="236"/>
        <v/>
      </c>
      <c r="IF73" s="97" t="str">
        <f t="shared" si="237"/>
        <v/>
      </c>
      <c r="IG73" s="98" t="str">
        <f t="shared" si="238"/>
        <v/>
      </c>
      <c r="II73" s="89"/>
      <c r="IJ73" s="158"/>
      <c r="IK73" s="90" t="str">
        <f t="shared" si="239"/>
        <v/>
      </c>
      <c r="IL73" s="91" t="str">
        <f t="shared" si="240"/>
        <v/>
      </c>
      <c r="IM73" s="92"/>
      <c r="IN73" s="93"/>
      <c r="IO73" s="94" t="str">
        <f t="shared" si="241"/>
        <v/>
      </c>
      <c r="IP73" s="95" t="str">
        <f t="shared" si="242"/>
        <v/>
      </c>
      <c r="IQ73" s="96" t="str">
        <f t="shared" si="243"/>
        <v/>
      </c>
      <c r="IR73" s="97" t="str">
        <f t="shared" si="244"/>
        <v/>
      </c>
      <c r="IS73" s="98" t="str">
        <f t="shared" si="245"/>
        <v/>
      </c>
      <c r="IU73" s="89"/>
      <c r="IV73" s="158"/>
      <c r="IW73" s="90" t="str">
        <f t="shared" si="246"/>
        <v/>
      </c>
      <c r="IX73" s="91" t="str">
        <f t="shared" si="247"/>
        <v/>
      </c>
      <c r="IY73" s="92"/>
      <c r="IZ73" s="93"/>
      <c r="JA73" s="94" t="str">
        <f t="shared" si="248"/>
        <v/>
      </c>
      <c r="JB73" s="95" t="str">
        <f t="shared" si="249"/>
        <v/>
      </c>
      <c r="JC73" s="96" t="str">
        <f t="shared" si="250"/>
        <v/>
      </c>
      <c r="JD73" s="97" t="str">
        <f t="shared" si="251"/>
        <v/>
      </c>
      <c r="JE73" s="98" t="str">
        <f t="shared" si="252"/>
        <v/>
      </c>
      <c r="JG73" s="89"/>
      <c r="JH73" s="146"/>
      <c r="JI73" s="90" t="str">
        <f t="shared" si="253"/>
        <v/>
      </c>
      <c r="JJ73" s="91" t="str">
        <f t="shared" si="254"/>
        <v/>
      </c>
      <c r="JK73" s="92"/>
      <c r="JL73" s="93"/>
      <c r="JM73" s="94" t="str">
        <f t="shared" si="255"/>
        <v/>
      </c>
      <c r="JN73" s="95" t="str">
        <f t="shared" si="256"/>
        <v/>
      </c>
      <c r="JO73" s="96" t="str">
        <f t="shared" si="257"/>
        <v/>
      </c>
      <c r="JP73" s="97" t="str">
        <f t="shared" si="258"/>
        <v/>
      </c>
      <c r="JQ73" s="98" t="str">
        <f t="shared" si="259"/>
        <v/>
      </c>
      <c r="JS73" s="89"/>
      <c r="JT73" s="146"/>
      <c r="JU73" s="90" t="str">
        <f t="shared" si="260"/>
        <v/>
      </c>
      <c r="JV73" s="91" t="str">
        <f t="shared" si="261"/>
        <v/>
      </c>
      <c r="JW73" s="92"/>
      <c r="JX73" s="93"/>
      <c r="JY73" s="94" t="str">
        <f t="shared" si="262"/>
        <v/>
      </c>
      <c r="JZ73" s="95" t="str">
        <f t="shared" si="263"/>
        <v/>
      </c>
      <c r="KA73" s="96" t="str">
        <f t="shared" si="264"/>
        <v/>
      </c>
      <c r="KB73" s="97" t="str">
        <f t="shared" si="265"/>
        <v/>
      </c>
      <c r="KC73" s="98" t="str">
        <f t="shared" si="266"/>
        <v/>
      </c>
      <c r="KE73" s="89"/>
      <c r="KF73" s="146"/>
    </row>
    <row r="74" spans="1:292" ht="13.5" customHeight="1">
      <c r="A74" s="16"/>
      <c r="B74" s="89" t="s">
        <v>978</v>
      </c>
      <c r="C74" s="89"/>
      <c r="D74" s="2" t="s">
        <v>979</v>
      </c>
      <c r="E74" s="90"/>
      <c r="F74" s="91"/>
      <c r="G74" s="92"/>
      <c r="H74" s="93"/>
      <c r="I74" s="94" t="s">
        <v>292</v>
      </c>
      <c r="J74" s="95"/>
      <c r="K74" s="96"/>
      <c r="L74" s="97"/>
      <c r="M74" s="98" t="s">
        <v>292</v>
      </c>
      <c r="O74" s="89"/>
      <c r="P74" s="158"/>
      <c r="Q74" s="90"/>
      <c r="R74" s="91"/>
      <c r="S74" s="92"/>
      <c r="T74" s="93"/>
      <c r="U74" s="94" t="s">
        <v>292</v>
      </c>
      <c r="V74" s="95"/>
      <c r="W74" s="96"/>
      <c r="X74" s="97"/>
      <c r="Y74" s="98" t="s">
        <v>292</v>
      </c>
      <c r="AA74" s="89"/>
      <c r="AB74" s="158"/>
      <c r="AC74" s="90"/>
      <c r="AD74" s="91"/>
      <c r="AE74" s="92"/>
      <c r="AF74" s="93"/>
      <c r="AG74" s="94" t="s">
        <v>292</v>
      </c>
      <c r="AH74" s="95"/>
      <c r="AI74" s="96"/>
      <c r="AJ74" s="97"/>
      <c r="AK74" s="98" t="s">
        <v>292</v>
      </c>
      <c r="AM74" s="89"/>
      <c r="AN74" s="158"/>
      <c r="AO74" s="90"/>
      <c r="AP74" s="91"/>
      <c r="AQ74" s="92"/>
      <c r="AR74" s="93"/>
      <c r="AS74" s="94" t="s">
        <v>292</v>
      </c>
      <c r="AT74" s="95"/>
      <c r="AU74" s="96"/>
      <c r="AV74" s="97"/>
      <c r="AW74" s="98" t="s">
        <v>292</v>
      </c>
      <c r="AY74" s="89"/>
      <c r="AZ74" s="158"/>
      <c r="BA74" s="90"/>
      <c r="BB74" s="91"/>
      <c r="BC74" s="92"/>
      <c r="BD74" s="93"/>
      <c r="BE74" s="94" t="s">
        <v>292</v>
      </c>
      <c r="BF74" s="95"/>
      <c r="BG74" s="96"/>
      <c r="BH74" s="97"/>
      <c r="BI74" s="98" t="s">
        <v>292</v>
      </c>
      <c r="BK74" s="89"/>
      <c r="BL74" s="158"/>
      <c r="BM74" s="90">
        <v>37987</v>
      </c>
      <c r="BN74" s="91" t="s">
        <v>441</v>
      </c>
      <c r="BO74" s="92">
        <v>37814</v>
      </c>
      <c r="BP74" s="93">
        <v>38672</v>
      </c>
      <c r="BQ74" s="94" t="s">
        <v>867</v>
      </c>
      <c r="BR74" s="95">
        <v>1975</v>
      </c>
      <c r="BS74" s="96" t="s">
        <v>818</v>
      </c>
      <c r="BT74" s="97" t="s">
        <v>321</v>
      </c>
      <c r="BU74" s="98" t="s">
        <v>868</v>
      </c>
      <c r="BW74" s="89" t="s">
        <v>980</v>
      </c>
      <c r="BX74" s="158" t="s">
        <v>981</v>
      </c>
      <c r="BY74" s="90"/>
      <c r="BZ74" s="91"/>
      <c r="CA74" s="92"/>
      <c r="CB74" s="93"/>
      <c r="CC74" s="94" t="s">
        <v>292</v>
      </c>
      <c r="CD74" s="95"/>
      <c r="CE74" s="96"/>
      <c r="CF74" s="97"/>
      <c r="CG74" s="98" t="s">
        <v>292</v>
      </c>
      <c r="CI74" s="89"/>
      <c r="CJ74" s="158"/>
      <c r="CK74" s="90"/>
      <c r="CL74" s="91"/>
      <c r="CM74" s="92"/>
      <c r="CN74" s="93"/>
      <c r="CO74" s="94" t="s">
        <v>292</v>
      </c>
      <c r="CP74" s="95"/>
      <c r="CQ74" s="96"/>
      <c r="CR74" s="97"/>
      <c r="CS74" s="98" t="s">
        <v>292</v>
      </c>
      <c r="CU74" s="89"/>
      <c r="CV74" s="158"/>
      <c r="CW74" s="90"/>
      <c r="CX74" s="91"/>
      <c r="CY74" s="92"/>
      <c r="CZ74" s="93"/>
      <c r="DA74" s="94" t="s">
        <v>292</v>
      </c>
      <c r="DB74" s="95"/>
      <c r="DC74" s="96"/>
      <c r="DD74" s="97"/>
      <c r="DE74" s="98" t="s">
        <v>292</v>
      </c>
      <c r="DG74" s="89"/>
      <c r="DH74" s="158"/>
      <c r="DI74" s="90"/>
      <c r="DJ74" s="91"/>
      <c r="DK74" s="92"/>
      <c r="DL74" s="93"/>
      <c r="DM74" s="94" t="s">
        <v>292</v>
      </c>
      <c r="DN74" s="95"/>
      <c r="DO74" s="96"/>
      <c r="DP74" s="97"/>
      <c r="DQ74" s="98" t="s">
        <v>292</v>
      </c>
      <c r="DS74" s="89"/>
      <c r="DT74" s="158"/>
      <c r="DU74" s="90" t="str">
        <f t="shared" si="174"/>
        <v/>
      </c>
      <c r="DV74" s="91" t="str">
        <f t="shared" si="175"/>
        <v/>
      </c>
      <c r="DW74" s="92" t="str">
        <f t="shared" si="190"/>
        <v/>
      </c>
      <c r="DX74" s="93" t="str">
        <f t="shared" si="189"/>
        <v/>
      </c>
      <c r="DY74" s="94" t="str">
        <f t="shared" si="176"/>
        <v/>
      </c>
      <c r="DZ74" s="95" t="str">
        <f t="shared" si="177"/>
        <v/>
      </c>
      <c r="EA74" s="96" t="str">
        <f t="shared" si="178"/>
        <v/>
      </c>
      <c r="EB74" s="97" t="s">
        <v>292</v>
      </c>
      <c r="EC74" s="98" t="str">
        <f t="shared" si="179"/>
        <v/>
      </c>
      <c r="EE74" s="89"/>
      <c r="EF74" s="158"/>
      <c r="EG74" s="90" t="str">
        <f t="shared" si="180"/>
        <v/>
      </c>
      <c r="EH74" s="91" t="str">
        <f t="shared" si="181"/>
        <v/>
      </c>
      <c r="EI74" s="92" t="str">
        <f t="shared" si="182"/>
        <v/>
      </c>
      <c r="EJ74" s="93" t="str">
        <f t="shared" si="183"/>
        <v/>
      </c>
      <c r="EK74" s="94" t="str">
        <f t="shared" si="184"/>
        <v/>
      </c>
      <c r="EL74" s="95" t="str">
        <f t="shared" si="185"/>
        <v/>
      </c>
      <c r="EM74" s="96" t="str">
        <f t="shared" si="186"/>
        <v/>
      </c>
      <c r="EN74" s="97" t="str">
        <f t="shared" si="187"/>
        <v/>
      </c>
      <c r="EO74" s="98" t="str">
        <f t="shared" si="188"/>
        <v/>
      </c>
      <c r="EQ74" s="89"/>
      <c r="ER74" s="158"/>
      <c r="ES74" s="90" t="str">
        <f t="shared" si="191"/>
        <v/>
      </c>
      <c r="ET74" s="91" t="str">
        <f t="shared" si="192"/>
        <v/>
      </c>
      <c r="EU74" s="92"/>
      <c r="EV74" s="93"/>
      <c r="EW74" s="94" t="str">
        <f t="shared" si="193"/>
        <v/>
      </c>
      <c r="EX74" s="95" t="str">
        <f t="shared" si="194"/>
        <v/>
      </c>
      <c r="EY74" s="96" t="str">
        <f t="shared" si="195"/>
        <v/>
      </c>
      <c r="EZ74" s="97" t="str">
        <f t="shared" si="196"/>
        <v/>
      </c>
      <c r="FA74" s="98" t="str">
        <f t="shared" si="197"/>
        <v/>
      </c>
      <c r="FC74" s="89"/>
      <c r="FD74" s="158"/>
      <c r="FE74" s="90" t="str">
        <f t="shared" si="48"/>
        <v/>
      </c>
      <c r="FF74" s="91" t="str">
        <f t="shared" si="49"/>
        <v/>
      </c>
      <c r="FG74" s="92" t="str">
        <f t="shared" si="50"/>
        <v/>
      </c>
      <c r="FH74" s="93" t="str">
        <f t="shared" si="51"/>
        <v/>
      </c>
      <c r="FI74" s="94" t="str">
        <f t="shared" si="52"/>
        <v/>
      </c>
      <c r="FJ74" s="95" t="str">
        <f t="shared" si="53"/>
        <v/>
      </c>
      <c r="FK74" s="96" t="str">
        <f t="shared" si="54"/>
        <v/>
      </c>
      <c r="FL74" s="97" t="str">
        <f t="shared" si="55"/>
        <v/>
      </c>
      <c r="FM74" s="98" t="str">
        <f t="shared" si="56"/>
        <v/>
      </c>
      <c r="FO74" s="89"/>
      <c r="FP74" s="217"/>
      <c r="FQ74" s="90" t="str">
        <f>IF(FU74="","",#REF!)</f>
        <v/>
      </c>
      <c r="FR74" s="91" t="str">
        <f t="shared" si="198"/>
        <v/>
      </c>
      <c r="FS74" s="92"/>
      <c r="FT74" s="93"/>
      <c r="FU74" s="94" t="str">
        <f t="shared" si="199"/>
        <v/>
      </c>
      <c r="FV74" s="95" t="str">
        <f t="shared" si="200"/>
        <v/>
      </c>
      <c r="FW74" s="96" t="str">
        <f t="shared" si="201"/>
        <v/>
      </c>
      <c r="FX74" s="97" t="str">
        <f t="shared" si="202"/>
        <v/>
      </c>
      <c r="FY74" s="98" t="str">
        <f t="shared" si="203"/>
        <v/>
      </c>
      <c r="GA74" s="89"/>
      <c r="GB74" s="158"/>
      <c r="GC74" s="90" t="str">
        <f t="shared" si="204"/>
        <v/>
      </c>
      <c r="GD74" s="91" t="str">
        <f t="shared" si="205"/>
        <v/>
      </c>
      <c r="GE74" s="92"/>
      <c r="GF74" s="93"/>
      <c r="GG74" s="94" t="str">
        <f t="shared" si="206"/>
        <v/>
      </c>
      <c r="GH74" s="95" t="str">
        <f t="shared" si="207"/>
        <v/>
      </c>
      <c r="GI74" s="96" t="str">
        <f t="shared" si="208"/>
        <v/>
      </c>
      <c r="GJ74" s="97" t="str">
        <f t="shared" si="209"/>
        <v/>
      </c>
      <c r="GK74" s="98" t="str">
        <f t="shared" si="210"/>
        <v/>
      </c>
      <c r="GM74" s="89"/>
      <c r="GN74" s="158"/>
      <c r="GO74" s="90" t="str">
        <f t="shared" si="211"/>
        <v/>
      </c>
      <c r="GP74" s="91" t="str">
        <f t="shared" si="212"/>
        <v/>
      </c>
      <c r="GQ74" s="92"/>
      <c r="GR74" s="93"/>
      <c r="GS74" s="94" t="str">
        <f t="shared" si="213"/>
        <v/>
      </c>
      <c r="GT74" s="95" t="str">
        <f t="shared" si="214"/>
        <v/>
      </c>
      <c r="GU74" s="96" t="str">
        <f t="shared" si="215"/>
        <v/>
      </c>
      <c r="GV74" s="97" t="str">
        <f t="shared" si="216"/>
        <v/>
      </c>
      <c r="GW74" s="98" t="str">
        <f t="shared" si="217"/>
        <v/>
      </c>
      <c r="GY74" s="89"/>
      <c r="GZ74" s="158"/>
      <c r="HA74" s="90" t="str">
        <f t="shared" si="218"/>
        <v/>
      </c>
      <c r="HB74" s="91" t="str">
        <f t="shared" si="219"/>
        <v/>
      </c>
      <c r="HC74" s="92"/>
      <c r="HD74" s="93"/>
      <c r="HE74" s="94" t="str">
        <f t="shared" si="220"/>
        <v/>
      </c>
      <c r="HF74" s="95" t="str">
        <f t="shared" si="221"/>
        <v/>
      </c>
      <c r="HG74" s="96" t="str">
        <f t="shared" si="222"/>
        <v/>
      </c>
      <c r="HH74" s="97" t="str">
        <f t="shared" si="223"/>
        <v/>
      </c>
      <c r="HI74" s="98" t="str">
        <f t="shared" si="224"/>
        <v/>
      </c>
      <c r="HK74" s="89"/>
      <c r="HL74" s="158"/>
      <c r="HM74" s="90" t="str">
        <f t="shared" si="225"/>
        <v/>
      </c>
      <c r="HN74" s="91" t="str">
        <f t="shared" si="226"/>
        <v/>
      </c>
      <c r="HO74" s="92"/>
      <c r="HP74" s="93"/>
      <c r="HQ74" s="94" t="str">
        <f t="shared" si="227"/>
        <v/>
      </c>
      <c r="HR74" s="95" t="str">
        <f t="shared" si="228"/>
        <v/>
      </c>
      <c r="HS74" s="96" t="str">
        <f t="shared" si="229"/>
        <v/>
      </c>
      <c r="HT74" s="97" t="str">
        <f t="shared" si="230"/>
        <v/>
      </c>
      <c r="HU74" s="98" t="str">
        <f t="shared" si="231"/>
        <v/>
      </c>
      <c r="HW74" s="89"/>
      <c r="HX74" s="158"/>
      <c r="HY74" s="90" t="str">
        <f t="shared" si="232"/>
        <v/>
      </c>
      <c r="HZ74" s="91" t="str">
        <f t="shared" si="233"/>
        <v/>
      </c>
      <c r="IA74" s="92"/>
      <c r="IB74" s="93"/>
      <c r="IC74" s="94" t="str">
        <f t="shared" si="234"/>
        <v/>
      </c>
      <c r="ID74" s="95" t="str">
        <f t="shared" si="235"/>
        <v/>
      </c>
      <c r="IE74" s="96" t="str">
        <f t="shared" si="236"/>
        <v/>
      </c>
      <c r="IF74" s="97" t="str">
        <f t="shared" si="237"/>
        <v/>
      </c>
      <c r="IG74" s="98" t="str">
        <f t="shared" si="238"/>
        <v/>
      </c>
      <c r="II74" s="89"/>
      <c r="IJ74" s="158"/>
      <c r="IK74" s="90" t="str">
        <f t="shared" si="239"/>
        <v/>
      </c>
      <c r="IL74" s="91" t="str">
        <f t="shared" si="240"/>
        <v/>
      </c>
      <c r="IM74" s="92"/>
      <c r="IN74" s="93"/>
      <c r="IO74" s="94" t="str">
        <f t="shared" si="241"/>
        <v/>
      </c>
      <c r="IP74" s="95" t="str">
        <f t="shared" si="242"/>
        <v/>
      </c>
      <c r="IQ74" s="96" t="str">
        <f t="shared" si="243"/>
        <v/>
      </c>
      <c r="IR74" s="97" t="str">
        <f t="shared" si="244"/>
        <v/>
      </c>
      <c r="IS74" s="98" t="str">
        <f t="shared" si="245"/>
        <v/>
      </c>
      <c r="IU74" s="89"/>
      <c r="IV74" s="158"/>
      <c r="IW74" s="90" t="str">
        <f t="shared" si="246"/>
        <v/>
      </c>
      <c r="IX74" s="91" t="str">
        <f t="shared" si="247"/>
        <v/>
      </c>
      <c r="IY74" s="92"/>
      <c r="IZ74" s="93"/>
      <c r="JA74" s="94" t="str">
        <f t="shared" si="248"/>
        <v/>
      </c>
      <c r="JB74" s="95" t="str">
        <f t="shared" si="249"/>
        <v/>
      </c>
      <c r="JC74" s="96" t="str">
        <f t="shared" si="250"/>
        <v/>
      </c>
      <c r="JD74" s="97" t="str">
        <f t="shared" si="251"/>
        <v/>
      </c>
      <c r="JE74" s="98" t="str">
        <f t="shared" si="252"/>
        <v/>
      </c>
      <c r="JG74" s="89"/>
      <c r="JH74" s="146"/>
      <c r="JI74" s="90" t="str">
        <f t="shared" si="253"/>
        <v/>
      </c>
      <c r="JJ74" s="91" t="str">
        <f t="shared" si="254"/>
        <v/>
      </c>
      <c r="JK74" s="92"/>
      <c r="JL74" s="93"/>
      <c r="JM74" s="94" t="str">
        <f t="shared" si="255"/>
        <v/>
      </c>
      <c r="JN74" s="95" t="str">
        <f t="shared" si="256"/>
        <v/>
      </c>
      <c r="JO74" s="96" t="str">
        <f t="shared" si="257"/>
        <v/>
      </c>
      <c r="JP74" s="97" t="str">
        <f t="shared" si="258"/>
        <v/>
      </c>
      <c r="JQ74" s="98" t="str">
        <f t="shared" si="259"/>
        <v/>
      </c>
      <c r="JS74" s="89"/>
      <c r="JT74" s="146"/>
      <c r="JU74" s="90" t="str">
        <f t="shared" si="260"/>
        <v/>
      </c>
      <c r="JV74" s="91" t="str">
        <f t="shared" si="261"/>
        <v/>
      </c>
      <c r="JW74" s="92"/>
      <c r="JX74" s="93"/>
      <c r="JY74" s="94" t="str">
        <f t="shared" si="262"/>
        <v/>
      </c>
      <c r="JZ74" s="95" t="str">
        <f t="shared" si="263"/>
        <v/>
      </c>
      <c r="KA74" s="96" t="str">
        <f t="shared" si="264"/>
        <v/>
      </c>
      <c r="KB74" s="97" t="str">
        <f t="shared" si="265"/>
        <v/>
      </c>
      <c r="KC74" s="98" t="str">
        <f t="shared" si="266"/>
        <v/>
      </c>
      <c r="KE74" s="89"/>
      <c r="KF74" s="146"/>
    </row>
    <row r="75" spans="1:292" ht="13.5" customHeight="1">
      <c r="A75" s="16"/>
      <c r="B75" s="89" t="s">
        <v>978</v>
      </c>
      <c r="C75" s="89"/>
      <c r="D75" s="2" t="s">
        <v>979</v>
      </c>
      <c r="E75" s="90"/>
      <c r="F75" s="91"/>
      <c r="G75" s="92"/>
      <c r="H75" s="93"/>
      <c r="I75" s="94" t="s">
        <v>292</v>
      </c>
      <c r="J75" s="95"/>
      <c r="K75" s="96"/>
      <c r="L75" s="97"/>
      <c r="M75" s="98" t="s">
        <v>292</v>
      </c>
      <c r="O75" s="89"/>
      <c r="P75" s="158"/>
      <c r="Q75" s="90"/>
      <c r="R75" s="91"/>
      <c r="S75" s="92"/>
      <c r="T75" s="93"/>
      <c r="U75" s="94" t="s">
        <v>292</v>
      </c>
      <c r="V75" s="95"/>
      <c r="W75" s="96"/>
      <c r="X75" s="97"/>
      <c r="Y75" s="98" t="s">
        <v>292</v>
      </c>
      <c r="AA75" s="89"/>
      <c r="AB75" s="158"/>
      <c r="AC75" s="90"/>
      <c r="AD75" s="91"/>
      <c r="AE75" s="92"/>
      <c r="AF75" s="93"/>
      <c r="AG75" s="94" t="s">
        <v>292</v>
      </c>
      <c r="AH75" s="95"/>
      <c r="AI75" s="96"/>
      <c r="AJ75" s="97"/>
      <c r="AK75" s="98" t="s">
        <v>292</v>
      </c>
      <c r="AM75" s="89"/>
      <c r="AN75" s="158"/>
      <c r="AO75" s="90"/>
      <c r="AP75" s="91"/>
      <c r="AQ75" s="92"/>
      <c r="AR75" s="93"/>
      <c r="AS75" s="94" t="s">
        <v>292</v>
      </c>
      <c r="AT75" s="95"/>
      <c r="AU75" s="96"/>
      <c r="AV75" s="97"/>
      <c r="AW75" s="98" t="s">
        <v>292</v>
      </c>
      <c r="AY75" s="89"/>
      <c r="AZ75" s="158"/>
      <c r="BA75" s="90"/>
      <c r="BB75" s="91"/>
      <c r="BC75" s="92"/>
      <c r="BD75" s="93"/>
      <c r="BE75" s="94" t="s">
        <v>292</v>
      </c>
      <c r="BF75" s="95"/>
      <c r="BG75" s="96"/>
      <c r="BH75" s="97"/>
      <c r="BI75" s="98" t="s">
        <v>292</v>
      </c>
      <c r="BK75" s="89"/>
      <c r="BL75" s="158"/>
      <c r="BM75" s="90">
        <v>38718</v>
      </c>
      <c r="BN75" s="91" t="s">
        <v>441</v>
      </c>
      <c r="BO75" s="92">
        <v>38672</v>
      </c>
      <c r="BP75" s="93">
        <v>39437</v>
      </c>
      <c r="BQ75" s="94" t="s">
        <v>982</v>
      </c>
      <c r="BR75" s="95">
        <v>1962</v>
      </c>
      <c r="BS75" s="96" t="s">
        <v>790</v>
      </c>
      <c r="BT75" s="97" t="s">
        <v>321</v>
      </c>
      <c r="BU75" s="98" t="s">
        <v>983</v>
      </c>
      <c r="BW75" s="89" t="s">
        <v>984</v>
      </c>
      <c r="BX75" s="158" t="s">
        <v>985</v>
      </c>
      <c r="BY75" s="90"/>
      <c r="BZ75" s="91"/>
      <c r="CA75" s="92"/>
      <c r="CB75" s="93"/>
      <c r="CC75" s="94" t="s">
        <v>292</v>
      </c>
      <c r="CD75" s="95"/>
      <c r="CE75" s="96"/>
      <c r="CF75" s="97"/>
      <c r="CG75" s="98" t="s">
        <v>292</v>
      </c>
      <c r="CI75" s="89"/>
      <c r="CJ75" s="158"/>
      <c r="CK75" s="90"/>
      <c r="CL75" s="91"/>
      <c r="CM75" s="92"/>
      <c r="CN75" s="93"/>
      <c r="CO75" s="94" t="s">
        <v>292</v>
      </c>
      <c r="CP75" s="95"/>
      <c r="CQ75" s="96"/>
      <c r="CR75" s="97"/>
      <c r="CS75" s="98" t="s">
        <v>292</v>
      </c>
      <c r="CU75" s="89"/>
      <c r="CV75" s="158"/>
      <c r="CW75" s="90"/>
      <c r="CX75" s="91"/>
      <c r="CY75" s="92"/>
      <c r="CZ75" s="93"/>
      <c r="DA75" s="94" t="s">
        <v>292</v>
      </c>
      <c r="DB75" s="95"/>
      <c r="DC75" s="96"/>
      <c r="DD75" s="97"/>
      <c r="DE75" s="98" t="s">
        <v>292</v>
      </c>
      <c r="DG75" s="89"/>
      <c r="DH75" s="158"/>
      <c r="DI75" s="90"/>
      <c r="DJ75" s="91"/>
      <c r="DK75" s="92"/>
      <c r="DL75" s="93"/>
      <c r="DM75" s="94" t="s">
        <v>292</v>
      </c>
      <c r="DN75" s="95"/>
      <c r="DO75" s="96"/>
      <c r="DP75" s="97"/>
      <c r="DQ75" s="98" t="s">
        <v>292</v>
      </c>
      <c r="DS75" s="89"/>
      <c r="DT75" s="158"/>
      <c r="DU75" s="90" t="str">
        <f t="shared" si="174"/>
        <v/>
      </c>
      <c r="DV75" s="91" t="str">
        <f t="shared" si="175"/>
        <v/>
      </c>
      <c r="DW75" s="92" t="str">
        <f t="shared" si="190"/>
        <v/>
      </c>
      <c r="DX75" s="93" t="str">
        <f t="shared" si="189"/>
        <v/>
      </c>
      <c r="DY75" s="94" t="str">
        <f t="shared" si="176"/>
        <v/>
      </c>
      <c r="DZ75" s="95" t="str">
        <f t="shared" si="177"/>
        <v/>
      </c>
      <c r="EA75" s="96" t="str">
        <f t="shared" si="178"/>
        <v/>
      </c>
      <c r="EB75" s="97" t="s">
        <v>292</v>
      </c>
      <c r="EC75" s="98" t="str">
        <f t="shared" si="179"/>
        <v/>
      </c>
      <c r="EE75" s="89"/>
      <c r="EF75" s="158"/>
      <c r="EG75" s="90" t="str">
        <f t="shared" si="180"/>
        <v/>
      </c>
      <c r="EH75" s="91" t="str">
        <f t="shared" si="181"/>
        <v/>
      </c>
      <c r="EI75" s="92" t="str">
        <f t="shared" si="182"/>
        <v/>
      </c>
      <c r="EJ75" s="93" t="str">
        <f t="shared" si="183"/>
        <v/>
      </c>
      <c r="EK75" s="94" t="str">
        <f t="shared" si="184"/>
        <v/>
      </c>
      <c r="EL75" s="95" t="str">
        <f t="shared" si="185"/>
        <v/>
      </c>
      <c r="EM75" s="96" t="str">
        <f t="shared" si="186"/>
        <v/>
      </c>
      <c r="EN75" s="97" t="str">
        <f t="shared" si="187"/>
        <v/>
      </c>
      <c r="EO75" s="98" t="str">
        <f t="shared" si="188"/>
        <v/>
      </c>
      <c r="EQ75" s="89"/>
      <c r="ER75" s="158"/>
      <c r="ES75" s="90" t="str">
        <f t="shared" si="191"/>
        <v/>
      </c>
      <c r="ET75" s="91" t="str">
        <f t="shared" si="192"/>
        <v/>
      </c>
      <c r="EU75" s="92"/>
      <c r="EV75" s="93"/>
      <c r="EW75" s="94" t="str">
        <f t="shared" si="193"/>
        <v/>
      </c>
      <c r="EX75" s="95" t="str">
        <f t="shared" si="194"/>
        <v/>
      </c>
      <c r="EY75" s="96" t="str">
        <f t="shared" si="195"/>
        <v/>
      </c>
      <c r="EZ75" s="97" t="str">
        <f t="shared" si="196"/>
        <v/>
      </c>
      <c r="FA75" s="98" t="str">
        <f t="shared" si="197"/>
        <v/>
      </c>
      <c r="FC75" s="89"/>
      <c r="FD75" s="158"/>
      <c r="FE75" s="90" t="str">
        <f t="shared" si="48"/>
        <v/>
      </c>
      <c r="FF75" s="91" t="str">
        <f t="shared" si="49"/>
        <v/>
      </c>
      <c r="FG75" s="92" t="str">
        <f t="shared" si="50"/>
        <v/>
      </c>
      <c r="FH75" s="93" t="str">
        <f t="shared" si="51"/>
        <v/>
      </c>
      <c r="FI75" s="94" t="str">
        <f t="shared" si="52"/>
        <v/>
      </c>
      <c r="FJ75" s="95" t="str">
        <f t="shared" si="53"/>
        <v/>
      </c>
      <c r="FK75" s="96" t="str">
        <f t="shared" si="54"/>
        <v/>
      </c>
      <c r="FL75" s="97" t="str">
        <f t="shared" si="55"/>
        <v/>
      </c>
      <c r="FM75" s="98" t="str">
        <f t="shared" si="56"/>
        <v/>
      </c>
      <c r="FO75" s="89"/>
      <c r="FP75" s="217"/>
      <c r="FQ75" s="90" t="str">
        <f>IF(FU75="","",#REF!)</f>
        <v/>
      </c>
      <c r="FR75" s="91" t="str">
        <f t="shared" si="198"/>
        <v/>
      </c>
      <c r="FS75" s="92"/>
      <c r="FT75" s="93"/>
      <c r="FU75" s="94" t="str">
        <f t="shared" si="199"/>
        <v/>
      </c>
      <c r="FV75" s="95" t="str">
        <f t="shared" si="200"/>
        <v/>
      </c>
      <c r="FW75" s="96" t="str">
        <f t="shared" si="201"/>
        <v/>
      </c>
      <c r="FX75" s="97" t="str">
        <f t="shared" si="202"/>
        <v/>
      </c>
      <c r="FY75" s="98" t="str">
        <f t="shared" si="203"/>
        <v/>
      </c>
      <c r="GA75" s="89"/>
      <c r="GB75" s="158"/>
      <c r="GC75" s="90" t="str">
        <f t="shared" si="204"/>
        <v/>
      </c>
      <c r="GD75" s="91" t="str">
        <f t="shared" si="205"/>
        <v/>
      </c>
      <c r="GE75" s="92"/>
      <c r="GF75" s="93"/>
      <c r="GG75" s="94" t="str">
        <f t="shared" si="206"/>
        <v/>
      </c>
      <c r="GH75" s="95" t="str">
        <f t="shared" si="207"/>
        <v/>
      </c>
      <c r="GI75" s="96" t="str">
        <f t="shared" si="208"/>
        <v/>
      </c>
      <c r="GJ75" s="97" t="str">
        <f t="shared" si="209"/>
        <v/>
      </c>
      <c r="GK75" s="98" t="str">
        <f t="shared" si="210"/>
        <v/>
      </c>
      <c r="GM75" s="89"/>
      <c r="GN75" s="158"/>
      <c r="GO75" s="90" t="str">
        <f t="shared" si="211"/>
        <v/>
      </c>
      <c r="GP75" s="91" t="str">
        <f t="shared" si="212"/>
        <v/>
      </c>
      <c r="GQ75" s="92"/>
      <c r="GR75" s="93"/>
      <c r="GS75" s="94" t="str">
        <f t="shared" si="213"/>
        <v/>
      </c>
      <c r="GT75" s="95" t="str">
        <f t="shared" si="214"/>
        <v/>
      </c>
      <c r="GU75" s="96" t="str">
        <f t="shared" si="215"/>
        <v/>
      </c>
      <c r="GV75" s="97" t="str">
        <f t="shared" si="216"/>
        <v/>
      </c>
      <c r="GW75" s="98" t="str">
        <f t="shared" si="217"/>
        <v/>
      </c>
      <c r="GY75" s="89"/>
      <c r="GZ75" s="158"/>
      <c r="HA75" s="90" t="str">
        <f t="shared" si="218"/>
        <v/>
      </c>
      <c r="HB75" s="91" t="str">
        <f t="shared" si="219"/>
        <v/>
      </c>
      <c r="HC75" s="92"/>
      <c r="HD75" s="93"/>
      <c r="HE75" s="94" t="str">
        <f t="shared" si="220"/>
        <v/>
      </c>
      <c r="HF75" s="95" t="str">
        <f t="shared" si="221"/>
        <v/>
      </c>
      <c r="HG75" s="96" t="str">
        <f t="shared" si="222"/>
        <v/>
      </c>
      <c r="HH75" s="97" t="str">
        <f t="shared" si="223"/>
        <v/>
      </c>
      <c r="HI75" s="98" t="str">
        <f t="shared" si="224"/>
        <v/>
      </c>
      <c r="HK75" s="89"/>
      <c r="HL75" s="158"/>
      <c r="HM75" s="90" t="str">
        <f t="shared" si="225"/>
        <v/>
      </c>
      <c r="HN75" s="91" t="str">
        <f t="shared" si="226"/>
        <v/>
      </c>
      <c r="HO75" s="92"/>
      <c r="HP75" s="93"/>
      <c r="HQ75" s="94" t="str">
        <f t="shared" si="227"/>
        <v/>
      </c>
      <c r="HR75" s="95" t="str">
        <f t="shared" si="228"/>
        <v/>
      </c>
      <c r="HS75" s="96" t="str">
        <f t="shared" si="229"/>
        <v/>
      </c>
      <c r="HT75" s="97" t="str">
        <f t="shared" si="230"/>
        <v/>
      </c>
      <c r="HU75" s="98" t="str">
        <f t="shared" si="231"/>
        <v/>
      </c>
      <c r="HW75" s="89"/>
      <c r="HX75" s="158"/>
      <c r="HY75" s="90" t="str">
        <f t="shared" si="232"/>
        <v/>
      </c>
      <c r="HZ75" s="91" t="str">
        <f t="shared" si="233"/>
        <v/>
      </c>
      <c r="IA75" s="92"/>
      <c r="IB75" s="93"/>
      <c r="IC75" s="94" t="str">
        <f t="shared" si="234"/>
        <v/>
      </c>
      <c r="ID75" s="95" t="str">
        <f t="shared" si="235"/>
        <v/>
      </c>
      <c r="IE75" s="96" t="str">
        <f t="shared" si="236"/>
        <v/>
      </c>
      <c r="IF75" s="97" t="str">
        <f t="shared" si="237"/>
        <v/>
      </c>
      <c r="IG75" s="98" t="str">
        <f t="shared" si="238"/>
        <v/>
      </c>
      <c r="II75" s="89"/>
      <c r="IJ75" s="158"/>
      <c r="IK75" s="90" t="str">
        <f t="shared" si="239"/>
        <v/>
      </c>
      <c r="IL75" s="91" t="str">
        <f t="shared" si="240"/>
        <v/>
      </c>
      <c r="IM75" s="92"/>
      <c r="IN75" s="93"/>
      <c r="IO75" s="94" t="str">
        <f t="shared" si="241"/>
        <v/>
      </c>
      <c r="IP75" s="95" t="str">
        <f t="shared" si="242"/>
        <v/>
      </c>
      <c r="IQ75" s="96" t="str">
        <f t="shared" si="243"/>
        <v/>
      </c>
      <c r="IR75" s="97" t="str">
        <f t="shared" si="244"/>
        <v/>
      </c>
      <c r="IS75" s="98" t="str">
        <f t="shared" si="245"/>
        <v/>
      </c>
      <c r="IU75" s="89"/>
      <c r="IV75" s="158"/>
      <c r="IW75" s="90" t="str">
        <f t="shared" si="246"/>
        <v/>
      </c>
      <c r="IX75" s="91" t="str">
        <f t="shared" si="247"/>
        <v/>
      </c>
      <c r="IY75" s="92"/>
      <c r="IZ75" s="93"/>
      <c r="JA75" s="94" t="str">
        <f t="shared" si="248"/>
        <v/>
      </c>
      <c r="JB75" s="95" t="str">
        <f t="shared" si="249"/>
        <v/>
      </c>
      <c r="JC75" s="96" t="str">
        <f t="shared" si="250"/>
        <v/>
      </c>
      <c r="JD75" s="97" t="str">
        <f t="shared" si="251"/>
        <v/>
      </c>
      <c r="JE75" s="98" t="str">
        <f t="shared" si="252"/>
        <v/>
      </c>
      <c r="JG75" s="89"/>
      <c r="JH75" s="146"/>
      <c r="JI75" s="90" t="str">
        <f t="shared" si="253"/>
        <v/>
      </c>
      <c r="JJ75" s="91" t="str">
        <f t="shared" si="254"/>
        <v/>
      </c>
      <c r="JK75" s="92"/>
      <c r="JL75" s="93"/>
      <c r="JM75" s="94" t="str">
        <f t="shared" si="255"/>
        <v/>
      </c>
      <c r="JN75" s="95" t="str">
        <f t="shared" si="256"/>
        <v/>
      </c>
      <c r="JO75" s="96" t="str">
        <f t="shared" si="257"/>
        <v/>
      </c>
      <c r="JP75" s="97" t="str">
        <f t="shared" si="258"/>
        <v/>
      </c>
      <c r="JQ75" s="98" t="str">
        <f t="shared" si="259"/>
        <v/>
      </c>
      <c r="JS75" s="89"/>
      <c r="JT75" s="146"/>
      <c r="JU75" s="90" t="str">
        <f t="shared" si="260"/>
        <v/>
      </c>
      <c r="JV75" s="91" t="str">
        <f t="shared" si="261"/>
        <v/>
      </c>
      <c r="JW75" s="92"/>
      <c r="JX75" s="93"/>
      <c r="JY75" s="94" t="str">
        <f t="shared" si="262"/>
        <v/>
      </c>
      <c r="JZ75" s="95" t="str">
        <f t="shared" si="263"/>
        <v/>
      </c>
      <c r="KA75" s="96" t="str">
        <f t="shared" si="264"/>
        <v/>
      </c>
      <c r="KB75" s="97" t="str">
        <f t="shared" si="265"/>
        <v/>
      </c>
      <c r="KC75" s="98" t="str">
        <f t="shared" si="266"/>
        <v/>
      </c>
      <c r="KE75" s="89"/>
      <c r="KF75" s="146"/>
    </row>
    <row r="76" spans="1:292" ht="13.5" customHeight="1">
      <c r="A76" s="16"/>
      <c r="B76" s="89" t="s">
        <v>986</v>
      </c>
      <c r="C76" s="89" t="s">
        <v>987</v>
      </c>
      <c r="E76" s="90"/>
      <c r="F76" s="91"/>
      <c r="G76" s="92"/>
      <c r="H76" s="93"/>
      <c r="I76" s="94" t="s">
        <v>292</v>
      </c>
      <c r="J76" s="95"/>
      <c r="K76" s="96"/>
      <c r="L76" s="97"/>
      <c r="M76" s="98" t="s">
        <v>292</v>
      </c>
      <c r="O76" s="89"/>
      <c r="P76" s="158"/>
      <c r="Q76" s="90"/>
      <c r="R76" s="91"/>
      <c r="S76" s="92"/>
      <c r="T76" s="93"/>
      <c r="U76" s="94" t="s">
        <v>292</v>
      </c>
      <c r="V76" s="95"/>
      <c r="W76" s="96"/>
      <c r="X76" s="97"/>
      <c r="Y76" s="98" t="s">
        <v>292</v>
      </c>
      <c r="AA76" s="89"/>
      <c r="AB76" s="158"/>
      <c r="AC76" s="90"/>
      <c r="AD76" s="91"/>
      <c r="AE76" s="92"/>
      <c r="AF76" s="93"/>
      <c r="AG76" s="94" t="s">
        <v>292</v>
      </c>
      <c r="AH76" s="95"/>
      <c r="AI76" s="96"/>
      <c r="AJ76" s="97"/>
      <c r="AK76" s="98" t="s">
        <v>292</v>
      </c>
      <c r="AM76" s="89"/>
      <c r="AN76" s="158"/>
      <c r="AO76" s="90"/>
      <c r="AP76" s="91"/>
      <c r="AQ76" s="92"/>
      <c r="AR76" s="93"/>
      <c r="AS76" s="94" t="s">
        <v>292</v>
      </c>
      <c r="AT76" s="95"/>
      <c r="AU76" s="96"/>
      <c r="AV76" s="97"/>
      <c r="AW76" s="98" t="s">
        <v>292</v>
      </c>
      <c r="AY76" s="89"/>
      <c r="AZ76" s="158"/>
      <c r="BA76" s="90"/>
      <c r="BB76" s="91"/>
      <c r="BC76" s="92"/>
      <c r="BD76" s="93"/>
      <c r="BE76" s="94" t="s">
        <v>292</v>
      </c>
      <c r="BF76" s="95"/>
      <c r="BG76" s="96"/>
      <c r="BH76" s="97"/>
      <c r="BI76" s="98" t="s">
        <v>292</v>
      </c>
      <c r="BK76" s="89"/>
      <c r="BL76" s="158"/>
      <c r="BM76" s="90"/>
      <c r="BN76" s="91"/>
      <c r="BO76" s="92"/>
      <c r="BP76" s="93"/>
      <c r="BQ76" s="94" t="s">
        <v>292</v>
      </c>
      <c r="BR76" s="95"/>
      <c r="BS76" s="96"/>
      <c r="BT76" s="97"/>
      <c r="BU76" s="98" t="s">
        <v>292</v>
      </c>
      <c r="BW76" s="89"/>
      <c r="BX76" s="158"/>
      <c r="BY76" s="90"/>
      <c r="BZ76" s="91"/>
      <c r="CA76" s="92"/>
      <c r="CB76" s="93"/>
      <c r="CC76" s="94" t="s">
        <v>292</v>
      </c>
      <c r="CD76" s="95"/>
      <c r="CE76" s="96"/>
      <c r="CF76" s="97"/>
      <c r="CG76" s="98" t="s">
        <v>292</v>
      </c>
      <c r="CI76" s="89"/>
      <c r="CJ76" s="158"/>
      <c r="CK76" s="90">
        <v>39814</v>
      </c>
      <c r="CL76" s="91" t="s">
        <v>443</v>
      </c>
      <c r="CM76" s="92">
        <v>39527</v>
      </c>
      <c r="CN76" s="93">
        <v>39812</v>
      </c>
      <c r="CO76" s="94" t="s">
        <v>833</v>
      </c>
      <c r="CP76" s="95">
        <v>1961</v>
      </c>
      <c r="CQ76" s="96" t="s">
        <v>818</v>
      </c>
      <c r="CR76" s="97" t="s">
        <v>297</v>
      </c>
      <c r="CS76" s="98" t="s">
        <v>834</v>
      </c>
      <c r="CU76" s="89"/>
      <c r="CV76" s="158"/>
      <c r="CW76" s="90">
        <v>39814</v>
      </c>
      <c r="CX76" s="91" t="s">
        <v>444</v>
      </c>
      <c r="CY76" s="92">
        <v>39527</v>
      </c>
      <c r="CZ76" s="93">
        <v>40142</v>
      </c>
      <c r="DA76" s="94" t="s">
        <v>833</v>
      </c>
      <c r="DB76" s="95">
        <v>1961</v>
      </c>
      <c r="DC76" s="96" t="s">
        <v>818</v>
      </c>
      <c r="DD76" s="97" t="s">
        <v>297</v>
      </c>
      <c r="DE76" s="98" t="s">
        <v>834</v>
      </c>
      <c r="DG76" s="89"/>
      <c r="DH76" s="158"/>
      <c r="DI76" s="90"/>
      <c r="DJ76" s="91"/>
      <c r="DK76" s="92"/>
      <c r="DL76" s="93"/>
      <c r="DM76" s="94" t="s">
        <v>292</v>
      </c>
      <c r="DN76" s="95"/>
      <c r="DO76" s="96"/>
      <c r="DP76" s="97"/>
      <c r="DQ76" s="98" t="s">
        <v>292</v>
      </c>
      <c r="DS76" s="89"/>
      <c r="DT76" s="158"/>
      <c r="DU76" s="90" t="str">
        <f t="shared" si="174"/>
        <v/>
      </c>
      <c r="DV76" s="91" t="str">
        <f t="shared" si="175"/>
        <v/>
      </c>
      <c r="DW76" s="92" t="str">
        <f t="shared" si="190"/>
        <v/>
      </c>
      <c r="DX76" s="93" t="str">
        <f t="shared" si="189"/>
        <v/>
      </c>
      <c r="DY76" s="94" t="str">
        <f t="shared" si="176"/>
        <v/>
      </c>
      <c r="DZ76" s="95" t="str">
        <f t="shared" si="177"/>
        <v/>
      </c>
      <c r="EA76" s="96" t="str">
        <f t="shared" si="178"/>
        <v/>
      </c>
      <c r="EB76" s="97" t="s">
        <v>292</v>
      </c>
      <c r="EC76" s="98" t="str">
        <f t="shared" si="179"/>
        <v/>
      </c>
      <c r="EE76" s="89"/>
      <c r="EF76" s="158"/>
      <c r="EG76" s="90" t="str">
        <f t="shared" si="180"/>
        <v/>
      </c>
      <c r="EH76" s="91" t="str">
        <f t="shared" si="181"/>
        <v/>
      </c>
      <c r="EI76" s="92" t="str">
        <f t="shared" si="182"/>
        <v/>
      </c>
      <c r="EJ76" s="93" t="str">
        <f t="shared" si="183"/>
        <v/>
      </c>
      <c r="EK76" s="94" t="str">
        <f t="shared" si="184"/>
        <v/>
      </c>
      <c r="EL76" s="95" t="str">
        <f t="shared" si="185"/>
        <v/>
      </c>
      <c r="EM76" s="96" t="str">
        <f t="shared" si="186"/>
        <v/>
      </c>
      <c r="EN76" s="97" t="str">
        <f t="shared" si="187"/>
        <v/>
      </c>
      <c r="EO76" s="98" t="str">
        <f t="shared" si="188"/>
        <v/>
      </c>
      <c r="EQ76" s="89"/>
      <c r="ER76" s="158"/>
      <c r="ES76" s="90" t="str">
        <f t="shared" si="191"/>
        <v/>
      </c>
      <c r="ET76" s="91" t="str">
        <f t="shared" si="192"/>
        <v/>
      </c>
      <c r="EU76" s="92"/>
      <c r="EV76" s="93"/>
      <c r="EW76" s="94" t="str">
        <f t="shared" si="193"/>
        <v/>
      </c>
      <c r="EX76" s="95" t="str">
        <f t="shared" si="194"/>
        <v/>
      </c>
      <c r="EY76" s="96" t="str">
        <f t="shared" si="195"/>
        <v/>
      </c>
      <c r="EZ76" s="97" t="str">
        <f t="shared" si="196"/>
        <v/>
      </c>
      <c r="FA76" s="98" t="str">
        <f t="shared" si="197"/>
        <v/>
      </c>
      <c r="FC76" s="89"/>
      <c r="FD76" s="158"/>
      <c r="FE76" s="90" t="str">
        <f t="shared" si="48"/>
        <v/>
      </c>
      <c r="FF76" s="91" t="str">
        <f t="shared" si="49"/>
        <v/>
      </c>
      <c r="FG76" s="92" t="str">
        <f t="shared" si="50"/>
        <v/>
      </c>
      <c r="FH76" s="93" t="str">
        <f t="shared" si="51"/>
        <v/>
      </c>
      <c r="FI76" s="94" t="str">
        <f t="shared" si="52"/>
        <v/>
      </c>
      <c r="FJ76" s="95" t="str">
        <f t="shared" si="53"/>
        <v/>
      </c>
      <c r="FK76" s="96" t="str">
        <f t="shared" si="54"/>
        <v/>
      </c>
      <c r="FL76" s="97" t="str">
        <f t="shared" si="55"/>
        <v/>
      </c>
      <c r="FM76" s="98" t="str">
        <f t="shared" si="56"/>
        <v/>
      </c>
      <c r="FO76" s="89"/>
      <c r="FP76" s="217"/>
      <c r="FQ76" s="90" t="str">
        <f>IF(FU76="","",#REF!)</f>
        <v/>
      </c>
      <c r="FR76" s="91" t="str">
        <f t="shared" si="198"/>
        <v/>
      </c>
      <c r="FS76" s="92"/>
      <c r="FT76" s="93"/>
      <c r="FU76" s="94" t="str">
        <f t="shared" si="199"/>
        <v/>
      </c>
      <c r="FV76" s="95" t="str">
        <f t="shared" si="200"/>
        <v/>
      </c>
      <c r="FW76" s="96" t="str">
        <f t="shared" si="201"/>
        <v/>
      </c>
      <c r="FX76" s="97" t="str">
        <f t="shared" si="202"/>
        <v/>
      </c>
      <c r="FY76" s="98" t="str">
        <f t="shared" si="203"/>
        <v/>
      </c>
      <c r="GA76" s="89"/>
      <c r="GB76" s="158"/>
      <c r="GC76" s="90" t="str">
        <f t="shared" si="204"/>
        <v/>
      </c>
      <c r="GD76" s="91" t="str">
        <f t="shared" si="205"/>
        <v/>
      </c>
      <c r="GE76" s="92"/>
      <c r="GF76" s="93"/>
      <c r="GG76" s="94" t="str">
        <f t="shared" si="206"/>
        <v/>
      </c>
      <c r="GH76" s="95" t="str">
        <f t="shared" si="207"/>
        <v/>
      </c>
      <c r="GI76" s="96" t="str">
        <f t="shared" si="208"/>
        <v/>
      </c>
      <c r="GJ76" s="97" t="str">
        <f t="shared" si="209"/>
        <v/>
      </c>
      <c r="GK76" s="98" t="str">
        <f t="shared" si="210"/>
        <v/>
      </c>
      <c r="GM76" s="89"/>
      <c r="GN76" s="158"/>
      <c r="GO76" s="90" t="str">
        <f t="shared" si="211"/>
        <v/>
      </c>
      <c r="GP76" s="91" t="str">
        <f t="shared" si="212"/>
        <v/>
      </c>
      <c r="GQ76" s="92"/>
      <c r="GR76" s="93"/>
      <c r="GS76" s="94" t="str">
        <f t="shared" si="213"/>
        <v/>
      </c>
      <c r="GT76" s="95" t="str">
        <f t="shared" si="214"/>
        <v/>
      </c>
      <c r="GU76" s="96" t="str">
        <f t="shared" si="215"/>
        <v/>
      </c>
      <c r="GV76" s="97" t="str">
        <f t="shared" si="216"/>
        <v/>
      </c>
      <c r="GW76" s="98" t="str">
        <f t="shared" si="217"/>
        <v/>
      </c>
      <c r="GY76" s="89"/>
      <c r="GZ76" s="158"/>
      <c r="HA76" s="90" t="str">
        <f t="shared" si="218"/>
        <v/>
      </c>
      <c r="HB76" s="91" t="str">
        <f t="shared" si="219"/>
        <v/>
      </c>
      <c r="HC76" s="92"/>
      <c r="HD76" s="93"/>
      <c r="HE76" s="94" t="str">
        <f t="shared" si="220"/>
        <v/>
      </c>
      <c r="HF76" s="95" t="str">
        <f t="shared" si="221"/>
        <v/>
      </c>
      <c r="HG76" s="96" t="str">
        <f t="shared" si="222"/>
        <v/>
      </c>
      <c r="HH76" s="97" t="str">
        <f t="shared" si="223"/>
        <v/>
      </c>
      <c r="HI76" s="98" t="str">
        <f t="shared" si="224"/>
        <v/>
      </c>
      <c r="HK76" s="89"/>
      <c r="HL76" s="158"/>
      <c r="HM76" s="90" t="str">
        <f t="shared" si="225"/>
        <v/>
      </c>
      <c r="HN76" s="91" t="str">
        <f t="shared" si="226"/>
        <v/>
      </c>
      <c r="HO76" s="92"/>
      <c r="HP76" s="93"/>
      <c r="HQ76" s="94" t="str">
        <f t="shared" si="227"/>
        <v/>
      </c>
      <c r="HR76" s="95" t="str">
        <f t="shared" si="228"/>
        <v/>
      </c>
      <c r="HS76" s="96" t="str">
        <f t="shared" si="229"/>
        <v/>
      </c>
      <c r="HT76" s="97" t="str">
        <f t="shared" si="230"/>
        <v/>
      </c>
      <c r="HU76" s="98" t="str">
        <f t="shared" si="231"/>
        <v/>
      </c>
      <c r="HW76" s="89"/>
      <c r="HX76" s="158"/>
      <c r="HY76" s="90" t="str">
        <f t="shared" si="232"/>
        <v/>
      </c>
      <c r="HZ76" s="91" t="str">
        <f t="shared" si="233"/>
        <v/>
      </c>
      <c r="IA76" s="92"/>
      <c r="IB76" s="93"/>
      <c r="IC76" s="94" t="str">
        <f t="shared" si="234"/>
        <v/>
      </c>
      <c r="ID76" s="95" t="str">
        <f t="shared" si="235"/>
        <v/>
      </c>
      <c r="IE76" s="96" t="str">
        <f t="shared" si="236"/>
        <v/>
      </c>
      <c r="IF76" s="97" t="str">
        <f t="shared" si="237"/>
        <v/>
      </c>
      <c r="IG76" s="98" t="str">
        <f t="shared" si="238"/>
        <v/>
      </c>
      <c r="II76" s="89"/>
      <c r="IJ76" s="158"/>
      <c r="IK76" s="90" t="str">
        <f t="shared" si="239"/>
        <v/>
      </c>
      <c r="IL76" s="91" t="str">
        <f t="shared" si="240"/>
        <v/>
      </c>
      <c r="IM76" s="92"/>
      <c r="IN76" s="93"/>
      <c r="IO76" s="94" t="str">
        <f t="shared" si="241"/>
        <v/>
      </c>
      <c r="IP76" s="95" t="str">
        <f t="shared" si="242"/>
        <v/>
      </c>
      <c r="IQ76" s="96" t="str">
        <f t="shared" si="243"/>
        <v/>
      </c>
      <c r="IR76" s="97" t="str">
        <f t="shared" si="244"/>
        <v/>
      </c>
      <c r="IS76" s="98" t="str">
        <f t="shared" si="245"/>
        <v/>
      </c>
      <c r="IU76" s="89"/>
      <c r="IV76" s="158"/>
      <c r="IW76" s="90" t="str">
        <f t="shared" si="246"/>
        <v/>
      </c>
      <c r="IX76" s="91" t="str">
        <f t="shared" si="247"/>
        <v/>
      </c>
      <c r="IY76" s="92"/>
      <c r="IZ76" s="93"/>
      <c r="JA76" s="94" t="str">
        <f t="shared" si="248"/>
        <v/>
      </c>
      <c r="JB76" s="95" t="str">
        <f t="shared" si="249"/>
        <v/>
      </c>
      <c r="JC76" s="96" t="str">
        <f t="shared" si="250"/>
        <v/>
      </c>
      <c r="JD76" s="97" t="str">
        <f t="shared" si="251"/>
        <v/>
      </c>
      <c r="JE76" s="98" t="str">
        <f t="shared" si="252"/>
        <v/>
      </c>
      <c r="JG76" s="89"/>
      <c r="JH76" s="146"/>
      <c r="JI76" s="90" t="str">
        <f t="shared" si="253"/>
        <v/>
      </c>
      <c r="JJ76" s="91" t="str">
        <f t="shared" si="254"/>
        <v/>
      </c>
      <c r="JK76" s="92"/>
      <c r="JL76" s="93"/>
      <c r="JM76" s="94" t="str">
        <f t="shared" si="255"/>
        <v/>
      </c>
      <c r="JN76" s="95" t="str">
        <f t="shared" si="256"/>
        <v/>
      </c>
      <c r="JO76" s="96" t="str">
        <f t="shared" si="257"/>
        <v/>
      </c>
      <c r="JP76" s="97" t="str">
        <f t="shared" si="258"/>
        <v/>
      </c>
      <c r="JQ76" s="98" t="str">
        <f t="shared" si="259"/>
        <v/>
      </c>
      <c r="JS76" s="89"/>
      <c r="JT76" s="146"/>
      <c r="JU76" s="90" t="str">
        <f t="shared" si="260"/>
        <v/>
      </c>
      <c r="JV76" s="91" t="str">
        <f t="shared" si="261"/>
        <v/>
      </c>
      <c r="JW76" s="92"/>
      <c r="JX76" s="93"/>
      <c r="JY76" s="94" t="str">
        <f t="shared" si="262"/>
        <v/>
      </c>
      <c r="JZ76" s="95" t="str">
        <f t="shared" si="263"/>
        <v/>
      </c>
      <c r="KA76" s="96" t="str">
        <f t="shared" si="264"/>
        <v/>
      </c>
      <c r="KB76" s="97" t="str">
        <f t="shared" si="265"/>
        <v/>
      </c>
      <c r="KC76" s="98" t="str">
        <f t="shared" si="266"/>
        <v/>
      </c>
      <c r="KE76" s="89"/>
      <c r="KF76" s="146"/>
    </row>
    <row r="77" spans="1:292" ht="13.5" customHeight="1">
      <c r="A77" s="16"/>
      <c r="B77" s="89" t="s">
        <v>966</v>
      </c>
      <c r="C77" s="89"/>
      <c r="D77" s="2" t="s">
        <v>967</v>
      </c>
      <c r="E77" s="90"/>
      <c r="F77" s="91"/>
      <c r="G77" s="92"/>
      <c r="H77" s="93"/>
      <c r="I77" s="94" t="s">
        <v>292</v>
      </c>
      <c r="J77" s="95"/>
      <c r="K77" s="96"/>
      <c r="L77" s="97"/>
      <c r="M77" s="98" t="s">
        <v>292</v>
      </c>
      <c r="O77" s="89"/>
      <c r="P77" s="158"/>
      <c r="Q77" s="90"/>
      <c r="R77" s="91"/>
      <c r="S77" s="92"/>
      <c r="T77" s="93"/>
      <c r="U77" s="94" t="s">
        <v>292</v>
      </c>
      <c r="V77" s="95"/>
      <c r="W77" s="96"/>
      <c r="X77" s="97"/>
      <c r="Y77" s="98" t="s">
        <v>292</v>
      </c>
      <c r="AA77" s="89"/>
      <c r="AB77" s="158"/>
      <c r="AC77" s="90"/>
      <c r="AD77" s="91"/>
      <c r="AE77" s="92"/>
      <c r="AF77" s="93"/>
      <c r="AG77" s="94" t="s">
        <v>292</v>
      </c>
      <c r="AH77" s="95"/>
      <c r="AI77" s="96"/>
      <c r="AJ77" s="97"/>
      <c r="AK77" s="98" t="s">
        <v>292</v>
      </c>
      <c r="AM77" s="89"/>
      <c r="AN77" s="158"/>
      <c r="AO77" s="90"/>
      <c r="AP77" s="91"/>
      <c r="AQ77" s="92"/>
      <c r="AR77" s="93"/>
      <c r="AS77" s="94" t="s">
        <v>292</v>
      </c>
      <c r="AT77" s="95"/>
      <c r="AU77" s="96"/>
      <c r="AV77" s="97"/>
      <c r="AW77" s="98" t="s">
        <v>292</v>
      </c>
      <c r="AY77" s="89"/>
      <c r="AZ77" s="158"/>
      <c r="BA77" s="90"/>
      <c r="BB77" s="91"/>
      <c r="BC77" s="92"/>
      <c r="BD77" s="93"/>
      <c r="BE77" s="94" t="s">
        <v>292</v>
      </c>
      <c r="BF77" s="95"/>
      <c r="BG77" s="96"/>
      <c r="BH77" s="97"/>
      <c r="BI77" s="98" t="s">
        <v>292</v>
      </c>
      <c r="BK77" s="89"/>
      <c r="BL77" s="158"/>
      <c r="BM77" s="90">
        <v>37987</v>
      </c>
      <c r="BN77" s="91" t="s">
        <v>441</v>
      </c>
      <c r="BO77" s="92">
        <v>37814</v>
      </c>
      <c r="BP77" s="93">
        <v>38188</v>
      </c>
      <c r="BQ77" s="94" t="s">
        <v>837</v>
      </c>
      <c r="BR77" s="95">
        <v>1955</v>
      </c>
      <c r="BS77" s="96" t="s">
        <v>790</v>
      </c>
      <c r="BT77" s="97" t="s">
        <v>321</v>
      </c>
      <c r="BU77" s="98" t="s">
        <v>838</v>
      </c>
      <c r="BW77" s="89" t="s">
        <v>814</v>
      </c>
      <c r="BX77" s="158"/>
      <c r="BY77" s="90"/>
      <c r="BZ77" s="91"/>
      <c r="CA77" s="92"/>
      <c r="CB77" s="93"/>
      <c r="CC77" s="94" t="s">
        <v>292</v>
      </c>
      <c r="CD77" s="95"/>
      <c r="CE77" s="96"/>
      <c r="CF77" s="97"/>
      <c r="CG77" s="98" t="s">
        <v>292</v>
      </c>
      <c r="CI77" s="89"/>
      <c r="CJ77" s="158"/>
      <c r="CK77" s="90"/>
      <c r="CL77" s="91"/>
      <c r="CM77" s="92"/>
      <c r="CN77" s="93"/>
      <c r="CO77" s="94" t="s">
        <v>292</v>
      </c>
      <c r="CP77" s="95"/>
      <c r="CQ77" s="96"/>
      <c r="CR77" s="97"/>
      <c r="CS77" s="98" t="s">
        <v>292</v>
      </c>
      <c r="CU77" s="89"/>
      <c r="CV77" s="158"/>
      <c r="CW77" s="90"/>
      <c r="CX77" s="91"/>
      <c r="CY77" s="92"/>
      <c r="CZ77" s="93"/>
      <c r="DA77" s="94" t="s">
        <v>292</v>
      </c>
      <c r="DB77" s="95"/>
      <c r="DC77" s="96"/>
      <c r="DD77" s="97"/>
      <c r="DE77" s="98" t="s">
        <v>292</v>
      </c>
      <c r="DG77" s="89"/>
      <c r="DH77" s="158"/>
      <c r="DI77" s="90"/>
      <c r="DJ77" s="91"/>
      <c r="DK77" s="92"/>
      <c r="DL77" s="93"/>
      <c r="DM77" s="94" t="s">
        <v>292</v>
      </c>
      <c r="DN77" s="95"/>
      <c r="DO77" s="96"/>
      <c r="DP77" s="97"/>
      <c r="DQ77" s="98" t="s">
        <v>292</v>
      </c>
      <c r="DS77" s="89"/>
      <c r="DT77" s="158"/>
      <c r="DU77" s="90" t="str">
        <f t="shared" si="174"/>
        <v/>
      </c>
      <c r="DV77" s="91" t="str">
        <f t="shared" si="175"/>
        <v/>
      </c>
      <c r="DW77" s="92" t="str">
        <f t="shared" si="190"/>
        <v/>
      </c>
      <c r="DX77" s="93" t="str">
        <f t="shared" si="189"/>
        <v/>
      </c>
      <c r="DY77" s="94" t="str">
        <f t="shared" si="176"/>
        <v/>
      </c>
      <c r="DZ77" s="95" t="str">
        <f t="shared" si="177"/>
        <v/>
      </c>
      <c r="EA77" s="96" t="str">
        <f t="shared" si="178"/>
        <v/>
      </c>
      <c r="EB77" s="97" t="s">
        <v>292</v>
      </c>
      <c r="EC77" s="98" t="str">
        <f t="shared" si="179"/>
        <v/>
      </c>
      <c r="EE77" s="89"/>
      <c r="EF77" s="158"/>
      <c r="EG77" s="90" t="str">
        <f t="shared" si="180"/>
        <v/>
      </c>
      <c r="EH77" s="91" t="str">
        <f t="shared" si="181"/>
        <v/>
      </c>
      <c r="EI77" s="92" t="str">
        <f t="shared" si="182"/>
        <v/>
      </c>
      <c r="EJ77" s="93" t="str">
        <f t="shared" si="183"/>
        <v/>
      </c>
      <c r="EK77" s="94" t="str">
        <f t="shared" si="184"/>
        <v/>
      </c>
      <c r="EL77" s="95" t="str">
        <f t="shared" si="185"/>
        <v/>
      </c>
      <c r="EM77" s="96" t="str">
        <f t="shared" si="186"/>
        <v/>
      </c>
      <c r="EN77" s="97" t="str">
        <f t="shared" si="187"/>
        <v/>
      </c>
      <c r="EO77" s="98" t="str">
        <f t="shared" si="188"/>
        <v/>
      </c>
      <c r="EQ77" s="89"/>
      <c r="ER77" s="158"/>
      <c r="ES77" s="90" t="str">
        <f t="shared" si="191"/>
        <v/>
      </c>
      <c r="ET77" s="91" t="str">
        <f t="shared" si="192"/>
        <v/>
      </c>
      <c r="EU77" s="92"/>
      <c r="EV77" s="93"/>
      <c r="EW77" s="94" t="str">
        <f t="shared" si="193"/>
        <v/>
      </c>
      <c r="EX77" s="95" t="str">
        <f t="shared" si="194"/>
        <v/>
      </c>
      <c r="EY77" s="96" t="str">
        <f t="shared" si="195"/>
        <v/>
      </c>
      <c r="EZ77" s="97" t="str">
        <f t="shared" si="196"/>
        <v/>
      </c>
      <c r="FA77" s="98" t="str">
        <f t="shared" si="197"/>
        <v/>
      </c>
      <c r="FC77" s="89"/>
      <c r="FD77" s="158"/>
      <c r="FE77" s="90" t="str">
        <f t="shared" si="48"/>
        <v/>
      </c>
      <c r="FF77" s="91" t="str">
        <f t="shared" si="49"/>
        <v/>
      </c>
      <c r="FG77" s="92" t="str">
        <f t="shared" si="50"/>
        <v/>
      </c>
      <c r="FH77" s="93" t="str">
        <f t="shared" si="51"/>
        <v/>
      </c>
      <c r="FI77" s="94" t="str">
        <f t="shared" si="52"/>
        <v/>
      </c>
      <c r="FJ77" s="95" t="str">
        <f t="shared" si="53"/>
        <v/>
      </c>
      <c r="FK77" s="96" t="str">
        <f t="shared" si="54"/>
        <v/>
      </c>
      <c r="FL77" s="97" t="str">
        <f t="shared" si="55"/>
        <v/>
      </c>
      <c r="FM77" s="98" t="str">
        <f t="shared" si="56"/>
        <v/>
      </c>
      <c r="FO77" s="89"/>
      <c r="FP77" s="217"/>
      <c r="FQ77" s="90" t="str">
        <f>IF(FU77="","",#REF!)</f>
        <v/>
      </c>
      <c r="FR77" s="91" t="str">
        <f t="shared" si="198"/>
        <v/>
      </c>
      <c r="FS77" s="92"/>
      <c r="FT77" s="93"/>
      <c r="FU77" s="94" t="str">
        <f t="shared" si="199"/>
        <v/>
      </c>
      <c r="FV77" s="95" t="str">
        <f t="shared" si="200"/>
        <v/>
      </c>
      <c r="FW77" s="96" t="str">
        <f t="shared" si="201"/>
        <v/>
      </c>
      <c r="FX77" s="97" t="str">
        <f t="shared" si="202"/>
        <v/>
      </c>
      <c r="FY77" s="98" t="str">
        <f t="shared" si="203"/>
        <v/>
      </c>
      <c r="GA77" s="89"/>
      <c r="GB77" s="158"/>
      <c r="GC77" s="90" t="str">
        <f t="shared" si="204"/>
        <v/>
      </c>
      <c r="GD77" s="91" t="str">
        <f t="shared" si="205"/>
        <v/>
      </c>
      <c r="GE77" s="92"/>
      <c r="GF77" s="93"/>
      <c r="GG77" s="94" t="str">
        <f t="shared" si="206"/>
        <v/>
      </c>
      <c r="GH77" s="95" t="str">
        <f t="shared" si="207"/>
        <v/>
      </c>
      <c r="GI77" s="96" t="str">
        <f t="shared" si="208"/>
        <v/>
      </c>
      <c r="GJ77" s="97" t="str">
        <f t="shared" si="209"/>
        <v/>
      </c>
      <c r="GK77" s="98" t="str">
        <f t="shared" si="210"/>
        <v/>
      </c>
      <c r="GM77" s="89"/>
      <c r="GN77" s="158"/>
      <c r="GO77" s="90" t="str">
        <f t="shared" si="211"/>
        <v/>
      </c>
      <c r="GP77" s="91" t="str">
        <f t="shared" si="212"/>
        <v/>
      </c>
      <c r="GQ77" s="92"/>
      <c r="GR77" s="93"/>
      <c r="GS77" s="94" t="str">
        <f t="shared" si="213"/>
        <v/>
      </c>
      <c r="GT77" s="95" t="str">
        <f t="shared" si="214"/>
        <v/>
      </c>
      <c r="GU77" s="96" t="str">
        <f t="shared" si="215"/>
        <v/>
      </c>
      <c r="GV77" s="97" t="str">
        <f t="shared" si="216"/>
        <v/>
      </c>
      <c r="GW77" s="98" t="str">
        <f t="shared" si="217"/>
        <v/>
      </c>
      <c r="GY77" s="89"/>
      <c r="GZ77" s="158"/>
      <c r="HA77" s="90" t="str">
        <f t="shared" si="218"/>
        <v/>
      </c>
      <c r="HB77" s="91" t="str">
        <f t="shared" si="219"/>
        <v/>
      </c>
      <c r="HC77" s="92"/>
      <c r="HD77" s="93"/>
      <c r="HE77" s="94" t="str">
        <f t="shared" si="220"/>
        <v/>
      </c>
      <c r="HF77" s="95" t="str">
        <f t="shared" si="221"/>
        <v/>
      </c>
      <c r="HG77" s="96" t="str">
        <f t="shared" si="222"/>
        <v/>
      </c>
      <c r="HH77" s="97" t="str">
        <f t="shared" si="223"/>
        <v/>
      </c>
      <c r="HI77" s="98" t="str">
        <f t="shared" si="224"/>
        <v/>
      </c>
      <c r="HK77" s="89"/>
      <c r="HL77" s="158" t="s">
        <v>292</v>
      </c>
      <c r="HM77" s="90" t="str">
        <f t="shared" si="225"/>
        <v/>
      </c>
      <c r="HN77" s="91" t="str">
        <f t="shared" si="226"/>
        <v/>
      </c>
      <c r="HO77" s="92"/>
      <c r="HP77" s="93"/>
      <c r="HQ77" s="94" t="str">
        <f t="shared" si="227"/>
        <v/>
      </c>
      <c r="HR77" s="95" t="str">
        <f t="shared" si="228"/>
        <v/>
      </c>
      <c r="HS77" s="96" t="str">
        <f t="shared" si="229"/>
        <v/>
      </c>
      <c r="HT77" s="97" t="str">
        <f t="shared" si="230"/>
        <v/>
      </c>
      <c r="HU77" s="98" t="str">
        <f t="shared" si="231"/>
        <v/>
      </c>
      <c r="HW77" s="89"/>
      <c r="HX77" s="158"/>
      <c r="HY77" s="90" t="str">
        <f t="shared" si="232"/>
        <v/>
      </c>
      <c r="HZ77" s="91" t="str">
        <f t="shared" si="233"/>
        <v/>
      </c>
      <c r="IA77" s="92"/>
      <c r="IB77" s="93"/>
      <c r="IC77" s="94" t="str">
        <f t="shared" si="234"/>
        <v/>
      </c>
      <c r="ID77" s="95" t="str">
        <f t="shared" si="235"/>
        <v/>
      </c>
      <c r="IE77" s="96" t="str">
        <f t="shared" si="236"/>
        <v/>
      </c>
      <c r="IF77" s="97" t="str">
        <f t="shared" si="237"/>
        <v/>
      </c>
      <c r="IG77" s="98" t="str">
        <f t="shared" si="238"/>
        <v/>
      </c>
      <c r="II77" s="89"/>
      <c r="IJ77" s="158"/>
      <c r="IK77" s="90" t="str">
        <f t="shared" si="239"/>
        <v/>
      </c>
      <c r="IL77" s="91" t="str">
        <f t="shared" si="240"/>
        <v/>
      </c>
      <c r="IM77" s="92"/>
      <c r="IN77" s="93"/>
      <c r="IO77" s="94" t="str">
        <f t="shared" si="241"/>
        <v/>
      </c>
      <c r="IP77" s="95" t="str">
        <f t="shared" si="242"/>
        <v/>
      </c>
      <c r="IQ77" s="96" t="str">
        <f t="shared" si="243"/>
        <v/>
      </c>
      <c r="IR77" s="97" t="str">
        <f t="shared" si="244"/>
        <v/>
      </c>
      <c r="IS77" s="98" t="str">
        <f t="shared" si="245"/>
        <v/>
      </c>
      <c r="IU77" s="89"/>
      <c r="IV77" s="158"/>
      <c r="IW77" s="90" t="str">
        <f t="shared" si="246"/>
        <v/>
      </c>
      <c r="IX77" s="91" t="str">
        <f t="shared" si="247"/>
        <v/>
      </c>
      <c r="IY77" s="92"/>
      <c r="IZ77" s="93"/>
      <c r="JA77" s="94" t="str">
        <f t="shared" si="248"/>
        <v/>
      </c>
      <c r="JB77" s="95" t="str">
        <f t="shared" si="249"/>
        <v/>
      </c>
      <c r="JC77" s="96" t="str">
        <f t="shared" si="250"/>
        <v/>
      </c>
      <c r="JD77" s="97" t="str">
        <f t="shared" si="251"/>
        <v/>
      </c>
      <c r="JE77" s="98" t="str">
        <f t="shared" si="252"/>
        <v/>
      </c>
      <c r="JG77" s="89"/>
      <c r="JH77" s="146"/>
      <c r="JI77" s="90" t="str">
        <f t="shared" si="253"/>
        <v/>
      </c>
      <c r="JJ77" s="91" t="str">
        <f t="shared" si="254"/>
        <v/>
      </c>
      <c r="JK77" s="92"/>
      <c r="JL77" s="93"/>
      <c r="JM77" s="94" t="str">
        <f t="shared" si="255"/>
        <v/>
      </c>
      <c r="JN77" s="95" t="str">
        <f t="shared" si="256"/>
        <v/>
      </c>
      <c r="JO77" s="96" t="str">
        <f t="shared" si="257"/>
        <v/>
      </c>
      <c r="JP77" s="97" t="str">
        <f t="shared" si="258"/>
        <v/>
      </c>
      <c r="JQ77" s="98" t="str">
        <f t="shared" si="259"/>
        <v/>
      </c>
      <c r="JS77" s="89"/>
      <c r="JT77" s="146"/>
      <c r="JU77" s="90" t="str">
        <f t="shared" si="260"/>
        <v/>
      </c>
      <c r="JV77" s="91" t="str">
        <f t="shared" si="261"/>
        <v/>
      </c>
      <c r="JW77" s="92"/>
      <c r="JX77" s="93"/>
      <c r="JY77" s="94" t="str">
        <f t="shared" si="262"/>
        <v/>
      </c>
      <c r="JZ77" s="95" t="str">
        <f t="shared" si="263"/>
        <v/>
      </c>
      <c r="KA77" s="96" t="str">
        <f t="shared" si="264"/>
        <v/>
      </c>
      <c r="KB77" s="97" t="str">
        <f t="shared" si="265"/>
        <v/>
      </c>
      <c r="KC77" s="98" t="str">
        <f t="shared" si="266"/>
        <v/>
      </c>
      <c r="KE77" s="89"/>
      <c r="KF77" s="146"/>
    </row>
    <row r="78" spans="1:292" ht="13.5" customHeight="1">
      <c r="A78" s="16"/>
      <c r="B78" s="89" t="s">
        <v>966</v>
      </c>
      <c r="C78" s="89"/>
      <c r="D78" s="2" t="s">
        <v>967</v>
      </c>
      <c r="E78" s="90"/>
      <c r="F78" s="91"/>
      <c r="G78" s="92"/>
      <c r="H78" s="93"/>
      <c r="I78" s="94" t="s">
        <v>292</v>
      </c>
      <c r="J78" s="95"/>
      <c r="K78" s="96"/>
      <c r="L78" s="97"/>
      <c r="M78" s="98" t="s">
        <v>292</v>
      </c>
      <c r="O78" s="89"/>
      <c r="P78" s="158"/>
      <c r="Q78" s="90"/>
      <c r="R78" s="91"/>
      <c r="S78" s="92"/>
      <c r="T78" s="93"/>
      <c r="U78" s="94" t="s">
        <v>292</v>
      </c>
      <c r="V78" s="95"/>
      <c r="W78" s="96"/>
      <c r="X78" s="97"/>
      <c r="Y78" s="98" t="s">
        <v>292</v>
      </c>
      <c r="AA78" s="89"/>
      <c r="AB78" s="158"/>
      <c r="AC78" s="90"/>
      <c r="AD78" s="91"/>
      <c r="AE78" s="92"/>
      <c r="AF78" s="93"/>
      <c r="AG78" s="94" t="s">
        <v>292</v>
      </c>
      <c r="AH78" s="95"/>
      <c r="AI78" s="96"/>
      <c r="AJ78" s="97"/>
      <c r="AK78" s="98" t="s">
        <v>292</v>
      </c>
      <c r="AM78" s="89"/>
      <c r="AN78" s="158"/>
      <c r="AO78" s="90"/>
      <c r="AP78" s="91"/>
      <c r="AQ78" s="92"/>
      <c r="AR78" s="93"/>
      <c r="AS78" s="94" t="s">
        <v>292</v>
      </c>
      <c r="AT78" s="95"/>
      <c r="AU78" s="96"/>
      <c r="AV78" s="97"/>
      <c r="AW78" s="98" t="s">
        <v>292</v>
      </c>
      <c r="AY78" s="89"/>
      <c r="AZ78" s="158"/>
      <c r="BA78" s="90"/>
      <c r="BB78" s="91"/>
      <c r="BC78" s="92"/>
      <c r="BD78" s="93"/>
      <c r="BE78" s="94" t="s">
        <v>292</v>
      </c>
      <c r="BF78" s="95"/>
      <c r="BG78" s="96"/>
      <c r="BH78" s="97"/>
      <c r="BI78" s="98" t="s">
        <v>292</v>
      </c>
      <c r="BK78" s="89"/>
      <c r="BL78" s="158"/>
      <c r="BM78" s="90">
        <v>38353</v>
      </c>
      <c r="BN78" s="91" t="s">
        <v>441</v>
      </c>
      <c r="BO78" s="92">
        <v>38188</v>
      </c>
      <c r="BP78" s="93">
        <v>39437</v>
      </c>
      <c r="BQ78" s="94" t="s">
        <v>867</v>
      </c>
      <c r="BR78" s="95">
        <v>1975</v>
      </c>
      <c r="BS78" s="96" t="s">
        <v>818</v>
      </c>
      <c r="BT78" s="97" t="s">
        <v>321</v>
      </c>
      <c r="BU78" s="98" t="s">
        <v>868</v>
      </c>
      <c r="BW78" s="89"/>
      <c r="BX78" s="158" t="s">
        <v>968</v>
      </c>
      <c r="BY78" s="90"/>
      <c r="BZ78" s="91"/>
      <c r="CA78" s="92"/>
      <c r="CB78" s="93"/>
      <c r="CC78" s="94" t="s">
        <v>292</v>
      </c>
      <c r="CD78" s="95"/>
      <c r="CE78" s="96"/>
      <c r="CF78" s="97"/>
      <c r="CG78" s="98" t="s">
        <v>292</v>
      </c>
      <c r="CI78" s="89"/>
      <c r="CJ78" s="158"/>
      <c r="CK78" s="90"/>
      <c r="CL78" s="91"/>
      <c r="CM78" s="92"/>
      <c r="CN78" s="93"/>
      <c r="CO78" s="94" t="s">
        <v>292</v>
      </c>
      <c r="CP78" s="95"/>
      <c r="CQ78" s="96"/>
      <c r="CR78" s="97"/>
      <c r="CS78" s="98" t="s">
        <v>292</v>
      </c>
      <c r="CU78" s="89"/>
      <c r="CV78" s="158"/>
      <c r="CW78" s="90"/>
      <c r="CX78" s="91"/>
      <c r="CY78" s="92"/>
      <c r="CZ78" s="93"/>
      <c r="DA78" s="94" t="s">
        <v>292</v>
      </c>
      <c r="DB78" s="95"/>
      <c r="DC78" s="96"/>
      <c r="DD78" s="97"/>
      <c r="DE78" s="98" t="s">
        <v>292</v>
      </c>
      <c r="DG78" s="89"/>
      <c r="DH78" s="158"/>
      <c r="DI78" s="90"/>
      <c r="DJ78" s="91"/>
      <c r="DK78" s="92"/>
      <c r="DL78" s="93"/>
      <c r="DM78" s="94" t="s">
        <v>292</v>
      </c>
      <c r="DN78" s="95"/>
      <c r="DO78" s="96"/>
      <c r="DP78" s="97"/>
      <c r="DQ78" s="98" t="s">
        <v>292</v>
      </c>
      <c r="DS78" s="89"/>
      <c r="DT78" s="158"/>
      <c r="DU78" s="90" t="str">
        <f t="shared" si="174"/>
        <v/>
      </c>
      <c r="DV78" s="91" t="str">
        <f t="shared" si="175"/>
        <v/>
      </c>
      <c r="DW78" s="92" t="str">
        <f t="shared" si="190"/>
        <v/>
      </c>
      <c r="DX78" s="93" t="str">
        <f t="shared" si="189"/>
        <v/>
      </c>
      <c r="DY78" s="94" t="str">
        <f t="shared" si="176"/>
        <v/>
      </c>
      <c r="DZ78" s="95" t="str">
        <f t="shared" si="177"/>
        <v/>
      </c>
      <c r="EA78" s="96" t="str">
        <f t="shared" si="178"/>
        <v/>
      </c>
      <c r="EB78" s="97" t="s">
        <v>292</v>
      </c>
      <c r="EC78" s="98" t="str">
        <f t="shared" si="179"/>
        <v/>
      </c>
      <c r="EE78" s="89"/>
      <c r="EF78" s="158"/>
      <c r="EG78" s="90" t="str">
        <f t="shared" si="180"/>
        <v/>
      </c>
      <c r="EH78" s="91" t="str">
        <f t="shared" si="181"/>
        <v/>
      </c>
      <c r="EI78" s="92" t="str">
        <f t="shared" si="182"/>
        <v/>
      </c>
      <c r="EJ78" s="93" t="str">
        <f t="shared" si="183"/>
        <v/>
      </c>
      <c r="EK78" s="94" t="str">
        <f t="shared" si="184"/>
        <v/>
      </c>
      <c r="EL78" s="95" t="str">
        <f t="shared" si="185"/>
        <v/>
      </c>
      <c r="EM78" s="96" t="str">
        <f t="shared" si="186"/>
        <v/>
      </c>
      <c r="EN78" s="97" t="str">
        <f t="shared" si="187"/>
        <v/>
      </c>
      <c r="EO78" s="98" t="str">
        <f t="shared" si="188"/>
        <v/>
      </c>
      <c r="EQ78" s="89"/>
      <c r="ER78" s="158"/>
      <c r="ES78" s="90" t="str">
        <f t="shared" si="191"/>
        <v/>
      </c>
      <c r="ET78" s="91" t="str">
        <f t="shared" si="192"/>
        <v/>
      </c>
      <c r="EU78" s="92"/>
      <c r="EV78" s="93"/>
      <c r="EW78" s="94" t="str">
        <f t="shared" si="193"/>
        <v/>
      </c>
      <c r="EX78" s="95" t="str">
        <f t="shared" si="194"/>
        <v/>
      </c>
      <c r="EY78" s="96" t="str">
        <f t="shared" si="195"/>
        <v/>
      </c>
      <c r="EZ78" s="97" t="str">
        <f t="shared" si="196"/>
        <v/>
      </c>
      <c r="FA78" s="98" t="str">
        <f t="shared" si="197"/>
        <v/>
      </c>
      <c r="FC78" s="89"/>
      <c r="FD78" s="158"/>
      <c r="FE78" s="90" t="str">
        <f t="shared" si="48"/>
        <v/>
      </c>
      <c r="FF78" s="91" t="str">
        <f t="shared" si="49"/>
        <v/>
      </c>
      <c r="FG78" s="92" t="str">
        <f t="shared" si="50"/>
        <v/>
      </c>
      <c r="FH78" s="93" t="str">
        <f t="shared" si="51"/>
        <v/>
      </c>
      <c r="FI78" s="94" t="str">
        <f t="shared" si="52"/>
        <v/>
      </c>
      <c r="FJ78" s="95" t="str">
        <f t="shared" si="53"/>
        <v/>
      </c>
      <c r="FK78" s="96" t="str">
        <f t="shared" si="54"/>
        <v/>
      </c>
      <c r="FL78" s="97" t="str">
        <f t="shared" si="55"/>
        <v/>
      </c>
      <c r="FM78" s="98" t="str">
        <f t="shared" si="56"/>
        <v/>
      </c>
      <c r="FO78" s="89"/>
      <c r="FP78" s="217"/>
      <c r="FQ78" s="90" t="str">
        <f>IF(FU78="","",#REF!)</f>
        <v/>
      </c>
      <c r="FR78" s="91" t="str">
        <f t="shared" si="198"/>
        <v/>
      </c>
      <c r="FS78" s="92"/>
      <c r="FT78" s="93"/>
      <c r="FU78" s="94" t="str">
        <f t="shared" si="199"/>
        <v/>
      </c>
      <c r="FV78" s="95" t="str">
        <f t="shared" si="200"/>
        <v/>
      </c>
      <c r="FW78" s="96" t="str">
        <f t="shared" si="201"/>
        <v/>
      </c>
      <c r="FX78" s="97" t="str">
        <f t="shared" si="202"/>
        <v/>
      </c>
      <c r="FY78" s="98" t="str">
        <f t="shared" si="203"/>
        <v/>
      </c>
      <c r="GA78" s="89"/>
      <c r="GB78" s="158"/>
      <c r="GC78" s="90" t="str">
        <f t="shared" si="204"/>
        <v/>
      </c>
      <c r="GD78" s="91" t="str">
        <f t="shared" si="205"/>
        <v/>
      </c>
      <c r="GE78" s="92"/>
      <c r="GF78" s="93"/>
      <c r="GG78" s="94" t="str">
        <f t="shared" si="206"/>
        <v/>
      </c>
      <c r="GH78" s="95" t="str">
        <f t="shared" si="207"/>
        <v/>
      </c>
      <c r="GI78" s="96" t="str">
        <f t="shared" si="208"/>
        <v/>
      </c>
      <c r="GJ78" s="97" t="str">
        <f t="shared" si="209"/>
        <v/>
      </c>
      <c r="GK78" s="98" t="str">
        <f t="shared" si="210"/>
        <v/>
      </c>
      <c r="GM78" s="89"/>
      <c r="GN78" s="158"/>
      <c r="GO78" s="90" t="str">
        <f t="shared" si="211"/>
        <v/>
      </c>
      <c r="GP78" s="91" t="str">
        <f t="shared" si="212"/>
        <v/>
      </c>
      <c r="GQ78" s="92"/>
      <c r="GR78" s="93"/>
      <c r="GS78" s="94" t="str">
        <f t="shared" si="213"/>
        <v/>
      </c>
      <c r="GT78" s="95" t="str">
        <f t="shared" si="214"/>
        <v/>
      </c>
      <c r="GU78" s="96" t="str">
        <f t="shared" si="215"/>
        <v/>
      </c>
      <c r="GV78" s="97" t="str">
        <f t="shared" si="216"/>
        <v/>
      </c>
      <c r="GW78" s="98" t="str">
        <f t="shared" si="217"/>
        <v/>
      </c>
      <c r="GY78" s="89"/>
      <c r="GZ78" s="158"/>
      <c r="HA78" s="90" t="str">
        <f t="shared" si="218"/>
        <v/>
      </c>
      <c r="HB78" s="91" t="str">
        <f t="shared" si="219"/>
        <v/>
      </c>
      <c r="HC78" s="92"/>
      <c r="HD78" s="93"/>
      <c r="HE78" s="94" t="str">
        <f t="shared" si="220"/>
        <v/>
      </c>
      <c r="HF78" s="95" t="str">
        <f t="shared" si="221"/>
        <v/>
      </c>
      <c r="HG78" s="96" t="str">
        <f t="shared" si="222"/>
        <v/>
      </c>
      <c r="HH78" s="97" t="str">
        <f t="shared" si="223"/>
        <v/>
      </c>
      <c r="HI78" s="98" t="str">
        <f t="shared" si="224"/>
        <v/>
      </c>
      <c r="HK78" s="89"/>
      <c r="HL78" s="158"/>
      <c r="HM78" s="90" t="str">
        <f t="shared" si="225"/>
        <v/>
      </c>
      <c r="HN78" s="91" t="str">
        <f t="shared" si="226"/>
        <v/>
      </c>
      <c r="HO78" s="92"/>
      <c r="HP78" s="93"/>
      <c r="HQ78" s="94" t="str">
        <f t="shared" si="227"/>
        <v/>
      </c>
      <c r="HR78" s="95" t="str">
        <f t="shared" si="228"/>
        <v/>
      </c>
      <c r="HS78" s="96" t="str">
        <f t="shared" si="229"/>
        <v/>
      </c>
      <c r="HT78" s="97" t="str">
        <f t="shared" si="230"/>
        <v/>
      </c>
      <c r="HU78" s="98" t="str">
        <f t="shared" si="231"/>
        <v/>
      </c>
      <c r="HW78" s="89"/>
      <c r="HX78" s="158"/>
      <c r="HY78" s="90" t="str">
        <f t="shared" si="232"/>
        <v/>
      </c>
      <c r="HZ78" s="91" t="str">
        <f t="shared" si="233"/>
        <v/>
      </c>
      <c r="IA78" s="92"/>
      <c r="IB78" s="93"/>
      <c r="IC78" s="94" t="str">
        <f t="shared" si="234"/>
        <v/>
      </c>
      <c r="ID78" s="95" t="str">
        <f t="shared" si="235"/>
        <v/>
      </c>
      <c r="IE78" s="96" t="str">
        <f t="shared" si="236"/>
        <v/>
      </c>
      <c r="IF78" s="97" t="str">
        <f t="shared" si="237"/>
        <v/>
      </c>
      <c r="IG78" s="98" t="str">
        <f t="shared" si="238"/>
        <v/>
      </c>
      <c r="II78" s="89"/>
      <c r="IJ78" s="158"/>
      <c r="IK78" s="90" t="str">
        <f t="shared" si="239"/>
        <v/>
      </c>
      <c r="IL78" s="91" t="str">
        <f t="shared" si="240"/>
        <v/>
      </c>
      <c r="IM78" s="92"/>
      <c r="IN78" s="93"/>
      <c r="IO78" s="94" t="str">
        <f t="shared" si="241"/>
        <v/>
      </c>
      <c r="IP78" s="95" t="str">
        <f t="shared" si="242"/>
        <v/>
      </c>
      <c r="IQ78" s="96" t="str">
        <f t="shared" si="243"/>
        <v/>
      </c>
      <c r="IR78" s="97" t="str">
        <f t="shared" si="244"/>
        <v/>
      </c>
      <c r="IS78" s="98" t="str">
        <f t="shared" si="245"/>
        <v/>
      </c>
      <c r="IU78" s="89"/>
      <c r="IV78" s="158"/>
      <c r="IW78" s="90" t="str">
        <f t="shared" si="246"/>
        <v/>
      </c>
      <c r="IX78" s="91" t="str">
        <f t="shared" si="247"/>
        <v/>
      </c>
      <c r="IY78" s="92"/>
      <c r="IZ78" s="93"/>
      <c r="JA78" s="94" t="str">
        <f t="shared" si="248"/>
        <v/>
      </c>
      <c r="JB78" s="95" t="str">
        <f t="shared" si="249"/>
        <v/>
      </c>
      <c r="JC78" s="96" t="str">
        <f t="shared" si="250"/>
        <v/>
      </c>
      <c r="JD78" s="97" t="str">
        <f t="shared" si="251"/>
        <v/>
      </c>
      <c r="JE78" s="98" t="str">
        <f t="shared" si="252"/>
        <v/>
      </c>
      <c r="JG78" s="89"/>
      <c r="JH78" s="146"/>
      <c r="JI78" s="90" t="str">
        <f t="shared" si="253"/>
        <v/>
      </c>
      <c r="JJ78" s="91" t="str">
        <f t="shared" si="254"/>
        <v/>
      </c>
      <c r="JK78" s="92"/>
      <c r="JL78" s="93"/>
      <c r="JM78" s="94" t="str">
        <f t="shared" si="255"/>
        <v/>
      </c>
      <c r="JN78" s="95" t="str">
        <f t="shared" si="256"/>
        <v/>
      </c>
      <c r="JO78" s="96" t="str">
        <f t="shared" si="257"/>
        <v/>
      </c>
      <c r="JP78" s="97" t="str">
        <f t="shared" si="258"/>
        <v/>
      </c>
      <c r="JQ78" s="98" t="str">
        <f t="shared" si="259"/>
        <v/>
      </c>
      <c r="JS78" s="89"/>
      <c r="JT78" s="146"/>
      <c r="JU78" s="90" t="str">
        <f t="shared" si="260"/>
        <v/>
      </c>
      <c r="JV78" s="91" t="str">
        <f t="shared" si="261"/>
        <v/>
      </c>
      <c r="JW78" s="92"/>
      <c r="JX78" s="93"/>
      <c r="JY78" s="94" t="str">
        <f t="shared" si="262"/>
        <v/>
      </c>
      <c r="JZ78" s="95" t="str">
        <f t="shared" si="263"/>
        <v/>
      </c>
      <c r="KA78" s="96" t="str">
        <f t="shared" si="264"/>
        <v/>
      </c>
      <c r="KB78" s="97" t="str">
        <f t="shared" si="265"/>
        <v/>
      </c>
      <c r="KC78" s="98" t="str">
        <f t="shared" si="266"/>
        <v/>
      </c>
      <c r="KE78" s="89"/>
      <c r="KF78" s="146"/>
    </row>
    <row r="79" spans="1:292" ht="13.5" customHeight="1">
      <c r="A79" s="16"/>
      <c r="B79" s="89" t="s">
        <v>966</v>
      </c>
      <c r="C79" s="89"/>
      <c r="D79" s="2" t="s">
        <v>967</v>
      </c>
      <c r="E79" s="90"/>
      <c r="F79" s="91"/>
      <c r="G79" s="92"/>
      <c r="H79" s="93"/>
      <c r="I79" s="94" t="s">
        <v>292</v>
      </c>
      <c r="J79" s="95"/>
      <c r="K79" s="96"/>
      <c r="L79" s="97"/>
      <c r="M79" s="98" t="s">
        <v>292</v>
      </c>
      <c r="O79" s="89"/>
      <c r="P79" s="158"/>
      <c r="Q79" s="90"/>
      <c r="R79" s="91"/>
      <c r="S79" s="92"/>
      <c r="T79" s="93"/>
      <c r="U79" s="94" t="s">
        <v>292</v>
      </c>
      <c r="V79" s="95"/>
      <c r="W79" s="96"/>
      <c r="X79" s="97"/>
      <c r="Y79" s="98" t="s">
        <v>292</v>
      </c>
      <c r="AA79" s="89"/>
      <c r="AB79" s="158"/>
      <c r="AC79" s="90"/>
      <c r="AD79" s="91"/>
      <c r="AE79" s="92"/>
      <c r="AF79" s="93"/>
      <c r="AG79" s="94" t="s">
        <v>292</v>
      </c>
      <c r="AH79" s="95"/>
      <c r="AI79" s="96"/>
      <c r="AJ79" s="97"/>
      <c r="AK79" s="98" t="s">
        <v>292</v>
      </c>
      <c r="AM79" s="89"/>
      <c r="AN79" s="158"/>
      <c r="AO79" s="90"/>
      <c r="AP79" s="91"/>
      <c r="AQ79" s="92"/>
      <c r="AR79" s="93"/>
      <c r="AS79" s="94" t="s">
        <v>292</v>
      </c>
      <c r="AT79" s="95"/>
      <c r="AU79" s="96"/>
      <c r="AV79" s="97"/>
      <c r="AW79" s="98" t="s">
        <v>292</v>
      </c>
      <c r="AY79" s="89"/>
      <c r="AZ79" s="158"/>
      <c r="BA79" s="90"/>
      <c r="BB79" s="91"/>
      <c r="BC79" s="92"/>
      <c r="BD79" s="93"/>
      <c r="BE79" s="94" t="s">
        <v>292</v>
      </c>
      <c r="BF79" s="95"/>
      <c r="BG79" s="96"/>
      <c r="BH79" s="97"/>
      <c r="BI79" s="98" t="s">
        <v>292</v>
      </c>
      <c r="BK79" s="89"/>
      <c r="BL79" s="158"/>
      <c r="BM79" s="90">
        <v>38353</v>
      </c>
      <c r="BN79" s="91" t="s">
        <v>441</v>
      </c>
      <c r="BO79" s="92">
        <v>38188</v>
      </c>
      <c r="BP79" s="93">
        <v>39437</v>
      </c>
      <c r="BQ79" s="94" t="s">
        <v>969</v>
      </c>
      <c r="BR79" s="95">
        <v>1969</v>
      </c>
      <c r="BS79" s="96" t="s">
        <v>790</v>
      </c>
      <c r="BT79" s="97" t="s">
        <v>321</v>
      </c>
      <c r="BU79" s="98" t="s">
        <v>970</v>
      </c>
      <c r="BW79" s="89"/>
      <c r="BX79" s="158" t="s">
        <v>971</v>
      </c>
      <c r="BY79" s="90"/>
      <c r="BZ79" s="91"/>
      <c r="CA79" s="92"/>
      <c r="CB79" s="93"/>
      <c r="CC79" s="94" t="s">
        <v>292</v>
      </c>
      <c r="CD79" s="95"/>
      <c r="CE79" s="96"/>
      <c r="CF79" s="97"/>
      <c r="CG79" s="98" t="s">
        <v>292</v>
      </c>
      <c r="CI79" s="89"/>
      <c r="CJ79" s="158"/>
      <c r="CK79" s="90"/>
      <c r="CL79" s="91"/>
      <c r="CM79" s="92"/>
      <c r="CN79" s="93"/>
      <c r="CO79" s="94" t="s">
        <v>292</v>
      </c>
      <c r="CP79" s="95"/>
      <c r="CQ79" s="96"/>
      <c r="CR79" s="97"/>
      <c r="CS79" s="98" t="s">
        <v>292</v>
      </c>
      <c r="CU79" s="89"/>
      <c r="CV79" s="158"/>
      <c r="CW79" s="90"/>
      <c r="CX79" s="91"/>
      <c r="CY79" s="92"/>
      <c r="CZ79" s="93"/>
      <c r="DA79" s="94" t="s">
        <v>292</v>
      </c>
      <c r="DB79" s="95"/>
      <c r="DC79" s="96"/>
      <c r="DD79" s="97"/>
      <c r="DE79" s="98" t="s">
        <v>292</v>
      </c>
      <c r="DG79" s="89"/>
      <c r="DH79" s="158"/>
      <c r="DI79" s="90"/>
      <c r="DJ79" s="91"/>
      <c r="DK79" s="92"/>
      <c r="DL79" s="93"/>
      <c r="DM79" s="94" t="s">
        <v>292</v>
      </c>
      <c r="DN79" s="95"/>
      <c r="DO79" s="96"/>
      <c r="DP79" s="97"/>
      <c r="DQ79" s="98" t="s">
        <v>292</v>
      </c>
      <c r="DS79" s="89"/>
      <c r="DT79" s="158"/>
      <c r="DU79" s="90" t="str">
        <f t="shared" si="174"/>
        <v/>
      </c>
      <c r="DV79" s="91" t="str">
        <f t="shared" si="175"/>
        <v/>
      </c>
      <c r="DW79" s="92" t="str">
        <f t="shared" si="190"/>
        <v/>
      </c>
      <c r="DX79" s="93" t="str">
        <f t="shared" si="189"/>
        <v/>
      </c>
      <c r="DY79" s="94" t="str">
        <f t="shared" si="176"/>
        <v/>
      </c>
      <c r="DZ79" s="95" t="str">
        <f t="shared" si="177"/>
        <v/>
      </c>
      <c r="EA79" s="96" t="str">
        <f t="shared" si="178"/>
        <v/>
      </c>
      <c r="EB79" s="97" t="s">
        <v>292</v>
      </c>
      <c r="EC79" s="98" t="str">
        <f t="shared" si="179"/>
        <v/>
      </c>
      <c r="EE79" s="89"/>
      <c r="EF79" s="158"/>
      <c r="EG79" s="90" t="str">
        <f t="shared" si="180"/>
        <v/>
      </c>
      <c r="EH79" s="91" t="str">
        <f t="shared" si="181"/>
        <v/>
      </c>
      <c r="EI79" s="92" t="str">
        <f t="shared" si="182"/>
        <v/>
      </c>
      <c r="EJ79" s="93" t="str">
        <f t="shared" si="183"/>
        <v/>
      </c>
      <c r="EK79" s="94" t="str">
        <f t="shared" si="184"/>
        <v/>
      </c>
      <c r="EL79" s="95" t="str">
        <f t="shared" si="185"/>
        <v/>
      </c>
      <c r="EM79" s="96" t="str">
        <f t="shared" si="186"/>
        <v/>
      </c>
      <c r="EN79" s="97" t="str">
        <f t="shared" si="187"/>
        <v/>
      </c>
      <c r="EO79" s="98" t="str">
        <f t="shared" si="188"/>
        <v/>
      </c>
      <c r="EQ79" s="89"/>
      <c r="ER79" s="158"/>
      <c r="ES79" s="90" t="str">
        <f t="shared" si="191"/>
        <v/>
      </c>
      <c r="ET79" s="91" t="str">
        <f t="shared" si="192"/>
        <v/>
      </c>
      <c r="EU79" s="92"/>
      <c r="EV79" s="93"/>
      <c r="EW79" s="94" t="str">
        <f t="shared" si="193"/>
        <v/>
      </c>
      <c r="EX79" s="95" t="str">
        <f t="shared" si="194"/>
        <v/>
      </c>
      <c r="EY79" s="96" t="str">
        <f t="shared" si="195"/>
        <v/>
      </c>
      <c r="EZ79" s="97" t="str">
        <f t="shared" si="196"/>
        <v/>
      </c>
      <c r="FA79" s="98" t="str">
        <f t="shared" si="197"/>
        <v/>
      </c>
      <c r="FC79" s="89"/>
      <c r="FD79" s="158"/>
      <c r="FE79" s="90" t="str">
        <f t="shared" si="48"/>
        <v/>
      </c>
      <c r="FF79" s="91" t="str">
        <f t="shared" si="49"/>
        <v/>
      </c>
      <c r="FG79" s="92" t="str">
        <f t="shared" si="50"/>
        <v/>
      </c>
      <c r="FH79" s="93" t="str">
        <f t="shared" si="51"/>
        <v/>
      </c>
      <c r="FI79" s="94" t="str">
        <f t="shared" si="52"/>
        <v/>
      </c>
      <c r="FJ79" s="95" t="str">
        <f t="shared" si="53"/>
        <v/>
      </c>
      <c r="FK79" s="96" t="str">
        <f t="shared" si="54"/>
        <v/>
      </c>
      <c r="FL79" s="97" t="str">
        <f t="shared" si="55"/>
        <v/>
      </c>
      <c r="FM79" s="98" t="str">
        <f t="shared" si="56"/>
        <v/>
      </c>
      <c r="FO79" s="89"/>
      <c r="FP79" s="217"/>
      <c r="FQ79" s="90" t="str">
        <f>IF(FU79="","",#REF!)</f>
        <v/>
      </c>
      <c r="FR79" s="91" t="str">
        <f t="shared" si="198"/>
        <v/>
      </c>
      <c r="FS79" s="92"/>
      <c r="FT79" s="93"/>
      <c r="FU79" s="94" t="str">
        <f t="shared" si="199"/>
        <v/>
      </c>
      <c r="FV79" s="95" t="str">
        <f t="shared" si="200"/>
        <v/>
      </c>
      <c r="FW79" s="96" t="str">
        <f t="shared" si="201"/>
        <v/>
      </c>
      <c r="FX79" s="97" t="str">
        <f t="shared" si="202"/>
        <v/>
      </c>
      <c r="FY79" s="98" t="str">
        <f t="shared" si="203"/>
        <v/>
      </c>
      <c r="GA79" s="89"/>
      <c r="GB79" s="158"/>
      <c r="GC79" s="90" t="str">
        <f t="shared" si="204"/>
        <v/>
      </c>
      <c r="GD79" s="91" t="str">
        <f t="shared" si="205"/>
        <v/>
      </c>
      <c r="GE79" s="92"/>
      <c r="GF79" s="93"/>
      <c r="GG79" s="94" t="str">
        <f t="shared" si="206"/>
        <v/>
      </c>
      <c r="GH79" s="95" t="str">
        <f t="shared" si="207"/>
        <v/>
      </c>
      <c r="GI79" s="96" t="str">
        <f t="shared" si="208"/>
        <v/>
      </c>
      <c r="GJ79" s="97" t="str">
        <f t="shared" si="209"/>
        <v/>
      </c>
      <c r="GK79" s="98" t="str">
        <f t="shared" si="210"/>
        <v/>
      </c>
      <c r="GM79" s="89"/>
      <c r="GN79" s="158"/>
      <c r="GO79" s="90" t="str">
        <f t="shared" si="211"/>
        <v/>
      </c>
      <c r="GP79" s="91" t="str">
        <f t="shared" si="212"/>
        <v/>
      </c>
      <c r="GQ79" s="92"/>
      <c r="GR79" s="93"/>
      <c r="GS79" s="94" t="str">
        <f t="shared" si="213"/>
        <v/>
      </c>
      <c r="GT79" s="95" t="str">
        <f t="shared" si="214"/>
        <v/>
      </c>
      <c r="GU79" s="96" t="str">
        <f t="shared" si="215"/>
        <v/>
      </c>
      <c r="GV79" s="97" t="str">
        <f t="shared" si="216"/>
        <v/>
      </c>
      <c r="GW79" s="98" t="str">
        <f t="shared" si="217"/>
        <v/>
      </c>
      <c r="GY79" s="89"/>
      <c r="GZ79" s="158"/>
      <c r="HA79" s="90" t="str">
        <f t="shared" si="218"/>
        <v/>
      </c>
      <c r="HB79" s="91" t="str">
        <f t="shared" si="219"/>
        <v/>
      </c>
      <c r="HC79" s="92"/>
      <c r="HD79" s="93"/>
      <c r="HE79" s="94" t="str">
        <f t="shared" si="220"/>
        <v/>
      </c>
      <c r="HF79" s="95" t="str">
        <f t="shared" si="221"/>
        <v/>
      </c>
      <c r="HG79" s="96" t="str">
        <f t="shared" si="222"/>
        <v/>
      </c>
      <c r="HH79" s="97" t="str">
        <f t="shared" si="223"/>
        <v/>
      </c>
      <c r="HI79" s="98" t="str">
        <f t="shared" si="224"/>
        <v/>
      </c>
      <c r="HK79" s="89"/>
      <c r="HL79" s="158"/>
      <c r="HM79" s="90" t="str">
        <f t="shared" si="225"/>
        <v/>
      </c>
      <c r="HN79" s="91" t="str">
        <f t="shared" si="226"/>
        <v/>
      </c>
      <c r="HO79" s="92"/>
      <c r="HP79" s="93"/>
      <c r="HQ79" s="94" t="str">
        <f t="shared" si="227"/>
        <v/>
      </c>
      <c r="HR79" s="95" t="str">
        <f t="shared" si="228"/>
        <v/>
      </c>
      <c r="HS79" s="96" t="str">
        <f t="shared" si="229"/>
        <v/>
      </c>
      <c r="HT79" s="97" t="str">
        <f t="shared" si="230"/>
        <v/>
      </c>
      <c r="HU79" s="98" t="str">
        <f t="shared" si="231"/>
        <v/>
      </c>
      <c r="HW79" s="89"/>
      <c r="HX79" s="158"/>
      <c r="HY79" s="90" t="str">
        <f t="shared" si="232"/>
        <v/>
      </c>
      <c r="HZ79" s="91" t="str">
        <f t="shared" si="233"/>
        <v/>
      </c>
      <c r="IA79" s="92"/>
      <c r="IB79" s="93"/>
      <c r="IC79" s="94" t="str">
        <f t="shared" si="234"/>
        <v/>
      </c>
      <c r="ID79" s="95" t="str">
        <f t="shared" si="235"/>
        <v/>
      </c>
      <c r="IE79" s="96" t="str">
        <f t="shared" si="236"/>
        <v/>
      </c>
      <c r="IF79" s="97" t="str">
        <f t="shared" si="237"/>
        <v/>
      </c>
      <c r="IG79" s="98" t="str">
        <f t="shared" si="238"/>
        <v/>
      </c>
      <c r="II79" s="89"/>
      <c r="IJ79" s="158"/>
      <c r="IK79" s="90" t="str">
        <f t="shared" si="239"/>
        <v/>
      </c>
      <c r="IL79" s="91" t="str">
        <f t="shared" si="240"/>
        <v/>
      </c>
      <c r="IM79" s="92"/>
      <c r="IN79" s="93"/>
      <c r="IO79" s="94" t="str">
        <f t="shared" si="241"/>
        <v/>
      </c>
      <c r="IP79" s="95" t="str">
        <f t="shared" si="242"/>
        <v/>
      </c>
      <c r="IQ79" s="96" t="str">
        <f t="shared" si="243"/>
        <v/>
      </c>
      <c r="IR79" s="97" t="str">
        <f t="shared" si="244"/>
        <v/>
      </c>
      <c r="IS79" s="98" t="str">
        <f t="shared" si="245"/>
        <v/>
      </c>
      <c r="IU79" s="89"/>
      <c r="IV79" s="158"/>
      <c r="IW79" s="90" t="str">
        <f t="shared" si="246"/>
        <v/>
      </c>
      <c r="IX79" s="91" t="str">
        <f t="shared" si="247"/>
        <v/>
      </c>
      <c r="IY79" s="92"/>
      <c r="IZ79" s="93"/>
      <c r="JA79" s="94" t="str">
        <f t="shared" si="248"/>
        <v/>
      </c>
      <c r="JB79" s="95" t="str">
        <f t="shared" si="249"/>
        <v/>
      </c>
      <c r="JC79" s="96" t="str">
        <f t="shared" si="250"/>
        <v/>
      </c>
      <c r="JD79" s="97" t="str">
        <f t="shared" si="251"/>
        <v/>
      </c>
      <c r="JE79" s="98" t="str">
        <f t="shared" si="252"/>
        <v/>
      </c>
      <c r="JG79" s="89"/>
      <c r="JH79" s="146"/>
      <c r="JI79" s="90" t="str">
        <f t="shared" si="253"/>
        <v/>
      </c>
      <c r="JJ79" s="91" t="str">
        <f t="shared" si="254"/>
        <v/>
      </c>
      <c r="JK79" s="92"/>
      <c r="JL79" s="93"/>
      <c r="JM79" s="94" t="str">
        <f t="shared" si="255"/>
        <v/>
      </c>
      <c r="JN79" s="95" t="str">
        <f t="shared" si="256"/>
        <v/>
      </c>
      <c r="JO79" s="96" t="str">
        <f t="shared" si="257"/>
        <v/>
      </c>
      <c r="JP79" s="97" t="str">
        <f t="shared" si="258"/>
        <v/>
      </c>
      <c r="JQ79" s="98" t="str">
        <f t="shared" si="259"/>
        <v/>
      </c>
      <c r="JS79" s="89"/>
      <c r="JT79" s="146"/>
      <c r="JU79" s="90" t="str">
        <f t="shared" si="260"/>
        <v/>
      </c>
      <c r="JV79" s="91" t="str">
        <f t="shared" si="261"/>
        <v/>
      </c>
      <c r="JW79" s="92"/>
      <c r="JX79" s="93"/>
      <c r="JY79" s="94" t="str">
        <f t="shared" si="262"/>
        <v/>
      </c>
      <c r="JZ79" s="95" t="str">
        <f t="shared" si="263"/>
        <v/>
      </c>
      <c r="KA79" s="96" t="str">
        <f t="shared" si="264"/>
        <v/>
      </c>
      <c r="KB79" s="97" t="str">
        <f t="shared" si="265"/>
        <v/>
      </c>
      <c r="KC79" s="98" t="str">
        <f t="shared" si="266"/>
        <v/>
      </c>
      <c r="KE79" s="89"/>
      <c r="KF79" s="146"/>
    </row>
    <row r="80" spans="1:292" ht="13.5" customHeight="1">
      <c r="A80" s="16"/>
      <c r="B80" s="89" t="s">
        <v>972</v>
      </c>
      <c r="C80" s="89"/>
      <c r="D80" s="2" t="s">
        <v>973</v>
      </c>
      <c r="E80" s="90">
        <v>33239</v>
      </c>
      <c r="F80" s="91" t="s">
        <v>788</v>
      </c>
      <c r="G80" s="92">
        <v>32272</v>
      </c>
      <c r="H80" s="93">
        <v>33514</v>
      </c>
      <c r="I80" s="94" t="s">
        <v>974</v>
      </c>
      <c r="J80" s="95">
        <v>1945</v>
      </c>
      <c r="K80" s="96" t="s">
        <v>790</v>
      </c>
      <c r="L80" s="97" t="s">
        <v>296</v>
      </c>
      <c r="M80" s="98" t="s">
        <v>975</v>
      </c>
      <c r="O80" s="89"/>
      <c r="P80" s="158"/>
      <c r="Q80" s="90">
        <v>33510</v>
      </c>
      <c r="R80" s="91" t="s">
        <v>437</v>
      </c>
      <c r="S80" s="92">
        <v>33514</v>
      </c>
      <c r="T80" s="93">
        <v>33676</v>
      </c>
      <c r="U80" s="94" t="s">
        <v>974</v>
      </c>
      <c r="V80" s="95">
        <v>1945</v>
      </c>
      <c r="W80" s="96" t="s">
        <v>790</v>
      </c>
      <c r="X80" s="97" t="s">
        <v>296</v>
      </c>
      <c r="Y80" s="98" t="s">
        <v>975</v>
      </c>
      <c r="AA80" s="89"/>
      <c r="AB80" s="158"/>
      <c r="AC80" s="90">
        <v>33676</v>
      </c>
      <c r="AD80" s="91" t="s">
        <v>438</v>
      </c>
      <c r="AE80" s="92">
        <v>33676</v>
      </c>
      <c r="AF80" s="93">
        <v>34873</v>
      </c>
      <c r="AG80" s="94" t="s">
        <v>976</v>
      </c>
      <c r="AH80" s="95">
        <v>1943</v>
      </c>
      <c r="AI80" s="96" t="s">
        <v>818</v>
      </c>
      <c r="AJ80" s="97" t="s">
        <v>296</v>
      </c>
      <c r="AK80" s="98" t="s">
        <v>977</v>
      </c>
      <c r="AM80" s="89"/>
      <c r="AN80" s="158"/>
      <c r="AO80" s="90"/>
      <c r="AP80" s="91"/>
      <c r="AQ80" s="92"/>
      <c r="AR80" s="93"/>
      <c r="AS80" s="94" t="s">
        <v>292</v>
      </c>
      <c r="AT80" s="95"/>
      <c r="AU80" s="96"/>
      <c r="AV80" s="97"/>
      <c r="AW80" s="98" t="s">
        <v>292</v>
      </c>
      <c r="AY80" s="89"/>
      <c r="AZ80" s="158"/>
      <c r="BA80" s="90"/>
      <c r="BB80" s="91"/>
      <c r="BC80" s="92"/>
      <c r="BD80" s="93"/>
      <c r="BE80" s="94" t="s">
        <v>292</v>
      </c>
      <c r="BF80" s="95"/>
      <c r="BG80" s="96"/>
      <c r="BH80" s="97"/>
      <c r="BI80" s="98" t="s">
        <v>292</v>
      </c>
      <c r="BK80" s="89"/>
      <c r="BL80" s="158"/>
      <c r="BM80" s="90"/>
      <c r="BN80" s="91"/>
      <c r="BO80" s="92"/>
      <c r="BP80" s="93"/>
      <c r="BQ80" s="94" t="s">
        <v>292</v>
      </c>
      <c r="BR80" s="95"/>
      <c r="BS80" s="96"/>
      <c r="BT80" s="97"/>
      <c r="BU80" s="98" t="s">
        <v>292</v>
      </c>
      <c r="BW80" s="89"/>
      <c r="BX80" s="158"/>
      <c r="BY80" s="90"/>
      <c r="BZ80" s="91"/>
      <c r="CA80" s="92"/>
      <c r="CB80" s="93"/>
      <c r="CC80" s="94" t="s">
        <v>292</v>
      </c>
      <c r="CD80" s="95"/>
      <c r="CE80" s="96"/>
      <c r="CF80" s="97"/>
      <c r="CG80" s="98" t="s">
        <v>292</v>
      </c>
      <c r="CI80" s="89"/>
      <c r="CJ80" s="158"/>
      <c r="CK80" s="90"/>
      <c r="CL80" s="91"/>
      <c r="CM80" s="92"/>
      <c r="CN80" s="93"/>
      <c r="CO80" s="94" t="s">
        <v>292</v>
      </c>
      <c r="CP80" s="95"/>
      <c r="CQ80" s="96"/>
      <c r="CR80" s="97"/>
      <c r="CS80" s="98" t="s">
        <v>292</v>
      </c>
      <c r="CU80" s="89"/>
      <c r="CV80" s="158"/>
      <c r="CW80" s="90"/>
      <c r="CX80" s="91"/>
      <c r="CY80" s="92"/>
      <c r="CZ80" s="93"/>
      <c r="DA80" s="94" t="s">
        <v>292</v>
      </c>
      <c r="DB80" s="95"/>
      <c r="DC80" s="96"/>
      <c r="DD80" s="97"/>
      <c r="DE80" s="98" t="s">
        <v>292</v>
      </c>
      <c r="DG80" s="89"/>
      <c r="DH80" s="158"/>
      <c r="DI80" s="90"/>
      <c r="DJ80" s="91"/>
      <c r="DK80" s="92"/>
      <c r="DL80" s="93"/>
      <c r="DM80" s="94" t="s">
        <v>292</v>
      </c>
      <c r="DN80" s="95"/>
      <c r="DO80" s="96"/>
      <c r="DP80" s="97"/>
      <c r="DQ80" s="98" t="s">
        <v>292</v>
      </c>
      <c r="DS80" s="89"/>
      <c r="DT80" s="158"/>
      <c r="DU80" s="90" t="str">
        <f t="shared" si="174"/>
        <v/>
      </c>
      <c r="DV80" s="91" t="str">
        <f t="shared" si="175"/>
        <v/>
      </c>
      <c r="DW80" s="92" t="str">
        <f t="shared" si="190"/>
        <v/>
      </c>
      <c r="DX80" s="93" t="str">
        <f t="shared" si="189"/>
        <v/>
      </c>
      <c r="DY80" s="94" t="str">
        <f t="shared" si="176"/>
        <v/>
      </c>
      <c r="DZ80" s="95" t="str">
        <f t="shared" si="177"/>
        <v/>
      </c>
      <c r="EA80" s="96" t="str">
        <f t="shared" si="178"/>
        <v/>
      </c>
      <c r="EB80" s="97" t="s">
        <v>292</v>
      </c>
      <c r="EC80" s="98" t="str">
        <f t="shared" si="179"/>
        <v/>
      </c>
      <c r="EE80" s="89"/>
      <c r="EF80" s="158"/>
      <c r="EG80" s="90" t="str">
        <f t="shared" si="180"/>
        <v/>
      </c>
      <c r="EH80" s="91" t="str">
        <f t="shared" si="181"/>
        <v/>
      </c>
      <c r="EI80" s="92" t="str">
        <f t="shared" si="182"/>
        <v/>
      </c>
      <c r="EJ80" s="93" t="str">
        <f t="shared" si="183"/>
        <v/>
      </c>
      <c r="EK80" s="94" t="str">
        <f t="shared" si="184"/>
        <v/>
      </c>
      <c r="EL80" s="95" t="str">
        <f t="shared" si="185"/>
        <v/>
      </c>
      <c r="EM80" s="96" t="str">
        <f t="shared" si="186"/>
        <v/>
      </c>
      <c r="EN80" s="97" t="str">
        <f t="shared" si="187"/>
        <v/>
      </c>
      <c r="EO80" s="98" t="str">
        <f t="shared" si="188"/>
        <v/>
      </c>
      <c r="EQ80" s="89"/>
      <c r="ER80" s="158"/>
      <c r="ES80" s="90" t="str">
        <f t="shared" si="191"/>
        <v/>
      </c>
      <c r="ET80" s="91" t="str">
        <f t="shared" si="192"/>
        <v/>
      </c>
      <c r="EU80" s="92"/>
      <c r="EV80" s="93"/>
      <c r="EW80" s="94" t="str">
        <f t="shared" si="193"/>
        <v/>
      </c>
      <c r="EX80" s="95" t="str">
        <f t="shared" si="194"/>
        <v/>
      </c>
      <c r="EY80" s="96" t="str">
        <f t="shared" si="195"/>
        <v/>
      </c>
      <c r="EZ80" s="97" t="str">
        <f t="shared" si="196"/>
        <v/>
      </c>
      <c r="FA80" s="98" t="str">
        <f t="shared" si="197"/>
        <v/>
      </c>
      <c r="FC80" s="89"/>
      <c r="FD80" s="158"/>
      <c r="FE80" s="90" t="str">
        <f t="shared" si="48"/>
        <v/>
      </c>
      <c r="FF80" s="91" t="str">
        <f t="shared" si="49"/>
        <v/>
      </c>
      <c r="FG80" s="92" t="str">
        <f t="shared" si="50"/>
        <v/>
      </c>
      <c r="FH80" s="93" t="str">
        <f t="shared" si="51"/>
        <v/>
      </c>
      <c r="FI80" s="94" t="str">
        <f t="shared" si="52"/>
        <v/>
      </c>
      <c r="FJ80" s="95" t="str">
        <f t="shared" si="53"/>
        <v/>
      </c>
      <c r="FK80" s="96" t="str">
        <f t="shared" si="54"/>
        <v/>
      </c>
      <c r="FL80" s="97" t="str">
        <f t="shared" si="55"/>
        <v/>
      </c>
      <c r="FM80" s="98" t="str">
        <f t="shared" si="56"/>
        <v/>
      </c>
      <c r="FO80" s="89"/>
      <c r="FP80" s="217"/>
      <c r="FQ80" s="90" t="str">
        <f>IF(FU80="","",#REF!)</f>
        <v/>
      </c>
      <c r="FR80" s="91" t="str">
        <f t="shared" si="198"/>
        <v/>
      </c>
      <c r="FS80" s="92"/>
      <c r="FT80" s="93"/>
      <c r="FU80" s="94" t="str">
        <f t="shared" si="199"/>
        <v/>
      </c>
      <c r="FV80" s="95" t="str">
        <f t="shared" si="200"/>
        <v/>
      </c>
      <c r="FW80" s="96" t="str">
        <f t="shared" si="201"/>
        <v/>
      </c>
      <c r="FX80" s="97" t="str">
        <f t="shared" si="202"/>
        <v/>
      </c>
      <c r="FY80" s="98" t="str">
        <f t="shared" si="203"/>
        <v/>
      </c>
      <c r="GA80" s="89"/>
      <c r="GB80" s="158"/>
      <c r="GC80" s="90" t="str">
        <f t="shared" si="204"/>
        <v/>
      </c>
      <c r="GD80" s="91" t="str">
        <f t="shared" si="205"/>
        <v/>
      </c>
      <c r="GE80" s="92"/>
      <c r="GF80" s="93"/>
      <c r="GG80" s="94" t="str">
        <f t="shared" si="206"/>
        <v/>
      </c>
      <c r="GH80" s="95" t="str">
        <f t="shared" si="207"/>
        <v/>
      </c>
      <c r="GI80" s="96" t="str">
        <f t="shared" si="208"/>
        <v/>
      </c>
      <c r="GJ80" s="97" t="str">
        <f t="shared" si="209"/>
        <v/>
      </c>
      <c r="GK80" s="98" t="str">
        <f t="shared" si="210"/>
        <v/>
      </c>
      <c r="GM80" s="89"/>
      <c r="GN80" s="158"/>
      <c r="GO80" s="90" t="str">
        <f t="shared" si="211"/>
        <v/>
      </c>
      <c r="GP80" s="91" t="str">
        <f t="shared" si="212"/>
        <v/>
      </c>
      <c r="GQ80" s="92"/>
      <c r="GR80" s="93"/>
      <c r="GS80" s="94" t="str">
        <f t="shared" si="213"/>
        <v/>
      </c>
      <c r="GT80" s="95" t="str">
        <f t="shared" si="214"/>
        <v/>
      </c>
      <c r="GU80" s="96" t="str">
        <f t="shared" si="215"/>
        <v/>
      </c>
      <c r="GV80" s="97" t="str">
        <f t="shared" si="216"/>
        <v/>
      </c>
      <c r="GW80" s="98" t="str">
        <f t="shared" si="217"/>
        <v/>
      </c>
      <c r="GY80" s="89"/>
      <c r="GZ80" s="158"/>
      <c r="HA80" s="90" t="str">
        <f t="shared" si="218"/>
        <v/>
      </c>
      <c r="HB80" s="91" t="str">
        <f t="shared" si="219"/>
        <v/>
      </c>
      <c r="HC80" s="92"/>
      <c r="HD80" s="93"/>
      <c r="HE80" s="94" t="str">
        <f t="shared" si="220"/>
        <v/>
      </c>
      <c r="HF80" s="95" t="str">
        <f t="shared" si="221"/>
        <v/>
      </c>
      <c r="HG80" s="96" t="str">
        <f t="shared" si="222"/>
        <v/>
      </c>
      <c r="HH80" s="97" t="str">
        <f t="shared" si="223"/>
        <v/>
      </c>
      <c r="HI80" s="98" t="str">
        <f t="shared" si="224"/>
        <v/>
      </c>
      <c r="HK80" s="89"/>
      <c r="HL80" s="158"/>
      <c r="HM80" s="90" t="str">
        <f t="shared" si="225"/>
        <v/>
      </c>
      <c r="HN80" s="91" t="str">
        <f t="shared" si="226"/>
        <v/>
      </c>
      <c r="HO80" s="92"/>
      <c r="HP80" s="93"/>
      <c r="HQ80" s="94" t="str">
        <f t="shared" si="227"/>
        <v/>
      </c>
      <c r="HR80" s="95" t="str">
        <f t="shared" si="228"/>
        <v/>
      </c>
      <c r="HS80" s="96" t="str">
        <f t="shared" si="229"/>
        <v/>
      </c>
      <c r="HT80" s="97" t="str">
        <f t="shared" si="230"/>
        <v/>
      </c>
      <c r="HU80" s="98" t="str">
        <f t="shared" si="231"/>
        <v/>
      </c>
      <c r="HW80" s="89"/>
      <c r="HX80" s="158"/>
      <c r="HY80" s="90" t="str">
        <f t="shared" si="232"/>
        <v/>
      </c>
      <c r="HZ80" s="91" t="str">
        <f t="shared" si="233"/>
        <v/>
      </c>
      <c r="IA80" s="92"/>
      <c r="IB80" s="93"/>
      <c r="IC80" s="94" t="str">
        <f t="shared" si="234"/>
        <v/>
      </c>
      <c r="ID80" s="95" t="str">
        <f t="shared" si="235"/>
        <v/>
      </c>
      <c r="IE80" s="96" t="str">
        <f t="shared" si="236"/>
        <v/>
      </c>
      <c r="IF80" s="97" t="str">
        <f t="shared" si="237"/>
        <v/>
      </c>
      <c r="IG80" s="98" t="str">
        <f t="shared" si="238"/>
        <v/>
      </c>
      <c r="II80" s="89"/>
      <c r="IJ80" s="158"/>
      <c r="IK80" s="90" t="str">
        <f t="shared" si="239"/>
        <v/>
      </c>
      <c r="IL80" s="91" t="str">
        <f t="shared" si="240"/>
        <v/>
      </c>
      <c r="IM80" s="92"/>
      <c r="IN80" s="93"/>
      <c r="IO80" s="94" t="str">
        <f t="shared" si="241"/>
        <v/>
      </c>
      <c r="IP80" s="95" t="str">
        <f t="shared" si="242"/>
        <v/>
      </c>
      <c r="IQ80" s="96" t="str">
        <f t="shared" si="243"/>
        <v/>
      </c>
      <c r="IR80" s="97" t="str">
        <f t="shared" si="244"/>
        <v/>
      </c>
      <c r="IS80" s="98" t="str">
        <f t="shared" si="245"/>
        <v/>
      </c>
      <c r="IU80" s="89"/>
      <c r="IV80" s="158"/>
      <c r="IW80" s="90" t="str">
        <f t="shared" si="246"/>
        <v/>
      </c>
      <c r="IX80" s="91" t="str">
        <f t="shared" si="247"/>
        <v/>
      </c>
      <c r="IY80" s="92"/>
      <c r="IZ80" s="93"/>
      <c r="JA80" s="94" t="str">
        <f t="shared" si="248"/>
        <v/>
      </c>
      <c r="JB80" s="95" t="str">
        <f t="shared" si="249"/>
        <v/>
      </c>
      <c r="JC80" s="96" t="str">
        <f t="shared" si="250"/>
        <v/>
      </c>
      <c r="JD80" s="97" t="str">
        <f t="shared" si="251"/>
        <v/>
      </c>
      <c r="JE80" s="98" t="str">
        <f t="shared" si="252"/>
        <v/>
      </c>
      <c r="JG80" s="89"/>
      <c r="JH80" s="146"/>
      <c r="JI80" s="90" t="str">
        <f t="shared" si="253"/>
        <v/>
      </c>
      <c r="JJ80" s="91" t="str">
        <f t="shared" si="254"/>
        <v/>
      </c>
      <c r="JK80" s="92"/>
      <c r="JL80" s="93"/>
      <c r="JM80" s="94" t="str">
        <f t="shared" si="255"/>
        <v/>
      </c>
      <c r="JN80" s="95" t="str">
        <f t="shared" si="256"/>
        <v/>
      </c>
      <c r="JO80" s="96" t="str">
        <f t="shared" si="257"/>
        <v/>
      </c>
      <c r="JP80" s="97" t="str">
        <f t="shared" si="258"/>
        <v/>
      </c>
      <c r="JQ80" s="98" t="str">
        <f t="shared" si="259"/>
        <v/>
      </c>
      <c r="JS80" s="89"/>
      <c r="JT80" s="146"/>
      <c r="JU80" s="90" t="str">
        <f t="shared" si="260"/>
        <v/>
      </c>
      <c r="JV80" s="91" t="str">
        <f t="shared" si="261"/>
        <v/>
      </c>
      <c r="JW80" s="92"/>
      <c r="JX80" s="93"/>
      <c r="JY80" s="94" t="str">
        <f t="shared" si="262"/>
        <v/>
      </c>
      <c r="JZ80" s="95" t="str">
        <f t="shared" si="263"/>
        <v/>
      </c>
      <c r="KA80" s="96" t="str">
        <f t="shared" si="264"/>
        <v/>
      </c>
      <c r="KB80" s="97" t="str">
        <f t="shared" si="265"/>
        <v/>
      </c>
      <c r="KC80" s="98" t="str">
        <f t="shared" si="266"/>
        <v/>
      </c>
      <c r="KE80" s="89"/>
      <c r="KF80" s="146"/>
    </row>
    <row r="81" spans="1:292" ht="13.5" customHeight="1">
      <c r="A81" s="16"/>
      <c r="B81" s="89" t="s">
        <v>1553</v>
      </c>
      <c r="C81" s="89" t="s">
        <v>1547</v>
      </c>
      <c r="E81" s="90"/>
      <c r="F81" s="91"/>
      <c r="G81" s="92"/>
      <c r="H81" s="93"/>
      <c r="I81" s="94"/>
      <c r="J81" s="95"/>
      <c r="K81" s="96"/>
      <c r="L81" s="97"/>
      <c r="M81" s="98"/>
      <c r="O81" s="89"/>
      <c r="P81" s="158"/>
      <c r="Q81" s="90"/>
      <c r="R81" s="91"/>
      <c r="S81" s="92"/>
      <c r="T81" s="93"/>
      <c r="U81" s="94"/>
      <c r="V81" s="95"/>
      <c r="W81" s="96"/>
      <c r="X81" s="97"/>
      <c r="Y81" s="98"/>
      <c r="AA81" s="89"/>
      <c r="AB81" s="158"/>
      <c r="AC81" s="90"/>
      <c r="AD81" s="91"/>
      <c r="AE81" s="92"/>
      <c r="AF81" s="93"/>
      <c r="AG81" s="94"/>
      <c r="AH81" s="95"/>
      <c r="AI81" s="96"/>
      <c r="AJ81" s="97"/>
      <c r="AK81" s="98"/>
      <c r="AM81" s="89"/>
      <c r="AN81" s="158"/>
      <c r="AO81" s="90"/>
      <c r="AP81" s="91"/>
      <c r="AQ81" s="92"/>
      <c r="AR81" s="93"/>
      <c r="AS81" s="94"/>
      <c r="AT81" s="95"/>
      <c r="AU81" s="96"/>
      <c r="AV81" s="97"/>
      <c r="AW81" s="98"/>
      <c r="AY81" s="89"/>
      <c r="AZ81" s="158"/>
      <c r="BA81" s="90"/>
      <c r="BB81" s="91"/>
      <c r="BC81" s="92"/>
      <c r="BD81" s="93"/>
      <c r="BE81" s="94"/>
      <c r="BF81" s="95"/>
      <c r="BG81" s="96"/>
      <c r="BH81" s="97"/>
      <c r="BI81" s="98"/>
      <c r="BK81" s="89"/>
      <c r="BL81" s="158"/>
      <c r="BM81" s="90"/>
      <c r="BN81" s="91"/>
      <c r="BO81" s="92"/>
      <c r="BP81" s="93"/>
      <c r="BQ81" s="94"/>
      <c r="BR81" s="95"/>
      <c r="BS81" s="96"/>
      <c r="BT81" s="97"/>
      <c r="BU81" s="98"/>
      <c r="BW81" s="89"/>
      <c r="BX81" s="158"/>
      <c r="BY81" s="90"/>
      <c r="BZ81" s="91"/>
      <c r="CA81" s="92"/>
      <c r="CB81" s="93"/>
      <c r="CC81" s="94"/>
      <c r="CD81" s="95"/>
      <c r="CE81" s="96"/>
      <c r="CF81" s="97"/>
      <c r="CG81" s="98"/>
      <c r="CI81" s="89"/>
      <c r="CJ81" s="158"/>
      <c r="CK81" s="90"/>
      <c r="CL81" s="91"/>
      <c r="CM81" s="92"/>
      <c r="CN81" s="93"/>
      <c r="CO81" s="94"/>
      <c r="CP81" s="95"/>
      <c r="CQ81" s="96"/>
      <c r="CR81" s="97"/>
      <c r="CS81" s="98"/>
      <c r="CU81" s="89"/>
      <c r="CV81" s="158"/>
      <c r="CW81" s="90"/>
      <c r="CX81" s="91"/>
      <c r="CY81" s="92"/>
      <c r="CZ81" s="93"/>
      <c r="DA81" s="94"/>
      <c r="DB81" s="95"/>
      <c r="DC81" s="96"/>
      <c r="DD81" s="97"/>
      <c r="DE81" s="98"/>
      <c r="DG81" s="89"/>
      <c r="DH81" s="158"/>
      <c r="DI81" s="90"/>
      <c r="DJ81" s="91"/>
      <c r="DK81" s="92"/>
      <c r="DL81" s="93"/>
      <c r="DM81" s="94"/>
      <c r="DN81" s="95"/>
      <c r="DO81" s="96"/>
      <c r="DP81" s="97"/>
      <c r="DQ81" s="98"/>
      <c r="DS81" s="89"/>
      <c r="DT81" s="158"/>
      <c r="DU81" s="90"/>
      <c r="DV81" s="91"/>
      <c r="DW81" s="92"/>
      <c r="DX81" s="93"/>
      <c r="DY81" s="94"/>
      <c r="DZ81" s="95"/>
      <c r="EA81" s="96"/>
      <c r="EB81" s="97"/>
      <c r="EC81" s="98"/>
      <c r="EE81" s="89"/>
      <c r="EF81" s="158"/>
      <c r="EG81" s="90">
        <f t="shared" si="180"/>
        <v>43765</v>
      </c>
      <c r="EH81" s="91" t="str">
        <f t="shared" si="181"/>
        <v>Michel I</v>
      </c>
      <c r="EI81" s="92">
        <f t="shared" si="182"/>
        <v>41923</v>
      </c>
      <c r="EJ81" s="93">
        <v>43647</v>
      </c>
      <c r="EK81" s="94" t="str">
        <f t="shared" si="184"/>
        <v>Kris Peeters</v>
      </c>
      <c r="EL81" s="95" t="str">
        <f t="shared" si="185"/>
        <v>1962</v>
      </c>
      <c r="EM81" s="96" t="str">
        <f t="shared" si="186"/>
        <v>male</v>
      </c>
      <c r="EN81" s="310" t="str">
        <f t="shared" si="187"/>
        <v>be_cvp01</v>
      </c>
      <c r="EO81" s="98" t="str">
        <f t="shared" si="188"/>
        <v>Peeters_Kris_1962</v>
      </c>
      <c r="EQ81" s="89" t="s">
        <v>1606</v>
      </c>
      <c r="ER81" s="218" t="s">
        <v>1589</v>
      </c>
      <c r="ES81" s="90">
        <f t="shared" si="191"/>
        <v>44105</v>
      </c>
      <c r="ET81" s="91" t="str">
        <f t="shared" si="192"/>
        <v>Wilmes I</v>
      </c>
      <c r="EU81" s="92">
        <f>IF(EW81="","",ES$2)</f>
        <v>43765</v>
      </c>
      <c r="EV81" s="93">
        <f>IF(EW81="","",ES$3)</f>
        <v>44105</v>
      </c>
      <c r="EW81" s="94" t="str">
        <f t="shared" si="193"/>
        <v>Nathalie Muylle</v>
      </c>
      <c r="EX81" s="95" t="str">
        <f t="shared" si="194"/>
        <v>1969</v>
      </c>
      <c r="EY81" s="96" t="str">
        <f t="shared" si="195"/>
        <v>female</v>
      </c>
      <c r="EZ81" s="97" t="str">
        <f t="shared" si="196"/>
        <v>be_cvp01</v>
      </c>
      <c r="FA81" s="98" t="str">
        <f t="shared" si="197"/>
        <v>Muylle_Nathalie_1969</v>
      </c>
      <c r="FC81" s="89"/>
      <c r="FD81" s="218" t="s">
        <v>1608</v>
      </c>
      <c r="FE81" s="90" t="str">
        <f t="shared" si="48"/>
        <v/>
      </c>
      <c r="FF81" s="91" t="str">
        <f t="shared" si="49"/>
        <v/>
      </c>
      <c r="FG81" s="92" t="str">
        <f t="shared" si="50"/>
        <v/>
      </c>
      <c r="FH81" s="93" t="str">
        <f t="shared" si="51"/>
        <v/>
      </c>
      <c r="FI81" s="94" t="str">
        <f t="shared" si="52"/>
        <v/>
      </c>
      <c r="FJ81" s="95" t="str">
        <f t="shared" si="53"/>
        <v/>
      </c>
      <c r="FK81" s="96" t="str">
        <f t="shared" si="54"/>
        <v/>
      </c>
      <c r="FL81" s="97" t="str">
        <f t="shared" si="55"/>
        <v/>
      </c>
      <c r="FM81" s="98" t="str">
        <f t="shared" si="56"/>
        <v/>
      </c>
      <c r="FO81" s="89"/>
      <c r="FP81" s="217"/>
      <c r="FQ81" s="90"/>
      <c r="FR81" s="91"/>
      <c r="FS81" s="92"/>
      <c r="FT81" s="93"/>
      <c r="FU81" s="94"/>
      <c r="FV81" s="95"/>
      <c r="FW81" s="96"/>
      <c r="FX81" s="97"/>
      <c r="FY81" s="98"/>
      <c r="GA81" s="89"/>
      <c r="GB81" s="158"/>
      <c r="GC81" s="90"/>
      <c r="GD81" s="91"/>
      <c r="GE81" s="92"/>
      <c r="GF81" s="93"/>
      <c r="GG81" s="94"/>
      <c r="GH81" s="95"/>
      <c r="GI81" s="96"/>
      <c r="GJ81" s="97"/>
      <c r="GK81" s="98"/>
      <c r="GM81" s="89"/>
      <c r="GN81" s="158"/>
      <c r="GO81" s="90"/>
      <c r="GP81" s="91"/>
      <c r="GQ81" s="92"/>
      <c r="GR81" s="93"/>
      <c r="GS81" s="94"/>
      <c r="GT81" s="95"/>
      <c r="GU81" s="96"/>
      <c r="GV81" s="97"/>
      <c r="GW81" s="98"/>
      <c r="GY81" s="89"/>
      <c r="GZ81" s="158"/>
      <c r="HA81" s="90"/>
      <c r="HB81" s="91"/>
      <c r="HC81" s="92"/>
      <c r="HD81" s="93"/>
      <c r="HE81" s="94"/>
      <c r="HF81" s="95"/>
      <c r="HG81" s="96"/>
      <c r="HH81" s="97"/>
      <c r="HI81" s="98"/>
      <c r="HK81" s="89"/>
      <c r="HL81" s="158"/>
      <c r="HM81" s="90"/>
      <c r="HN81" s="91"/>
      <c r="HO81" s="92"/>
      <c r="HP81" s="93"/>
      <c r="HQ81" s="94"/>
      <c r="HR81" s="95"/>
      <c r="HS81" s="96"/>
      <c r="HT81" s="97"/>
      <c r="HU81" s="98"/>
      <c r="HW81" s="89"/>
      <c r="HX81" s="158"/>
      <c r="HY81" s="90"/>
      <c r="HZ81" s="91"/>
      <c r="IA81" s="92"/>
      <c r="IB81" s="93"/>
      <c r="IC81" s="94"/>
      <c r="ID81" s="95"/>
      <c r="IE81" s="96"/>
      <c r="IF81" s="97"/>
      <c r="IG81" s="98"/>
      <c r="II81" s="89"/>
      <c r="IJ81" s="158"/>
      <c r="IK81" s="90"/>
      <c r="IL81" s="91"/>
      <c r="IM81" s="92"/>
      <c r="IN81" s="93"/>
      <c r="IO81" s="94"/>
      <c r="IP81" s="95"/>
      <c r="IQ81" s="96"/>
      <c r="IR81" s="97"/>
      <c r="IS81" s="98"/>
      <c r="IU81" s="89"/>
      <c r="IV81" s="158"/>
      <c r="IW81" s="90"/>
      <c r="IX81" s="91"/>
      <c r="IY81" s="92"/>
      <c r="IZ81" s="93"/>
      <c r="JA81" s="94"/>
      <c r="JB81" s="95"/>
      <c r="JC81" s="96"/>
      <c r="JD81" s="97"/>
      <c r="JE81" s="98"/>
      <c r="JG81" s="89"/>
      <c r="JH81" s="146"/>
      <c r="JI81" s="90"/>
      <c r="JJ81" s="91"/>
      <c r="JK81" s="92"/>
      <c r="JL81" s="93"/>
      <c r="JM81" s="94"/>
      <c r="JN81" s="95"/>
      <c r="JO81" s="96"/>
      <c r="JP81" s="97"/>
      <c r="JQ81" s="98"/>
      <c r="JS81" s="89"/>
      <c r="JT81" s="146"/>
      <c r="JU81" s="90"/>
      <c r="JV81" s="91"/>
      <c r="JW81" s="92"/>
      <c r="JX81" s="93"/>
      <c r="JY81" s="94"/>
      <c r="JZ81" s="95"/>
      <c r="KA81" s="96"/>
      <c r="KB81" s="97"/>
      <c r="KC81" s="98"/>
      <c r="KE81" s="89"/>
      <c r="KF81" s="146"/>
    </row>
    <row r="82" spans="1:292" ht="13.5" customHeight="1">
      <c r="A82" s="16"/>
      <c r="B82" s="89" t="s">
        <v>1553</v>
      </c>
      <c r="C82" s="89" t="s">
        <v>1547</v>
      </c>
      <c r="E82" s="90"/>
      <c r="F82" s="91"/>
      <c r="G82" s="92"/>
      <c r="H82" s="93"/>
      <c r="I82" s="94"/>
      <c r="J82" s="95"/>
      <c r="K82" s="96"/>
      <c r="L82" s="97"/>
      <c r="M82" s="98"/>
      <c r="O82" s="89"/>
      <c r="P82" s="158"/>
      <c r="Q82" s="90"/>
      <c r="R82" s="91"/>
      <c r="S82" s="92"/>
      <c r="T82" s="93"/>
      <c r="U82" s="94"/>
      <c r="V82" s="95"/>
      <c r="W82" s="96"/>
      <c r="X82" s="97"/>
      <c r="Y82" s="98"/>
      <c r="AA82" s="89"/>
      <c r="AB82" s="158"/>
      <c r="AC82" s="90"/>
      <c r="AD82" s="91"/>
      <c r="AE82" s="92"/>
      <c r="AF82" s="93"/>
      <c r="AG82" s="94"/>
      <c r="AH82" s="95"/>
      <c r="AI82" s="96"/>
      <c r="AJ82" s="97"/>
      <c r="AK82" s="98"/>
      <c r="AM82" s="89"/>
      <c r="AN82" s="158"/>
      <c r="AO82" s="90"/>
      <c r="AP82" s="91"/>
      <c r="AQ82" s="92"/>
      <c r="AR82" s="93"/>
      <c r="AS82" s="94"/>
      <c r="AT82" s="95"/>
      <c r="AU82" s="96"/>
      <c r="AV82" s="97"/>
      <c r="AW82" s="98"/>
      <c r="AY82" s="89"/>
      <c r="AZ82" s="158"/>
      <c r="BA82" s="90"/>
      <c r="BB82" s="91"/>
      <c r="BC82" s="92"/>
      <c r="BD82" s="93"/>
      <c r="BE82" s="94"/>
      <c r="BF82" s="95"/>
      <c r="BG82" s="96"/>
      <c r="BH82" s="97"/>
      <c r="BI82" s="98"/>
      <c r="BK82" s="89"/>
      <c r="BL82" s="158"/>
      <c r="BM82" s="90"/>
      <c r="BN82" s="91"/>
      <c r="BO82" s="92"/>
      <c r="BP82" s="93"/>
      <c r="BQ82" s="94"/>
      <c r="BR82" s="95"/>
      <c r="BS82" s="96"/>
      <c r="BT82" s="97"/>
      <c r="BU82" s="98"/>
      <c r="BW82" s="89"/>
      <c r="BX82" s="158"/>
      <c r="BY82" s="90"/>
      <c r="BZ82" s="91"/>
      <c r="CA82" s="92"/>
      <c r="CB82" s="93"/>
      <c r="CC82" s="94"/>
      <c r="CD82" s="95"/>
      <c r="CE82" s="96"/>
      <c r="CF82" s="97"/>
      <c r="CG82" s="98"/>
      <c r="CI82" s="89"/>
      <c r="CJ82" s="158"/>
      <c r="CK82" s="90"/>
      <c r="CL82" s="91"/>
      <c r="CM82" s="92"/>
      <c r="CN82" s="93"/>
      <c r="CO82" s="94"/>
      <c r="CP82" s="95"/>
      <c r="CQ82" s="96"/>
      <c r="CR82" s="97"/>
      <c r="CS82" s="98"/>
      <c r="CU82" s="89"/>
      <c r="CV82" s="158"/>
      <c r="CW82" s="90"/>
      <c r="CX82" s="91"/>
      <c r="CY82" s="92"/>
      <c r="CZ82" s="93"/>
      <c r="DA82" s="94"/>
      <c r="DB82" s="95"/>
      <c r="DC82" s="96"/>
      <c r="DD82" s="97"/>
      <c r="DE82" s="98"/>
      <c r="DG82" s="89"/>
      <c r="DH82" s="158"/>
      <c r="DI82" s="90"/>
      <c r="DJ82" s="91"/>
      <c r="DK82" s="92"/>
      <c r="DL82" s="93"/>
      <c r="DM82" s="94"/>
      <c r="DN82" s="95"/>
      <c r="DO82" s="96"/>
      <c r="DP82" s="97"/>
      <c r="DQ82" s="98"/>
      <c r="DS82" s="89"/>
      <c r="DT82" s="158"/>
      <c r="DU82" s="90"/>
      <c r="DV82" s="91"/>
      <c r="DW82" s="92"/>
      <c r="DX82" s="93"/>
      <c r="DY82" s="94"/>
      <c r="DZ82" s="95"/>
      <c r="EA82" s="96"/>
      <c r="EB82" s="97"/>
      <c r="EC82" s="98"/>
      <c r="EE82" s="89"/>
      <c r="EF82" s="158"/>
      <c r="EG82" s="90">
        <f t="shared" si="180"/>
        <v>43765</v>
      </c>
      <c r="EH82" s="91" t="str">
        <f t="shared" si="181"/>
        <v>Michel I</v>
      </c>
      <c r="EI82" s="93">
        <v>43647</v>
      </c>
      <c r="EJ82" s="93">
        <v>43740</v>
      </c>
      <c r="EK82" s="94" t="str">
        <f t="shared" si="184"/>
        <v>Wouter Beke</v>
      </c>
      <c r="EL82" s="95" t="str">
        <f t="shared" si="185"/>
        <v>1974</v>
      </c>
      <c r="EM82" s="96" t="str">
        <f t="shared" si="186"/>
        <v>male</v>
      </c>
      <c r="EN82" s="310" t="str">
        <f t="shared" si="187"/>
        <v>be_cvp01</v>
      </c>
      <c r="EO82" s="98" t="str">
        <f t="shared" si="188"/>
        <v>Beke_Wouter_1974</v>
      </c>
      <c r="EQ82" s="89"/>
      <c r="ER82" s="2" t="s">
        <v>1607</v>
      </c>
      <c r="ES82" s="90"/>
      <c r="ET82" s="91"/>
      <c r="EU82" s="92"/>
      <c r="EV82" s="93"/>
      <c r="EW82" s="94"/>
      <c r="EX82" s="95"/>
      <c r="EY82" s="96"/>
      <c r="EZ82" s="97"/>
      <c r="FA82" s="98"/>
      <c r="FC82" s="89"/>
      <c r="FD82" s="158"/>
      <c r="FE82" s="90" t="str">
        <f t="shared" si="48"/>
        <v/>
      </c>
      <c r="FF82" s="91" t="str">
        <f t="shared" si="49"/>
        <v/>
      </c>
      <c r="FG82" s="92" t="str">
        <f t="shared" si="50"/>
        <v/>
      </c>
      <c r="FH82" s="93" t="str">
        <f t="shared" si="51"/>
        <v/>
      </c>
      <c r="FI82" s="94" t="str">
        <f t="shared" si="52"/>
        <v/>
      </c>
      <c r="FJ82" s="95" t="str">
        <f t="shared" si="53"/>
        <v/>
      </c>
      <c r="FK82" s="96" t="str">
        <f t="shared" si="54"/>
        <v/>
      </c>
      <c r="FL82" s="97" t="str">
        <f t="shared" si="55"/>
        <v/>
      </c>
      <c r="FM82" s="98" t="str">
        <f t="shared" si="56"/>
        <v/>
      </c>
      <c r="FO82" s="89"/>
      <c r="FP82" s="217"/>
      <c r="FQ82" s="90"/>
      <c r="FR82" s="91"/>
      <c r="FS82" s="92"/>
      <c r="FT82" s="93"/>
      <c r="FU82" s="94"/>
      <c r="FV82" s="95"/>
      <c r="FW82" s="96"/>
      <c r="FX82" s="97"/>
      <c r="FY82" s="98"/>
      <c r="GA82" s="89"/>
      <c r="GB82" s="158"/>
      <c r="GC82" s="90"/>
      <c r="GD82" s="91"/>
      <c r="GE82" s="92"/>
      <c r="GF82" s="93"/>
      <c r="GG82" s="94"/>
      <c r="GH82" s="95"/>
      <c r="GI82" s="96"/>
      <c r="GJ82" s="97"/>
      <c r="GK82" s="98"/>
      <c r="GM82" s="89"/>
      <c r="GN82" s="158"/>
      <c r="GO82" s="90"/>
      <c r="GP82" s="91"/>
      <c r="GQ82" s="92"/>
      <c r="GR82" s="93"/>
      <c r="GS82" s="94"/>
      <c r="GT82" s="95"/>
      <c r="GU82" s="96"/>
      <c r="GV82" s="97"/>
      <c r="GW82" s="98"/>
      <c r="GY82" s="89"/>
      <c r="GZ82" s="158"/>
      <c r="HA82" s="90"/>
      <c r="HB82" s="91"/>
      <c r="HC82" s="92"/>
      <c r="HD82" s="93"/>
      <c r="HE82" s="94"/>
      <c r="HF82" s="95"/>
      <c r="HG82" s="96"/>
      <c r="HH82" s="97"/>
      <c r="HI82" s="98"/>
      <c r="HK82" s="89"/>
      <c r="HL82" s="158"/>
      <c r="HM82" s="90"/>
      <c r="HN82" s="91"/>
      <c r="HO82" s="92"/>
      <c r="HP82" s="93"/>
      <c r="HQ82" s="94"/>
      <c r="HR82" s="95"/>
      <c r="HS82" s="96"/>
      <c r="HT82" s="97"/>
      <c r="HU82" s="98"/>
      <c r="HW82" s="89"/>
      <c r="HX82" s="158"/>
      <c r="HY82" s="90"/>
      <c r="HZ82" s="91"/>
      <c r="IA82" s="92"/>
      <c r="IB82" s="93"/>
      <c r="IC82" s="94"/>
      <c r="ID82" s="95"/>
      <c r="IE82" s="96"/>
      <c r="IF82" s="97"/>
      <c r="IG82" s="98"/>
      <c r="II82" s="89"/>
      <c r="IJ82" s="158"/>
      <c r="IK82" s="90"/>
      <c r="IL82" s="91"/>
      <c r="IM82" s="92"/>
      <c r="IN82" s="93"/>
      <c r="IO82" s="94"/>
      <c r="IP82" s="95"/>
      <c r="IQ82" s="96"/>
      <c r="IR82" s="97"/>
      <c r="IS82" s="98"/>
      <c r="IU82" s="89"/>
      <c r="IV82" s="158"/>
      <c r="IW82" s="90"/>
      <c r="IX82" s="91"/>
      <c r="IY82" s="92"/>
      <c r="IZ82" s="93"/>
      <c r="JA82" s="94"/>
      <c r="JB82" s="95"/>
      <c r="JC82" s="96"/>
      <c r="JD82" s="97"/>
      <c r="JE82" s="98"/>
      <c r="JG82" s="89"/>
      <c r="JH82" s="146"/>
      <c r="JI82" s="90"/>
      <c r="JJ82" s="91"/>
      <c r="JK82" s="92"/>
      <c r="JL82" s="93"/>
      <c r="JM82" s="94"/>
      <c r="JN82" s="95"/>
      <c r="JO82" s="96"/>
      <c r="JP82" s="97"/>
      <c r="JQ82" s="98"/>
      <c r="JS82" s="89"/>
      <c r="JT82" s="146"/>
      <c r="JU82" s="90"/>
      <c r="JV82" s="91"/>
      <c r="JW82" s="92"/>
      <c r="JX82" s="93"/>
      <c r="JY82" s="94"/>
      <c r="JZ82" s="95"/>
      <c r="KA82" s="96"/>
      <c r="KB82" s="97"/>
      <c r="KC82" s="98"/>
      <c r="KE82" s="89"/>
      <c r="KF82" s="146"/>
    </row>
    <row r="83" spans="1:292" ht="13.5" customHeight="1">
      <c r="A83" s="16"/>
      <c r="B83" s="89" t="s">
        <v>1553</v>
      </c>
      <c r="C83" s="89" t="s">
        <v>1547</v>
      </c>
      <c r="E83" s="90"/>
      <c r="F83" s="91"/>
      <c r="G83" s="92"/>
      <c r="H83" s="93"/>
      <c r="I83" s="94"/>
      <c r="J83" s="95"/>
      <c r="K83" s="96"/>
      <c r="L83" s="97"/>
      <c r="M83" s="98"/>
      <c r="O83" s="89"/>
      <c r="P83" s="158"/>
      <c r="Q83" s="90"/>
      <c r="R83" s="91"/>
      <c r="S83" s="92"/>
      <c r="T83" s="93"/>
      <c r="U83" s="94"/>
      <c r="V83" s="95"/>
      <c r="W83" s="96"/>
      <c r="X83" s="97"/>
      <c r="Y83" s="98"/>
      <c r="AA83" s="89"/>
      <c r="AB83" s="158"/>
      <c r="AC83" s="90"/>
      <c r="AD83" s="91"/>
      <c r="AE83" s="92"/>
      <c r="AF83" s="93"/>
      <c r="AG83" s="94"/>
      <c r="AH83" s="95"/>
      <c r="AI83" s="96"/>
      <c r="AJ83" s="97"/>
      <c r="AK83" s="98"/>
      <c r="AM83" s="89"/>
      <c r="AN83" s="158"/>
      <c r="AO83" s="90"/>
      <c r="AP83" s="91"/>
      <c r="AQ83" s="92"/>
      <c r="AR83" s="93"/>
      <c r="AS83" s="94"/>
      <c r="AT83" s="95"/>
      <c r="AU83" s="96"/>
      <c r="AV83" s="97"/>
      <c r="AW83" s="98"/>
      <c r="AY83" s="89"/>
      <c r="AZ83" s="158"/>
      <c r="BA83" s="90"/>
      <c r="BB83" s="91"/>
      <c r="BC83" s="92"/>
      <c r="BD83" s="93"/>
      <c r="BE83" s="94"/>
      <c r="BF83" s="95"/>
      <c r="BG83" s="96"/>
      <c r="BH83" s="97"/>
      <c r="BI83" s="98"/>
      <c r="BK83" s="89"/>
      <c r="BL83" s="158"/>
      <c r="BM83" s="90"/>
      <c r="BN83" s="91"/>
      <c r="BO83" s="92"/>
      <c r="BP83" s="93"/>
      <c r="BQ83" s="94"/>
      <c r="BR83" s="95"/>
      <c r="BS83" s="96"/>
      <c r="BT83" s="97"/>
      <c r="BU83" s="98"/>
      <c r="BW83" s="89"/>
      <c r="BX83" s="158"/>
      <c r="BY83" s="90"/>
      <c r="BZ83" s="91"/>
      <c r="CA83" s="92"/>
      <c r="CB83" s="93"/>
      <c r="CC83" s="94"/>
      <c r="CD83" s="95"/>
      <c r="CE83" s="96"/>
      <c r="CF83" s="97"/>
      <c r="CG83" s="98"/>
      <c r="CI83" s="89"/>
      <c r="CJ83" s="158"/>
      <c r="CK83" s="90"/>
      <c r="CL83" s="91"/>
      <c r="CM83" s="92"/>
      <c r="CN83" s="93"/>
      <c r="CO83" s="94"/>
      <c r="CP83" s="95"/>
      <c r="CQ83" s="96"/>
      <c r="CR83" s="97"/>
      <c r="CS83" s="98"/>
      <c r="CU83" s="89"/>
      <c r="CV83" s="158"/>
      <c r="CW83" s="90"/>
      <c r="CX83" s="91"/>
      <c r="CY83" s="92"/>
      <c r="CZ83" s="93"/>
      <c r="DA83" s="94"/>
      <c r="DB83" s="95"/>
      <c r="DC83" s="96"/>
      <c r="DD83" s="97"/>
      <c r="DE83" s="98"/>
      <c r="DG83" s="89"/>
      <c r="DH83" s="158"/>
      <c r="DI83" s="90"/>
      <c r="DJ83" s="91"/>
      <c r="DK83" s="92"/>
      <c r="DL83" s="93"/>
      <c r="DM83" s="94"/>
      <c r="DN83" s="95"/>
      <c r="DO83" s="96"/>
      <c r="DP83" s="97"/>
      <c r="DQ83" s="98"/>
      <c r="DS83" s="89"/>
      <c r="DT83" s="158"/>
      <c r="DU83" s="90"/>
      <c r="DV83" s="91"/>
      <c r="DW83" s="92"/>
      <c r="DX83" s="93"/>
      <c r="DY83" s="94"/>
      <c r="DZ83" s="95"/>
      <c r="EA83" s="96"/>
      <c r="EB83" s="97"/>
      <c r="EC83" s="98"/>
      <c r="EE83" s="89"/>
      <c r="EF83" s="158"/>
      <c r="EG83" s="90">
        <f t="shared" si="180"/>
        <v>43765</v>
      </c>
      <c r="EH83" s="91" t="str">
        <f t="shared" si="181"/>
        <v>Michel I</v>
      </c>
      <c r="EI83" s="93">
        <v>43740</v>
      </c>
      <c r="EJ83" s="93">
        <f>IF(EK83="","",EG$3)</f>
        <v>43765</v>
      </c>
      <c r="EK83" s="94" t="str">
        <f t="shared" si="184"/>
        <v>Nathalie Muylle</v>
      </c>
      <c r="EL83" s="95" t="str">
        <f t="shared" si="185"/>
        <v>1969</v>
      </c>
      <c r="EM83" s="96" t="str">
        <f t="shared" si="186"/>
        <v>female</v>
      </c>
      <c r="EN83" s="310" t="str">
        <f t="shared" si="187"/>
        <v>be_cvp01</v>
      </c>
      <c r="EO83" s="98" t="str">
        <f t="shared" si="188"/>
        <v>Muylle_Nathalie_1969</v>
      </c>
      <c r="EQ83" s="89"/>
      <c r="ER83" s="218" t="s">
        <v>1608</v>
      </c>
      <c r="ES83" s="90"/>
      <c r="ET83" s="91"/>
      <c r="EU83" s="92"/>
      <c r="EV83" s="93"/>
      <c r="EW83" s="94"/>
      <c r="EX83" s="95"/>
      <c r="EY83" s="96"/>
      <c r="EZ83" s="97"/>
      <c r="FA83" s="98"/>
      <c r="FC83" s="89"/>
      <c r="FD83" s="158"/>
      <c r="FE83" s="90" t="str">
        <f t="shared" si="48"/>
        <v/>
      </c>
      <c r="FF83" s="91" t="str">
        <f t="shared" si="49"/>
        <v/>
      </c>
      <c r="FG83" s="92" t="str">
        <f t="shared" si="50"/>
        <v/>
      </c>
      <c r="FH83" s="93" t="str">
        <f t="shared" si="51"/>
        <v/>
      </c>
      <c r="FI83" s="94" t="str">
        <f t="shared" si="52"/>
        <v/>
      </c>
      <c r="FJ83" s="95" t="str">
        <f t="shared" si="53"/>
        <v/>
      </c>
      <c r="FK83" s="96" t="str">
        <f t="shared" si="54"/>
        <v/>
      </c>
      <c r="FL83" s="97" t="str">
        <f t="shared" si="55"/>
        <v/>
      </c>
      <c r="FM83" s="98" t="str">
        <f t="shared" si="56"/>
        <v/>
      </c>
      <c r="FO83" s="89"/>
      <c r="FP83" s="217"/>
      <c r="FQ83" s="90"/>
      <c r="FR83" s="91"/>
      <c r="FS83" s="92"/>
      <c r="FT83" s="93"/>
      <c r="FU83" s="94"/>
      <c r="FV83" s="95"/>
      <c r="FW83" s="96"/>
      <c r="FX83" s="97"/>
      <c r="FY83" s="98"/>
      <c r="GA83" s="89"/>
      <c r="GB83" s="158"/>
      <c r="GC83" s="90"/>
      <c r="GD83" s="91"/>
      <c r="GE83" s="92"/>
      <c r="GF83" s="93"/>
      <c r="GG83" s="94"/>
      <c r="GH83" s="95"/>
      <c r="GI83" s="96"/>
      <c r="GJ83" s="97"/>
      <c r="GK83" s="98"/>
      <c r="GM83" s="89"/>
      <c r="GN83" s="158"/>
      <c r="GO83" s="90"/>
      <c r="GP83" s="91"/>
      <c r="GQ83" s="92"/>
      <c r="GR83" s="93"/>
      <c r="GS83" s="94"/>
      <c r="GT83" s="95"/>
      <c r="GU83" s="96"/>
      <c r="GV83" s="97"/>
      <c r="GW83" s="98"/>
      <c r="GY83" s="89"/>
      <c r="GZ83" s="158"/>
      <c r="HA83" s="90"/>
      <c r="HB83" s="91"/>
      <c r="HC83" s="92"/>
      <c r="HD83" s="93"/>
      <c r="HE83" s="94"/>
      <c r="HF83" s="95"/>
      <c r="HG83" s="96"/>
      <c r="HH83" s="97"/>
      <c r="HI83" s="98"/>
      <c r="HK83" s="89"/>
      <c r="HL83" s="158"/>
      <c r="HM83" s="90"/>
      <c r="HN83" s="91"/>
      <c r="HO83" s="92"/>
      <c r="HP83" s="93"/>
      <c r="HQ83" s="94"/>
      <c r="HR83" s="95"/>
      <c r="HS83" s="96"/>
      <c r="HT83" s="97"/>
      <c r="HU83" s="98"/>
      <c r="HW83" s="89"/>
      <c r="HX83" s="158"/>
      <c r="HY83" s="90"/>
      <c r="HZ83" s="91"/>
      <c r="IA83" s="92"/>
      <c r="IB83" s="93"/>
      <c r="IC83" s="94"/>
      <c r="ID83" s="95"/>
      <c r="IE83" s="96"/>
      <c r="IF83" s="97"/>
      <c r="IG83" s="98"/>
      <c r="II83" s="89"/>
      <c r="IJ83" s="158"/>
      <c r="IK83" s="90"/>
      <c r="IL83" s="91"/>
      <c r="IM83" s="92"/>
      <c r="IN83" s="93"/>
      <c r="IO83" s="94"/>
      <c r="IP83" s="95"/>
      <c r="IQ83" s="96"/>
      <c r="IR83" s="97"/>
      <c r="IS83" s="98"/>
      <c r="IU83" s="89"/>
      <c r="IV83" s="158"/>
      <c r="IW83" s="90"/>
      <c r="IX83" s="91"/>
      <c r="IY83" s="92"/>
      <c r="IZ83" s="93"/>
      <c r="JA83" s="94"/>
      <c r="JB83" s="95"/>
      <c r="JC83" s="96"/>
      <c r="JD83" s="97"/>
      <c r="JE83" s="98"/>
      <c r="JG83" s="89"/>
      <c r="JH83" s="146"/>
      <c r="JI83" s="90"/>
      <c r="JJ83" s="91"/>
      <c r="JK83" s="92"/>
      <c r="JL83" s="93"/>
      <c r="JM83" s="94"/>
      <c r="JN83" s="95"/>
      <c r="JO83" s="96"/>
      <c r="JP83" s="97"/>
      <c r="JQ83" s="98"/>
      <c r="JS83" s="89"/>
      <c r="JT83" s="146"/>
      <c r="JU83" s="90"/>
      <c r="JV83" s="91"/>
      <c r="JW83" s="92"/>
      <c r="JX83" s="93"/>
      <c r="JY83" s="94"/>
      <c r="JZ83" s="95"/>
      <c r="KA83" s="96"/>
      <c r="KB83" s="97"/>
      <c r="KC83" s="98"/>
      <c r="KE83" s="89"/>
      <c r="KF83" s="146"/>
    </row>
    <row r="84" spans="1:292" ht="13.5" customHeight="1">
      <c r="A84" s="16"/>
      <c r="B84" s="89" t="s">
        <v>1705</v>
      </c>
      <c r="C84" s="89"/>
      <c r="E84" s="90"/>
      <c r="F84" s="91"/>
      <c r="G84" s="92"/>
      <c r="H84" s="93"/>
      <c r="I84" s="94"/>
      <c r="J84" s="95"/>
      <c r="K84" s="96"/>
      <c r="L84" s="97"/>
      <c r="M84" s="98"/>
      <c r="O84" s="89"/>
      <c r="P84" s="158"/>
      <c r="Q84" s="90"/>
      <c r="R84" s="91"/>
      <c r="S84" s="92"/>
      <c r="T84" s="93"/>
      <c r="U84" s="94"/>
      <c r="V84" s="95"/>
      <c r="W84" s="96"/>
      <c r="X84" s="97"/>
      <c r="Y84" s="98"/>
      <c r="AA84" s="89"/>
      <c r="AB84" s="158"/>
      <c r="AC84" s="90"/>
      <c r="AD84" s="91"/>
      <c r="AE84" s="92"/>
      <c r="AF84" s="93"/>
      <c r="AG84" s="94"/>
      <c r="AH84" s="95"/>
      <c r="AI84" s="96"/>
      <c r="AJ84" s="97"/>
      <c r="AK84" s="98"/>
      <c r="AM84" s="89"/>
      <c r="AN84" s="158"/>
      <c r="AO84" s="90"/>
      <c r="AP84" s="91"/>
      <c r="AQ84" s="92"/>
      <c r="AR84" s="93"/>
      <c r="AS84" s="94"/>
      <c r="AT84" s="95"/>
      <c r="AU84" s="96"/>
      <c r="AV84" s="97"/>
      <c r="AW84" s="98"/>
      <c r="AY84" s="89"/>
      <c r="AZ84" s="158"/>
      <c r="BA84" s="90"/>
      <c r="BB84" s="91"/>
      <c r="BC84" s="92"/>
      <c r="BD84" s="93"/>
      <c r="BE84" s="94"/>
      <c r="BF84" s="95"/>
      <c r="BG84" s="96"/>
      <c r="BH84" s="97"/>
      <c r="BI84" s="98"/>
      <c r="BK84" s="89"/>
      <c r="BL84" s="158"/>
      <c r="BM84" s="90"/>
      <c r="BN84" s="91"/>
      <c r="BO84" s="92"/>
      <c r="BP84" s="93"/>
      <c r="BQ84" s="94"/>
      <c r="BR84" s="95"/>
      <c r="BS84" s="96"/>
      <c r="BT84" s="97"/>
      <c r="BU84" s="98"/>
      <c r="BW84" s="89"/>
      <c r="BX84" s="158"/>
      <c r="BY84" s="90"/>
      <c r="BZ84" s="91"/>
      <c r="CA84" s="92"/>
      <c r="CB84" s="93"/>
      <c r="CC84" s="94"/>
      <c r="CD84" s="95"/>
      <c r="CE84" s="96"/>
      <c r="CF84" s="97"/>
      <c r="CG84" s="98"/>
      <c r="CI84" s="89"/>
      <c r="CJ84" s="158"/>
      <c r="CK84" s="90"/>
      <c r="CL84" s="91"/>
      <c r="CM84" s="92"/>
      <c r="CN84" s="93"/>
      <c r="CO84" s="94"/>
      <c r="CP84" s="95"/>
      <c r="CQ84" s="96"/>
      <c r="CR84" s="97"/>
      <c r="CS84" s="98"/>
      <c r="CU84" s="89"/>
      <c r="CV84" s="158"/>
      <c r="CW84" s="90"/>
      <c r="CX84" s="91"/>
      <c r="CY84" s="92"/>
      <c r="CZ84" s="93"/>
      <c r="DA84" s="94"/>
      <c r="DB84" s="95"/>
      <c r="DC84" s="96"/>
      <c r="DD84" s="97"/>
      <c r="DE84" s="98"/>
      <c r="DG84" s="89"/>
      <c r="DH84" s="158"/>
      <c r="DI84" s="90"/>
      <c r="DJ84" s="91"/>
      <c r="DK84" s="92"/>
      <c r="DL84" s="93"/>
      <c r="DM84" s="94"/>
      <c r="DN84" s="95"/>
      <c r="DO84" s="96"/>
      <c r="DP84" s="97"/>
      <c r="DQ84" s="98"/>
      <c r="DS84" s="89"/>
      <c r="DT84" s="158"/>
      <c r="DU84" s="90"/>
      <c r="DV84" s="91"/>
      <c r="DW84" s="92"/>
      <c r="DX84" s="93"/>
      <c r="DY84" s="94"/>
      <c r="DZ84" s="95"/>
      <c r="EA84" s="96"/>
      <c r="EB84" s="97"/>
      <c r="EC84" s="98"/>
      <c r="EE84" s="89"/>
      <c r="EF84" s="158"/>
      <c r="EG84" s="90"/>
      <c r="EH84" s="91"/>
      <c r="EI84" s="93"/>
      <c r="EJ84" s="93"/>
      <c r="EK84" s="94"/>
      <c r="EL84" s="95"/>
      <c r="EM84" s="96"/>
      <c r="EN84" s="310"/>
      <c r="EO84" s="98"/>
      <c r="EQ84" s="89"/>
      <c r="ER84" s="218"/>
      <c r="ES84" s="90"/>
      <c r="ET84" s="91"/>
      <c r="EU84" s="92"/>
      <c r="EV84" s="93"/>
      <c r="EW84" s="94"/>
      <c r="EX84" s="95"/>
      <c r="EY84" s="96"/>
      <c r="EZ84" s="97"/>
      <c r="FA84" s="98"/>
      <c r="FC84" s="89"/>
      <c r="FD84" s="158"/>
      <c r="FE84" s="90">
        <f t="shared" si="48"/>
        <v>45291</v>
      </c>
      <c r="FF84" s="91" t="str">
        <f t="shared" si="49"/>
        <v>De Croo I</v>
      </c>
      <c r="FG84" s="92">
        <f t="shared" si="50"/>
        <v>44105</v>
      </c>
      <c r="FH84" s="93">
        <f t="shared" si="51"/>
        <v>45291</v>
      </c>
      <c r="FI84" s="94" t="str">
        <f t="shared" si="52"/>
        <v>Tinne Van der Straeten</v>
      </c>
      <c r="FJ84" s="95" t="str">
        <f t="shared" si="53"/>
        <v>1978</v>
      </c>
      <c r="FK84" s="96" t="str">
        <f t="shared" si="54"/>
        <v>female</v>
      </c>
      <c r="FL84" s="97" t="str">
        <f t="shared" si="55"/>
        <v>be_g01</v>
      </c>
      <c r="FM84" s="98" t="str">
        <f t="shared" si="56"/>
        <v>Straeten_Tinne_1978</v>
      </c>
      <c r="FO84" s="89"/>
      <c r="FP84" s="158" t="s">
        <v>1629</v>
      </c>
      <c r="FQ84" s="90"/>
      <c r="FR84" s="91"/>
      <c r="FS84" s="92"/>
      <c r="FT84" s="93"/>
      <c r="FU84" s="94"/>
      <c r="FV84" s="95"/>
      <c r="FW84" s="96"/>
      <c r="FX84" s="97"/>
      <c r="FY84" s="98"/>
      <c r="GA84" s="89"/>
      <c r="GB84" s="158"/>
      <c r="GC84" s="90"/>
      <c r="GD84" s="91"/>
      <c r="GE84" s="92"/>
      <c r="GF84" s="93"/>
      <c r="GG84" s="94"/>
      <c r="GH84" s="95"/>
      <c r="GI84" s="96"/>
      <c r="GJ84" s="97"/>
      <c r="GK84" s="98"/>
      <c r="GM84" s="89"/>
      <c r="GN84" s="158"/>
      <c r="GO84" s="90"/>
      <c r="GP84" s="91"/>
      <c r="GQ84" s="92"/>
      <c r="GR84" s="93"/>
      <c r="GS84" s="94"/>
      <c r="GT84" s="95"/>
      <c r="GU84" s="96"/>
      <c r="GV84" s="97"/>
      <c r="GW84" s="98"/>
      <c r="GY84" s="89"/>
      <c r="GZ84" s="158"/>
      <c r="HA84" s="90"/>
      <c r="HB84" s="91"/>
      <c r="HC84" s="92"/>
      <c r="HD84" s="93"/>
      <c r="HE84" s="94"/>
      <c r="HF84" s="95"/>
      <c r="HG84" s="96"/>
      <c r="HH84" s="97"/>
      <c r="HI84" s="98"/>
      <c r="HK84" s="89"/>
      <c r="HL84" s="158"/>
      <c r="HM84" s="90"/>
      <c r="HN84" s="91"/>
      <c r="HO84" s="92"/>
      <c r="HP84" s="93"/>
      <c r="HQ84" s="94"/>
      <c r="HR84" s="95"/>
      <c r="HS84" s="96"/>
      <c r="HT84" s="97"/>
      <c r="HU84" s="98"/>
      <c r="HW84" s="89"/>
      <c r="HX84" s="158"/>
      <c r="HY84" s="90"/>
      <c r="HZ84" s="91"/>
      <c r="IA84" s="92"/>
      <c r="IB84" s="93"/>
      <c r="IC84" s="94"/>
      <c r="ID84" s="95"/>
      <c r="IE84" s="96"/>
      <c r="IF84" s="97"/>
      <c r="IG84" s="98"/>
      <c r="II84" s="89"/>
      <c r="IJ84" s="158"/>
      <c r="IK84" s="90"/>
      <c r="IL84" s="91"/>
      <c r="IM84" s="92"/>
      <c r="IN84" s="93"/>
      <c r="IO84" s="94"/>
      <c r="IP84" s="95"/>
      <c r="IQ84" s="96"/>
      <c r="IR84" s="97"/>
      <c r="IS84" s="98"/>
      <c r="IU84" s="89"/>
      <c r="IV84" s="158"/>
      <c r="IW84" s="90"/>
      <c r="IX84" s="91"/>
      <c r="IY84" s="92"/>
      <c r="IZ84" s="93"/>
      <c r="JA84" s="94"/>
      <c r="JB84" s="95"/>
      <c r="JC84" s="96"/>
      <c r="JD84" s="97"/>
      <c r="JE84" s="98"/>
      <c r="JG84" s="89"/>
      <c r="JH84" s="146"/>
      <c r="JI84" s="90"/>
      <c r="JJ84" s="91"/>
      <c r="JK84" s="92"/>
      <c r="JL84" s="93"/>
      <c r="JM84" s="94"/>
      <c r="JN84" s="95"/>
      <c r="JO84" s="96"/>
      <c r="JP84" s="97"/>
      <c r="JQ84" s="98"/>
      <c r="JS84" s="89"/>
      <c r="JT84" s="146"/>
      <c r="JU84" s="90"/>
      <c r="JV84" s="91"/>
      <c r="JW84" s="92"/>
      <c r="JX84" s="93"/>
      <c r="JY84" s="94"/>
      <c r="JZ84" s="95"/>
      <c r="KA84" s="96"/>
      <c r="KB84" s="97"/>
      <c r="KC84" s="98"/>
      <c r="KE84" s="89"/>
      <c r="KF84" s="146"/>
    </row>
    <row r="85" spans="1:292" ht="13.5" customHeight="1">
      <c r="A85" s="16"/>
      <c r="B85" s="89" t="s">
        <v>1539</v>
      </c>
      <c r="C85" s="222" t="s">
        <v>1540</v>
      </c>
      <c r="E85" s="90"/>
      <c r="F85" s="91"/>
      <c r="G85" s="92"/>
      <c r="H85" s="93"/>
      <c r="I85" s="94"/>
      <c r="J85" s="95"/>
      <c r="K85" s="96"/>
      <c r="L85" s="97"/>
      <c r="M85" s="98"/>
      <c r="O85" s="89"/>
      <c r="P85" s="158"/>
      <c r="Q85" s="90"/>
      <c r="R85" s="91"/>
      <c r="S85" s="92"/>
      <c r="T85" s="93"/>
      <c r="U85" s="94"/>
      <c r="V85" s="95"/>
      <c r="W85" s="96"/>
      <c r="X85" s="97"/>
      <c r="Y85" s="98"/>
      <c r="AA85" s="89"/>
      <c r="AB85" s="158"/>
      <c r="AC85" s="90"/>
      <c r="AD85" s="91"/>
      <c r="AE85" s="92"/>
      <c r="AF85" s="93"/>
      <c r="AG85" s="94"/>
      <c r="AH85" s="95"/>
      <c r="AI85" s="96"/>
      <c r="AJ85" s="97"/>
      <c r="AK85" s="98"/>
      <c r="AM85" s="89"/>
      <c r="AN85" s="158"/>
      <c r="AO85" s="90"/>
      <c r="AP85" s="91"/>
      <c r="AQ85" s="92"/>
      <c r="AR85" s="93"/>
      <c r="AS85" s="94"/>
      <c r="AT85" s="95"/>
      <c r="AU85" s="96"/>
      <c r="AV85" s="97"/>
      <c r="AW85" s="98"/>
      <c r="AY85" s="89"/>
      <c r="AZ85" s="158"/>
      <c r="BA85" s="90"/>
      <c r="BB85" s="91"/>
      <c r="BC85" s="92"/>
      <c r="BD85" s="93"/>
      <c r="BE85" s="94"/>
      <c r="BF85" s="95"/>
      <c r="BG85" s="96"/>
      <c r="BH85" s="97"/>
      <c r="BI85" s="98"/>
      <c r="BK85" s="89"/>
      <c r="BL85" s="158"/>
      <c r="BM85" s="90"/>
      <c r="BN85" s="91"/>
      <c r="BO85" s="92"/>
      <c r="BP85" s="93"/>
      <c r="BQ85" s="94"/>
      <c r="BR85" s="95"/>
      <c r="BS85" s="96"/>
      <c r="BT85" s="97"/>
      <c r="BU85" s="98"/>
      <c r="BW85" s="89"/>
      <c r="BX85" s="158"/>
      <c r="BY85" s="90"/>
      <c r="BZ85" s="91"/>
      <c r="CA85" s="92"/>
      <c r="CB85" s="93"/>
      <c r="CC85" s="94"/>
      <c r="CD85" s="95"/>
      <c r="CE85" s="96"/>
      <c r="CF85" s="97"/>
      <c r="CG85" s="98"/>
      <c r="CI85" s="89"/>
      <c r="CJ85" s="158"/>
      <c r="CK85" s="90"/>
      <c r="CL85" s="91"/>
      <c r="CM85" s="92"/>
      <c r="CN85" s="93"/>
      <c r="CO85" s="94"/>
      <c r="CP85" s="95"/>
      <c r="CQ85" s="96"/>
      <c r="CR85" s="97"/>
      <c r="CS85" s="98"/>
      <c r="CU85" s="89"/>
      <c r="CV85" s="158"/>
      <c r="CW85" s="90"/>
      <c r="CX85" s="91"/>
      <c r="CY85" s="92"/>
      <c r="CZ85" s="93"/>
      <c r="DA85" s="94"/>
      <c r="DB85" s="95"/>
      <c r="DC85" s="96"/>
      <c r="DD85" s="97"/>
      <c r="DE85" s="98"/>
      <c r="DG85" s="89"/>
      <c r="DH85" s="158"/>
      <c r="DI85" s="90"/>
      <c r="DJ85" s="91"/>
      <c r="DK85" s="92"/>
      <c r="DL85" s="221"/>
      <c r="DM85" s="94"/>
      <c r="DN85" s="95"/>
      <c r="DO85" s="96"/>
      <c r="DP85" s="97"/>
      <c r="DQ85" s="98"/>
      <c r="DS85" s="89"/>
      <c r="DT85" s="158"/>
      <c r="DU85" s="90"/>
      <c r="DV85" s="91"/>
      <c r="DW85" s="92"/>
      <c r="DX85" s="93"/>
      <c r="DY85" s="94"/>
      <c r="DZ85" s="95"/>
      <c r="EA85" s="96"/>
      <c r="EB85" s="97"/>
      <c r="EC85" s="98"/>
      <c r="EE85" s="89"/>
      <c r="EF85" s="158"/>
      <c r="EG85" s="90">
        <f>IF(EK85="","",EG$3)</f>
        <v>43765</v>
      </c>
      <c r="EH85" s="91" t="str">
        <f>IF(EK85="","",EG$1)</f>
        <v>Michel I</v>
      </c>
      <c r="EI85" s="92">
        <f>IF(EK85="","",EG$2)</f>
        <v>41923</v>
      </c>
      <c r="EJ85" s="93">
        <f>IF(EK85="","",EG$3)</f>
        <v>43765</v>
      </c>
      <c r="EK85" s="94" t="str">
        <f>IF(ER85="","",IF(ISNUMBER(SEARCH(":",ER85)),MID(ER85,FIND(":",ER85)+2,FIND("(",ER85)-FIND(":",ER85)-3),LEFT(ER85,FIND("(",ER85)-2)))</f>
        <v>Marie Christine Marghem</v>
      </c>
      <c r="EL85" s="95" t="str">
        <f>IF(ER85="","",MID(ER85,FIND("(",ER85)+1,4))</f>
        <v>1963</v>
      </c>
      <c r="EM85" s="96" t="str">
        <f>IF(ISNUMBER(SEARCH("*female*",ER85)),"female",IF(ISNUMBER(SEARCH("*male*",ER85)),"male",""))</f>
        <v>female</v>
      </c>
      <c r="EN85" s="310" t="str">
        <f>IF(ER85="","",IF(ISERROR(MID(ER85,FIND("male,",ER85)+6,(FIND(")",ER85)-(FIND("male,",ER85)+6))))=TRUE,"missing/error",MID(ER85,FIND("male,",ER85)+6,(FIND(")",ER85)-(FIND("male,",ER85)+6)))))</f>
        <v>be_mr01</v>
      </c>
      <c r="EO85" s="98" t="str">
        <f>IF(EK85="","",(MID(EK85,(SEARCH("^^",SUBSTITUTE(EK85," ","^^",LEN(EK85)-LEN(SUBSTITUTE(EK85," ","")))))+1,99)&amp;"_"&amp;LEFT(EK85,FIND(" ",EK85)-1)&amp;"_"&amp;EL85))</f>
        <v>Marghem_Marie_1963</v>
      </c>
      <c r="EQ85" s="89"/>
      <c r="ER85" s="218" t="s">
        <v>1584</v>
      </c>
      <c r="ES85" s="90">
        <f>IF(EW85="","",ES$3)</f>
        <v>44105</v>
      </c>
      <c r="ET85" s="91" t="str">
        <f>IF(EW85="","",ES$1)</f>
        <v>Wilmes I</v>
      </c>
      <c r="EU85" s="92">
        <f>IF(EW85="","",ES$2)</f>
        <v>43765</v>
      </c>
      <c r="EV85" s="93">
        <f>IF(EW85="","",ES$3)</f>
        <v>44105</v>
      </c>
      <c r="EW85" s="94" t="str">
        <f>IF(FD85="","",IF(ISNUMBER(SEARCH(":",FD85)),MID(FD85,FIND(":",FD85)+2,FIND("(",FD85)-FIND(":",FD85)-3),LEFT(FD85,FIND("(",FD85)-2)))</f>
        <v>Marie Christine Marghem</v>
      </c>
      <c r="EX85" s="95" t="str">
        <f>IF(FD85="","",MID(FD85,FIND("(",FD85)+1,4))</f>
        <v>1963</v>
      </c>
      <c r="EY85" s="96" t="str">
        <f>IF(ISNUMBER(SEARCH("*female*",FD85)),"female",IF(ISNUMBER(SEARCH("*male*",FD85)),"male",""))</f>
        <v>female</v>
      </c>
      <c r="EZ85" s="97" t="str">
        <f>IF(FD85="","",IF(ISERROR(MID(FD85,FIND("male,",FD85)+6,(FIND(")",FD85)-(FIND("male,",FD85)+6))))=TRUE,"missing/error",MID(FD85,FIND("male,",FD85)+6,(FIND(")",FD85)-(FIND("male,",FD85)+6)))))</f>
        <v>be_mr01</v>
      </c>
      <c r="FA85" s="98" t="str">
        <f>IF(EW85="","",(MID(EW85,(SEARCH("^^",SUBSTITUTE(EW85," ","^^",LEN(EW85)-LEN(SUBSTITUTE(EW85," ","")))))+1,99)&amp;"_"&amp;LEFT(EW85,FIND(" ",EW85)-1)&amp;"_"&amp;EX85))</f>
        <v>Marghem_Marie_1963</v>
      </c>
      <c r="FC85" s="89"/>
      <c r="FD85" s="218" t="s">
        <v>1584</v>
      </c>
      <c r="FE85" s="90" t="str">
        <f t="shared" si="48"/>
        <v/>
      </c>
      <c r="FF85" s="91" t="str">
        <f t="shared" si="49"/>
        <v/>
      </c>
      <c r="FG85" s="92" t="str">
        <f t="shared" si="50"/>
        <v/>
      </c>
      <c r="FH85" s="93" t="str">
        <f t="shared" si="51"/>
        <v/>
      </c>
      <c r="FI85" s="94" t="str">
        <f t="shared" si="52"/>
        <v/>
      </c>
      <c r="FJ85" s="95" t="str">
        <f t="shared" si="53"/>
        <v/>
      </c>
      <c r="FK85" s="96" t="str">
        <f t="shared" si="54"/>
        <v/>
      </c>
      <c r="FL85" s="97" t="str">
        <f t="shared" si="55"/>
        <v/>
      </c>
      <c r="FM85" s="98" t="str">
        <f t="shared" si="56"/>
        <v/>
      </c>
      <c r="FO85" s="89"/>
      <c r="FQ85" s="90"/>
      <c r="FR85" s="91"/>
      <c r="FS85" s="92"/>
      <c r="FT85" s="93"/>
      <c r="FU85" s="94"/>
      <c r="FV85" s="95"/>
      <c r="FW85" s="96"/>
      <c r="FX85" s="97"/>
      <c r="FY85" s="98"/>
      <c r="GA85" s="89"/>
      <c r="GB85" s="158"/>
      <c r="GC85" s="90"/>
      <c r="GD85" s="91"/>
      <c r="GE85" s="92"/>
      <c r="GF85" s="93"/>
      <c r="GG85" s="94"/>
      <c r="GH85" s="95"/>
      <c r="GI85" s="96"/>
      <c r="GJ85" s="97"/>
      <c r="GK85" s="98"/>
      <c r="GM85" s="89"/>
      <c r="GN85" s="158"/>
      <c r="GO85" s="90"/>
      <c r="GP85" s="91"/>
      <c r="GQ85" s="92"/>
      <c r="GR85" s="93"/>
      <c r="GS85" s="94"/>
      <c r="GT85" s="95"/>
      <c r="GU85" s="96"/>
      <c r="GV85" s="97"/>
      <c r="GW85" s="98"/>
      <c r="GY85" s="89"/>
      <c r="GZ85" s="158"/>
      <c r="HA85" s="90"/>
      <c r="HB85" s="91"/>
      <c r="HC85" s="92"/>
      <c r="HD85" s="93"/>
      <c r="HE85" s="94"/>
      <c r="HF85" s="95"/>
      <c r="HG85" s="96"/>
      <c r="HH85" s="97"/>
      <c r="HI85" s="98"/>
      <c r="HK85" s="89"/>
      <c r="HL85" s="158"/>
      <c r="HM85" s="90"/>
      <c r="HN85" s="91"/>
      <c r="HO85" s="92"/>
      <c r="HP85" s="93"/>
      <c r="HQ85" s="94"/>
      <c r="HR85" s="95"/>
      <c r="HS85" s="96"/>
      <c r="HT85" s="97"/>
      <c r="HU85" s="98"/>
      <c r="HW85" s="89"/>
      <c r="HX85" s="158"/>
      <c r="HY85" s="90"/>
      <c r="HZ85" s="91"/>
      <c r="IA85" s="92"/>
      <c r="IB85" s="93"/>
      <c r="IC85" s="94"/>
      <c r="ID85" s="95"/>
      <c r="IE85" s="96"/>
      <c r="IF85" s="97"/>
      <c r="IG85" s="98"/>
      <c r="II85" s="89"/>
      <c r="IJ85" s="158"/>
      <c r="IK85" s="90"/>
      <c r="IL85" s="91"/>
      <c r="IM85" s="92"/>
      <c r="IN85" s="93"/>
      <c r="IO85" s="94"/>
      <c r="IP85" s="95"/>
      <c r="IQ85" s="96"/>
      <c r="IR85" s="97"/>
      <c r="IS85" s="98"/>
      <c r="IU85" s="89"/>
      <c r="IV85" s="158"/>
      <c r="IW85" s="90"/>
      <c r="IX85" s="91"/>
      <c r="IY85" s="92"/>
      <c r="IZ85" s="93"/>
      <c r="JA85" s="94"/>
      <c r="JB85" s="95"/>
      <c r="JC85" s="96"/>
      <c r="JD85" s="97"/>
      <c r="JE85" s="98"/>
      <c r="JG85" s="89"/>
      <c r="JH85" s="146"/>
      <c r="JI85" s="90"/>
      <c r="JJ85" s="91"/>
      <c r="JK85" s="92"/>
      <c r="JL85" s="93"/>
      <c r="JM85" s="94"/>
      <c r="JN85" s="95"/>
      <c r="JO85" s="96"/>
      <c r="JP85" s="97"/>
      <c r="JQ85" s="98"/>
      <c r="JS85" s="89"/>
      <c r="JT85" s="146"/>
      <c r="JU85" s="90"/>
      <c r="JV85" s="91"/>
      <c r="JW85" s="92"/>
      <c r="JX85" s="93"/>
      <c r="JY85" s="94"/>
      <c r="JZ85" s="95"/>
      <c r="KA85" s="96"/>
      <c r="KB85" s="97"/>
      <c r="KC85" s="98"/>
      <c r="KE85" s="89"/>
      <c r="KF85" s="146"/>
    </row>
    <row r="86" spans="1:292" ht="13.5" customHeight="1">
      <c r="A86" s="16"/>
      <c r="B86" s="89" t="s">
        <v>988</v>
      </c>
      <c r="C86" s="89"/>
      <c r="D86" s="2" t="s">
        <v>989</v>
      </c>
      <c r="E86" s="90"/>
      <c r="F86" s="91"/>
      <c r="G86" s="92"/>
      <c r="H86" s="93"/>
      <c r="I86" s="94" t="s">
        <v>292</v>
      </c>
      <c r="J86" s="95"/>
      <c r="K86" s="96"/>
      <c r="L86" s="97"/>
      <c r="M86" s="98" t="s">
        <v>292</v>
      </c>
      <c r="O86" s="89"/>
      <c r="P86" s="158"/>
      <c r="Q86" s="90"/>
      <c r="R86" s="91"/>
      <c r="S86" s="92"/>
      <c r="T86" s="93"/>
      <c r="U86" s="94" t="s">
        <v>292</v>
      </c>
      <c r="V86" s="95"/>
      <c r="W86" s="96"/>
      <c r="X86" s="97"/>
      <c r="Y86" s="98" t="s">
        <v>292</v>
      </c>
      <c r="AA86" s="89"/>
      <c r="AB86" s="158"/>
      <c r="AC86" s="90"/>
      <c r="AD86" s="91"/>
      <c r="AE86" s="92"/>
      <c r="AF86" s="93"/>
      <c r="AG86" s="94" t="s">
        <v>292</v>
      </c>
      <c r="AH86" s="95"/>
      <c r="AI86" s="96"/>
      <c r="AJ86" s="97"/>
      <c r="AK86" s="98" t="s">
        <v>292</v>
      </c>
      <c r="AM86" s="89"/>
      <c r="AN86" s="158"/>
      <c r="AO86" s="90"/>
      <c r="AP86" s="91"/>
      <c r="AQ86" s="92"/>
      <c r="AR86" s="93"/>
      <c r="AS86" s="94" t="s">
        <v>292</v>
      </c>
      <c r="AT86" s="95"/>
      <c r="AU86" s="96"/>
      <c r="AV86" s="97"/>
      <c r="AW86" s="98" t="s">
        <v>292</v>
      </c>
      <c r="AY86" s="89"/>
      <c r="AZ86" s="158"/>
      <c r="BA86" s="90"/>
      <c r="BB86" s="91"/>
      <c r="BC86" s="92"/>
      <c r="BD86" s="93"/>
      <c r="BE86" s="94" t="s">
        <v>292</v>
      </c>
      <c r="BF86" s="95"/>
      <c r="BG86" s="96"/>
      <c r="BH86" s="97"/>
      <c r="BI86" s="98" t="s">
        <v>292</v>
      </c>
      <c r="BK86" s="89"/>
      <c r="BL86" s="158"/>
      <c r="BM86" s="90"/>
      <c r="BN86" s="91"/>
      <c r="BO86" s="92"/>
      <c r="BP86" s="93"/>
      <c r="BQ86" s="94" t="s">
        <v>292</v>
      </c>
      <c r="BR86" s="95"/>
      <c r="BS86" s="96"/>
      <c r="BT86" s="97"/>
      <c r="BU86" s="98" t="s">
        <v>292</v>
      </c>
      <c r="BW86" s="89"/>
      <c r="BX86" s="158"/>
      <c r="BY86" s="90"/>
      <c r="BZ86" s="91"/>
      <c r="CA86" s="92"/>
      <c r="CB86" s="93"/>
      <c r="CC86" s="94" t="s">
        <v>292</v>
      </c>
      <c r="CD86" s="95"/>
      <c r="CE86" s="96"/>
      <c r="CF86" s="97"/>
      <c r="CG86" s="98" t="s">
        <v>292</v>
      </c>
      <c r="CI86" s="89"/>
      <c r="CJ86" s="158"/>
      <c r="CK86" s="90">
        <v>39814</v>
      </c>
      <c r="CL86" s="91" t="s">
        <v>443</v>
      </c>
      <c r="CM86" s="92">
        <v>39527</v>
      </c>
      <c r="CN86" s="93">
        <v>39812</v>
      </c>
      <c r="CO86" s="94" t="s">
        <v>990</v>
      </c>
      <c r="CP86" s="95">
        <v>1973</v>
      </c>
      <c r="CQ86" s="96" t="s">
        <v>790</v>
      </c>
      <c r="CR86" s="97" t="s">
        <v>303</v>
      </c>
      <c r="CS86" s="98" t="s">
        <v>991</v>
      </c>
      <c r="CU86" s="89"/>
      <c r="CV86" s="158"/>
      <c r="CW86" s="90">
        <v>39814</v>
      </c>
      <c r="CX86" s="91" t="s">
        <v>444</v>
      </c>
      <c r="CY86" s="92">
        <v>39527</v>
      </c>
      <c r="CZ86" s="93">
        <v>40142</v>
      </c>
      <c r="DA86" s="94" t="s">
        <v>990</v>
      </c>
      <c r="DB86" s="95">
        <v>1973</v>
      </c>
      <c r="DC86" s="96" t="s">
        <v>790</v>
      </c>
      <c r="DD86" s="97" t="s">
        <v>303</v>
      </c>
      <c r="DE86" s="98" t="s">
        <v>991</v>
      </c>
      <c r="DG86" s="89"/>
      <c r="DH86" s="158"/>
      <c r="DI86" s="90">
        <v>40179</v>
      </c>
      <c r="DJ86" s="91" t="s">
        <v>445</v>
      </c>
      <c r="DK86" s="92">
        <v>40142</v>
      </c>
      <c r="DL86" s="81">
        <v>40883</v>
      </c>
      <c r="DM86" s="94" t="s">
        <v>990</v>
      </c>
      <c r="DN86" s="95">
        <v>1973</v>
      </c>
      <c r="DO86" s="96" t="s">
        <v>790</v>
      </c>
      <c r="DP86" s="97" t="s">
        <v>303</v>
      </c>
      <c r="DQ86" s="98" t="s">
        <v>991</v>
      </c>
      <c r="DS86" s="89"/>
      <c r="DT86" s="158"/>
      <c r="DU86" s="90" t="str">
        <f>IF(DY86="","",DU$3)</f>
        <v/>
      </c>
      <c r="DV86" s="91" t="str">
        <f>IF(DY86="","",DU$1)</f>
        <v/>
      </c>
      <c r="DW86" s="92" t="str">
        <f>IF(DY86="","",DU$2)</f>
        <v/>
      </c>
      <c r="DX86" s="93" t="str">
        <f>IF(DY86="","",DU$3)</f>
        <v/>
      </c>
      <c r="DY86" s="94" t="str">
        <f>IF(EF86="","",IF(ISNUMBER(SEARCH(":",EF86)),MID(EF86,FIND(":",EF86)+2,FIND("(",EF86)-FIND(":",EF86)-3),LEFT(EF86,FIND("(",EF86)-2)))</f>
        <v/>
      </c>
      <c r="DZ86" s="95" t="str">
        <f>IF(EF86="","",MID(EF86,FIND("(",EF86)+1,4))</f>
        <v/>
      </c>
      <c r="EA86" s="96" t="str">
        <f>IF(ISNUMBER(SEARCH("*female*",EF86)),"female",IF(ISNUMBER(SEARCH("*male*",EF86)),"male",""))</f>
        <v/>
      </c>
      <c r="EB86" s="97" t="s">
        <v>292</v>
      </c>
      <c r="EC86" s="98" t="str">
        <f>IF(DY86="","",(MID(DY86,(SEARCH("^^",SUBSTITUTE(DY86," ","^^",LEN(DY86)-LEN(SUBSTITUTE(DY86," ","")))))+1,99)&amp;"_"&amp;LEFT(DY86,FIND(" ",DY86)-1)&amp;"_"&amp;DZ86))</f>
        <v/>
      </c>
      <c r="EE86" s="89"/>
      <c r="EF86" s="158"/>
      <c r="EG86" s="90" t="str">
        <f>IF(EK86="","",EG$3)</f>
        <v/>
      </c>
      <c r="EH86" s="91" t="str">
        <f>IF(EK86="","",EG$1)</f>
        <v/>
      </c>
      <c r="EI86" s="92" t="str">
        <f>IF(EK86="","",EG$2)</f>
        <v/>
      </c>
      <c r="EJ86" s="93" t="str">
        <f>IF(EK86="","",EG$3)</f>
        <v/>
      </c>
      <c r="EK86" s="94" t="str">
        <f>IF(ER86="","",IF(ISNUMBER(SEARCH(":",ER86)),MID(ER86,FIND(":",ER86)+2,FIND("(",ER86)-FIND(":",ER86)-3),LEFT(ER86,FIND("(",ER86)-2)))</f>
        <v/>
      </c>
      <c r="EL86" s="95" t="str">
        <f>IF(ER86="","",MID(ER86,FIND("(",ER86)+1,4))</f>
        <v/>
      </c>
      <c r="EM86" s="96" t="str">
        <f>IF(ISNUMBER(SEARCH("*female*",ER86)),"female",IF(ISNUMBER(SEARCH("*male*",ER86)),"male",""))</f>
        <v/>
      </c>
      <c r="EN86" s="97" t="str">
        <f>IF(ER86="","",IF(ISERROR(MID(ER86,FIND("male,",ER86)+6,(FIND(")",ER86)-(FIND("male,",ER86)+6))))=TRUE,"missing/error",MID(ER86,FIND("male,",ER86)+6,(FIND(")",ER86)-(FIND("male,",ER86)+6)))))</f>
        <v/>
      </c>
      <c r="EO86" s="98" t="str">
        <f>IF(EK86="","",(MID(EK86,(SEARCH("^^",SUBSTITUTE(EK86," ","^^",LEN(EK86)-LEN(SUBSTITUTE(EK86," ","")))))+1,99)&amp;"_"&amp;LEFT(EK86,FIND(" ",EK86)-1)&amp;"_"&amp;EL86))</f>
        <v/>
      </c>
      <c r="EQ86" s="89"/>
      <c r="ER86" s="158"/>
      <c r="ES86" s="90" t="str">
        <f>IF(EW86="","",ES$3)</f>
        <v/>
      </c>
      <c r="ET86" s="91" t="str">
        <f>IF(EW86="","",ES$1)</f>
        <v/>
      </c>
      <c r="EU86" s="92"/>
      <c r="EV86" s="93"/>
      <c r="EW86" s="94" t="str">
        <f>IF(FD86="","",IF(ISNUMBER(SEARCH(":",FD86)),MID(FD86,FIND(":",FD86)+2,FIND("(",FD86)-FIND(":",FD86)-3),LEFT(FD86,FIND("(",FD86)-2)))</f>
        <v/>
      </c>
      <c r="EX86" s="95" t="str">
        <f>IF(FD86="","",MID(FD86,FIND("(",FD86)+1,4))</f>
        <v/>
      </c>
      <c r="EY86" s="96" t="str">
        <f>IF(ISNUMBER(SEARCH("*female*",FD86)),"female",IF(ISNUMBER(SEARCH("*male*",FD86)),"male",""))</f>
        <v/>
      </c>
      <c r="EZ86" s="97" t="str">
        <f>IF(FD86="","",IF(ISERROR(MID(FD86,FIND("male,",FD86)+6,(FIND(")",FD86)-(FIND("male,",FD86)+6))))=TRUE,"missing/error",MID(FD86,FIND("male,",FD86)+6,(FIND(")",FD86)-(FIND("male,",FD86)+6)))))</f>
        <v/>
      </c>
      <c r="FA86" s="98" t="str">
        <f>IF(EW86="","",(MID(EW86,(SEARCH("^^",SUBSTITUTE(EW86," ","^^",LEN(EW86)-LEN(SUBSTITUTE(EW86," ","")))))+1,99)&amp;"_"&amp;LEFT(EW86,FIND(" ",EW86)-1)&amp;"_"&amp;EX86))</f>
        <v/>
      </c>
      <c r="FC86" s="89"/>
      <c r="FD86" s="158"/>
      <c r="FE86" s="90" t="str">
        <f t="shared" si="48"/>
        <v/>
      </c>
      <c r="FF86" s="91" t="str">
        <f t="shared" si="49"/>
        <v/>
      </c>
      <c r="FG86" s="92" t="str">
        <f t="shared" si="50"/>
        <v/>
      </c>
      <c r="FH86" s="93" t="str">
        <f t="shared" si="51"/>
        <v/>
      </c>
      <c r="FI86" s="94" t="str">
        <f t="shared" si="52"/>
        <v/>
      </c>
      <c r="FJ86" s="95" t="str">
        <f t="shared" si="53"/>
        <v/>
      </c>
      <c r="FK86" s="96" t="str">
        <f t="shared" si="54"/>
        <v/>
      </c>
      <c r="FL86" s="97" t="str">
        <f t="shared" si="55"/>
        <v/>
      </c>
      <c r="FM86" s="98" t="str">
        <f t="shared" si="56"/>
        <v/>
      </c>
      <c r="FO86" s="89"/>
      <c r="FP86" s="217"/>
      <c r="FQ86" s="90" t="str">
        <f>IF(FU86="","",#REF!)</f>
        <v/>
      </c>
      <c r="FR86" s="91" t="str">
        <f>IF(FU86="","",FQ$1)</f>
        <v/>
      </c>
      <c r="FS86" s="92"/>
      <c r="FT86" s="93"/>
      <c r="FU86" s="94" t="str">
        <f>IF(GB86="","",IF(ISNUMBER(SEARCH(":",GB86)),MID(GB86,FIND(":",GB86)+2,FIND("(",GB86)-FIND(":",GB86)-3),LEFT(GB86,FIND("(",GB86)-2)))</f>
        <v/>
      </c>
      <c r="FV86" s="95" t="str">
        <f>IF(GB86="","",MID(GB86,FIND("(",GB86)+1,4))</f>
        <v/>
      </c>
      <c r="FW86" s="96" t="str">
        <f>IF(ISNUMBER(SEARCH("*female*",GB86)),"female",IF(ISNUMBER(SEARCH("*male*",GB86)),"male",""))</f>
        <v/>
      </c>
      <c r="FX86" s="97" t="str">
        <f>IF(GB86="","",IF(ISERROR(MID(GB86,FIND("male,",GB86)+6,(FIND(")",GB86)-(FIND("male,",GB86)+6))))=TRUE,"missing/error",MID(GB86,FIND("male,",GB86)+6,(FIND(")",GB86)-(FIND("male,",GB86)+6)))))</f>
        <v/>
      </c>
      <c r="FY86" s="98" t="str">
        <f>IF(FU86="","",(MID(FU86,(SEARCH("^^",SUBSTITUTE(FU86," ","^^",LEN(FU86)-LEN(SUBSTITUTE(FU86," ","")))))+1,99)&amp;"_"&amp;LEFT(FU86,FIND(" ",FU86)-1)&amp;"_"&amp;FV86))</f>
        <v/>
      </c>
      <c r="GA86" s="89"/>
      <c r="GB86" s="158"/>
      <c r="GC86" s="90" t="str">
        <f>IF(GG86="","",GC$3)</f>
        <v/>
      </c>
      <c r="GD86" s="91" t="str">
        <f>IF(GG86="","",GC$1)</f>
        <v/>
      </c>
      <c r="GE86" s="92"/>
      <c r="GF86" s="93"/>
      <c r="GG86" s="94" t="str">
        <f>IF(GN86="","",IF(ISNUMBER(SEARCH(":",GN86)),MID(GN86,FIND(":",GN86)+2,FIND("(",GN86)-FIND(":",GN86)-3),LEFT(GN86,FIND("(",GN86)-2)))</f>
        <v/>
      </c>
      <c r="GH86" s="95" t="str">
        <f>IF(GN86="","",MID(GN86,FIND("(",GN86)+1,4))</f>
        <v/>
      </c>
      <c r="GI86" s="96" t="str">
        <f>IF(ISNUMBER(SEARCH("*female*",GN86)),"female",IF(ISNUMBER(SEARCH("*male*",GN86)),"male",""))</f>
        <v/>
      </c>
      <c r="GJ86" s="97" t="str">
        <f>IF(GN86="","",IF(ISERROR(MID(GN86,FIND("male,",GN86)+6,(FIND(")",GN86)-(FIND("male,",GN86)+6))))=TRUE,"missing/error",MID(GN86,FIND("male,",GN86)+6,(FIND(")",GN86)-(FIND("male,",GN86)+6)))))</f>
        <v/>
      </c>
      <c r="GK86" s="98" t="str">
        <f>IF(GG86="","",(MID(GG86,(SEARCH("^^",SUBSTITUTE(GG86," ","^^",LEN(GG86)-LEN(SUBSTITUTE(GG86," ","")))))+1,99)&amp;"_"&amp;LEFT(GG86,FIND(" ",GG86)-1)&amp;"_"&amp;GH86))</f>
        <v/>
      </c>
      <c r="GM86" s="89"/>
      <c r="GN86" s="158"/>
      <c r="GO86" s="90" t="str">
        <f>IF(GS86="","",GO$3)</f>
        <v/>
      </c>
      <c r="GP86" s="91" t="str">
        <f>IF(GS86="","",GO$1)</f>
        <v/>
      </c>
      <c r="GQ86" s="92"/>
      <c r="GR86" s="93"/>
      <c r="GS86" s="94" t="str">
        <f>IF(GZ86="","",IF(ISNUMBER(SEARCH(":",GZ86)),MID(GZ86,FIND(":",GZ86)+2,FIND("(",GZ86)-FIND(":",GZ86)-3),LEFT(GZ86,FIND("(",GZ86)-2)))</f>
        <v/>
      </c>
      <c r="GT86" s="95" t="str">
        <f>IF(GZ86="","",MID(GZ86,FIND("(",GZ86)+1,4))</f>
        <v/>
      </c>
      <c r="GU86" s="96" t="str">
        <f>IF(ISNUMBER(SEARCH("*female*",GZ86)),"female",IF(ISNUMBER(SEARCH("*male*",GZ86)),"male",""))</f>
        <v/>
      </c>
      <c r="GV86" s="97" t="str">
        <f>IF(GZ86="","",IF(ISERROR(MID(GZ86,FIND("male,",GZ86)+6,(FIND(")",GZ86)-(FIND("male,",GZ86)+6))))=TRUE,"missing/error",MID(GZ86,FIND("male,",GZ86)+6,(FIND(")",GZ86)-(FIND("male,",GZ86)+6)))))</f>
        <v/>
      </c>
      <c r="GW86" s="98" t="str">
        <f>IF(GS86="","",(MID(GS86,(SEARCH("^^",SUBSTITUTE(GS86," ","^^",LEN(GS86)-LEN(SUBSTITUTE(GS86," ","")))))+1,99)&amp;"_"&amp;LEFT(GS86,FIND(" ",GS86)-1)&amp;"_"&amp;GT86))</f>
        <v/>
      </c>
      <c r="GY86" s="89"/>
      <c r="GZ86" s="158"/>
      <c r="HA86" s="90" t="str">
        <f>IF(HE86="","",HA$3)</f>
        <v/>
      </c>
      <c r="HB86" s="91" t="str">
        <f>IF(HE86="","",HA$1)</f>
        <v/>
      </c>
      <c r="HC86" s="92"/>
      <c r="HD86" s="93"/>
      <c r="HE86" s="94" t="str">
        <f>IF(HL86="","",IF(ISNUMBER(SEARCH(":",HL86)),MID(HL86,FIND(":",HL86)+2,FIND("(",HL86)-FIND(":",HL86)-3),LEFT(HL86,FIND("(",HL86)-2)))</f>
        <v/>
      </c>
      <c r="HF86" s="95" t="str">
        <f>IF(HL86="","",MID(HL86,FIND("(",HL86)+1,4))</f>
        <v/>
      </c>
      <c r="HG86" s="96" t="str">
        <f>IF(ISNUMBER(SEARCH("*female*",HL86)),"female",IF(ISNUMBER(SEARCH("*male*",HL86)),"male",""))</f>
        <v/>
      </c>
      <c r="HH86" s="97" t="str">
        <f>IF(HL86="","",IF(ISERROR(MID(HL86,FIND("male,",HL86)+6,(FIND(")",HL86)-(FIND("male,",HL86)+6))))=TRUE,"missing/error",MID(HL86,FIND("male,",HL86)+6,(FIND(")",HL86)-(FIND("male,",HL86)+6)))))</f>
        <v/>
      </c>
      <c r="HI86" s="98" t="str">
        <f>IF(HE86="","",(MID(HE86,(SEARCH("^^",SUBSTITUTE(HE86," ","^^",LEN(HE86)-LEN(SUBSTITUTE(HE86," ","")))))+1,99)&amp;"_"&amp;LEFT(HE86,FIND(" ",HE86)-1)&amp;"_"&amp;HF86))</f>
        <v/>
      </c>
      <c r="HK86" s="89"/>
      <c r="HL86" s="158"/>
      <c r="HM86" s="90" t="str">
        <f>IF(HQ86="","",HM$3)</f>
        <v/>
      </c>
      <c r="HN86" s="91" t="str">
        <f>IF(HQ86="","",HM$1)</f>
        <v/>
      </c>
      <c r="HO86" s="92"/>
      <c r="HP86" s="93"/>
      <c r="HQ86" s="94" t="str">
        <f>IF(HX86="","",IF(ISNUMBER(SEARCH(":",HX86)),MID(HX86,FIND(":",HX86)+2,FIND("(",HX86)-FIND(":",HX86)-3),LEFT(HX86,FIND("(",HX86)-2)))</f>
        <v/>
      </c>
      <c r="HR86" s="95" t="str">
        <f>IF(HX86="","",MID(HX86,FIND("(",HX86)+1,4))</f>
        <v/>
      </c>
      <c r="HS86" s="96" t="str">
        <f>IF(ISNUMBER(SEARCH("*female*",HX86)),"female",IF(ISNUMBER(SEARCH("*male*",HX86)),"male",""))</f>
        <v/>
      </c>
      <c r="HT86" s="97" t="str">
        <f>IF(HX86="","",IF(ISERROR(MID(HX86,FIND("male,",HX86)+6,(FIND(")",HX86)-(FIND("male,",HX86)+6))))=TRUE,"missing/error",MID(HX86,FIND("male,",HX86)+6,(FIND(")",HX86)-(FIND("male,",HX86)+6)))))</f>
        <v/>
      </c>
      <c r="HU86" s="98" t="str">
        <f>IF(HQ86="","",(MID(HQ86,(SEARCH("^^",SUBSTITUTE(HQ86," ","^^",LEN(HQ86)-LEN(SUBSTITUTE(HQ86," ","")))))+1,99)&amp;"_"&amp;LEFT(HQ86,FIND(" ",HQ86)-1)&amp;"_"&amp;HR86))</f>
        <v/>
      </c>
      <c r="HW86" s="89"/>
      <c r="HX86" s="158"/>
      <c r="HY86" s="90" t="str">
        <f>IF(IC86="","",HY$3)</f>
        <v/>
      </c>
      <c r="HZ86" s="91" t="str">
        <f>IF(IC86="","",HY$1)</f>
        <v/>
      </c>
      <c r="IA86" s="92"/>
      <c r="IB86" s="93"/>
      <c r="IC86" s="94" t="str">
        <f>IF(IJ86="","",IF(ISNUMBER(SEARCH(":",IJ86)),MID(IJ86,FIND(":",IJ86)+2,FIND("(",IJ86)-FIND(":",IJ86)-3),LEFT(IJ86,FIND("(",IJ86)-2)))</f>
        <v/>
      </c>
      <c r="ID86" s="95" t="str">
        <f>IF(IJ86="","",MID(IJ86,FIND("(",IJ86)+1,4))</f>
        <v/>
      </c>
      <c r="IE86" s="96" t="str">
        <f>IF(ISNUMBER(SEARCH("*female*",IJ86)),"female",IF(ISNUMBER(SEARCH("*male*",IJ86)),"male",""))</f>
        <v/>
      </c>
      <c r="IF86" s="97" t="str">
        <f>IF(IJ86="","",IF(ISERROR(MID(IJ86,FIND("male,",IJ86)+6,(FIND(")",IJ86)-(FIND("male,",IJ86)+6))))=TRUE,"missing/error",MID(IJ86,FIND("male,",IJ86)+6,(FIND(")",IJ86)-(FIND("male,",IJ86)+6)))))</f>
        <v/>
      </c>
      <c r="IG86" s="98" t="str">
        <f>IF(IC86="","",(MID(IC86,(SEARCH("^^",SUBSTITUTE(IC86," ","^^",LEN(IC86)-LEN(SUBSTITUTE(IC86," ","")))))+1,99)&amp;"_"&amp;LEFT(IC86,FIND(" ",IC86)-1)&amp;"_"&amp;ID86))</f>
        <v/>
      </c>
      <c r="II86" s="89"/>
      <c r="IJ86" s="158"/>
      <c r="IK86" s="90" t="str">
        <f>IF(IO86="","",IK$3)</f>
        <v/>
      </c>
      <c r="IL86" s="91" t="str">
        <f>IF(IO86="","",IK$1)</f>
        <v/>
      </c>
      <c r="IM86" s="92"/>
      <c r="IN86" s="93"/>
      <c r="IO86" s="94" t="str">
        <f>IF(IV86="","",IF(ISNUMBER(SEARCH(":",IV86)),MID(IV86,FIND(":",IV86)+2,FIND("(",IV86)-FIND(":",IV86)-3),LEFT(IV86,FIND("(",IV86)-2)))</f>
        <v/>
      </c>
      <c r="IP86" s="95" t="str">
        <f>IF(IV86="","",MID(IV86,FIND("(",IV86)+1,4))</f>
        <v/>
      </c>
      <c r="IQ86" s="96" t="str">
        <f>IF(ISNUMBER(SEARCH("*female*",IV86)),"female",IF(ISNUMBER(SEARCH("*male*",IV86)),"male",""))</f>
        <v/>
      </c>
      <c r="IR86" s="97" t="str">
        <f>IF(IV86="","",IF(ISERROR(MID(IV86,FIND("male,",IV86)+6,(FIND(")",IV86)-(FIND("male,",IV86)+6))))=TRUE,"missing/error",MID(IV86,FIND("male,",IV86)+6,(FIND(")",IV86)-(FIND("male,",IV86)+6)))))</f>
        <v/>
      </c>
      <c r="IS86" s="98" t="str">
        <f>IF(IO86="","",(MID(IO86,(SEARCH("^^",SUBSTITUTE(IO86," ","^^",LEN(IO86)-LEN(SUBSTITUTE(IO86," ","")))))+1,99)&amp;"_"&amp;LEFT(IO86,FIND(" ",IO86)-1)&amp;"_"&amp;IP86))</f>
        <v/>
      </c>
      <c r="IU86" s="89"/>
      <c r="IV86" s="158"/>
      <c r="IW86" s="90" t="str">
        <f>IF(JA86="","",IW$3)</f>
        <v/>
      </c>
      <c r="IX86" s="91" t="str">
        <f>IF(JA86="","",IW$1)</f>
        <v/>
      </c>
      <c r="IY86" s="92"/>
      <c r="IZ86" s="93"/>
      <c r="JA86" s="94" t="str">
        <f>IF(JH86="","",IF(ISNUMBER(SEARCH(":",JH86)),MID(JH86,FIND(":",JH86)+2,FIND("(",JH86)-FIND(":",JH86)-3),LEFT(JH86,FIND("(",JH86)-2)))</f>
        <v/>
      </c>
      <c r="JB86" s="95" t="str">
        <f>IF(JH86="","",MID(JH86,FIND("(",JH86)+1,4))</f>
        <v/>
      </c>
      <c r="JC86" s="96" t="str">
        <f>IF(ISNUMBER(SEARCH("*female*",JH86)),"female",IF(ISNUMBER(SEARCH("*male*",JH86)),"male",""))</f>
        <v/>
      </c>
      <c r="JD86" s="97" t="str">
        <f>IF(JH86="","",IF(ISERROR(MID(JH86,FIND("male,",JH86)+6,(FIND(")",JH86)-(FIND("male,",JH86)+6))))=TRUE,"missing/error",MID(JH86,FIND("male,",JH86)+6,(FIND(")",JH86)-(FIND("male,",JH86)+6)))))</f>
        <v/>
      </c>
      <c r="JE86" s="98" t="str">
        <f>IF(JA86="","",(MID(JA86,(SEARCH("^^",SUBSTITUTE(JA86," ","^^",LEN(JA86)-LEN(SUBSTITUTE(JA86," ","")))))+1,99)&amp;"_"&amp;LEFT(JA86,FIND(" ",JA86)-1)&amp;"_"&amp;JB86))</f>
        <v/>
      </c>
      <c r="JG86" s="89"/>
      <c r="JH86" s="146"/>
      <c r="JI86" s="90" t="str">
        <f>IF(JM86="","",JI$3)</f>
        <v/>
      </c>
      <c r="JJ86" s="91" t="str">
        <f>IF(JM86="","",JI$1)</f>
        <v/>
      </c>
      <c r="JK86" s="92"/>
      <c r="JL86" s="93"/>
      <c r="JM86" s="94" t="str">
        <f>IF(JT86="","",IF(ISNUMBER(SEARCH(":",JT86)),MID(JT86,FIND(":",JT86)+2,FIND("(",JT86)-FIND(":",JT86)-3),LEFT(JT86,FIND("(",JT86)-2)))</f>
        <v/>
      </c>
      <c r="JN86" s="95" t="str">
        <f>IF(JT86="","",MID(JT86,FIND("(",JT86)+1,4))</f>
        <v/>
      </c>
      <c r="JO86" s="96" t="str">
        <f>IF(ISNUMBER(SEARCH("*female*",JT86)),"female",IF(ISNUMBER(SEARCH("*male*",JT86)),"male",""))</f>
        <v/>
      </c>
      <c r="JP86" s="97" t="str">
        <f>IF(JT86="","",IF(ISERROR(MID(JT86,FIND("male,",JT86)+6,(FIND(")",JT86)-(FIND("male,",JT86)+6))))=TRUE,"missing/error",MID(JT86,FIND("male,",JT86)+6,(FIND(")",JT86)-(FIND("male,",JT86)+6)))))</f>
        <v/>
      </c>
      <c r="JQ86" s="98" t="str">
        <f>IF(JM86="","",(MID(JM86,(SEARCH("^^",SUBSTITUTE(JM86," ","^^",LEN(JM86)-LEN(SUBSTITUTE(JM86," ","")))))+1,99)&amp;"_"&amp;LEFT(JM86,FIND(" ",JM86)-1)&amp;"_"&amp;JN86))</f>
        <v/>
      </c>
      <c r="JS86" s="89"/>
      <c r="JT86" s="146"/>
      <c r="JU86" s="90" t="str">
        <f>IF(JY86="","",JU$3)</f>
        <v/>
      </c>
      <c r="JV86" s="91" t="str">
        <f>IF(JY86="","",JU$1)</f>
        <v/>
      </c>
      <c r="JW86" s="92"/>
      <c r="JX86" s="93"/>
      <c r="JY86" s="94" t="str">
        <f>IF(KF86="","",IF(ISNUMBER(SEARCH(":",KF86)),MID(KF86,FIND(":",KF86)+2,FIND("(",KF86)-FIND(":",KF86)-3),LEFT(KF86,FIND("(",KF86)-2)))</f>
        <v/>
      </c>
      <c r="JZ86" s="95" t="str">
        <f>IF(KF86="","",MID(KF86,FIND("(",KF86)+1,4))</f>
        <v/>
      </c>
      <c r="KA86" s="96" t="str">
        <f>IF(ISNUMBER(SEARCH("*female*",KF86)),"female",IF(ISNUMBER(SEARCH("*male*",KF86)),"male",""))</f>
        <v/>
      </c>
      <c r="KB86" s="97" t="str">
        <f>IF(KF86="","",IF(ISERROR(MID(KF86,FIND("male,",KF86)+6,(FIND(")",KF86)-(FIND("male,",KF86)+6))))=TRUE,"missing/error",MID(KF86,FIND("male,",KF86)+6,(FIND(")",KF86)-(FIND("male,",KF86)+6)))))</f>
        <v/>
      </c>
      <c r="KC86" s="98" t="str">
        <f>IF(JY86="","",(MID(JY86,(SEARCH("^^",SUBSTITUTE(JY86," ","^^",LEN(JY86)-LEN(SUBSTITUTE(JY86," ","")))))+1,99)&amp;"_"&amp;LEFT(JY86,FIND(" ",JY86)-1)&amp;"_"&amp;JZ86))</f>
        <v/>
      </c>
      <c r="KE86" s="89"/>
      <c r="KF86" s="146"/>
    </row>
    <row r="87" spans="1:292" ht="13.5" customHeight="1">
      <c r="A87" s="16"/>
      <c r="B87" s="89" t="s">
        <v>1614</v>
      </c>
      <c r="C87" s="222"/>
      <c r="E87" s="90"/>
      <c r="F87" s="91"/>
      <c r="G87" s="92"/>
      <c r="H87" s="93"/>
      <c r="I87" s="94"/>
      <c r="J87" s="95"/>
      <c r="K87" s="96"/>
      <c r="L87" s="97"/>
      <c r="M87" s="98"/>
      <c r="O87" s="89"/>
      <c r="P87" s="158"/>
      <c r="Q87" s="90"/>
      <c r="R87" s="91"/>
      <c r="S87" s="92"/>
      <c r="T87" s="93"/>
      <c r="U87" s="94"/>
      <c r="V87" s="95"/>
      <c r="W87" s="96"/>
      <c r="X87" s="97"/>
      <c r="Y87" s="98"/>
      <c r="AA87" s="89"/>
      <c r="AB87" s="158"/>
      <c r="AC87" s="90"/>
      <c r="AD87" s="91"/>
      <c r="AE87" s="92"/>
      <c r="AF87" s="93"/>
      <c r="AG87" s="94"/>
      <c r="AH87" s="95"/>
      <c r="AI87" s="96"/>
      <c r="AJ87" s="97"/>
      <c r="AK87" s="98"/>
      <c r="AM87" s="89"/>
      <c r="AN87" s="158"/>
      <c r="AO87" s="90"/>
      <c r="AP87" s="91"/>
      <c r="AQ87" s="92"/>
      <c r="AR87" s="93"/>
      <c r="AS87" s="94"/>
      <c r="AT87" s="95"/>
      <c r="AU87" s="96"/>
      <c r="AV87" s="97"/>
      <c r="AW87" s="98"/>
      <c r="AY87" s="89"/>
      <c r="AZ87" s="158"/>
      <c r="BA87" s="90"/>
      <c r="BB87" s="91"/>
      <c r="BC87" s="92"/>
      <c r="BD87" s="93"/>
      <c r="BE87" s="94"/>
      <c r="BF87" s="95"/>
      <c r="BG87" s="96"/>
      <c r="BH87" s="97"/>
      <c r="BI87" s="98"/>
      <c r="BK87" s="89"/>
      <c r="BL87" s="158"/>
      <c r="BM87" s="90"/>
      <c r="BN87" s="91"/>
      <c r="BO87" s="92"/>
      <c r="BP87" s="93"/>
      <c r="BQ87" s="94"/>
      <c r="BR87" s="95"/>
      <c r="BS87" s="96"/>
      <c r="BT87" s="97"/>
      <c r="BU87" s="98"/>
      <c r="BW87" s="89"/>
      <c r="BX87" s="158"/>
      <c r="BY87" s="90"/>
      <c r="BZ87" s="91"/>
      <c r="CA87" s="92"/>
      <c r="CB87" s="93"/>
      <c r="CC87" s="94"/>
      <c r="CD87" s="95"/>
      <c r="CE87" s="96"/>
      <c r="CF87" s="97"/>
      <c r="CG87" s="98"/>
      <c r="CI87" s="89"/>
      <c r="CJ87" s="158"/>
      <c r="CK87" s="90"/>
      <c r="CL87" s="91"/>
      <c r="CM87" s="92"/>
      <c r="CN87" s="93"/>
      <c r="CO87" s="94"/>
      <c r="CP87" s="95"/>
      <c r="CQ87" s="96"/>
      <c r="CR87" s="97"/>
      <c r="CS87" s="98"/>
      <c r="CU87" s="89"/>
      <c r="CV87" s="158"/>
      <c r="CW87" s="90"/>
      <c r="CX87" s="91"/>
      <c r="CY87" s="92"/>
      <c r="CZ87" s="93"/>
      <c r="DA87" s="94"/>
      <c r="DB87" s="95"/>
      <c r="DC87" s="96"/>
      <c r="DD87" s="97"/>
      <c r="DE87" s="98"/>
      <c r="DG87" s="89"/>
      <c r="DH87" s="158"/>
      <c r="DI87" s="90"/>
      <c r="DJ87" s="91"/>
      <c r="DK87" s="92"/>
      <c r="DL87" s="221"/>
      <c r="DM87" s="94"/>
      <c r="DN87" s="95"/>
      <c r="DO87" s="96"/>
      <c r="DP87" s="97"/>
      <c r="DQ87" s="98"/>
      <c r="DS87" s="89"/>
      <c r="DT87" s="158"/>
      <c r="DU87" s="90"/>
      <c r="DV87" s="91"/>
      <c r="DW87" s="92"/>
      <c r="DX87" s="93"/>
      <c r="DY87" s="94"/>
      <c r="DZ87" s="95"/>
      <c r="EA87" s="96"/>
      <c r="EB87" s="97"/>
      <c r="EC87" s="98"/>
      <c r="EE87" s="89"/>
      <c r="EF87" s="158"/>
      <c r="EG87" s="90"/>
      <c r="EH87" s="91"/>
      <c r="EI87" s="92"/>
      <c r="EJ87" s="93"/>
      <c r="EK87" s="94"/>
      <c r="EL87" s="95"/>
      <c r="EM87" s="96"/>
      <c r="EN87" s="310"/>
      <c r="EO87" s="98"/>
      <c r="EQ87" s="89"/>
      <c r="ER87" s="218"/>
      <c r="ES87" s="90">
        <f>IF(EW87="","",ES$3)</f>
        <v>44105</v>
      </c>
      <c r="ET87" s="91" t="str">
        <f>IF(EW87="","",ES$1)</f>
        <v>Wilmes I</v>
      </c>
      <c r="EU87" s="92">
        <f>IF(EW87="","",ES$2)</f>
        <v>43765</v>
      </c>
      <c r="EV87" s="93">
        <f>IF(EW87="","",ES$3)</f>
        <v>44105</v>
      </c>
      <c r="EW87" s="94" t="str">
        <f>IF(FD87="","",IF(ISNUMBER(SEARCH(":",FD87)),MID(FD87,FIND(":",FD87)+2,FIND("(",FD87)-FIND(":",FD87)-3),LEFT(FD87,FIND("(",FD87)-2)))</f>
        <v>Koen Geens</v>
      </c>
      <c r="EX87" s="95" t="str">
        <f>IF(FD87="","",MID(FD87,FIND("(",FD87)+1,4))</f>
        <v>1958</v>
      </c>
      <c r="EY87" s="96" t="str">
        <f>IF(ISNUMBER(SEARCH("*female*",FD87)),"female",IF(ISNUMBER(SEARCH("*male*",FD87)),"male",""))</f>
        <v>male</v>
      </c>
      <c r="EZ87" s="97" t="str">
        <f>IF(FD87="","",IF(ISERROR(MID(FD87,FIND("male,",FD87)+6,(FIND(")",FD87)-(FIND("male,",FD87)+6))))=TRUE,"missing/error",MID(FD87,FIND("male,",FD87)+6,(FIND(")",FD87)-(FIND("male,",FD87)+6)))))</f>
        <v>be_cvp01</v>
      </c>
      <c r="FA87" s="98" t="str">
        <f>IF(EW87="","",(MID(EW87,(SEARCH("^^",SUBSTITUTE(EW87," ","^^",LEN(EW87)-LEN(SUBSTITUTE(EW87," ","")))))+1,99)&amp;"_"&amp;LEFT(EW87,FIND(" ",EW87)-1)&amp;"_"&amp;EX87))</f>
        <v>Geens_Koen_1958</v>
      </c>
      <c r="FC87" s="89"/>
      <c r="FD87" s="218" t="s">
        <v>1599</v>
      </c>
      <c r="FE87" s="90" t="str">
        <f t="shared" si="48"/>
        <v/>
      </c>
      <c r="FF87" s="91" t="str">
        <f t="shared" si="49"/>
        <v/>
      </c>
      <c r="FG87" s="92" t="str">
        <f t="shared" si="50"/>
        <v/>
      </c>
      <c r="FH87" s="93" t="str">
        <f t="shared" si="51"/>
        <v/>
      </c>
      <c r="FI87" s="94" t="str">
        <f t="shared" si="52"/>
        <v/>
      </c>
      <c r="FJ87" s="95" t="str">
        <f t="shared" si="53"/>
        <v/>
      </c>
      <c r="FK87" s="96" t="str">
        <f t="shared" si="54"/>
        <v/>
      </c>
      <c r="FL87" s="97" t="str">
        <f t="shared" si="55"/>
        <v/>
      </c>
      <c r="FM87" s="98" t="str">
        <f t="shared" si="56"/>
        <v/>
      </c>
      <c r="FO87" s="89"/>
      <c r="FP87" s="217"/>
      <c r="FQ87" s="90"/>
      <c r="FR87" s="91"/>
      <c r="FS87" s="92"/>
      <c r="FT87" s="93"/>
      <c r="FU87" s="94"/>
      <c r="FV87" s="95"/>
      <c r="FW87" s="96"/>
      <c r="FX87" s="97"/>
      <c r="FY87" s="98"/>
      <c r="GA87" s="89"/>
      <c r="GB87" s="158"/>
      <c r="GC87" s="90"/>
      <c r="GD87" s="91"/>
      <c r="GE87" s="92"/>
      <c r="GF87" s="93"/>
      <c r="GG87" s="94"/>
      <c r="GH87" s="95"/>
      <c r="GI87" s="96"/>
      <c r="GJ87" s="97"/>
      <c r="GK87" s="98"/>
      <c r="GM87" s="89"/>
      <c r="GN87" s="158"/>
      <c r="GO87" s="90"/>
      <c r="GP87" s="91"/>
      <c r="GQ87" s="92"/>
      <c r="GR87" s="93"/>
      <c r="GS87" s="94"/>
      <c r="GT87" s="95"/>
      <c r="GU87" s="96"/>
      <c r="GV87" s="97"/>
      <c r="GW87" s="98"/>
      <c r="GY87" s="89"/>
      <c r="GZ87" s="158"/>
      <c r="HA87" s="90"/>
      <c r="HB87" s="91"/>
      <c r="HC87" s="92"/>
      <c r="HD87" s="93"/>
      <c r="HE87" s="94"/>
      <c r="HF87" s="95"/>
      <c r="HG87" s="96"/>
      <c r="HH87" s="97"/>
      <c r="HI87" s="98"/>
      <c r="HK87" s="89"/>
      <c r="HL87" s="158"/>
      <c r="HM87" s="90"/>
      <c r="HN87" s="91"/>
      <c r="HO87" s="92"/>
      <c r="HP87" s="93"/>
      <c r="HQ87" s="94"/>
      <c r="HR87" s="95"/>
      <c r="HS87" s="96"/>
      <c r="HT87" s="97"/>
      <c r="HU87" s="98"/>
      <c r="HW87" s="89"/>
      <c r="HX87" s="158"/>
      <c r="HY87" s="90"/>
      <c r="HZ87" s="91"/>
      <c r="IA87" s="92"/>
      <c r="IB87" s="93"/>
      <c r="IC87" s="94"/>
      <c r="ID87" s="95"/>
      <c r="IE87" s="96"/>
      <c r="IF87" s="97"/>
      <c r="IG87" s="98"/>
      <c r="II87" s="89"/>
      <c r="IJ87" s="158"/>
      <c r="IK87" s="90"/>
      <c r="IL87" s="91"/>
      <c r="IM87" s="92"/>
      <c r="IN87" s="93"/>
      <c r="IO87" s="94"/>
      <c r="IP87" s="95"/>
      <c r="IQ87" s="96"/>
      <c r="IR87" s="97"/>
      <c r="IS87" s="98"/>
      <c r="IU87" s="89"/>
      <c r="IV87" s="158"/>
      <c r="IW87" s="90"/>
      <c r="IX87" s="91"/>
      <c r="IY87" s="92"/>
      <c r="IZ87" s="93"/>
      <c r="JA87" s="94"/>
      <c r="JB87" s="95"/>
      <c r="JC87" s="96"/>
      <c r="JD87" s="97"/>
      <c r="JE87" s="98"/>
      <c r="JG87" s="89"/>
      <c r="JH87" s="146"/>
      <c r="JI87" s="90"/>
      <c r="JJ87" s="91"/>
      <c r="JK87" s="92"/>
      <c r="JL87" s="93"/>
      <c r="JM87" s="94"/>
      <c r="JN87" s="95"/>
      <c r="JO87" s="96"/>
      <c r="JP87" s="97"/>
      <c r="JQ87" s="98"/>
      <c r="JS87" s="89"/>
      <c r="JT87" s="146"/>
      <c r="JU87" s="90"/>
      <c r="JV87" s="91"/>
      <c r="JW87" s="92"/>
      <c r="JX87" s="93"/>
      <c r="JY87" s="94"/>
      <c r="JZ87" s="95"/>
      <c r="KA87" s="96"/>
      <c r="KB87" s="97"/>
      <c r="KC87" s="98"/>
      <c r="KE87" s="89"/>
      <c r="KF87" s="146"/>
    </row>
    <row r="88" spans="1:292" ht="13.5" customHeight="1">
      <c r="A88" s="16"/>
      <c r="B88" s="89" t="s">
        <v>1688</v>
      </c>
      <c r="C88" s="222"/>
      <c r="E88" s="90"/>
      <c r="F88" s="91"/>
      <c r="G88" s="92"/>
      <c r="H88" s="93"/>
      <c r="I88" s="94"/>
      <c r="J88" s="95"/>
      <c r="K88" s="96"/>
      <c r="L88" s="97"/>
      <c r="M88" s="98"/>
      <c r="O88" s="89"/>
      <c r="P88" s="158"/>
      <c r="Q88" s="90"/>
      <c r="R88" s="91"/>
      <c r="S88" s="92"/>
      <c r="T88" s="93"/>
      <c r="U88" s="94"/>
      <c r="V88" s="95"/>
      <c r="W88" s="96"/>
      <c r="X88" s="97"/>
      <c r="Y88" s="98"/>
      <c r="AA88" s="89"/>
      <c r="AB88" s="158"/>
      <c r="AC88" s="90"/>
      <c r="AD88" s="91"/>
      <c r="AE88" s="92"/>
      <c r="AF88" s="93"/>
      <c r="AG88" s="94"/>
      <c r="AH88" s="95"/>
      <c r="AI88" s="96"/>
      <c r="AJ88" s="97"/>
      <c r="AK88" s="98"/>
      <c r="AM88" s="89"/>
      <c r="AN88" s="158"/>
      <c r="AO88" s="90"/>
      <c r="AP88" s="91"/>
      <c r="AQ88" s="92"/>
      <c r="AR88" s="93"/>
      <c r="AS88" s="94"/>
      <c r="AT88" s="95"/>
      <c r="AU88" s="96"/>
      <c r="AV88" s="97"/>
      <c r="AW88" s="98"/>
      <c r="AY88" s="89"/>
      <c r="AZ88" s="158"/>
      <c r="BA88" s="90"/>
      <c r="BB88" s="91"/>
      <c r="BC88" s="92"/>
      <c r="BD88" s="93"/>
      <c r="BE88" s="94"/>
      <c r="BF88" s="95"/>
      <c r="BG88" s="96"/>
      <c r="BH88" s="97"/>
      <c r="BI88" s="98"/>
      <c r="BK88" s="89"/>
      <c r="BL88" s="158"/>
      <c r="BM88" s="90"/>
      <c r="BN88" s="91"/>
      <c r="BO88" s="92"/>
      <c r="BP88" s="93"/>
      <c r="BQ88" s="94"/>
      <c r="BR88" s="95"/>
      <c r="BS88" s="96"/>
      <c r="BT88" s="97"/>
      <c r="BU88" s="98"/>
      <c r="BW88" s="89"/>
      <c r="BX88" s="158"/>
      <c r="BY88" s="90"/>
      <c r="BZ88" s="91"/>
      <c r="CA88" s="92"/>
      <c r="CB88" s="93"/>
      <c r="CC88" s="94"/>
      <c r="CD88" s="95"/>
      <c r="CE88" s="96"/>
      <c r="CF88" s="97"/>
      <c r="CG88" s="98"/>
      <c r="CI88" s="89"/>
      <c r="CJ88" s="158"/>
      <c r="CK88" s="90"/>
      <c r="CL88" s="91"/>
      <c r="CM88" s="92"/>
      <c r="CN88" s="93"/>
      <c r="CO88" s="94"/>
      <c r="CP88" s="95"/>
      <c r="CQ88" s="96"/>
      <c r="CR88" s="97"/>
      <c r="CS88" s="98"/>
      <c r="CU88" s="89"/>
      <c r="CV88" s="158"/>
      <c r="CW88" s="90"/>
      <c r="CX88" s="91"/>
      <c r="CY88" s="92"/>
      <c r="CZ88" s="93"/>
      <c r="DA88" s="94"/>
      <c r="DB88" s="95"/>
      <c r="DC88" s="96"/>
      <c r="DD88" s="97"/>
      <c r="DE88" s="98"/>
      <c r="DG88" s="89"/>
      <c r="DH88" s="158"/>
      <c r="DI88" s="90"/>
      <c r="DJ88" s="91"/>
      <c r="DK88" s="92"/>
      <c r="DL88" s="221"/>
      <c r="DM88" s="94"/>
      <c r="DN88" s="95"/>
      <c r="DO88" s="96"/>
      <c r="DP88" s="97"/>
      <c r="DQ88" s="98"/>
      <c r="DS88" s="89"/>
      <c r="DT88" s="158"/>
      <c r="DU88" s="90"/>
      <c r="DV88" s="91"/>
      <c r="DW88" s="92"/>
      <c r="DX88" s="93"/>
      <c r="DY88" s="94"/>
      <c r="DZ88" s="95"/>
      <c r="EA88" s="96"/>
      <c r="EB88" s="97"/>
      <c r="EC88" s="98"/>
      <c r="EE88" s="89"/>
      <c r="EF88" s="158"/>
      <c r="EG88" s="90"/>
      <c r="EH88" s="91"/>
      <c r="EI88" s="92"/>
      <c r="EJ88" s="93"/>
      <c r="EK88" s="94"/>
      <c r="EL88" s="95"/>
      <c r="EM88" s="96"/>
      <c r="EN88" s="310"/>
      <c r="EO88" s="98"/>
      <c r="EQ88" s="89"/>
      <c r="ER88" s="218"/>
      <c r="ES88" s="90"/>
      <c r="ET88" s="91"/>
      <c r="EU88" s="92"/>
      <c r="EV88" s="93"/>
      <c r="EW88" s="94"/>
      <c r="EX88" s="95"/>
      <c r="EY88" s="96"/>
      <c r="EZ88" s="97"/>
      <c r="FA88" s="98"/>
      <c r="FC88" s="89"/>
      <c r="FD88" s="218"/>
      <c r="FE88" s="90">
        <f t="shared" si="48"/>
        <v>45291</v>
      </c>
      <c r="FF88" s="91" t="str">
        <f t="shared" si="49"/>
        <v>De Croo I</v>
      </c>
      <c r="FG88" s="92">
        <f t="shared" si="50"/>
        <v>44105</v>
      </c>
      <c r="FH88" s="93">
        <v>44673</v>
      </c>
      <c r="FI88" s="94" t="str">
        <f t="shared" si="52"/>
        <v>Sophie Wilmes</v>
      </c>
      <c r="FJ88" s="95" t="str">
        <f t="shared" si="53"/>
        <v>1975</v>
      </c>
      <c r="FK88" s="96" t="str">
        <f t="shared" si="54"/>
        <v>female</v>
      </c>
      <c r="FL88" s="97" t="str">
        <f t="shared" si="55"/>
        <v>be_mr01</v>
      </c>
      <c r="FM88" s="98" t="str">
        <f t="shared" si="56"/>
        <v>Wilmes_Sophie_1975</v>
      </c>
      <c r="FO88" s="89"/>
      <c r="FP88" s="158" t="s">
        <v>1617</v>
      </c>
      <c r="FQ88" s="90"/>
      <c r="FR88" s="91"/>
      <c r="FS88" s="92"/>
      <c r="FT88" s="93"/>
      <c r="FU88" s="94"/>
      <c r="FV88" s="95"/>
      <c r="FW88" s="96"/>
      <c r="FX88" s="97"/>
      <c r="FY88" s="98"/>
      <c r="GA88" s="89"/>
      <c r="GB88" s="158"/>
      <c r="GC88" s="90"/>
      <c r="GD88" s="91"/>
      <c r="GE88" s="92"/>
      <c r="GF88" s="93"/>
      <c r="GG88" s="94"/>
      <c r="GH88" s="95"/>
      <c r="GI88" s="96"/>
      <c r="GJ88" s="97"/>
      <c r="GK88" s="98"/>
      <c r="GM88" s="89"/>
      <c r="GN88" s="158"/>
      <c r="GO88" s="90"/>
      <c r="GP88" s="91"/>
      <c r="GQ88" s="92"/>
      <c r="GR88" s="93"/>
      <c r="GS88" s="94"/>
      <c r="GT88" s="95"/>
      <c r="GU88" s="96"/>
      <c r="GV88" s="97"/>
      <c r="GW88" s="98"/>
      <c r="GY88" s="89"/>
      <c r="GZ88" s="158"/>
      <c r="HA88" s="90"/>
      <c r="HB88" s="91"/>
      <c r="HC88" s="92"/>
      <c r="HD88" s="93"/>
      <c r="HE88" s="94"/>
      <c r="HF88" s="95"/>
      <c r="HG88" s="96"/>
      <c r="HH88" s="97"/>
      <c r="HI88" s="98"/>
      <c r="HK88" s="89"/>
      <c r="HL88" s="158"/>
      <c r="HM88" s="90"/>
      <c r="HN88" s="91"/>
      <c r="HO88" s="92"/>
      <c r="HP88" s="93"/>
      <c r="HQ88" s="94"/>
      <c r="HR88" s="95"/>
      <c r="HS88" s="96"/>
      <c r="HT88" s="97"/>
      <c r="HU88" s="98"/>
      <c r="HW88" s="89"/>
      <c r="HX88" s="158"/>
      <c r="HY88" s="90"/>
      <c r="HZ88" s="91"/>
      <c r="IA88" s="92"/>
      <c r="IB88" s="93"/>
      <c r="IC88" s="94"/>
      <c r="ID88" s="95"/>
      <c r="IE88" s="96"/>
      <c r="IF88" s="97"/>
      <c r="IG88" s="98"/>
      <c r="II88" s="89"/>
      <c r="IJ88" s="158"/>
      <c r="IK88" s="90"/>
      <c r="IL88" s="91"/>
      <c r="IM88" s="92"/>
      <c r="IN88" s="93"/>
      <c r="IO88" s="94"/>
      <c r="IP88" s="95"/>
      <c r="IQ88" s="96"/>
      <c r="IR88" s="97"/>
      <c r="IS88" s="98"/>
      <c r="IU88" s="89"/>
      <c r="IV88" s="158"/>
      <c r="IW88" s="90"/>
      <c r="IX88" s="91"/>
      <c r="IY88" s="92"/>
      <c r="IZ88" s="93"/>
      <c r="JA88" s="94"/>
      <c r="JB88" s="95"/>
      <c r="JC88" s="96"/>
      <c r="JD88" s="97"/>
      <c r="JE88" s="98"/>
      <c r="JG88" s="89"/>
      <c r="JH88" s="146"/>
      <c r="JI88" s="90"/>
      <c r="JJ88" s="91"/>
      <c r="JK88" s="92"/>
      <c r="JL88" s="93"/>
      <c r="JM88" s="94"/>
      <c r="JN88" s="95"/>
      <c r="JO88" s="96"/>
      <c r="JP88" s="97"/>
      <c r="JQ88" s="98"/>
      <c r="JS88" s="89"/>
      <c r="JT88" s="146"/>
      <c r="JU88" s="90"/>
      <c r="JV88" s="91"/>
      <c r="JW88" s="92"/>
      <c r="JX88" s="93"/>
      <c r="JY88" s="94"/>
      <c r="JZ88" s="95"/>
      <c r="KA88" s="96"/>
      <c r="KB88" s="97"/>
      <c r="KC88" s="98"/>
      <c r="KE88" s="89"/>
      <c r="KF88" s="146"/>
    </row>
    <row r="89" spans="1:292" ht="13.5" customHeight="1">
      <c r="A89" s="16"/>
      <c r="B89" s="89" t="s">
        <v>1688</v>
      </c>
      <c r="C89" s="222"/>
      <c r="E89" s="90"/>
      <c r="F89" s="91"/>
      <c r="G89" s="92"/>
      <c r="H89" s="93"/>
      <c r="I89" s="94"/>
      <c r="J89" s="95"/>
      <c r="K89" s="96"/>
      <c r="L89" s="97"/>
      <c r="M89" s="98"/>
      <c r="O89" s="89"/>
      <c r="P89" s="158"/>
      <c r="Q89" s="90"/>
      <c r="R89" s="91"/>
      <c r="S89" s="92"/>
      <c r="T89" s="93"/>
      <c r="U89" s="94"/>
      <c r="V89" s="95"/>
      <c r="W89" s="96"/>
      <c r="X89" s="97"/>
      <c r="Y89" s="98"/>
      <c r="AA89" s="89"/>
      <c r="AB89" s="158"/>
      <c r="AC89" s="90"/>
      <c r="AD89" s="91"/>
      <c r="AE89" s="92"/>
      <c r="AF89" s="93"/>
      <c r="AG89" s="94"/>
      <c r="AH89" s="95"/>
      <c r="AI89" s="96"/>
      <c r="AJ89" s="97"/>
      <c r="AK89" s="98"/>
      <c r="AM89" s="89"/>
      <c r="AN89" s="158"/>
      <c r="AO89" s="90"/>
      <c r="AP89" s="91"/>
      <c r="AQ89" s="92"/>
      <c r="AR89" s="93"/>
      <c r="AS89" s="94"/>
      <c r="AT89" s="95"/>
      <c r="AU89" s="96"/>
      <c r="AV89" s="97"/>
      <c r="AW89" s="98"/>
      <c r="AY89" s="89"/>
      <c r="AZ89" s="158"/>
      <c r="BA89" s="90"/>
      <c r="BB89" s="91"/>
      <c r="BC89" s="92"/>
      <c r="BD89" s="93"/>
      <c r="BE89" s="94"/>
      <c r="BF89" s="95"/>
      <c r="BG89" s="96"/>
      <c r="BH89" s="97"/>
      <c r="BI89" s="98"/>
      <c r="BK89" s="89"/>
      <c r="BL89" s="158"/>
      <c r="BM89" s="90"/>
      <c r="BN89" s="91"/>
      <c r="BO89" s="92"/>
      <c r="BP89" s="93"/>
      <c r="BQ89" s="94"/>
      <c r="BR89" s="95"/>
      <c r="BS89" s="96"/>
      <c r="BT89" s="97"/>
      <c r="BU89" s="98"/>
      <c r="BW89" s="89"/>
      <c r="BX89" s="158"/>
      <c r="BY89" s="90"/>
      <c r="BZ89" s="91"/>
      <c r="CA89" s="92"/>
      <c r="CB89" s="93"/>
      <c r="CC89" s="94"/>
      <c r="CD89" s="95"/>
      <c r="CE89" s="96"/>
      <c r="CF89" s="97"/>
      <c r="CG89" s="98"/>
      <c r="CI89" s="89"/>
      <c r="CJ89" s="158"/>
      <c r="CK89" s="90"/>
      <c r="CL89" s="91"/>
      <c r="CM89" s="92"/>
      <c r="CN89" s="93"/>
      <c r="CO89" s="94"/>
      <c r="CP89" s="95"/>
      <c r="CQ89" s="96"/>
      <c r="CR89" s="97"/>
      <c r="CS89" s="98"/>
      <c r="CU89" s="89"/>
      <c r="CV89" s="158"/>
      <c r="CW89" s="90"/>
      <c r="CX89" s="91"/>
      <c r="CY89" s="92"/>
      <c r="CZ89" s="93"/>
      <c r="DA89" s="94"/>
      <c r="DB89" s="95"/>
      <c r="DC89" s="96"/>
      <c r="DD89" s="97"/>
      <c r="DE89" s="98"/>
      <c r="DG89" s="89"/>
      <c r="DH89" s="158"/>
      <c r="DI89" s="90"/>
      <c r="DJ89" s="91"/>
      <c r="DK89" s="92"/>
      <c r="DL89" s="221"/>
      <c r="DM89" s="94"/>
      <c r="DN89" s="95"/>
      <c r="DO89" s="96"/>
      <c r="DP89" s="97"/>
      <c r="DQ89" s="98"/>
      <c r="DS89" s="89"/>
      <c r="DT89" s="158"/>
      <c r="DU89" s="90"/>
      <c r="DV89" s="91"/>
      <c r="DW89" s="92"/>
      <c r="DX89" s="93"/>
      <c r="DY89" s="94"/>
      <c r="DZ89" s="95"/>
      <c r="EA89" s="96"/>
      <c r="EB89" s="97"/>
      <c r="EC89" s="98"/>
      <c r="EE89" s="89"/>
      <c r="EF89" s="158"/>
      <c r="EG89" s="90"/>
      <c r="EH89" s="91"/>
      <c r="EI89" s="92"/>
      <c r="EJ89" s="93"/>
      <c r="EK89" s="94"/>
      <c r="EL89" s="95"/>
      <c r="EM89" s="96"/>
      <c r="EN89" s="310"/>
      <c r="EO89" s="98"/>
      <c r="EQ89" s="89"/>
      <c r="ER89" s="218"/>
      <c r="ES89" s="90"/>
      <c r="ET89" s="91"/>
      <c r="EU89" s="92"/>
      <c r="EV89" s="93"/>
      <c r="EW89" s="94"/>
      <c r="EX89" s="95"/>
      <c r="EY89" s="96"/>
      <c r="EZ89" s="97"/>
      <c r="FA89" s="98"/>
      <c r="FC89" s="89"/>
      <c r="FD89" s="218"/>
      <c r="FE89" s="90">
        <f t="shared" si="48"/>
        <v>45291</v>
      </c>
      <c r="FF89" s="91" t="str">
        <f t="shared" si="49"/>
        <v>De Croo I</v>
      </c>
      <c r="FG89" s="93">
        <v>44673</v>
      </c>
      <c r="FH89" s="93">
        <v>44757</v>
      </c>
      <c r="FI89" s="94" t="str">
        <f t="shared" si="52"/>
        <v>Mathieu Michel</v>
      </c>
      <c r="FJ89" s="95" t="str">
        <f t="shared" si="53"/>
        <v>1979</v>
      </c>
      <c r="FK89" s="96" t="str">
        <f t="shared" si="54"/>
        <v>male</v>
      </c>
      <c r="FL89" s="97" t="str">
        <f t="shared" si="55"/>
        <v>be_mr01</v>
      </c>
      <c r="FM89" s="98" t="str">
        <f t="shared" si="56"/>
        <v>Michel_Mathieu_1979</v>
      </c>
      <c r="FO89" s="89"/>
      <c r="FP89" s="217" t="s">
        <v>1636</v>
      </c>
      <c r="FQ89" s="90"/>
      <c r="FR89" s="91"/>
      <c r="FS89" s="92"/>
      <c r="FT89" s="93"/>
      <c r="FU89" s="94"/>
      <c r="FV89" s="95"/>
      <c r="FW89" s="96"/>
      <c r="FX89" s="97"/>
      <c r="FY89" s="98"/>
      <c r="GA89" s="89"/>
      <c r="GB89" s="158"/>
      <c r="GC89" s="90"/>
      <c r="GD89" s="91"/>
      <c r="GE89" s="92"/>
      <c r="GF89" s="93"/>
      <c r="GG89" s="94"/>
      <c r="GH89" s="95"/>
      <c r="GI89" s="96"/>
      <c r="GJ89" s="97"/>
      <c r="GK89" s="98"/>
      <c r="GM89" s="89"/>
      <c r="GN89" s="158"/>
      <c r="GO89" s="90"/>
      <c r="GP89" s="91"/>
      <c r="GQ89" s="92"/>
      <c r="GR89" s="93"/>
      <c r="GS89" s="94"/>
      <c r="GT89" s="95"/>
      <c r="GU89" s="96"/>
      <c r="GV89" s="97"/>
      <c r="GW89" s="98"/>
      <c r="GY89" s="89"/>
      <c r="GZ89" s="158"/>
      <c r="HA89" s="90"/>
      <c r="HB89" s="91"/>
      <c r="HC89" s="92"/>
      <c r="HD89" s="93"/>
      <c r="HE89" s="94"/>
      <c r="HF89" s="95"/>
      <c r="HG89" s="96"/>
      <c r="HH89" s="97"/>
      <c r="HI89" s="98"/>
      <c r="HK89" s="89"/>
      <c r="HL89" s="158"/>
      <c r="HM89" s="90"/>
      <c r="HN89" s="91"/>
      <c r="HO89" s="92"/>
      <c r="HP89" s="93"/>
      <c r="HQ89" s="94"/>
      <c r="HR89" s="95"/>
      <c r="HS89" s="96"/>
      <c r="HT89" s="97"/>
      <c r="HU89" s="98"/>
      <c r="HW89" s="89"/>
      <c r="HX89" s="158"/>
      <c r="HY89" s="90"/>
      <c r="HZ89" s="91"/>
      <c r="IA89" s="92"/>
      <c r="IB89" s="93"/>
      <c r="IC89" s="94"/>
      <c r="ID89" s="95"/>
      <c r="IE89" s="96"/>
      <c r="IF89" s="97"/>
      <c r="IG89" s="98"/>
      <c r="II89" s="89"/>
      <c r="IJ89" s="158"/>
      <c r="IK89" s="90"/>
      <c r="IL89" s="91"/>
      <c r="IM89" s="92"/>
      <c r="IN89" s="93"/>
      <c r="IO89" s="94"/>
      <c r="IP89" s="95"/>
      <c r="IQ89" s="96"/>
      <c r="IR89" s="97"/>
      <c r="IS89" s="98"/>
      <c r="IU89" s="89"/>
      <c r="IV89" s="158"/>
      <c r="IW89" s="90"/>
      <c r="IX89" s="91"/>
      <c r="IY89" s="92"/>
      <c r="IZ89" s="93"/>
      <c r="JA89" s="94"/>
      <c r="JB89" s="95"/>
      <c r="JC89" s="96"/>
      <c r="JD89" s="97"/>
      <c r="JE89" s="98"/>
      <c r="JG89" s="89"/>
      <c r="JH89" s="146"/>
      <c r="JI89" s="90"/>
      <c r="JJ89" s="91"/>
      <c r="JK89" s="92"/>
      <c r="JL89" s="93"/>
      <c r="JM89" s="94"/>
      <c r="JN89" s="95"/>
      <c r="JO89" s="96"/>
      <c r="JP89" s="97"/>
      <c r="JQ89" s="98"/>
      <c r="JS89" s="89"/>
      <c r="JT89" s="146"/>
      <c r="JU89" s="90"/>
      <c r="JV89" s="91"/>
      <c r="JW89" s="92"/>
      <c r="JX89" s="93"/>
      <c r="JY89" s="94"/>
      <c r="JZ89" s="95"/>
      <c r="KA89" s="96"/>
      <c r="KB89" s="97"/>
      <c r="KC89" s="98"/>
      <c r="KE89" s="89"/>
      <c r="KF89" s="146"/>
    </row>
    <row r="90" spans="1:292" ht="13.5" customHeight="1">
      <c r="A90" s="16"/>
      <c r="B90" s="89" t="s">
        <v>1688</v>
      </c>
      <c r="C90" s="222"/>
      <c r="E90" s="90"/>
      <c r="F90" s="91"/>
      <c r="G90" s="92"/>
      <c r="H90" s="93"/>
      <c r="I90" s="94"/>
      <c r="J90" s="95"/>
      <c r="K90" s="96"/>
      <c r="L90" s="97"/>
      <c r="M90" s="98"/>
      <c r="O90" s="89"/>
      <c r="P90" s="158"/>
      <c r="Q90" s="90"/>
      <c r="R90" s="91"/>
      <c r="S90" s="92"/>
      <c r="T90" s="93"/>
      <c r="U90" s="94"/>
      <c r="V90" s="95"/>
      <c r="W90" s="96"/>
      <c r="X90" s="97"/>
      <c r="Y90" s="98"/>
      <c r="AA90" s="89"/>
      <c r="AB90" s="158"/>
      <c r="AC90" s="90"/>
      <c r="AD90" s="91"/>
      <c r="AE90" s="92"/>
      <c r="AF90" s="93"/>
      <c r="AG90" s="94"/>
      <c r="AH90" s="95"/>
      <c r="AI90" s="96"/>
      <c r="AJ90" s="97"/>
      <c r="AK90" s="98"/>
      <c r="AM90" s="89"/>
      <c r="AN90" s="158"/>
      <c r="AO90" s="90"/>
      <c r="AP90" s="91"/>
      <c r="AQ90" s="92"/>
      <c r="AR90" s="93"/>
      <c r="AS90" s="94"/>
      <c r="AT90" s="95"/>
      <c r="AU90" s="96"/>
      <c r="AV90" s="97"/>
      <c r="AW90" s="98"/>
      <c r="AY90" s="89"/>
      <c r="AZ90" s="158"/>
      <c r="BA90" s="90"/>
      <c r="BB90" s="91"/>
      <c r="BC90" s="92"/>
      <c r="BD90" s="93"/>
      <c r="BE90" s="94"/>
      <c r="BF90" s="95"/>
      <c r="BG90" s="96"/>
      <c r="BH90" s="97"/>
      <c r="BI90" s="98"/>
      <c r="BK90" s="89"/>
      <c r="BL90" s="158"/>
      <c r="BM90" s="90"/>
      <c r="BN90" s="91"/>
      <c r="BO90" s="92"/>
      <c r="BP90" s="93"/>
      <c r="BQ90" s="94"/>
      <c r="BR90" s="95"/>
      <c r="BS90" s="96"/>
      <c r="BT90" s="97"/>
      <c r="BU90" s="98"/>
      <c r="BW90" s="89"/>
      <c r="BX90" s="158"/>
      <c r="BY90" s="90"/>
      <c r="BZ90" s="91"/>
      <c r="CA90" s="92"/>
      <c r="CB90" s="93"/>
      <c r="CC90" s="94"/>
      <c r="CD90" s="95"/>
      <c r="CE90" s="96"/>
      <c r="CF90" s="97"/>
      <c r="CG90" s="98"/>
      <c r="CI90" s="89"/>
      <c r="CJ90" s="158"/>
      <c r="CK90" s="90"/>
      <c r="CL90" s="91"/>
      <c r="CM90" s="92"/>
      <c r="CN90" s="93"/>
      <c r="CO90" s="94"/>
      <c r="CP90" s="95"/>
      <c r="CQ90" s="96"/>
      <c r="CR90" s="97"/>
      <c r="CS90" s="98"/>
      <c r="CU90" s="89"/>
      <c r="CV90" s="158"/>
      <c r="CW90" s="90"/>
      <c r="CX90" s="91"/>
      <c r="CY90" s="92"/>
      <c r="CZ90" s="93"/>
      <c r="DA90" s="94"/>
      <c r="DB90" s="95"/>
      <c r="DC90" s="96"/>
      <c r="DD90" s="97"/>
      <c r="DE90" s="98"/>
      <c r="DG90" s="89"/>
      <c r="DH90" s="158"/>
      <c r="DI90" s="90"/>
      <c r="DJ90" s="91"/>
      <c r="DK90" s="92"/>
      <c r="DL90" s="221"/>
      <c r="DM90" s="94"/>
      <c r="DN90" s="95"/>
      <c r="DO90" s="96"/>
      <c r="DP90" s="97"/>
      <c r="DQ90" s="98"/>
      <c r="DS90" s="89"/>
      <c r="DT90" s="158"/>
      <c r="DU90" s="90"/>
      <c r="DV90" s="91"/>
      <c r="DW90" s="92"/>
      <c r="DX90" s="93"/>
      <c r="DY90" s="94"/>
      <c r="DZ90" s="95"/>
      <c r="EA90" s="96"/>
      <c r="EB90" s="97"/>
      <c r="EC90" s="98"/>
      <c r="EE90" s="89"/>
      <c r="EF90" s="158"/>
      <c r="EG90" s="90"/>
      <c r="EH90" s="91"/>
      <c r="EI90" s="92"/>
      <c r="EJ90" s="93"/>
      <c r="EK90" s="94"/>
      <c r="EL90" s="95"/>
      <c r="EM90" s="96"/>
      <c r="EN90" s="310"/>
      <c r="EO90" s="98"/>
      <c r="EQ90" s="89"/>
      <c r="ER90" s="218"/>
      <c r="ES90" s="90"/>
      <c r="ET90" s="91"/>
      <c r="EU90" s="92"/>
      <c r="EV90" s="93"/>
      <c r="EW90" s="94"/>
      <c r="EX90" s="95"/>
      <c r="EY90" s="96"/>
      <c r="EZ90" s="97"/>
      <c r="FA90" s="98"/>
      <c r="FC90" s="89"/>
      <c r="FD90" s="218"/>
      <c r="FE90" s="90">
        <f t="shared" ref="FE90" si="267">IF(FI90="","",FE$3)</f>
        <v>45291</v>
      </c>
      <c r="FF90" s="91" t="str">
        <f t="shared" ref="FF90" si="268">IF(FI90="","",FE$1)</f>
        <v>De Croo I</v>
      </c>
      <c r="FG90" s="93">
        <v>44757</v>
      </c>
      <c r="FH90" s="93">
        <f t="shared" ref="FH90" si="269">IF(FI90="","",FE$3)</f>
        <v>45291</v>
      </c>
      <c r="FI90" s="94" t="str">
        <f t="shared" ref="FI90" si="270">IF(FP90="","",IF(ISNUMBER(SEARCH(":",FP90)),MID(FP90,FIND(":",FP90)+2,FIND("(",FP90)-FIND(":",FP90)-3),LEFT(FP90,FIND("(",FP90)-2)))</f>
        <v>Hadja Lahbib</v>
      </c>
      <c r="FJ90" s="95" t="str">
        <f t="shared" ref="FJ90" si="271">IF(FP90="","",MID(FP90,FIND("(",FP90)+1,4))</f>
        <v>1970</v>
      </c>
      <c r="FK90" s="96" t="str">
        <f t="shared" ref="FK90" si="272">IF(ISNUMBER(SEARCH("*female*",FP90)),"female",IF(ISNUMBER(SEARCH("*male*",FP90)),"male",""))</f>
        <v>female</v>
      </c>
      <c r="FL90" s="97" t="str">
        <f t="shared" ref="FL90" si="273">IF(FP90="","",IF(ISERROR(MID(FP90,FIND("male,",FP90)+6,(FIND(")",FP90)-(FIND("male,",FP90)+6))))=TRUE,"missing/error",MID(FP90,FIND("male,",FP90)+6,(FIND(")",FP90)-(FIND("male,",FP90)+6)))))</f>
        <v>be_mr01</v>
      </c>
      <c r="FM90" s="98" t="str">
        <f t="shared" ref="FM90" si="274">IF(FI90="","",(MID(FI90,(SEARCH("^^",SUBSTITUTE(FI90," ","^^",LEN(FI90)-LEN(SUBSTITUTE(FI90," ","")))))+1,99)&amp;"_"&amp;LEFT(FI90,FIND(" ",FI90)-1)&amp;"_"&amp;FJ90))</f>
        <v>Lahbib_Hadja_1970</v>
      </c>
      <c r="FO90" s="89"/>
      <c r="FP90" s="158" t="s">
        <v>1711</v>
      </c>
      <c r="FQ90" s="90"/>
      <c r="FR90" s="91"/>
      <c r="FS90" s="92"/>
      <c r="FT90" s="93"/>
      <c r="FU90" s="94"/>
      <c r="FV90" s="95"/>
      <c r="FW90" s="96"/>
      <c r="FX90" s="97"/>
      <c r="FY90" s="98"/>
      <c r="GA90" s="89"/>
      <c r="GB90" s="158"/>
      <c r="GC90" s="90"/>
      <c r="GD90" s="91"/>
      <c r="GE90" s="92"/>
      <c r="GF90" s="93"/>
      <c r="GG90" s="94"/>
      <c r="GH90" s="95"/>
      <c r="GI90" s="96"/>
      <c r="GJ90" s="97"/>
      <c r="GK90" s="98"/>
      <c r="GM90" s="89"/>
      <c r="GN90" s="158"/>
      <c r="GO90" s="90"/>
      <c r="GP90" s="91"/>
      <c r="GQ90" s="92"/>
      <c r="GR90" s="93"/>
      <c r="GS90" s="94"/>
      <c r="GT90" s="95"/>
      <c r="GU90" s="96"/>
      <c r="GV90" s="97"/>
      <c r="GW90" s="98"/>
      <c r="GY90" s="89"/>
      <c r="GZ90" s="158"/>
      <c r="HA90" s="90"/>
      <c r="HB90" s="91"/>
      <c r="HC90" s="92"/>
      <c r="HD90" s="93"/>
      <c r="HE90" s="94"/>
      <c r="HF90" s="95"/>
      <c r="HG90" s="96"/>
      <c r="HH90" s="97"/>
      <c r="HI90" s="98"/>
      <c r="HK90" s="89"/>
      <c r="HL90" s="158"/>
      <c r="HM90" s="90"/>
      <c r="HN90" s="91"/>
      <c r="HO90" s="92"/>
      <c r="HP90" s="93"/>
      <c r="HQ90" s="94"/>
      <c r="HR90" s="95"/>
      <c r="HS90" s="96"/>
      <c r="HT90" s="97"/>
      <c r="HU90" s="98"/>
      <c r="HW90" s="89"/>
      <c r="HX90" s="158"/>
      <c r="HY90" s="90"/>
      <c r="HZ90" s="91"/>
      <c r="IA90" s="92"/>
      <c r="IB90" s="93"/>
      <c r="IC90" s="94"/>
      <c r="ID90" s="95"/>
      <c r="IE90" s="96"/>
      <c r="IF90" s="97"/>
      <c r="IG90" s="98"/>
      <c r="II90" s="89"/>
      <c r="IJ90" s="158"/>
      <c r="IK90" s="90"/>
      <c r="IL90" s="91"/>
      <c r="IM90" s="92"/>
      <c r="IN90" s="93"/>
      <c r="IO90" s="94"/>
      <c r="IP90" s="95"/>
      <c r="IQ90" s="96"/>
      <c r="IR90" s="97"/>
      <c r="IS90" s="98"/>
      <c r="IU90" s="89"/>
      <c r="IV90" s="158"/>
      <c r="IW90" s="90"/>
      <c r="IX90" s="91"/>
      <c r="IY90" s="92"/>
      <c r="IZ90" s="93"/>
      <c r="JA90" s="94"/>
      <c r="JB90" s="95"/>
      <c r="JC90" s="96"/>
      <c r="JD90" s="97"/>
      <c r="JE90" s="98"/>
      <c r="JG90" s="89"/>
      <c r="JH90" s="146"/>
      <c r="JI90" s="90"/>
      <c r="JJ90" s="91"/>
      <c r="JK90" s="92"/>
      <c r="JL90" s="93"/>
      <c r="JM90" s="94"/>
      <c r="JN90" s="95"/>
      <c r="JO90" s="96"/>
      <c r="JP90" s="97"/>
      <c r="JQ90" s="98"/>
      <c r="JS90" s="89"/>
      <c r="JT90" s="146"/>
      <c r="JU90" s="90"/>
      <c r="JV90" s="91"/>
      <c r="JW90" s="92"/>
      <c r="JX90" s="93"/>
      <c r="JY90" s="94"/>
      <c r="JZ90" s="95"/>
      <c r="KA90" s="96"/>
      <c r="KB90" s="97"/>
      <c r="KC90" s="98"/>
      <c r="KE90" s="89"/>
      <c r="KF90" s="146"/>
    </row>
    <row r="91" spans="1:292" ht="13.5" customHeight="1">
      <c r="A91" s="16"/>
      <c r="B91" s="2" t="s">
        <v>992</v>
      </c>
      <c r="C91" s="2" t="s">
        <v>993</v>
      </c>
      <c r="E91" s="90">
        <v>33239</v>
      </c>
      <c r="F91" s="91" t="s">
        <v>788</v>
      </c>
      <c r="G91" s="92">
        <v>32272</v>
      </c>
      <c r="H91" s="93">
        <v>33514</v>
      </c>
      <c r="I91" s="94" t="s">
        <v>847</v>
      </c>
      <c r="J91" s="95">
        <v>1948</v>
      </c>
      <c r="K91" s="96" t="s">
        <v>790</v>
      </c>
      <c r="L91" s="97" t="s">
        <v>297</v>
      </c>
      <c r="M91" s="98" t="s">
        <v>848</v>
      </c>
      <c r="O91" s="89"/>
      <c r="P91" s="158"/>
      <c r="Q91" s="90">
        <v>33510</v>
      </c>
      <c r="R91" s="91" t="s">
        <v>437</v>
      </c>
      <c r="S91" s="92">
        <v>33514</v>
      </c>
      <c r="T91" s="93">
        <v>33676</v>
      </c>
      <c r="U91" s="94" t="s">
        <v>847</v>
      </c>
      <c r="V91" s="95">
        <v>1948</v>
      </c>
      <c r="W91" s="96" t="s">
        <v>790</v>
      </c>
      <c r="X91" s="97" t="s">
        <v>297</v>
      </c>
      <c r="Y91" s="98" t="s">
        <v>848</v>
      </c>
      <c r="AA91" s="89"/>
      <c r="AB91" s="158"/>
      <c r="AC91" s="90">
        <v>33676</v>
      </c>
      <c r="AD91" s="91" t="s">
        <v>438</v>
      </c>
      <c r="AE91" s="92">
        <v>33676</v>
      </c>
      <c r="AF91" s="93">
        <v>34873</v>
      </c>
      <c r="AG91" s="94" t="s">
        <v>847</v>
      </c>
      <c r="AH91" s="95">
        <v>1948</v>
      </c>
      <c r="AI91" s="96" t="s">
        <v>790</v>
      </c>
      <c r="AJ91" s="97" t="s">
        <v>297</v>
      </c>
      <c r="AK91" s="98" t="s">
        <v>848</v>
      </c>
      <c r="AM91" s="89"/>
      <c r="AN91" s="158"/>
      <c r="AO91" s="90"/>
      <c r="AP91" s="91"/>
      <c r="AQ91" s="92"/>
      <c r="AR91" s="93"/>
      <c r="AS91" s="94" t="s">
        <v>292</v>
      </c>
      <c r="AT91" s="95"/>
      <c r="AU91" s="96"/>
      <c r="AV91" s="97"/>
      <c r="AW91" s="98" t="s">
        <v>292</v>
      </c>
      <c r="AY91" s="89"/>
      <c r="AZ91" s="158"/>
      <c r="BA91" s="90">
        <v>36354</v>
      </c>
      <c r="BB91" s="91" t="s">
        <v>440</v>
      </c>
      <c r="BC91" s="92">
        <v>36354</v>
      </c>
      <c r="BD91" s="93">
        <v>37814</v>
      </c>
      <c r="BE91" s="94" t="s">
        <v>815</v>
      </c>
      <c r="BF91" s="95">
        <v>1958</v>
      </c>
      <c r="BG91" s="96" t="s">
        <v>790</v>
      </c>
      <c r="BH91" s="97" t="s">
        <v>310</v>
      </c>
      <c r="BI91" s="98" t="s">
        <v>816</v>
      </c>
      <c r="BK91" s="89"/>
      <c r="BL91" s="158"/>
      <c r="BM91" s="90">
        <v>37987</v>
      </c>
      <c r="BN91" s="91" t="s">
        <v>441</v>
      </c>
      <c r="BO91" s="92">
        <v>37814</v>
      </c>
      <c r="BP91" s="93">
        <v>39437</v>
      </c>
      <c r="BQ91" s="94" t="s">
        <v>815</v>
      </c>
      <c r="BR91" s="95">
        <v>1958</v>
      </c>
      <c r="BS91" s="96" t="s">
        <v>790</v>
      </c>
      <c r="BT91" s="97" t="s">
        <v>631</v>
      </c>
      <c r="BU91" s="98" t="s">
        <v>816</v>
      </c>
      <c r="BW91" s="89"/>
      <c r="BX91" s="158"/>
      <c r="BY91" s="90"/>
      <c r="BZ91" s="91"/>
      <c r="CA91" s="92"/>
      <c r="CB91" s="93"/>
      <c r="CC91" s="94" t="s">
        <v>292</v>
      </c>
      <c r="CD91" s="95"/>
      <c r="CE91" s="96"/>
      <c r="CF91" s="97"/>
      <c r="CG91" s="98" t="s">
        <v>292</v>
      </c>
      <c r="CI91" s="89"/>
      <c r="CJ91" s="158"/>
      <c r="CK91" s="90"/>
      <c r="CL91" s="91"/>
      <c r="CM91" s="92"/>
      <c r="CN91" s="93"/>
      <c r="CO91" s="94" t="s">
        <v>292</v>
      </c>
      <c r="CP91" s="95"/>
      <c r="CQ91" s="96"/>
      <c r="CR91" s="97"/>
      <c r="CS91" s="98" t="s">
        <v>292</v>
      </c>
      <c r="CU91" s="89"/>
      <c r="CV91" s="158"/>
      <c r="CW91" s="90"/>
      <c r="CX91" s="91"/>
      <c r="CY91" s="92"/>
      <c r="CZ91" s="93"/>
      <c r="DA91" s="94" t="s">
        <v>292</v>
      </c>
      <c r="DB91" s="95"/>
      <c r="DC91" s="96"/>
      <c r="DD91" s="97"/>
      <c r="DE91" s="98" t="s">
        <v>292</v>
      </c>
      <c r="DG91" s="89"/>
      <c r="DH91" s="158"/>
      <c r="DI91" s="90"/>
      <c r="DJ91" s="91"/>
      <c r="DK91" s="92"/>
      <c r="DL91" s="93"/>
      <c r="DM91" s="94" t="s">
        <v>292</v>
      </c>
      <c r="DN91" s="95"/>
      <c r="DO91" s="96"/>
      <c r="DP91" s="97"/>
      <c r="DQ91" s="98" t="s">
        <v>292</v>
      </c>
      <c r="DS91" s="89"/>
      <c r="DT91" s="158"/>
      <c r="DU91" s="90" t="str">
        <f>IF(DY91="","",DU$3)</f>
        <v/>
      </c>
      <c r="DV91" s="91" t="str">
        <f>IF(DY91="","",DU$1)</f>
        <v/>
      </c>
      <c r="DW91" s="92" t="str">
        <f>IF(DY91="","",DU$2)</f>
        <v/>
      </c>
      <c r="DX91" s="93" t="str">
        <f>IF(DY91="","",DU$3)</f>
        <v/>
      </c>
      <c r="DY91" s="94" t="str">
        <f>IF(EF91="","",IF(ISNUMBER(SEARCH(":",EF91)),MID(EF91,FIND(":",EF91)+2,FIND("(",EF91)-FIND(":",EF91)-3),LEFT(EF91,FIND("(",EF91)-2)))</f>
        <v/>
      </c>
      <c r="DZ91" s="95" t="str">
        <f>IF(EF91="","",MID(EF91,FIND("(",EF91)+1,4))</f>
        <v/>
      </c>
      <c r="EA91" s="96" t="str">
        <f>IF(ISNUMBER(SEARCH("*female*",EF91)),"female",IF(ISNUMBER(SEARCH("*male*",EF91)),"male",""))</f>
        <v/>
      </c>
      <c r="EB91" s="97" t="s">
        <v>292</v>
      </c>
      <c r="EC91" s="98" t="str">
        <f>IF(DY91="","",(MID(DY91,(SEARCH("^^",SUBSTITUTE(DY91," ","^^",LEN(DY91)-LEN(SUBSTITUTE(DY91," ","")))))+1,99)&amp;"_"&amp;LEFT(DY91,FIND(" ",DY91)-1)&amp;"_"&amp;DZ91))</f>
        <v/>
      </c>
      <c r="EE91" s="89"/>
      <c r="EF91" s="158"/>
      <c r="EG91" s="90">
        <f t="shared" ref="EG91:EG96" si="275">IF(EK91="","",EG$3)</f>
        <v>43765</v>
      </c>
      <c r="EH91" s="91" t="str">
        <f t="shared" ref="EH91:EH96" si="276">IF(EK91="","",EG$1)</f>
        <v>Michel I</v>
      </c>
      <c r="EI91" s="92">
        <f>IF(EK91="","",EG$2)</f>
        <v>41923</v>
      </c>
      <c r="EJ91" s="93">
        <v>42145</v>
      </c>
      <c r="EK91" s="94" t="str">
        <f t="shared" ref="EK91:EK96" si="277">IF(ER91="","",IF(ISNUMBER(SEARCH(":",ER91)),MID(ER91,FIND(":",ER91)+2,FIND("(",ER91)-FIND(":",ER91)-3),LEFT(ER91,FIND("(",ER91)-2)))</f>
        <v>Johan Van Overtveldt</v>
      </c>
      <c r="EL91" s="95" t="str">
        <f t="shared" ref="EL91:EL96" si="278">IF(ER91="","",MID(ER91,FIND("(",ER91)+1,4))</f>
        <v>1955</v>
      </c>
      <c r="EM91" s="96" t="str">
        <f t="shared" ref="EM91:EM96" si="279">IF(ISNUMBER(SEARCH("*female*",ER91)),"female",IF(ISNUMBER(SEARCH("*male*",ER91)),"male",""))</f>
        <v>male</v>
      </c>
      <c r="EN91" s="310" t="str">
        <f t="shared" ref="EN91:EN96" si="280">IF(ER91="","",IF(ISERROR(MID(ER91,FIND("male,",ER91)+6,(FIND(")",ER91)-(FIND("male,",ER91)+6))))=TRUE,"missing/error",MID(ER91,FIND("male,",ER91)+6,(FIND(")",ER91)-(FIND("male,",ER91)+6)))))</f>
        <v>be_nva01</v>
      </c>
      <c r="EO91" s="98" t="str">
        <f t="shared" ref="EO91:EO96" si="281">IF(EK91="","",(MID(EK91,(SEARCH("^^",SUBSTITUTE(EK91," ","^^",LEN(EK91)-LEN(SUBSTITUTE(EK91," ","")))))+1,99)&amp;"_"&amp;LEFT(EK91,FIND(" ",EK91)-1)&amp;"_"&amp;EL91))</f>
        <v>Overtveldt_Johan_1955</v>
      </c>
      <c r="EQ91" s="89"/>
      <c r="ER91" s="217" t="s">
        <v>1592</v>
      </c>
      <c r="ES91" s="90" t="str">
        <f>IF(EW91="","",ES$3)</f>
        <v/>
      </c>
      <c r="ET91" s="91" t="str">
        <f>IF(EW91="","",ES$1)</f>
        <v/>
      </c>
      <c r="EU91" s="92"/>
      <c r="EV91" s="93"/>
      <c r="EW91" s="94" t="str">
        <f>IF(FD91="","",IF(ISNUMBER(SEARCH(":",FD91)),MID(FD91,FIND(":",FD91)+2,FIND("(",FD91)-FIND(":",FD91)-3),LEFT(FD91,FIND("(",FD91)-2)))</f>
        <v/>
      </c>
      <c r="EX91" s="95" t="str">
        <f>IF(FD91="","",MID(FD91,FIND("(",FD91)+1,4))</f>
        <v/>
      </c>
      <c r="EY91" s="96" t="str">
        <f>IF(ISNUMBER(SEARCH("*female*",FD91)),"female",IF(ISNUMBER(SEARCH("*male*",FD91)),"male",""))</f>
        <v/>
      </c>
      <c r="EZ91" s="97" t="str">
        <f>IF(FD91="","",IF(ISERROR(MID(FD91,FIND("male,",FD91)+6,(FIND(")",FD91)-(FIND("male,",FD91)+6))))=TRUE,"missing/error",MID(FD91,FIND("male,",FD91)+6,(FIND(")",FD91)-(FIND("male,",FD91)+6)))))</f>
        <v/>
      </c>
      <c r="FA91" s="98" t="str">
        <f>IF(EW91="","",(MID(EW91,(SEARCH("^^",SUBSTITUTE(EW91," ","^^",LEN(EW91)-LEN(SUBSTITUTE(EW91," ","")))))+1,99)&amp;"_"&amp;LEFT(EW91,FIND(" ",EW91)-1)&amp;"_"&amp;EX91))</f>
        <v/>
      </c>
      <c r="FC91" s="89"/>
      <c r="FD91" s="158"/>
      <c r="FE91" s="90">
        <f t="shared" si="48"/>
        <v>45291</v>
      </c>
      <c r="FF91" s="91" t="str">
        <f t="shared" si="49"/>
        <v>De Croo I</v>
      </c>
      <c r="FG91" s="92">
        <f t="shared" si="50"/>
        <v>44105</v>
      </c>
      <c r="FH91" s="93">
        <f t="shared" si="51"/>
        <v>45291</v>
      </c>
      <c r="FI91" s="94" t="str">
        <f t="shared" si="52"/>
        <v>Vincent Van Peteghem</v>
      </c>
      <c r="FJ91" s="95" t="str">
        <f t="shared" si="53"/>
        <v>1980</v>
      </c>
      <c r="FK91" s="96" t="str">
        <f t="shared" si="54"/>
        <v>male</v>
      </c>
      <c r="FL91" s="97" t="str">
        <f t="shared" si="55"/>
        <v>be_cvp01</v>
      </c>
      <c r="FM91" s="98" t="str">
        <f t="shared" si="56"/>
        <v>Peteghem_Vincent_1980</v>
      </c>
      <c r="FO91" s="89"/>
      <c r="FP91" s="158" t="s">
        <v>1620</v>
      </c>
      <c r="FQ91" s="90" t="str">
        <f>IF(FU91="","",#REF!)</f>
        <v/>
      </c>
      <c r="FR91" s="91" t="str">
        <f>IF(FU91="","",FQ$1)</f>
        <v/>
      </c>
      <c r="FS91" s="92"/>
      <c r="FT91" s="93"/>
      <c r="FU91" s="94" t="str">
        <f>IF(GB91="","",IF(ISNUMBER(SEARCH(":",GB91)),MID(GB91,FIND(":",GB91)+2,FIND("(",GB91)-FIND(":",GB91)-3),LEFT(GB91,FIND("(",GB91)-2)))</f>
        <v/>
      </c>
      <c r="FV91" s="95" t="str">
        <f>IF(GB91="","",MID(GB91,FIND("(",GB91)+1,4))</f>
        <v/>
      </c>
      <c r="FW91" s="96" t="str">
        <f>IF(ISNUMBER(SEARCH("*female*",GB91)),"female",IF(ISNUMBER(SEARCH("*male*",GB91)),"male",""))</f>
        <v/>
      </c>
      <c r="FX91" s="97" t="str">
        <f>IF(GB91="","",IF(ISERROR(MID(GB91,FIND("male,",GB91)+6,(FIND(")",GB91)-(FIND("male,",GB91)+6))))=TRUE,"missing/error",MID(GB91,FIND("male,",GB91)+6,(FIND(")",GB91)-(FIND("male,",GB91)+6)))))</f>
        <v/>
      </c>
      <c r="FY91" s="98" t="str">
        <f>IF(FU91="","",(MID(FU91,(SEARCH("^^",SUBSTITUTE(FU91," ","^^",LEN(FU91)-LEN(SUBSTITUTE(FU91," ","")))))+1,99)&amp;"_"&amp;LEFT(FU91,FIND(" ",FU91)-1)&amp;"_"&amp;FV91))</f>
        <v/>
      </c>
      <c r="GA91" s="89"/>
      <c r="GB91" s="158"/>
      <c r="GC91" s="90" t="str">
        <f>IF(GG91="","",GC$3)</f>
        <v/>
      </c>
      <c r="GD91" s="91" t="str">
        <f>IF(GG91="","",GC$1)</f>
        <v/>
      </c>
      <c r="GE91" s="92"/>
      <c r="GF91" s="93"/>
      <c r="GG91" s="94" t="str">
        <f>IF(GN91="","",IF(ISNUMBER(SEARCH(":",GN91)),MID(GN91,FIND(":",GN91)+2,FIND("(",GN91)-FIND(":",GN91)-3),LEFT(GN91,FIND("(",GN91)-2)))</f>
        <v/>
      </c>
      <c r="GH91" s="95" t="str">
        <f>IF(GN91="","",MID(GN91,FIND("(",GN91)+1,4))</f>
        <v/>
      </c>
      <c r="GI91" s="96" t="str">
        <f>IF(ISNUMBER(SEARCH("*female*",GN91)),"female",IF(ISNUMBER(SEARCH("*male*",GN91)),"male",""))</f>
        <v/>
      </c>
      <c r="GJ91" s="97" t="str">
        <f>IF(GN91="","",IF(ISERROR(MID(GN91,FIND("male,",GN91)+6,(FIND(")",GN91)-(FIND("male,",GN91)+6))))=TRUE,"missing/error",MID(GN91,FIND("male,",GN91)+6,(FIND(")",GN91)-(FIND("male,",GN91)+6)))))</f>
        <v/>
      </c>
      <c r="GK91" s="98" t="str">
        <f>IF(GG91="","",(MID(GG91,(SEARCH("^^",SUBSTITUTE(GG91," ","^^",LEN(GG91)-LEN(SUBSTITUTE(GG91," ","")))))+1,99)&amp;"_"&amp;LEFT(GG91,FIND(" ",GG91)-1)&amp;"_"&amp;GH91))</f>
        <v/>
      </c>
      <c r="GM91" s="89"/>
      <c r="GN91" s="158"/>
      <c r="GO91" s="90" t="str">
        <f>IF(GS91="","",GO$3)</f>
        <v/>
      </c>
      <c r="GP91" s="91" t="str">
        <f>IF(GS91="","",GO$1)</f>
        <v/>
      </c>
      <c r="GQ91" s="92"/>
      <c r="GR91" s="93"/>
      <c r="GS91" s="94" t="str">
        <f>IF(GZ91="","",IF(ISNUMBER(SEARCH(":",GZ91)),MID(GZ91,FIND(":",GZ91)+2,FIND("(",GZ91)-FIND(":",GZ91)-3),LEFT(GZ91,FIND("(",GZ91)-2)))</f>
        <v/>
      </c>
      <c r="GT91" s="95" t="str">
        <f>IF(GZ91="","",MID(GZ91,FIND("(",GZ91)+1,4))</f>
        <v/>
      </c>
      <c r="GU91" s="96" t="str">
        <f>IF(ISNUMBER(SEARCH("*female*",GZ91)),"female",IF(ISNUMBER(SEARCH("*male*",GZ91)),"male",""))</f>
        <v/>
      </c>
      <c r="GV91" s="97" t="str">
        <f>IF(GZ91="","",IF(ISERROR(MID(GZ91,FIND("male,",GZ91)+6,(FIND(")",GZ91)-(FIND("male,",GZ91)+6))))=TRUE,"missing/error",MID(GZ91,FIND("male,",GZ91)+6,(FIND(")",GZ91)-(FIND("male,",GZ91)+6)))))</f>
        <v/>
      </c>
      <c r="GW91" s="98" t="str">
        <f>IF(GS91="","",(MID(GS91,(SEARCH("^^",SUBSTITUTE(GS91," ","^^",LEN(GS91)-LEN(SUBSTITUTE(GS91," ","")))))+1,99)&amp;"_"&amp;LEFT(GS91,FIND(" ",GS91)-1)&amp;"_"&amp;GT91))</f>
        <v/>
      </c>
      <c r="GY91" s="89"/>
      <c r="GZ91" s="158"/>
      <c r="HA91" s="90" t="str">
        <f>IF(HE91="","",HA$3)</f>
        <v/>
      </c>
      <c r="HB91" s="91" t="str">
        <f>IF(HE91="","",HA$1)</f>
        <v/>
      </c>
      <c r="HC91" s="92"/>
      <c r="HD91" s="93"/>
      <c r="HE91" s="94" t="str">
        <f>IF(HL91="","",IF(ISNUMBER(SEARCH(":",HL91)),MID(HL91,FIND(":",HL91)+2,FIND("(",HL91)-FIND(":",HL91)-3),LEFT(HL91,FIND("(",HL91)-2)))</f>
        <v/>
      </c>
      <c r="HF91" s="95" t="str">
        <f>IF(HL91="","",MID(HL91,FIND("(",HL91)+1,4))</f>
        <v/>
      </c>
      <c r="HG91" s="96" t="str">
        <f>IF(ISNUMBER(SEARCH("*female*",HL91)),"female",IF(ISNUMBER(SEARCH("*male*",HL91)),"male",""))</f>
        <v/>
      </c>
      <c r="HH91" s="97" t="str">
        <f>IF(HL91="","",IF(ISERROR(MID(HL91,FIND("male,",HL91)+6,(FIND(")",HL91)-(FIND("male,",HL91)+6))))=TRUE,"missing/error",MID(HL91,FIND("male,",HL91)+6,(FIND(")",HL91)-(FIND("male,",HL91)+6)))))</f>
        <v/>
      </c>
      <c r="HI91" s="98" t="str">
        <f>IF(HE91="","",(MID(HE91,(SEARCH("^^",SUBSTITUTE(HE91," ","^^",LEN(HE91)-LEN(SUBSTITUTE(HE91," ","")))))+1,99)&amp;"_"&amp;LEFT(HE91,FIND(" ",HE91)-1)&amp;"_"&amp;HF91))</f>
        <v/>
      </c>
      <c r="HK91" s="89"/>
      <c r="HL91" s="158"/>
      <c r="HM91" s="90" t="str">
        <f>IF(HQ91="","",HM$3)</f>
        <v/>
      </c>
      <c r="HN91" s="91" t="str">
        <f>IF(HQ91="","",HM$1)</f>
        <v/>
      </c>
      <c r="HO91" s="92"/>
      <c r="HP91" s="93"/>
      <c r="HQ91" s="94" t="str">
        <f>IF(HX91="","",IF(ISNUMBER(SEARCH(":",HX91)),MID(HX91,FIND(":",HX91)+2,FIND("(",HX91)-FIND(":",HX91)-3),LEFT(HX91,FIND("(",HX91)-2)))</f>
        <v/>
      </c>
      <c r="HR91" s="95" t="str">
        <f>IF(HX91="","",MID(HX91,FIND("(",HX91)+1,4))</f>
        <v/>
      </c>
      <c r="HS91" s="96" t="str">
        <f>IF(ISNUMBER(SEARCH("*female*",HX91)),"female",IF(ISNUMBER(SEARCH("*male*",HX91)),"male",""))</f>
        <v/>
      </c>
      <c r="HT91" s="97" t="str">
        <f>IF(HX91="","",IF(ISERROR(MID(HX91,FIND("male,",HX91)+6,(FIND(")",HX91)-(FIND("male,",HX91)+6))))=TRUE,"missing/error",MID(HX91,FIND("male,",HX91)+6,(FIND(")",HX91)-(FIND("male,",HX91)+6)))))</f>
        <v/>
      </c>
      <c r="HU91" s="98" t="str">
        <f>IF(HQ91="","",(MID(HQ91,(SEARCH("^^",SUBSTITUTE(HQ91," ","^^",LEN(HQ91)-LEN(SUBSTITUTE(HQ91," ","")))))+1,99)&amp;"_"&amp;LEFT(HQ91,FIND(" ",HQ91)-1)&amp;"_"&amp;HR91))</f>
        <v/>
      </c>
      <c r="HW91" s="89"/>
      <c r="HX91" s="158"/>
      <c r="HY91" s="90" t="str">
        <f>IF(IC91="","",HY$3)</f>
        <v/>
      </c>
      <c r="HZ91" s="91" t="str">
        <f>IF(IC91="","",HY$1)</f>
        <v/>
      </c>
      <c r="IA91" s="92"/>
      <c r="IB91" s="93"/>
      <c r="IC91" s="94" t="str">
        <f>IF(IJ91="","",IF(ISNUMBER(SEARCH(":",IJ91)),MID(IJ91,FIND(":",IJ91)+2,FIND("(",IJ91)-FIND(":",IJ91)-3),LEFT(IJ91,FIND("(",IJ91)-2)))</f>
        <v/>
      </c>
      <c r="ID91" s="95" t="str">
        <f>IF(IJ91="","",MID(IJ91,FIND("(",IJ91)+1,4))</f>
        <v/>
      </c>
      <c r="IE91" s="96" t="str">
        <f>IF(ISNUMBER(SEARCH("*female*",IJ91)),"female",IF(ISNUMBER(SEARCH("*male*",IJ91)),"male",""))</f>
        <v/>
      </c>
      <c r="IF91" s="97" t="str">
        <f>IF(IJ91="","",IF(ISERROR(MID(IJ91,FIND("male,",IJ91)+6,(FIND(")",IJ91)-(FIND("male,",IJ91)+6))))=TRUE,"missing/error",MID(IJ91,FIND("male,",IJ91)+6,(FIND(")",IJ91)-(FIND("male,",IJ91)+6)))))</f>
        <v/>
      </c>
      <c r="IG91" s="98" t="str">
        <f>IF(IC91="","",(MID(IC91,(SEARCH("^^",SUBSTITUTE(IC91," ","^^",LEN(IC91)-LEN(SUBSTITUTE(IC91," ","")))))+1,99)&amp;"_"&amp;LEFT(IC91,FIND(" ",IC91)-1)&amp;"_"&amp;ID91))</f>
        <v/>
      </c>
      <c r="II91" s="89"/>
      <c r="IJ91" s="158"/>
      <c r="IK91" s="90" t="str">
        <f>IF(IO91="","",IK$3)</f>
        <v/>
      </c>
      <c r="IL91" s="91" t="str">
        <f>IF(IO91="","",IK$1)</f>
        <v/>
      </c>
      <c r="IM91" s="92"/>
      <c r="IN91" s="93"/>
      <c r="IO91" s="94" t="str">
        <f>IF(IV91="","",IF(ISNUMBER(SEARCH(":",IV91)),MID(IV91,FIND(":",IV91)+2,FIND("(",IV91)-FIND(":",IV91)-3),LEFT(IV91,FIND("(",IV91)-2)))</f>
        <v/>
      </c>
      <c r="IP91" s="95" t="str">
        <f>IF(IV91="","",MID(IV91,FIND("(",IV91)+1,4))</f>
        <v/>
      </c>
      <c r="IQ91" s="96" t="str">
        <f>IF(ISNUMBER(SEARCH("*female*",IV91)),"female",IF(ISNUMBER(SEARCH("*male*",IV91)),"male",""))</f>
        <v/>
      </c>
      <c r="IR91" s="97" t="str">
        <f>IF(IV91="","",IF(ISERROR(MID(IV91,FIND("male,",IV91)+6,(FIND(")",IV91)-(FIND("male,",IV91)+6))))=TRUE,"missing/error",MID(IV91,FIND("male,",IV91)+6,(FIND(")",IV91)-(FIND("male,",IV91)+6)))))</f>
        <v/>
      </c>
      <c r="IS91" s="98" t="str">
        <f>IF(IO91="","",(MID(IO91,(SEARCH("^^",SUBSTITUTE(IO91," ","^^",LEN(IO91)-LEN(SUBSTITUTE(IO91," ","")))))+1,99)&amp;"_"&amp;LEFT(IO91,FIND(" ",IO91)-1)&amp;"_"&amp;IP91))</f>
        <v/>
      </c>
      <c r="IU91" s="89"/>
      <c r="IV91" s="158"/>
      <c r="IW91" s="90" t="str">
        <f>IF(JA91="","",IW$3)</f>
        <v/>
      </c>
      <c r="IX91" s="91" t="str">
        <f>IF(JA91="","",IW$1)</f>
        <v/>
      </c>
      <c r="IY91" s="92"/>
      <c r="IZ91" s="93"/>
      <c r="JA91" s="94" t="str">
        <f>IF(JH91="","",IF(ISNUMBER(SEARCH(":",JH91)),MID(JH91,FIND(":",JH91)+2,FIND("(",JH91)-FIND(":",JH91)-3),LEFT(JH91,FIND("(",JH91)-2)))</f>
        <v/>
      </c>
      <c r="JB91" s="95" t="str">
        <f>IF(JH91="","",MID(JH91,FIND("(",JH91)+1,4))</f>
        <v/>
      </c>
      <c r="JC91" s="96" t="str">
        <f>IF(ISNUMBER(SEARCH("*female*",JH91)),"female",IF(ISNUMBER(SEARCH("*male*",JH91)),"male",""))</f>
        <v/>
      </c>
      <c r="JD91" s="97" t="str">
        <f>IF(JH91="","",IF(ISERROR(MID(JH91,FIND("male,",JH91)+6,(FIND(")",JH91)-(FIND("male,",JH91)+6))))=TRUE,"missing/error",MID(JH91,FIND("male,",JH91)+6,(FIND(")",JH91)-(FIND("male,",JH91)+6)))))</f>
        <v/>
      </c>
      <c r="JE91" s="98" t="str">
        <f>IF(JA91="","",(MID(JA91,(SEARCH("^^",SUBSTITUTE(JA91," ","^^",LEN(JA91)-LEN(SUBSTITUTE(JA91," ","")))))+1,99)&amp;"_"&amp;LEFT(JA91,FIND(" ",JA91)-1)&amp;"_"&amp;JB91))</f>
        <v/>
      </c>
      <c r="JG91" s="89"/>
      <c r="JH91" s="146"/>
      <c r="JI91" s="90" t="str">
        <f>IF(JM91="","",JI$3)</f>
        <v/>
      </c>
      <c r="JJ91" s="91" t="str">
        <f>IF(JM91="","",JI$1)</f>
        <v/>
      </c>
      <c r="JK91" s="92"/>
      <c r="JL91" s="93"/>
      <c r="JM91" s="94" t="str">
        <f>IF(JT91="","",IF(ISNUMBER(SEARCH(":",JT91)),MID(JT91,FIND(":",JT91)+2,FIND("(",JT91)-FIND(":",JT91)-3),LEFT(JT91,FIND("(",JT91)-2)))</f>
        <v/>
      </c>
      <c r="JN91" s="95" t="str">
        <f>IF(JT91="","",MID(JT91,FIND("(",JT91)+1,4))</f>
        <v/>
      </c>
      <c r="JO91" s="96" t="str">
        <f>IF(ISNUMBER(SEARCH("*female*",JT91)),"female",IF(ISNUMBER(SEARCH("*male*",JT91)),"male",""))</f>
        <v/>
      </c>
      <c r="JP91" s="97" t="str">
        <f>IF(JT91="","",IF(ISERROR(MID(JT91,FIND("male,",JT91)+6,(FIND(")",JT91)-(FIND("male,",JT91)+6))))=TRUE,"missing/error",MID(JT91,FIND("male,",JT91)+6,(FIND(")",JT91)-(FIND("male,",JT91)+6)))))</f>
        <v/>
      </c>
      <c r="JQ91" s="98" t="str">
        <f>IF(JM91="","",(MID(JM91,(SEARCH("^^",SUBSTITUTE(JM91," ","^^",LEN(JM91)-LEN(SUBSTITUTE(JM91," ","")))))+1,99)&amp;"_"&amp;LEFT(JM91,FIND(" ",JM91)-1)&amp;"_"&amp;JN91))</f>
        <v/>
      </c>
      <c r="JS91" s="89"/>
      <c r="JT91" s="146"/>
      <c r="JU91" s="90" t="str">
        <f>IF(JY91="","",JU$3)</f>
        <v/>
      </c>
      <c r="JV91" s="91" t="str">
        <f>IF(JY91="","",JU$1)</f>
        <v/>
      </c>
      <c r="JW91" s="92"/>
      <c r="JX91" s="93"/>
      <c r="JY91" s="94" t="str">
        <f>IF(KF91="","",IF(ISNUMBER(SEARCH(":",KF91)),MID(KF91,FIND(":",KF91)+2,FIND("(",KF91)-FIND(":",KF91)-3),LEFT(KF91,FIND("(",KF91)-2)))</f>
        <v/>
      </c>
      <c r="JZ91" s="95" t="str">
        <f>IF(KF91="","",MID(KF91,FIND("(",KF91)+1,4))</f>
        <v/>
      </c>
      <c r="KA91" s="96" t="str">
        <f>IF(ISNUMBER(SEARCH("*female*",KF91)),"female",IF(ISNUMBER(SEARCH("*male*",KF91)),"male",""))</f>
        <v/>
      </c>
      <c r="KB91" s="97" t="str">
        <f>IF(KF91="","",IF(ISERROR(MID(KF91,FIND("male,",KF91)+6,(FIND(")",KF91)-(FIND("male,",KF91)+6))))=TRUE,"missing/error",MID(KF91,FIND("male,",KF91)+6,(FIND(")",KF91)-(FIND("male,",KF91)+6)))))</f>
        <v/>
      </c>
      <c r="KC91" s="98" t="str">
        <f>IF(JY91="","",(MID(JY91,(SEARCH("^^",SUBSTITUTE(JY91," ","^^",LEN(JY91)-LEN(SUBSTITUTE(JY91," ","")))))+1,99)&amp;"_"&amp;LEFT(JY91,FIND(" ",JY91)-1)&amp;"_"&amp;JZ91))</f>
        <v/>
      </c>
      <c r="KE91" s="89"/>
      <c r="KF91" s="146"/>
    </row>
    <row r="92" spans="1:292" ht="13.5" customHeight="1">
      <c r="A92" s="16"/>
      <c r="B92" s="2" t="s">
        <v>994</v>
      </c>
      <c r="C92" s="2" t="s">
        <v>995</v>
      </c>
      <c r="E92" s="90"/>
      <c r="F92" s="91"/>
      <c r="G92" s="92"/>
      <c r="H92" s="93"/>
      <c r="I92" s="94" t="s">
        <v>292</v>
      </c>
      <c r="J92" s="95"/>
      <c r="K92" s="96"/>
      <c r="L92" s="97"/>
      <c r="M92" s="98" t="s">
        <v>292</v>
      </c>
      <c r="O92" s="89"/>
      <c r="P92" s="158"/>
      <c r="Q92" s="90"/>
      <c r="R92" s="91"/>
      <c r="S92" s="92"/>
      <c r="T92" s="93"/>
      <c r="U92" s="94" t="s">
        <v>292</v>
      </c>
      <c r="V92" s="95"/>
      <c r="W92" s="96"/>
      <c r="X92" s="97"/>
      <c r="Y92" s="98" t="s">
        <v>292</v>
      </c>
      <c r="AA92" s="89"/>
      <c r="AB92" s="158"/>
      <c r="AC92" s="90"/>
      <c r="AD92" s="91"/>
      <c r="AE92" s="92"/>
      <c r="AF92" s="93"/>
      <c r="AG92" s="94" t="s">
        <v>292</v>
      </c>
      <c r="AH92" s="95"/>
      <c r="AI92" s="96"/>
      <c r="AJ92" s="97"/>
      <c r="AK92" s="98" t="s">
        <v>292</v>
      </c>
      <c r="AM92" s="89"/>
      <c r="AN92" s="158"/>
      <c r="AO92" s="90">
        <v>35065</v>
      </c>
      <c r="AP92" s="91" t="s">
        <v>439</v>
      </c>
      <c r="AQ92" s="92">
        <v>34873</v>
      </c>
      <c r="AR92" s="93">
        <v>36354</v>
      </c>
      <c r="AS92" s="94" t="s">
        <v>847</v>
      </c>
      <c r="AT92" s="95">
        <v>1948</v>
      </c>
      <c r="AU92" s="96" t="s">
        <v>790</v>
      </c>
      <c r="AV92" s="97" t="s">
        <v>297</v>
      </c>
      <c r="AW92" s="98" t="s">
        <v>848</v>
      </c>
      <c r="AY92" s="89"/>
      <c r="AZ92" s="158"/>
      <c r="BA92" s="90"/>
      <c r="BB92" s="91"/>
      <c r="BC92" s="92"/>
      <c r="BD92" s="93"/>
      <c r="BE92" s="94" t="s">
        <v>292</v>
      </c>
      <c r="BF92" s="95"/>
      <c r="BG92" s="96"/>
      <c r="BH92" s="97"/>
      <c r="BI92" s="98" t="s">
        <v>292</v>
      </c>
      <c r="BK92" s="89"/>
      <c r="BL92" s="158"/>
      <c r="BM92" s="90"/>
      <c r="BN92" s="91"/>
      <c r="BO92" s="92"/>
      <c r="BP92" s="93"/>
      <c r="BQ92" s="94" t="s">
        <v>292</v>
      </c>
      <c r="BR92" s="95"/>
      <c r="BS92" s="96"/>
      <c r="BT92" s="97"/>
      <c r="BU92" s="98" t="s">
        <v>292</v>
      </c>
      <c r="BW92" s="89"/>
      <c r="BX92" s="158"/>
      <c r="BY92" s="90"/>
      <c r="BZ92" s="91"/>
      <c r="CA92" s="92"/>
      <c r="CB92" s="93"/>
      <c r="CC92" s="94" t="s">
        <v>292</v>
      </c>
      <c r="CD92" s="95"/>
      <c r="CE92" s="96"/>
      <c r="CF92" s="97"/>
      <c r="CG92" s="98" t="s">
        <v>292</v>
      </c>
      <c r="CI92" s="89"/>
      <c r="CJ92" s="158"/>
      <c r="CK92" s="90"/>
      <c r="CL92" s="91"/>
      <c r="CM92" s="92"/>
      <c r="CN92" s="93"/>
      <c r="CO92" s="94" t="s">
        <v>292</v>
      </c>
      <c r="CP92" s="95"/>
      <c r="CQ92" s="96"/>
      <c r="CR92" s="97"/>
      <c r="CS92" s="98" t="s">
        <v>292</v>
      </c>
      <c r="CU92" s="89"/>
      <c r="CV92" s="158"/>
      <c r="CW92" s="90"/>
      <c r="CX92" s="91"/>
      <c r="CY92" s="92"/>
      <c r="CZ92" s="93"/>
      <c r="DA92" s="94" t="s">
        <v>292</v>
      </c>
      <c r="DB92" s="95"/>
      <c r="DC92" s="96"/>
      <c r="DD92" s="97"/>
      <c r="DE92" s="98" t="s">
        <v>292</v>
      </c>
      <c r="DG92" s="89"/>
      <c r="DH92" s="158"/>
      <c r="DI92" s="90"/>
      <c r="DJ92" s="91"/>
      <c r="DK92" s="92"/>
      <c r="DL92" s="93"/>
      <c r="DM92" s="94" t="s">
        <v>292</v>
      </c>
      <c r="DN92" s="95"/>
      <c r="DO92" s="96"/>
      <c r="DP92" s="97"/>
      <c r="DQ92" s="98" t="s">
        <v>292</v>
      </c>
      <c r="DS92" s="89"/>
      <c r="DT92" s="158"/>
      <c r="DU92" s="90" t="str">
        <f>IF(DY92="","",DU$3)</f>
        <v/>
      </c>
      <c r="DV92" s="91" t="str">
        <f>IF(DY92="","",DU$1)</f>
        <v/>
      </c>
      <c r="DW92" s="92" t="str">
        <f>IF(DY92="","",DU$2)</f>
        <v/>
      </c>
      <c r="DX92" s="93" t="str">
        <f>IF(DY92="","",DU$3)</f>
        <v/>
      </c>
      <c r="DY92" s="94" t="str">
        <f>IF(EF92="","",IF(ISNUMBER(SEARCH(":",EF92)),MID(EF92,FIND(":",EF92)+2,FIND("(",EF92)-FIND(":",EF92)-3),LEFT(EF92,FIND("(",EF92)-2)))</f>
        <v/>
      </c>
      <c r="DZ92" s="95" t="str">
        <f>IF(EF92="","",MID(EF92,FIND("(",EF92)+1,4))</f>
        <v/>
      </c>
      <c r="EA92" s="96" t="str">
        <f>IF(ISNUMBER(SEARCH("*female*",EF92)),"female",IF(ISNUMBER(SEARCH("*male*",EF92)),"male",""))</f>
        <v/>
      </c>
      <c r="EB92" s="97" t="s">
        <v>292</v>
      </c>
      <c r="EC92" s="98" t="str">
        <f>IF(DY92="","",(MID(DY92,(SEARCH("^^",SUBSTITUTE(DY92," ","^^",LEN(DY92)-LEN(SUBSTITUTE(DY92," ","")))))+1,99)&amp;"_"&amp;LEFT(DY92,FIND(" ",DY92)-1)&amp;"_"&amp;DZ92))</f>
        <v/>
      </c>
      <c r="EE92" s="89"/>
      <c r="EF92" s="158"/>
      <c r="EG92" s="90" t="str">
        <f t="shared" si="275"/>
        <v/>
      </c>
      <c r="EH92" s="91" t="str">
        <f t="shared" si="276"/>
        <v/>
      </c>
      <c r="EI92" s="92" t="str">
        <f>IF(EK92="","",EG$2)</f>
        <v/>
      </c>
      <c r="EJ92" s="93" t="str">
        <f>IF(EK92="","",EG$3)</f>
        <v/>
      </c>
      <c r="EK92" s="94" t="str">
        <f t="shared" si="277"/>
        <v/>
      </c>
      <c r="EL92" s="95" t="str">
        <f t="shared" si="278"/>
        <v/>
      </c>
      <c r="EM92" s="96" t="str">
        <f t="shared" si="279"/>
        <v/>
      </c>
      <c r="EN92" s="97" t="str">
        <f t="shared" si="280"/>
        <v/>
      </c>
      <c r="EO92" s="98" t="str">
        <f t="shared" si="281"/>
        <v/>
      </c>
      <c r="EQ92" s="89"/>
      <c r="ER92" s="158"/>
      <c r="ES92" s="90" t="str">
        <f>IF(EW92="","",ES$3)</f>
        <v/>
      </c>
      <c r="ET92" s="91" t="str">
        <f>IF(EW92="","",ES$1)</f>
        <v/>
      </c>
      <c r="EU92" s="92"/>
      <c r="EV92" s="93"/>
      <c r="EW92" s="94" t="str">
        <f>IF(FD92="","",IF(ISNUMBER(SEARCH(":",FD92)),MID(FD92,FIND(":",FD92)+2,FIND("(",FD92)-FIND(":",FD92)-3),LEFT(FD92,FIND("(",FD92)-2)))</f>
        <v/>
      </c>
      <c r="EX92" s="95" t="str">
        <f>IF(FD92="","",MID(FD92,FIND("(",FD92)+1,4))</f>
        <v/>
      </c>
      <c r="EY92" s="96" t="str">
        <f>IF(ISNUMBER(SEARCH("*female*",FD92)),"female",IF(ISNUMBER(SEARCH("*male*",FD92)),"male",""))</f>
        <v/>
      </c>
      <c r="EZ92" s="97" t="str">
        <f>IF(FD92="","",IF(ISERROR(MID(FD92,FIND("male,",FD92)+6,(FIND(")",FD92)-(FIND("male,",FD92)+6))))=TRUE,"missing/error",MID(FD92,FIND("male,",FD92)+6,(FIND(")",FD92)-(FIND("male,",FD92)+6)))))</f>
        <v/>
      </c>
      <c r="FA92" s="98" t="str">
        <f>IF(EW92="","",(MID(EW92,(SEARCH("^^",SUBSTITUTE(EW92," ","^^",LEN(EW92)-LEN(SUBSTITUTE(EW92," ","")))))+1,99)&amp;"_"&amp;LEFT(EW92,FIND(" ",EW92)-1)&amp;"_"&amp;EX92))</f>
        <v/>
      </c>
      <c r="FC92" s="89"/>
      <c r="FD92" s="158"/>
      <c r="FE92" s="90" t="str">
        <f t="shared" si="48"/>
        <v/>
      </c>
      <c r="FF92" s="91" t="str">
        <f t="shared" si="49"/>
        <v/>
      </c>
      <c r="FG92" s="92" t="str">
        <f t="shared" si="50"/>
        <v/>
      </c>
      <c r="FH92" s="93" t="str">
        <f t="shared" si="51"/>
        <v/>
      </c>
      <c r="FI92" s="94" t="str">
        <f t="shared" si="52"/>
        <v/>
      </c>
      <c r="FJ92" s="95" t="str">
        <f t="shared" si="53"/>
        <v/>
      </c>
      <c r="FK92" s="96" t="str">
        <f t="shared" si="54"/>
        <v/>
      </c>
      <c r="FL92" s="97" t="str">
        <f t="shared" si="55"/>
        <v/>
      </c>
      <c r="FM92" s="98" t="str">
        <f t="shared" si="56"/>
        <v/>
      </c>
      <c r="FO92" s="89"/>
      <c r="FP92" s="217"/>
      <c r="FQ92" s="90" t="str">
        <f>IF(FU92="","",#REF!)</f>
        <v/>
      </c>
      <c r="FR92" s="91" t="str">
        <f>IF(FU92="","",FQ$1)</f>
        <v/>
      </c>
      <c r="FS92" s="92"/>
      <c r="FT92" s="93"/>
      <c r="FU92" s="94" t="str">
        <f>IF(GB92="","",IF(ISNUMBER(SEARCH(":",GB92)),MID(GB92,FIND(":",GB92)+2,FIND("(",GB92)-FIND(":",GB92)-3),LEFT(GB92,FIND("(",GB92)-2)))</f>
        <v/>
      </c>
      <c r="FV92" s="95" t="str">
        <f>IF(GB92="","",MID(GB92,FIND("(",GB92)+1,4))</f>
        <v/>
      </c>
      <c r="FW92" s="96" t="str">
        <f>IF(ISNUMBER(SEARCH("*female*",GB92)),"female",IF(ISNUMBER(SEARCH("*male*",GB92)),"male",""))</f>
        <v/>
      </c>
      <c r="FX92" s="97" t="str">
        <f>IF(GB92="","",IF(ISERROR(MID(GB92,FIND("male,",GB92)+6,(FIND(")",GB92)-(FIND("male,",GB92)+6))))=TRUE,"missing/error",MID(GB92,FIND("male,",GB92)+6,(FIND(")",GB92)-(FIND("male,",GB92)+6)))))</f>
        <v/>
      </c>
      <c r="FY92" s="98" t="str">
        <f>IF(FU92="","",(MID(FU92,(SEARCH("^^",SUBSTITUTE(FU92," ","^^",LEN(FU92)-LEN(SUBSTITUTE(FU92," ","")))))+1,99)&amp;"_"&amp;LEFT(FU92,FIND(" ",FU92)-1)&amp;"_"&amp;FV92))</f>
        <v/>
      </c>
      <c r="GA92" s="89"/>
      <c r="GB92" s="158"/>
      <c r="GC92" s="90" t="str">
        <f>IF(GG92="","",GC$3)</f>
        <v/>
      </c>
      <c r="GD92" s="91" t="str">
        <f>IF(GG92="","",GC$1)</f>
        <v/>
      </c>
      <c r="GE92" s="92"/>
      <c r="GF92" s="93"/>
      <c r="GG92" s="94" t="str">
        <f>IF(GN92="","",IF(ISNUMBER(SEARCH(":",GN92)),MID(GN92,FIND(":",GN92)+2,FIND("(",GN92)-FIND(":",GN92)-3),LEFT(GN92,FIND("(",GN92)-2)))</f>
        <v/>
      </c>
      <c r="GH92" s="95" t="str">
        <f>IF(GN92="","",MID(GN92,FIND("(",GN92)+1,4))</f>
        <v/>
      </c>
      <c r="GI92" s="96" t="str">
        <f>IF(ISNUMBER(SEARCH("*female*",GN92)),"female",IF(ISNUMBER(SEARCH("*male*",GN92)),"male",""))</f>
        <v/>
      </c>
      <c r="GJ92" s="97" t="str">
        <f>IF(GN92="","",IF(ISERROR(MID(GN92,FIND("male,",GN92)+6,(FIND(")",GN92)-(FIND("male,",GN92)+6))))=TRUE,"missing/error",MID(GN92,FIND("male,",GN92)+6,(FIND(")",GN92)-(FIND("male,",GN92)+6)))))</f>
        <v/>
      </c>
      <c r="GK92" s="98" t="str">
        <f>IF(GG92="","",(MID(GG92,(SEARCH("^^",SUBSTITUTE(GG92," ","^^",LEN(GG92)-LEN(SUBSTITUTE(GG92," ","")))))+1,99)&amp;"_"&amp;LEFT(GG92,FIND(" ",GG92)-1)&amp;"_"&amp;GH92))</f>
        <v/>
      </c>
      <c r="GM92" s="89"/>
      <c r="GN92" s="158"/>
      <c r="GO92" s="90" t="str">
        <f>IF(GS92="","",GO$3)</f>
        <v/>
      </c>
      <c r="GP92" s="91" t="str">
        <f>IF(GS92="","",GO$1)</f>
        <v/>
      </c>
      <c r="GQ92" s="92"/>
      <c r="GR92" s="93"/>
      <c r="GS92" s="94" t="str">
        <f>IF(GZ92="","",IF(ISNUMBER(SEARCH(":",GZ92)),MID(GZ92,FIND(":",GZ92)+2,FIND("(",GZ92)-FIND(":",GZ92)-3),LEFT(GZ92,FIND("(",GZ92)-2)))</f>
        <v/>
      </c>
      <c r="GT92" s="95" t="str">
        <f>IF(GZ92="","",MID(GZ92,FIND("(",GZ92)+1,4))</f>
        <v/>
      </c>
      <c r="GU92" s="96" t="str">
        <f>IF(ISNUMBER(SEARCH("*female*",GZ92)),"female",IF(ISNUMBER(SEARCH("*male*",GZ92)),"male",""))</f>
        <v/>
      </c>
      <c r="GV92" s="97" t="str">
        <f>IF(GZ92="","",IF(ISERROR(MID(GZ92,FIND("male,",GZ92)+6,(FIND(")",GZ92)-(FIND("male,",GZ92)+6))))=TRUE,"missing/error",MID(GZ92,FIND("male,",GZ92)+6,(FIND(")",GZ92)-(FIND("male,",GZ92)+6)))))</f>
        <v/>
      </c>
      <c r="GW92" s="98" t="str">
        <f>IF(GS92="","",(MID(GS92,(SEARCH("^^",SUBSTITUTE(GS92," ","^^",LEN(GS92)-LEN(SUBSTITUTE(GS92," ","")))))+1,99)&amp;"_"&amp;LEFT(GS92,FIND(" ",GS92)-1)&amp;"_"&amp;GT92))</f>
        <v/>
      </c>
      <c r="GY92" s="89"/>
      <c r="GZ92" s="158"/>
      <c r="HA92" s="90" t="str">
        <f>IF(HE92="","",HA$3)</f>
        <v/>
      </c>
      <c r="HB92" s="91" t="str">
        <f>IF(HE92="","",HA$1)</f>
        <v/>
      </c>
      <c r="HC92" s="92"/>
      <c r="HD92" s="93"/>
      <c r="HE92" s="94" t="str">
        <f>IF(HL92="","",IF(ISNUMBER(SEARCH(":",HL92)),MID(HL92,FIND(":",HL92)+2,FIND("(",HL92)-FIND(":",HL92)-3),LEFT(HL92,FIND("(",HL92)-2)))</f>
        <v/>
      </c>
      <c r="HF92" s="95" t="str">
        <f>IF(HL92="","",MID(HL92,FIND("(",HL92)+1,4))</f>
        <v/>
      </c>
      <c r="HG92" s="96" t="str">
        <f>IF(ISNUMBER(SEARCH("*female*",HL92)),"female",IF(ISNUMBER(SEARCH("*male*",HL92)),"male",""))</f>
        <v/>
      </c>
      <c r="HH92" s="97" t="str">
        <f>IF(HL92="","",IF(ISERROR(MID(HL92,FIND("male,",HL92)+6,(FIND(")",HL92)-(FIND("male,",HL92)+6))))=TRUE,"missing/error",MID(HL92,FIND("male,",HL92)+6,(FIND(")",HL92)-(FIND("male,",HL92)+6)))))</f>
        <v/>
      </c>
      <c r="HI92" s="98" t="str">
        <f>IF(HE92="","",(MID(HE92,(SEARCH("^^",SUBSTITUTE(HE92," ","^^",LEN(HE92)-LEN(SUBSTITUTE(HE92," ","")))))+1,99)&amp;"_"&amp;LEFT(HE92,FIND(" ",HE92)-1)&amp;"_"&amp;HF92))</f>
        <v/>
      </c>
      <c r="HK92" s="89"/>
      <c r="HL92" s="158"/>
      <c r="HM92" s="90" t="str">
        <f>IF(HQ92="","",HM$3)</f>
        <v/>
      </c>
      <c r="HN92" s="91" t="str">
        <f>IF(HQ92="","",HM$1)</f>
        <v/>
      </c>
      <c r="HO92" s="92"/>
      <c r="HP92" s="93"/>
      <c r="HQ92" s="94" t="str">
        <f>IF(HX92="","",IF(ISNUMBER(SEARCH(":",HX92)),MID(HX92,FIND(":",HX92)+2,FIND("(",HX92)-FIND(":",HX92)-3),LEFT(HX92,FIND("(",HX92)-2)))</f>
        <v/>
      </c>
      <c r="HR92" s="95" t="str">
        <f>IF(HX92="","",MID(HX92,FIND("(",HX92)+1,4))</f>
        <v/>
      </c>
      <c r="HS92" s="96" t="str">
        <f>IF(ISNUMBER(SEARCH("*female*",HX92)),"female",IF(ISNUMBER(SEARCH("*male*",HX92)),"male",""))</f>
        <v/>
      </c>
      <c r="HT92" s="97" t="str">
        <f>IF(HX92="","",IF(ISERROR(MID(HX92,FIND("male,",HX92)+6,(FIND(")",HX92)-(FIND("male,",HX92)+6))))=TRUE,"missing/error",MID(HX92,FIND("male,",HX92)+6,(FIND(")",HX92)-(FIND("male,",HX92)+6)))))</f>
        <v/>
      </c>
      <c r="HU92" s="98" t="str">
        <f>IF(HQ92="","",(MID(HQ92,(SEARCH("^^",SUBSTITUTE(HQ92," ","^^",LEN(HQ92)-LEN(SUBSTITUTE(HQ92," ","")))))+1,99)&amp;"_"&amp;LEFT(HQ92,FIND(" ",HQ92)-1)&amp;"_"&amp;HR92))</f>
        <v/>
      </c>
      <c r="HW92" s="89"/>
      <c r="HX92" s="158"/>
      <c r="HY92" s="90" t="str">
        <f>IF(IC92="","",HY$3)</f>
        <v/>
      </c>
      <c r="HZ92" s="91" t="str">
        <f>IF(IC92="","",HY$1)</f>
        <v/>
      </c>
      <c r="IA92" s="92"/>
      <c r="IB92" s="93"/>
      <c r="IC92" s="94" t="str">
        <f>IF(IJ92="","",IF(ISNUMBER(SEARCH(":",IJ92)),MID(IJ92,FIND(":",IJ92)+2,FIND("(",IJ92)-FIND(":",IJ92)-3),LEFT(IJ92,FIND("(",IJ92)-2)))</f>
        <v/>
      </c>
      <c r="ID92" s="95" t="str">
        <f>IF(IJ92="","",MID(IJ92,FIND("(",IJ92)+1,4))</f>
        <v/>
      </c>
      <c r="IE92" s="96" t="str">
        <f>IF(ISNUMBER(SEARCH("*female*",IJ92)),"female",IF(ISNUMBER(SEARCH("*male*",IJ92)),"male",""))</f>
        <v/>
      </c>
      <c r="IF92" s="97" t="str">
        <f>IF(IJ92="","",IF(ISERROR(MID(IJ92,FIND("male,",IJ92)+6,(FIND(")",IJ92)-(FIND("male,",IJ92)+6))))=TRUE,"missing/error",MID(IJ92,FIND("male,",IJ92)+6,(FIND(")",IJ92)-(FIND("male,",IJ92)+6)))))</f>
        <v/>
      </c>
      <c r="IG92" s="98" t="str">
        <f>IF(IC92="","",(MID(IC92,(SEARCH("^^",SUBSTITUTE(IC92," ","^^",LEN(IC92)-LEN(SUBSTITUTE(IC92," ","")))))+1,99)&amp;"_"&amp;LEFT(IC92,FIND(" ",IC92)-1)&amp;"_"&amp;ID92))</f>
        <v/>
      </c>
      <c r="II92" s="89"/>
      <c r="IJ92" s="158"/>
      <c r="IK92" s="90" t="str">
        <f>IF(IO92="","",IK$3)</f>
        <v/>
      </c>
      <c r="IL92" s="91" t="str">
        <f>IF(IO92="","",IK$1)</f>
        <v/>
      </c>
      <c r="IM92" s="92"/>
      <c r="IN92" s="93"/>
      <c r="IO92" s="94" t="str">
        <f>IF(IV92="","",IF(ISNUMBER(SEARCH(":",IV92)),MID(IV92,FIND(":",IV92)+2,FIND("(",IV92)-FIND(":",IV92)-3),LEFT(IV92,FIND("(",IV92)-2)))</f>
        <v/>
      </c>
      <c r="IP92" s="95" t="str">
        <f>IF(IV92="","",MID(IV92,FIND("(",IV92)+1,4))</f>
        <v/>
      </c>
      <c r="IQ92" s="96" t="str">
        <f>IF(ISNUMBER(SEARCH("*female*",IV92)),"female",IF(ISNUMBER(SEARCH("*male*",IV92)),"male",""))</f>
        <v/>
      </c>
      <c r="IR92" s="97" t="str">
        <f>IF(IV92="","",IF(ISERROR(MID(IV92,FIND("male,",IV92)+6,(FIND(")",IV92)-(FIND("male,",IV92)+6))))=TRUE,"missing/error",MID(IV92,FIND("male,",IV92)+6,(FIND(")",IV92)-(FIND("male,",IV92)+6)))))</f>
        <v/>
      </c>
      <c r="IS92" s="98" t="str">
        <f>IF(IO92="","",(MID(IO92,(SEARCH("^^",SUBSTITUTE(IO92," ","^^",LEN(IO92)-LEN(SUBSTITUTE(IO92," ","")))))+1,99)&amp;"_"&amp;LEFT(IO92,FIND(" ",IO92)-1)&amp;"_"&amp;IP92))</f>
        <v/>
      </c>
      <c r="IU92" s="89"/>
      <c r="IV92" s="158"/>
      <c r="IW92" s="90" t="str">
        <f>IF(JA92="","",IW$3)</f>
        <v/>
      </c>
      <c r="IX92" s="91" t="str">
        <f>IF(JA92="","",IW$1)</f>
        <v/>
      </c>
      <c r="IY92" s="92"/>
      <c r="IZ92" s="93"/>
      <c r="JA92" s="94" t="str">
        <f>IF(JH92="","",IF(ISNUMBER(SEARCH(":",JH92)),MID(JH92,FIND(":",JH92)+2,FIND("(",JH92)-FIND(":",JH92)-3),LEFT(JH92,FIND("(",JH92)-2)))</f>
        <v/>
      </c>
      <c r="JB92" s="95" t="str">
        <f>IF(JH92="","",MID(JH92,FIND("(",JH92)+1,4))</f>
        <v/>
      </c>
      <c r="JC92" s="96" t="str">
        <f>IF(ISNUMBER(SEARCH("*female*",JH92)),"female",IF(ISNUMBER(SEARCH("*male*",JH92)),"male",""))</f>
        <v/>
      </c>
      <c r="JD92" s="97" t="str">
        <f>IF(JH92="","",IF(ISERROR(MID(JH92,FIND("male,",JH92)+6,(FIND(")",JH92)-(FIND("male,",JH92)+6))))=TRUE,"missing/error",MID(JH92,FIND("male,",JH92)+6,(FIND(")",JH92)-(FIND("male,",JH92)+6)))))</f>
        <v/>
      </c>
      <c r="JE92" s="98" t="str">
        <f>IF(JA92="","",(MID(JA92,(SEARCH("^^",SUBSTITUTE(JA92," ","^^",LEN(JA92)-LEN(SUBSTITUTE(JA92," ","")))))+1,99)&amp;"_"&amp;LEFT(JA92,FIND(" ",JA92)-1)&amp;"_"&amp;JB92))</f>
        <v/>
      </c>
      <c r="JG92" s="89"/>
      <c r="JH92" s="146"/>
      <c r="JI92" s="90" t="str">
        <f>IF(JM92="","",JI$3)</f>
        <v/>
      </c>
      <c r="JJ92" s="91" t="str">
        <f>IF(JM92="","",JI$1)</f>
        <v/>
      </c>
      <c r="JK92" s="92"/>
      <c r="JL92" s="93"/>
      <c r="JM92" s="94" t="str">
        <f>IF(JT92="","",IF(ISNUMBER(SEARCH(":",JT92)),MID(JT92,FIND(":",JT92)+2,FIND("(",JT92)-FIND(":",JT92)-3),LEFT(JT92,FIND("(",JT92)-2)))</f>
        <v/>
      </c>
      <c r="JN92" s="95" t="str">
        <f>IF(JT92="","",MID(JT92,FIND("(",JT92)+1,4))</f>
        <v/>
      </c>
      <c r="JO92" s="96" t="str">
        <f>IF(ISNUMBER(SEARCH("*female*",JT92)),"female",IF(ISNUMBER(SEARCH("*male*",JT92)),"male",""))</f>
        <v/>
      </c>
      <c r="JP92" s="97" t="str">
        <f>IF(JT92="","",IF(ISERROR(MID(JT92,FIND("male,",JT92)+6,(FIND(")",JT92)-(FIND("male,",JT92)+6))))=TRUE,"missing/error",MID(JT92,FIND("male,",JT92)+6,(FIND(")",JT92)-(FIND("male,",JT92)+6)))))</f>
        <v/>
      </c>
      <c r="JQ92" s="98" t="str">
        <f>IF(JM92="","",(MID(JM92,(SEARCH("^^",SUBSTITUTE(JM92," ","^^",LEN(JM92)-LEN(SUBSTITUTE(JM92," ","")))))+1,99)&amp;"_"&amp;LEFT(JM92,FIND(" ",JM92)-1)&amp;"_"&amp;JN92))</f>
        <v/>
      </c>
      <c r="JS92" s="89"/>
      <c r="JT92" s="146"/>
      <c r="JU92" s="90" t="str">
        <f>IF(JY92="","",JU$3)</f>
        <v/>
      </c>
      <c r="JV92" s="91" t="str">
        <f>IF(JY92="","",JU$1)</f>
        <v/>
      </c>
      <c r="JW92" s="92"/>
      <c r="JX92" s="93"/>
      <c r="JY92" s="94" t="str">
        <f>IF(KF92="","",IF(ISNUMBER(SEARCH(":",KF92)),MID(KF92,FIND(":",KF92)+2,FIND("(",KF92)-FIND(":",KF92)-3),LEFT(KF92,FIND("(",KF92)-2)))</f>
        <v/>
      </c>
      <c r="JZ92" s="95" t="str">
        <f>IF(KF92="","",MID(KF92,FIND("(",KF92)+1,4))</f>
        <v/>
      </c>
      <c r="KA92" s="96" t="str">
        <f>IF(ISNUMBER(SEARCH("*female*",KF92)),"female",IF(ISNUMBER(SEARCH("*male*",KF92)),"male",""))</f>
        <v/>
      </c>
      <c r="KB92" s="97" t="str">
        <f>IF(KF92="","",IF(ISERROR(MID(KF92,FIND("male,",KF92)+6,(FIND(")",KF92)-(FIND("male,",KF92)+6))))=TRUE,"missing/error",MID(KF92,FIND("male,",KF92)+6,(FIND(")",KF92)-(FIND("male,",KF92)+6)))))</f>
        <v/>
      </c>
      <c r="KC92" s="98" t="str">
        <f>IF(JY92="","",(MID(JY92,(SEARCH("^^",SUBSTITUTE(JY92," ","^^",LEN(JY92)-LEN(SUBSTITUTE(JY92," ","")))))+1,99)&amp;"_"&amp;LEFT(JY92,FIND(" ",JY92)-1)&amp;"_"&amp;JZ92))</f>
        <v/>
      </c>
      <c r="KE92" s="89"/>
      <c r="KF92" s="146"/>
    </row>
    <row r="93" spans="1:292" ht="13.5" customHeight="1">
      <c r="A93" s="16"/>
      <c r="B93" s="89" t="s">
        <v>996</v>
      </c>
      <c r="C93" s="89" t="s">
        <v>997</v>
      </c>
      <c r="E93" s="90"/>
      <c r="F93" s="91"/>
      <c r="G93" s="92"/>
      <c r="H93" s="93"/>
      <c r="I93" s="94" t="s">
        <v>292</v>
      </c>
      <c r="J93" s="95"/>
      <c r="K93" s="96"/>
      <c r="L93" s="97"/>
      <c r="M93" s="98" t="s">
        <v>292</v>
      </c>
      <c r="O93" s="89"/>
      <c r="P93" s="158"/>
      <c r="Q93" s="90"/>
      <c r="R93" s="91"/>
      <c r="S93" s="92"/>
      <c r="T93" s="93"/>
      <c r="U93" s="94" t="s">
        <v>292</v>
      </c>
      <c r="V93" s="95"/>
      <c r="W93" s="96"/>
      <c r="X93" s="97"/>
      <c r="Y93" s="98" t="s">
        <v>292</v>
      </c>
      <c r="AA93" s="89"/>
      <c r="AB93" s="158"/>
      <c r="AC93" s="90"/>
      <c r="AD93" s="91"/>
      <c r="AE93" s="92"/>
      <c r="AF93" s="93"/>
      <c r="AG93" s="94" t="s">
        <v>292</v>
      </c>
      <c r="AH93" s="95"/>
      <c r="AI93" s="96"/>
      <c r="AJ93" s="97"/>
      <c r="AK93" s="98" t="s">
        <v>292</v>
      </c>
      <c r="AM93" s="89"/>
      <c r="AN93" s="158"/>
      <c r="AO93" s="90"/>
      <c r="AP93" s="91"/>
      <c r="AQ93" s="92"/>
      <c r="AR93" s="93"/>
      <c r="AS93" s="94" t="s">
        <v>292</v>
      </c>
      <c r="AT93" s="95"/>
      <c r="AU93" s="96"/>
      <c r="AV93" s="97"/>
      <c r="AW93" s="98" t="s">
        <v>292</v>
      </c>
      <c r="AY93" s="89"/>
      <c r="AZ93" s="158"/>
      <c r="BA93" s="90"/>
      <c r="BB93" s="91"/>
      <c r="BC93" s="92"/>
      <c r="BD93" s="93"/>
      <c r="BE93" s="94" t="s">
        <v>292</v>
      </c>
      <c r="BF93" s="95"/>
      <c r="BG93" s="96"/>
      <c r="BH93" s="97"/>
      <c r="BI93" s="98" t="s">
        <v>292</v>
      </c>
      <c r="BK93" s="89"/>
      <c r="BL93" s="158"/>
      <c r="BM93" s="90"/>
      <c r="BN93" s="91"/>
      <c r="BO93" s="92"/>
      <c r="BP93" s="93"/>
      <c r="BQ93" s="94" t="s">
        <v>292</v>
      </c>
      <c r="BR93" s="95"/>
      <c r="BS93" s="96"/>
      <c r="BT93" s="97"/>
      <c r="BU93" s="98" t="s">
        <v>292</v>
      </c>
      <c r="BW93" s="89"/>
      <c r="BX93" s="158"/>
      <c r="BY93" s="90">
        <v>39448</v>
      </c>
      <c r="BZ93" s="91" t="s">
        <v>442</v>
      </c>
      <c r="CA93" s="92">
        <v>39437</v>
      </c>
      <c r="CB93" s="93">
        <v>39527</v>
      </c>
      <c r="CC93" s="94" t="s">
        <v>815</v>
      </c>
      <c r="CD93" s="95">
        <v>1958</v>
      </c>
      <c r="CE93" s="96" t="s">
        <v>790</v>
      </c>
      <c r="CF93" s="97" t="s">
        <v>631</v>
      </c>
      <c r="CG93" s="98" t="s">
        <v>816</v>
      </c>
      <c r="CI93" s="89"/>
      <c r="CJ93" s="158"/>
      <c r="CK93" s="90">
        <v>39814</v>
      </c>
      <c r="CL93" s="91" t="s">
        <v>443</v>
      </c>
      <c r="CM93" s="92">
        <v>39527</v>
      </c>
      <c r="CN93" s="93">
        <v>39812</v>
      </c>
      <c r="CO93" s="94" t="s">
        <v>815</v>
      </c>
      <c r="CP93" s="95">
        <v>1958</v>
      </c>
      <c r="CQ93" s="96" t="s">
        <v>790</v>
      </c>
      <c r="CR93" s="97" t="s">
        <v>631</v>
      </c>
      <c r="CS93" s="98" t="s">
        <v>816</v>
      </c>
      <c r="CU93" s="89"/>
      <c r="CV93" s="158"/>
      <c r="CW93" s="90">
        <v>39814</v>
      </c>
      <c r="CX93" s="91" t="s">
        <v>444</v>
      </c>
      <c r="CY93" s="92">
        <v>39527</v>
      </c>
      <c r="CZ93" s="93">
        <v>40142</v>
      </c>
      <c r="DA93" s="94" t="s">
        <v>815</v>
      </c>
      <c r="DB93" s="95">
        <v>1958</v>
      </c>
      <c r="DC93" s="96" t="s">
        <v>790</v>
      </c>
      <c r="DD93" s="97" t="s">
        <v>631</v>
      </c>
      <c r="DE93" s="98" t="s">
        <v>816</v>
      </c>
      <c r="DG93" s="89"/>
      <c r="DH93" s="158"/>
      <c r="DI93" s="90">
        <v>40179</v>
      </c>
      <c r="DJ93" s="91" t="s">
        <v>445</v>
      </c>
      <c r="DK93" s="92">
        <v>40142</v>
      </c>
      <c r="DL93" s="221">
        <v>40883</v>
      </c>
      <c r="DM93" s="94" t="s">
        <v>815</v>
      </c>
      <c r="DN93" s="95">
        <v>1958</v>
      </c>
      <c r="DO93" s="96" t="s">
        <v>790</v>
      </c>
      <c r="DP93" s="97" t="s">
        <v>631</v>
      </c>
      <c r="DQ93" s="98" t="s">
        <v>816</v>
      </c>
      <c r="DS93" s="89"/>
      <c r="DT93" s="158"/>
      <c r="DU93" s="90" t="str">
        <f>IF(DY93="","",DU$3)</f>
        <v/>
      </c>
      <c r="DV93" s="91" t="str">
        <f>IF(DY93="","",DU$1)</f>
        <v/>
      </c>
      <c r="DW93" s="92" t="str">
        <f>IF(DY93="","",DU$2)</f>
        <v/>
      </c>
      <c r="DX93" s="93" t="str">
        <f>IF(DY93="","",DU$3)</f>
        <v/>
      </c>
      <c r="DY93" s="94" t="str">
        <f>IF(EF93="","",IF(ISNUMBER(SEARCH(":",EF93)),MID(EF93,FIND(":",EF93)+2,FIND("(",EF93)-FIND(":",EF93)-3),LEFT(EF93,FIND("(",EF93)-2)))</f>
        <v/>
      </c>
      <c r="DZ93" s="95" t="str">
        <f>IF(EF93="","",MID(EF93,FIND("(",EF93)+1,4))</f>
        <v/>
      </c>
      <c r="EA93" s="96" t="str">
        <f>IF(ISNUMBER(SEARCH("*female*",EF93)),"female",IF(ISNUMBER(SEARCH("*male*",EF93)),"male",""))</f>
        <v/>
      </c>
      <c r="EB93" s="97" t="s">
        <v>292</v>
      </c>
      <c r="EC93" s="98" t="str">
        <f>IF(DY93="","",(MID(DY93,(SEARCH("^^",SUBSTITUTE(DY93," ","^^",LEN(DY93)-LEN(SUBSTITUTE(DY93," ","")))))+1,99)&amp;"_"&amp;LEFT(DY93,FIND(" ",DY93)-1)&amp;"_"&amp;DZ93))</f>
        <v/>
      </c>
      <c r="EE93" s="89"/>
      <c r="EF93" s="158"/>
      <c r="EG93" s="90" t="str">
        <f t="shared" si="275"/>
        <v/>
      </c>
      <c r="EH93" s="91" t="str">
        <f t="shared" si="276"/>
        <v/>
      </c>
      <c r="EI93" s="92" t="str">
        <f>IF(EK93="","",EG$2)</f>
        <v/>
      </c>
      <c r="EJ93" s="93" t="str">
        <f>IF(EK93="","",EG$3)</f>
        <v/>
      </c>
      <c r="EK93" s="94" t="str">
        <f t="shared" si="277"/>
        <v/>
      </c>
      <c r="EL93" s="95" t="str">
        <f t="shared" si="278"/>
        <v/>
      </c>
      <c r="EM93" s="96" t="str">
        <f t="shared" si="279"/>
        <v/>
      </c>
      <c r="EN93" s="97" t="str">
        <f t="shared" si="280"/>
        <v/>
      </c>
      <c r="EO93" s="98" t="str">
        <f t="shared" si="281"/>
        <v/>
      </c>
      <c r="EQ93" s="89"/>
      <c r="ER93" s="158"/>
      <c r="ES93" s="90" t="str">
        <f>IF(EW93="","",ES$3)</f>
        <v/>
      </c>
      <c r="ET93" s="91" t="str">
        <f>IF(EW93="","",ES$1)</f>
        <v/>
      </c>
      <c r="EU93" s="92"/>
      <c r="EV93" s="93"/>
      <c r="EW93" s="94" t="str">
        <f>IF(FD93="","",IF(ISNUMBER(SEARCH(":",FD93)),MID(FD93,FIND(":",FD93)+2,FIND("(",FD93)-FIND(":",FD93)-3),LEFT(FD93,FIND("(",FD93)-2)))</f>
        <v/>
      </c>
      <c r="EX93" s="95" t="str">
        <f>IF(FD93="","",MID(FD93,FIND("(",FD93)+1,4))</f>
        <v/>
      </c>
      <c r="EY93" s="96" t="str">
        <f>IF(ISNUMBER(SEARCH("*female*",FD93)),"female",IF(ISNUMBER(SEARCH("*male*",FD93)),"male",""))</f>
        <v/>
      </c>
      <c r="EZ93" s="97" t="str">
        <f>IF(FD93="","",IF(ISERROR(MID(FD93,FIND("male,",FD93)+6,(FIND(")",FD93)-(FIND("male,",FD93)+6))))=TRUE,"missing/error",MID(FD93,FIND("male,",FD93)+6,(FIND(")",FD93)-(FIND("male,",FD93)+6)))))</f>
        <v/>
      </c>
      <c r="FA93" s="98" t="str">
        <f>IF(EW93="","",(MID(EW93,(SEARCH("^^",SUBSTITUTE(EW93," ","^^",LEN(EW93)-LEN(SUBSTITUTE(EW93," ","")))))+1,99)&amp;"_"&amp;LEFT(EW93,FIND(" ",EW93)-1)&amp;"_"&amp;EX93))</f>
        <v/>
      </c>
      <c r="FC93" s="89"/>
      <c r="FD93" s="158"/>
      <c r="FE93" s="90" t="str">
        <f t="shared" si="48"/>
        <v/>
      </c>
      <c r="FF93" s="91" t="str">
        <f t="shared" si="49"/>
        <v/>
      </c>
      <c r="FG93" s="92" t="str">
        <f t="shared" si="50"/>
        <v/>
      </c>
      <c r="FH93" s="93" t="str">
        <f t="shared" si="51"/>
        <v/>
      </c>
      <c r="FI93" s="94" t="str">
        <f t="shared" si="52"/>
        <v/>
      </c>
      <c r="FJ93" s="95" t="str">
        <f t="shared" si="53"/>
        <v/>
      </c>
      <c r="FK93" s="96" t="str">
        <f t="shared" si="54"/>
        <v/>
      </c>
      <c r="FL93" s="97" t="str">
        <f t="shared" si="55"/>
        <v/>
      </c>
      <c r="FM93" s="98" t="str">
        <f t="shared" si="56"/>
        <v/>
      </c>
      <c r="FO93" s="89"/>
      <c r="FP93" s="217"/>
      <c r="FQ93" s="90" t="str">
        <f>IF(FU93="","",#REF!)</f>
        <v/>
      </c>
      <c r="FR93" s="91" t="str">
        <f>IF(FU93="","",FQ$1)</f>
        <v/>
      </c>
      <c r="FS93" s="92"/>
      <c r="FT93" s="93"/>
      <c r="FU93" s="94" t="str">
        <f>IF(GB93="","",IF(ISNUMBER(SEARCH(":",GB93)),MID(GB93,FIND(":",GB93)+2,FIND("(",GB93)-FIND(":",GB93)-3),LEFT(GB93,FIND("(",GB93)-2)))</f>
        <v/>
      </c>
      <c r="FV93" s="95" t="str">
        <f>IF(GB93="","",MID(GB93,FIND("(",GB93)+1,4))</f>
        <v/>
      </c>
      <c r="FW93" s="96" t="str">
        <f>IF(ISNUMBER(SEARCH("*female*",GB93)),"female",IF(ISNUMBER(SEARCH("*male*",GB93)),"male",""))</f>
        <v/>
      </c>
      <c r="FX93" s="97" t="str">
        <f>IF(GB93="","",IF(ISERROR(MID(GB93,FIND("male,",GB93)+6,(FIND(")",GB93)-(FIND("male,",GB93)+6))))=TRUE,"missing/error",MID(GB93,FIND("male,",GB93)+6,(FIND(")",GB93)-(FIND("male,",GB93)+6)))))</f>
        <v/>
      </c>
      <c r="FY93" s="98" t="str">
        <f>IF(FU93="","",(MID(FU93,(SEARCH("^^",SUBSTITUTE(FU93," ","^^",LEN(FU93)-LEN(SUBSTITUTE(FU93," ","")))))+1,99)&amp;"_"&amp;LEFT(FU93,FIND(" ",FU93)-1)&amp;"_"&amp;FV93))</f>
        <v/>
      </c>
      <c r="GA93" s="89"/>
      <c r="GB93" s="158"/>
      <c r="GC93" s="90" t="str">
        <f>IF(GG93="","",GC$3)</f>
        <v/>
      </c>
      <c r="GD93" s="91" t="str">
        <f>IF(GG93="","",GC$1)</f>
        <v/>
      </c>
      <c r="GE93" s="92"/>
      <c r="GF93" s="93"/>
      <c r="GG93" s="94" t="str">
        <f>IF(GN93="","",IF(ISNUMBER(SEARCH(":",GN93)),MID(GN93,FIND(":",GN93)+2,FIND("(",GN93)-FIND(":",GN93)-3),LEFT(GN93,FIND("(",GN93)-2)))</f>
        <v/>
      </c>
      <c r="GH93" s="95" t="str">
        <f>IF(GN93="","",MID(GN93,FIND("(",GN93)+1,4))</f>
        <v/>
      </c>
      <c r="GI93" s="96" t="str">
        <f>IF(ISNUMBER(SEARCH("*female*",GN93)),"female",IF(ISNUMBER(SEARCH("*male*",GN93)),"male",""))</f>
        <v/>
      </c>
      <c r="GJ93" s="97" t="str">
        <f>IF(GN93="","",IF(ISERROR(MID(GN93,FIND("male,",GN93)+6,(FIND(")",GN93)-(FIND("male,",GN93)+6))))=TRUE,"missing/error",MID(GN93,FIND("male,",GN93)+6,(FIND(")",GN93)-(FIND("male,",GN93)+6)))))</f>
        <v/>
      </c>
      <c r="GK93" s="98" t="str">
        <f>IF(GG93="","",(MID(GG93,(SEARCH("^^",SUBSTITUTE(GG93," ","^^",LEN(GG93)-LEN(SUBSTITUTE(GG93," ","")))))+1,99)&amp;"_"&amp;LEFT(GG93,FIND(" ",GG93)-1)&amp;"_"&amp;GH93))</f>
        <v/>
      </c>
      <c r="GM93" s="89"/>
      <c r="GN93" s="158"/>
      <c r="GO93" s="90" t="str">
        <f>IF(GS93="","",GO$3)</f>
        <v/>
      </c>
      <c r="GP93" s="91" t="str">
        <f>IF(GS93="","",GO$1)</f>
        <v/>
      </c>
      <c r="GQ93" s="92"/>
      <c r="GR93" s="93"/>
      <c r="GS93" s="94" t="str">
        <f>IF(GZ93="","",IF(ISNUMBER(SEARCH(":",GZ93)),MID(GZ93,FIND(":",GZ93)+2,FIND("(",GZ93)-FIND(":",GZ93)-3),LEFT(GZ93,FIND("(",GZ93)-2)))</f>
        <v/>
      </c>
      <c r="GT93" s="95" t="str">
        <f>IF(GZ93="","",MID(GZ93,FIND("(",GZ93)+1,4))</f>
        <v/>
      </c>
      <c r="GU93" s="96" t="str">
        <f>IF(ISNUMBER(SEARCH("*female*",GZ93)),"female",IF(ISNUMBER(SEARCH("*male*",GZ93)),"male",""))</f>
        <v/>
      </c>
      <c r="GV93" s="97" t="str">
        <f>IF(GZ93="","",IF(ISERROR(MID(GZ93,FIND("male,",GZ93)+6,(FIND(")",GZ93)-(FIND("male,",GZ93)+6))))=TRUE,"missing/error",MID(GZ93,FIND("male,",GZ93)+6,(FIND(")",GZ93)-(FIND("male,",GZ93)+6)))))</f>
        <v/>
      </c>
      <c r="GW93" s="98" t="str">
        <f>IF(GS93="","",(MID(GS93,(SEARCH("^^",SUBSTITUTE(GS93," ","^^",LEN(GS93)-LEN(SUBSTITUTE(GS93," ","")))))+1,99)&amp;"_"&amp;LEFT(GS93,FIND(" ",GS93)-1)&amp;"_"&amp;GT93))</f>
        <v/>
      </c>
      <c r="GY93" s="89"/>
      <c r="GZ93" s="158"/>
      <c r="HA93" s="90" t="str">
        <f>IF(HE93="","",HA$3)</f>
        <v/>
      </c>
      <c r="HB93" s="91" t="str">
        <f>IF(HE93="","",HA$1)</f>
        <v/>
      </c>
      <c r="HC93" s="92"/>
      <c r="HD93" s="93"/>
      <c r="HE93" s="94" t="str">
        <f>IF(HL93="","",IF(ISNUMBER(SEARCH(":",HL93)),MID(HL93,FIND(":",HL93)+2,FIND("(",HL93)-FIND(":",HL93)-3),LEFT(HL93,FIND("(",HL93)-2)))</f>
        <v/>
      </c>
      <c r="HF93" s="95" t="str">
        <f>IF(HL93="","",MID(HL93,FIND("(",HL93)+1,4))</f>
        <v/>
      </c>
      <c r="HG93" s="96" t="str">
        <f>IF(ISNUMBER(SEARCH("*female*",HL93)),"female",IF(ISNUMBER(SEARCH("*male*",HL93)),"male",""))</f>
        <v/>
      </c>
      <c r="HH93" s="97" t="str">
        <f>IF(HL93="","",IF(ISERROR(MID(HL93,FIND("male,",HL93)+6,(FIND(")",HL93)-(FIND("male,",HL93)+6))))=TRUE,"missing/error",MID(HL93,FIND("male,",HL93)+6,(FIND(")",HL93)-(FIND("male,",HL93)+6)))))</f>
        <v/>
      </c>
      <c r="HI93" s="98" t="str">
        <f>IF(HE93="","",(MID(HE93,(SEARCH("^^",SUBSTITUTE(HE93," ","^^",LEN(HE93)-LEN(SUBSTITUTE(HE93," ","")))))+1,99)&amp;"_"&amp;LEFT(HE93,FIND(" ",HE93)-1)&amp;"_"&amp;HF93))</f>
        <v/>
      </c>
      <c r="HK93" s="89"/>
      <c r="HL93" s="158"/>
      <c r="HM93" s="90" t="str">
        <f>IF(HQ93="","",HM$3)</f>
        <v/>
      </c>
      <c r="HN93" s="91" t="str">
        <f>IF(HQ93="","",HM$1)</f>
        <v/>
      </c>
      <c r="HO93" s="92"/>
      <c r="HP93" s="93"/>
      <c r="HQ93" s="94" t="str">
        <f>IF(HX93="","",IF(ISNUMBER(SEARCH(":",HX93)),MID(HX93,FIND(":",HX93)+2,FIND("(",HX93)-FIND(":",HX93)-3),LEFT(HX93,FIND("(",HX93)-2)))</f>
        <v/>
      </c>
      <c r="HR93" s="95" t="str">
        <f>IF(HX93="","",MID(HX93,FIND("(",HX93)+1,4))</f>
        <v/>
      </c>
      <c r="HS93" s="96" t="str">
        <f>IF(ISNUMBER(SEARCH("*female*",HX93)),"female",IF(ISNUMBER(SEARCH("*male*",HX93)),"male",""))</f>
        <v/>
      </c>
      <c r="HT93" s="97" t="str">
        <f>IF(HX93="","",IF(ISERROR(MID(HX93,FIND("male,",HX93)+6,(FIND(")",HX93)-(FIND("male,",HX93)+6))))=TRUE,"missing/error",MID(HX93,FIND("male,",HX93)+6,(FIND(")",HX93)-(FIND("male,",HX93)+6)))))</f>
        <v/>
      </c>
      <c r="HU93" s="98" t="str">
        <f>IF(HQ93="","",(MID(HQ93,(SEARCH("^^",SUBSTITUTE(HQ93," ","^^",LEN(HQ93)-LEN(SUBSTITUTE(HQ93," ","")))))+1,99)&amp;"_"&amp;LEFT(HQ93,FIND(" ",HQ93)-1)&amp;"_"&amp;HR93))</f>
        <v/>
      </c>
      <c r="HW93" s="89"/>
      <c r="HX93" s="158"/>
      <c r="HY93" s="90" t="str">
        <f>IF(IC93="","",HY$3)</f>
        <v/>
      </c>
      <c r="HZ93" s="91" t="str">
        <f>IF(IC93="","",HY$1)</f>
        <v/>
      </c>
      <c r="IA93" s="92"/>
      <c r="IB93" s="93"/>
      <c r="IC93" s="94" t="str">
        <f>IF(IJ93="","",IF(ISNUMBER(SEARCH(":",IJ93)),MID(IJ93,FIND(":",IJ93)+2,FIND("(",IJ93)-FIND(":",IJ93)-3),LEFT(IJ93,FIND("(",IJ93)-2)))</f>
        <v/>
      </c>
      <c r="ID93" s="95" t="str">
        <f>IF(IJ93="","",MID(IJ93,FIND("(",IJ93)+1,4))</f>
        <v/>
      </c>
      <c r="IE93" s="96" t="str">
        <f>IF(ISNUMBER(SEARCH("*female*",IJ93)),"female",IF(ISNUMBER(SEARCH("*male*",IJ93)),"male",""))</f>
        <v/>
      </c>
      <c r="IF93" s="97" t="str">
        <f>IF(IJ93="","",IF(ISERROR(MID(IJ93,FIND("male,",IJ93)+6,(FIND(")",IJ93)-(FIND("male,",IJ93)+6))))=TRUE,"missing/error",MID(IJ93,FIND("male,",IJ93)+6,(FIND(")",IJ93)-(FIND("male,",IJ93)+6)))))</f>
        <v/>
      </c>
      <c r="IG93" s="98" t="str">
        <f>IF(IC93="","",(MID(IC93,(SEARCH("^^",SUBSTITUTE(IC93," ","^^",LEN(IC93)-LEN(SUBSTITUTE(IC93," ","")))))+1,99)&amp;"_"&amp;LEFT(IC93,FIND(" ",IC93)-1)&amp;"_"&amp;ID93))</f>
        <v/>
      </c>
      <c r="II93" s="89"/>
      <c r="IJ93" s="158"/>
      <c r="IK93" s="90" t="str">
        <f>IF(IO93="","",IK$3)</f>
        <v/>
      </c>
      <c r="IL93" s="91" t="str">
        <f>IF(IO93="","",IK$1)</f>
        <v/>
      </c>
      <c r="IM93" s="92"/>
      <c r="IN93" s="93"/>
      <c r="IO93" s="94" t="str">
        <f>IF(IV93="","",IF(ISNUMBER(SEARCH(":",IV93)),MID(IV93,FIND(":",IV93)+2,FIND("(",IV93)-FIND(":",IV93)-3),LEFT(IV93,FIND("(",IV93)-2)))</f>
        <v/>
      </c>
      <c r="IP93" s="95" t="str">
        <f>IF(IV93="","",MID(IV93,FIND("(",IV93)+1,4))</f>
        <v/>
      </c>
      <c r="IQ93" s="96" t="str">
        <f>IF(ISNUMBER(SEARCH("*female*",IV93)),"female",IF(ISNUMBER(SEARCH("*male*",IV93)),"male",""))</f>
        <v/>
      </c>
      <c r="IR93" s="97" t="str">
        <f>IF(IV93="","",IF(ISERROR(MID(IV93,FIND("male,",IV93)+6,(FIND(")",IV93)-(FIND("male,",IV93)+6))))=TRUE,"missing/error",MID(IV93,FIND("male,",IV93)+6,(FIND(")",IV93)-(FIND("male,",IV93)+6)))))</f>
        <v/>
      </c>
      <c r="IS93" s="98" t="str">
        <f>IF(IO93="","",(MID(IO93,(SEARCH("^^",SUBSTITUTE(IO93," ","^^",LEN(IO93)-LEN(SUBSTITUTE(IO93," ","")))))+1,99)&amp;"_"&amp;LEFT(IO93,FIND(" ",IO93)-1)&amp;"_"&amp;IP93))</f>
        <v/>
      </c>
      <c r="IU93" s="89"/>
      <c r="IV93" s="158"/>
      <c r="IW93" s="90" t="str">
        <f>IF(JA93="","",IW$3)</f>
        <v/>
      </c>
      <c r="IX93" s="91" t="str">
        <f>IF(JA93="","",IW$1)</f>
        <v/>
      </c>
      <c r="IY93" s="92"/>
      <c r="IZ93" s="93"/>
      <c r="JA93" s="94" t="str">
        <f>IF(JH93="","",IF(ISNUMBER(SEARCH(":",JH93)),MID(JH93,FIND(":",JH93)+2,FIND("(",JH93)-FIND(":",JH93)-3),LEFT(JH93,FIND("(",JH93)-2)))</f>
        <v/>
      </c>
      <c r="JB93" s="95" t="str">
        <f>IF(JH93="","",MID(JH93,FIND("(",JH93)+1,4))</f>
        <v/>
      </c>
      <c r="JC93" s="96" t="str">
        <f>IF(ISNUMBER(SEARCH("*female*",JH93)),"female",IF(ISNUMBER(SEARCH("*male*",JH93)),"male",""))</f>
        <v/>
      </c>
      <c r="JD93" s="97" t="str">
        <f>IF(JH93="","",IF(ISERROR(MID(JH93,FIND("male,",JH93)+6,(FIND(")",JH93)-(FIND("male,",JH93)+6))))=TRUE,"missing/error",MID(JH93,FIND("male,",JH93)+6,(FIND(")",JH93)-(FIND("male,",JH93)+6)))))</f>
        <v/>
      </c>
      <c r="JE93" s="98" t="str">
        <f>IF(JA93="","",(MID(JA93,(SEARCH("^^",SUBSTITUTE(JA93," ","^^",LEN(JA93)-LEN(SUBSTITUTE(JA93," ","")))))+1,99)&amp;"_"&amp;LEFT(JA93,FIND(" ",JA93)-1)&amp;"_"&amp;JB93))</f>
        <v/>
      </c>
      <c r="JG93" s="89"/>
      <c r="JH93" s="146"/>
      <c r="JI93" s="90" t="str">
        <f>IF(JM93="","",JI$3)</f>
        <v/>
      </c>
      <c r="JJ93" s="91" t="str">
        <f>IF(JM93="","",JI$1)</f>
        <v/>
      </c>
      <c r="JK93" s="92"/>
      <c r="JL93" s="93"/>
      <c r="JM93" s="94" t="str">
        <f>IF(JT93="","",IF(ISNUMBER(SEARCH(":",JT93)),MID(JT93,FIND(":",JT93)+2,FIND("(",JT93)-FIND(":",JT93)-3),LEFT(JT93,FIND("(",JT93)-2)))</f>
        <v/>
      </c>
      <c r="JN93" s="95" t="str">
        <f>IF(JT93="","",MID(JT93,FIND("(",JT93)+1,4))</f>
        <v/>
      </c>
      <c r="JO93" s="96" t="str">
        <f>IF(ISNUMBER(SEARCH("*female*",JT93)),"female",IF(ISNUMBER(SEARCH("*male*",JT93)),"male",""))</f>
        <v/>
      </c>
      <c r="JP93" s="97" t="str">
        <f>IF(JT93="","",IF(ISERROR(MID(JT93,FIND("male,",JT93)+6,(FIND(")",JT93)-(FIND("male,",JT93)+6))))=TRUE,"missing/error",MID(JT93,FIND("male,",JT93)+6,(FIND(")",JT93)-(FIND("male,",JT93)+6)))))</f>
        <v/>
      </c>
      <c r="JQ93" s="98" t="str">
        <f>IF(JM93="","",(MID(JM93,(SEARCH("^^",SUBSTITUTE(JM93," ","^^",LEN(JM93)-LEN(SUBSTITUTE(JM93," ","")))))+1,99)&amp;"_"&amp;LEFT(JM93,FIND(" ",JM93)-1)&amp;"_"&amp;JN93))</f>
        <v/>
      </c>
      <c r="JS93" s="89"/>
      <c r="JT93" s="146"/>
      <c r="JU93" s="90" t="str">
        <f>IF(JY93="","",JU$3)</f>
        <v/>
      </c>
      <c r="JV93" s="91" t="str">
        <f>IF(JY93="","",JU$1)</f>
        <v/>
      </c>
      <c r="JW93" s="92"/>
      <c r="JX93" s="93"/>
      <c r="JY93" s="94" t="str">
        <f>IF(KF93="","",IF(ISNUMBER(SEARCH(":",KF93)),MID(KF93,FIND(":",KF93)+2,FIND("(",KF93)-FIND(":",KF93)-3),LEFT(KF93,FIND("(",KF93)-2)))</f>
        <v/>
      </c>
      <c r="JZ93" s="95" t="str">
        <f>IF(KF93="","",MID(KF93,FIND("(",KF93)+1,4))</f>
        <v/>
      </c>
      <c r="KA93" s="96" t="str">
        <f>IF(ISNUMBER(SEARCH("*female*",KF93)),"female",IF(ISNUMBER(SEARCH("*male*",KF93)),"male",""))</f>
        <v/>
      </c>
      <c r="KB93" s="97" t="str">
        <f>IF(KF93="","",IF(ISERROR(MID(KF93,FIND("male,",KF93)+6,(FIND(")",KF93)-(FIND("male,",KF93)+6))))=TRUE,"missing/error",MID(KF93,FIND("male,",KF93)+6,(FIND(")",KF93)-(FIND("male,",KF93)+6)))))</f>
        <v/>
      </c>
      <c r="KC93" s="98" t="str">
        <f>IF(JY93="","",(MID(JY93,(SEARCH("^^",SUBSTITUTE(JY93," ","^^",LEN(JY93)-LEN(SUBSTITUTE(JY93," ","")))))+1,99)&amp;"_"&amp;LEFT(JY93,FIND(" ",JY93)-1)&amp;"_"&amp;JZ93))</f>
        <v/>
      </c>
      <c r="KE93" s="89"/>
      <c r="KF93" s="146"/>
    </row>
    <row r="94" spans="1:292" ht="13.5" customHeight="1">
      <c r="A94" s="16"/>
      <c r="B94" s="89" t="s">
        <v>1228</v>
      </c>
      <c r="C94" s="89"/>
      <c r="D94" s="2" t="s">
        <v>1229</v>
      </c>
      <c r="E94" s="90"/>
      <c r="F94" s="91"/>
      <c r="G94" s="92"/>
      <c r="H94" s="93"/>
      <c r="I94" s="94" t="s">
        <v>292</v>
      </c>
      <c r="J94" s="95"/>
      <c r="K94" s="96"/>
      <c r="L94" s="97"/>
      <c r="M94" s="98" t="s">
        <v>292</v>
      </c>
      <c r="O94" s="89"/>
      <c r="P94" s="158"/>
      <c r="Q94" s="90"/>
      <c r="R94" s="91"/>
      <c r="S94" s="92"/>
      <c r="T94" s="93"/>
      <c r="U94" s="94"/>
      <c r="V94" s="95"/>
      <c r="W94" s="96"/>
      <c r="X94" s="97"/>
      <c r="Y94" s="98"/>
      <c r="AA94" s="89"/>
      <c r="AB94" s="158"/>
      <c r="AC94" s="90"/>
      <c r="AD94" s="91"/>
      <c r="AE94" s="92"/>
      <c r="AF94" s="93"/>
      <c r="AG94" s="94"/>
      <c r="AH94" s="95"/>
      <c r="AI94" s="96"/>
      <c r="AJ94" s="97"/>
      <c r="AK94" s="98"/>
      <c r="AM94" s="89"/>
      <c r="AN94" s="158"/>
      <c r="AO94" s="90"/>
      <c r="AP94" s="91"/>
      <c r="AQ94" s="92"/>
      <c r="AR94" s="93"/>
      <c r="AS94" s="94"/>
      <c r="AT94" s="95"/>
      <c r="AU94" s="96"/>
      <c r="AV94" s="97"/>
      <c r="AW94" s="98"/>
      <c r="AY94" s="89"/>
      <c r="AZ94" s="158"/>
      <c r="BA94" s="90"/>
      <c r="BB94" s="91"/>
      <c r="BC94" s="92"/>
      <c r="BD94" s="93"/>
      <c r="BE94" s="94"/>
      <c r="BF94" s="95"/>
      <c r="BG94" s="96"/>
      <c r="BH94" s="97"/>
      <c r="BI94" s="98"/>
      <c r="BK94" s="89"/>
      <c r="BL94" s="158"/>
      <c r="BM94" s="90"/>
      <c r="BN94" s="91"/>
      <c r="BO94" s="92"/>
      <c r="BP94" s="93"/>
      <c r="BQ94" s="94"/>
      <c r="BR94" s="95"/>
      <c r="BS94" s="96"/>
      <c r="BT94" s="97"/>
      <c r="BU94" s="98"/>
      <c r="BW94" s="89"/>
      <c r="BX94" s="158"/>
      <c r="BY94" s="90"/>
      <c r="BZ94" s="91"/>
      <c r="CA94" s="92"/>
      <c r="CB94" s="93"/>
      <c r="CC94" s="94"/>
      <c r="CD94" s="95"/>
      <c r="CE94" s="96"/>
      <c r="CF94" s="97"/>
      <c r="CG94" s="98"/>
      <c r="CI94" s="89"/>
      <c r="CJ94" s="158"/>
      <c r="CK94" s="90"/>
      <c r="CL94" s="91"/>
      <c r="CM94" s="92"/>
      <c r="CN94" s="93"/>
      <c r="CO94" s="94"/>
      <c r="CP94" s="95"/>
      <c r="CQ94" s="96"/>
      <c r="CR94" s="97"/>
      <c r="CS94" s="98"/>
      <c r="CU94" s="89"/>
      <c r="CV94" s="158"/>
      <c r="CW94" s="90"/>
      <c r="CX94" s="91"/>
      <c r="CY94" s="92"/>
      <c r="CZ94" s="93"/>
      <c r="DA94" s="94"/>
      <c r="DB94" s="95"/>
      <c r="DC94" s="96"/>
      <c r="DD94" s="97"/>
      <c r="DE94" s="98"/>
      <c r="DG94" s="89"/>
      <c r="DH94" s="158"/>
      <c r="DI94" s="90"/>
      <c r="DJ94" s="91"/>
      <c r="DK94" s="92"/>
      <c r="DL94" s="93"/>
      <c r="DM94" s="94"/>
      <c r="DN94" s="95"/>
      <c r="DO94" s="96"/>
      <c r="DP94" s="97"/>
      <c r="DQ94" s="98"/>
      <c r="DS94" s="89"/>
      <c r="DT94" s="158"/>
      <c r="DU94" s="90">
        <f>IF(DY94="","",DU$3)</f>
        <v>41923</v>
      </c>
      <c r="DV94" s="91" t="str">
        <f>IF(DY94="","",DU$1)</f>
        <v>Di Rupo I</v>
      </c>
      <c r="DW94" s="92">
        <f>IF(DY94="","",DU$2)</f>
        <v>40883</v>
      </c>
      <c r="DX94" s="92">
        <v>41338</v>
      </c>
      <c r="DY94" s="94" t="str">
        <f>IF(EF94="","",IF(ISNUMBER(SEARCH(":",EF94)),MID(EF94,FIND(":",EF94)+2,FIND("(",EF94)-FIND(":",EF94)-3),LEFT(EF94,FIND("(",EF94)-2)))</f>
        <v>Steven Vanackere</v>
      </c>
      <c r="DZ94" s="95" t="str">
        <f>IF(EF94="","",MID(EF94,FIND("(",EF94)+1,4))</f>
        <v>1964</v>
      </c>
      <c r="EA94" s="96" t="str">
        <f>IF(ISNUMBER(SEARCH("*female*",EF94)),"female",IF(ISNUMBER(SEARCH("*male*",EF94)),"male",""))</f>
        <v>male</v>
      </c>
      <c r="EB94" s="97" t="s">
        <v>296</v>
      </c>
      <c r="EC94" s="98" t="str">
        <f>IF(DY94="","",(MID(DY94,(SEARCH("^^",SUBSTITUTE(DY94," ","^^",LEN(DY94)-LEN(SUBSTITUTE(DY94," ","")))))+1,99)&amp;"_"&amp;LEFT(DY94,FIND(" ",DY94)-1)&amp;"_"&amp;DZ94))</f>
        <v>Vanackere_Steven_1964</v>
      </c>
      <c r="EE94" s="89"/>
      <c r="EF94" s="158" t="s">
        <v>1214</v>
      </c>
      <c r="EG94" s="90" t="str">
        <f t="shared" si="275"/>
        <v/>
      </c>
      <c r="EH94" s="91" t="str">
        <f t="shared" si="276"/>
        <v/>
      </c>
      <c r="EI94" s="92" t="str">
        <f>IF(EK94="","",EG$2)</f>
        <v/>
      </c>
      <c r="EJ94" s="93" t="str">
        <f>IF(EK94="","",EG$3)</f>
        <v/>
      </c>
      <c r="EK94" s="94" t="str">
        <f t="shared" si="277"/>
        <v/>
      </c>
      <c r="EL94" s="95" t="str">
        <f t="shared" si="278"/>
        <v/>
      </c>
      <c r="EM94" s="96" t="str">
        <f t="shared" si="279"/>
        <v/>
      </c>
      <c r="EN94" s="97" t="str">
        <f t="shared" si="280"/>
        <v/>
      </c>
      <c r="EO94" s="98" t="str">
        <f t="shared" si="281"/>
        <v/>
      </c>
      <c r="EQ94" s="89"/>
      <c r="ER94" s="158"/>
      <c r="ES94" s="90"/>
      <c r="ET94" s="91"/>
      <c r="EU94" s="92"/>
      <c r="EV94" s="93"/>
      <c r="EW94" s="94"/>
      <c r="EX94" s="95"/>
      <c r="EY94" s="96"/>
      <c r="EZ94" s="97"/>
      <c r="FA94" s="98"/>
      <c r="FC94" s="89"/>
      <c r="FD94" s="158"/>
      <c r="FE94" s="90" t="str">
        <f t="shared" si="48"/>
        <v/>
      </c>
      <c r="FF94" s="91" t="str">
        <f t="shared" si="49"/>
        <v/>
      </c>
      <c r="FG94" s="92" t="str">
        <f t="shared" si="50"/>
        <v/>
      </c>
      <c r="FH94" s="93" t="str">
        <f t="shared" si="51"/>
        <v/>
      </c>
      <c r="FI94" s="94" t="str">
        <f t="shared" si="52"/>
        <v/>
      </c>
      <c r="FJ94" s="95" t="str">
        <f t="shared" si="53"/>
        <v/>
      </c>
      <c r="FK94" s="96" t="str">
        <f t="shared" si="54"/>
        <v/>
      </c>
      <c r="FL94" s="97" t="str">
        <f t="shared" si="55"/>
        <v/>
      </c>
      <c r="FM94" s="98" t="str">
        <f t="shared" si="56"/>
        <v/>
      </c>
      <c r="FO94" s="89"/>
      <c r="FP94" s="217"/>
      <c r="FQ94" s="90"/>
      <c r="FR94" s="91"/>
      <c r="FS94" s="92"/>
      <c r="FT94" s="93"/>
      <c r="FU94" s="94"/>
      <c r="FV94" s="95"/>
      <c r="FW94" s="96"/>
      <c r="FX94" s="97"/>
      <c r="FY94" s="98"/>
      <c r="GA94" s="89"/>
      <c r="GB94" s="158"/>
      <c r="GC94" s="90"/>
      <c r="GD94" s="91"/>
      <c r="GE94" s="92"/>
      <c r="GF94" s="93"/>
      <c r="GG94" s="94"/>
      <c r="GH94" s="95"/>
      <c r="GI94" s="96"/>
      <c r="GJ94" s="97"/>
      <c r="GK94" s="98"/>
      <c r="GM94" s="89"/>
      <c r="GN94" s="158"/>
      <c r="GO94" s="90"/>
      <c r="GP94" s="91"/>
      <c r="GQ94" s="92"/>
      <c r="GR94" s="93"/>
      <c r="GS94" s="94"/>
      <c r="GT94" s="95"/>
      <c r="GU94" s="96"/>
      <c r="GV94" s="97"/>
      <c r="GW94" s="98"/>
      <c r="GY94" s="89"/>
      <c r="GZ94" s="158"/>
      <c r="HA94" s="90"/>
      <c r="HB94" s="91"/>
      <c r="HC94" s="92"/>
      <c r="HD94" s="93"/>
      <c r="HE94" s="94"/>
      <c r="HF94" s="95"/>
      <c r="HG94" s="96"/>
      <c r="HH94" s="97"/>
      <c r="HI94" s="98"/>
      <c r="HK94" s="89"/>
      <c r="HL94" s="158"/>
      <c r="HM94" s="90"/>
      <c r="HN94" s="91"/>
      <c r="HO94" s="92"/>
      <c r="HP94" s="93"/>
      <c r="HQ94" s="94"/>
      <c r="HR94" s="95"/>
      <c r="HS94" s="96"/>
      <c r="HT94" s="97"/>
      <c r="HU94" s="98"/>
      <c r="HW94" s="89"/>
      <c r="HX94" s="158"/>
      <c r="HY94" s="90"/>
      <c r="HZ94" s="91"/>
      <c r="IA94" s="92"/>
      <c r="IB94" s="93"/>
      <c r="IC94" s="94"/>
      <c r="ID94" s="95"/>
      <c r="IE94" s="96"/>
      <c r="IF94" s="97"/>
      <c r="IG94" s="98"/>
      <c r="II94" s="89"/>
      <c r="IJ94" s="158"/>
      <c r="IK94" s="90"/>
      <c r="IL94" s="91"/>
      <c r="IM94" s="92"/>
      <c r="IN94" s="93"/>
      <c r="IO94" s="94"/>
      <c r="IP94" s="95"/>
      <c r="IQ94" s="96"/>
      <c r="IR94" s="97"/>
      <c r="IS94" s="98"/>
      <c r="IU94" s="89"/>
      <c r="IV94" s="158"/>
      <c r="IW94" s="90"/>
      <c r="IX94" s="91"/>
      <c r="IY94" s="92"/>
      <c r="IZ94" s="93"/>
      <c r="JA94" s="94"/>
      <c r="JB94" s="95"/>
      <c r="JC94" s="96"/>
      <c r="JD94" s="97"/>
      <c r="JE94" s="98"/>
      <c r="JG94" s="89"/>
      <c r="JH94" s="146"/>
      <c r="JI94" s="90"/>
      <c r="JJ94" s="91"/>
      <c r="JK94" s="92"/>
      <c r="JL94" s="93"/>
      <c r="JM94" s="94"/>
      <c r="JN94" s="95"/>
      <c r="JO94" s="96"/>
      <c r="JP94" s="97"/>
      <c r="JQ94" s="98"/>
      <c r="JS94" s="89"/>
      <c r="JT94" s="146"/>
      <c r="JU94" s="90"/>
      <c r="JV94" s="91"/>
      <c r="JW94" s="92"/>
      <c r="JX94" s="93"/>
      <c r="JY94" s="94"/>
      <c r="JZ94" s="95"/>
      <c r="KA94" s="96"/>
      <c r="KB94" s="97"/>
      <c r="KC94" s="98"/>
      <c r="KE94" s="89"/>
      <c r="KF94" s="146"/>
    </row>
    <row r="95" spans="1:292" ht="13.5" customHeight="1">
      <c r="A95" s="16"/>
      <c r="B95" s="89" t="s">
        <v>1228</v>
      </c>
      <c r="C95" s="89"/>
      <c r="D95" s="2" t="s">
        <v>1229</v>
      </c>
      <c r="E95" s="90"/>
      <c r="F95" s="91"/>
      <c r="G95" s="92"/>
      <c r="H95" s="93"/>
      <c r="I95" s="94"/>
      <c r="J95" s="95"/>
      <c r="K95" s="96"/>
      <c r="L95" s="97"/>
      <c r="M95" s="98"/>
      <c r="O95" s="89"/>
      <c r="P95" s="158"/>
      <c r="Q95" s="90"/>
      <c r="R95" s="91"/>
      <c r="S95" s="92"/>
      <c r="T95" s="93"/>
      <c r="U95" s="94"/>
      <c r="V95" s="95"/>
      <c r="W95" s="96"/>
      <c r="X95" s="97"/>
      <c r="Y95" s="98"/>
      <c r="AA95" s="89"/>
      <c r="AB95" s="158"/>
      <c r="AC95" s="90"/>
      <c r="AD95" s="91"/>
      <c r="AE95" s="92"/>
      <c r="AF95" s="93"/>
      <c r="AG95" s="94"/>
      <c r="AH95" s="95"/>
      <c r="AI95" s="96"/>
      <c r="AJ95" s="97"/>
      <c r="AK95" s="98"/>
      <c r="AM95" s="89"/>
      <c r="AN95" s="158"/>
      <c r="AO95" s="90"/>
      <c r="AP95" s="91"/>
      <c r="AQ95" s="92"/>
      <c r="AR95" s="93"/>
      <c r="AS95" s="94"/>
      <c r="AT95" s="95"/>
      <c r="AU95" s="96"/>
      <c r="AV95" s="97"/>
      <c r="AW95" s="98"/>
      <c r="AY95" s="89"/>
      <c r="AZ95" s="158"/>
      <c r="BA95" s="90"/>
      <c r="BB95" s="91"/>
      <c r="BC95" s="92"/>
      <c r="BD95" s="93"/>
      <c r="BE95" s="94"/>
      <c r="BF95" s="95"/>
      <c r="BG95" s="96"/>
      <c r="BH95" s="97"/>
      <c r="BI95" s="98"/>
      <c r="BK95" s="89"/>
      <c r="BL95" s="158"/>
      <c r="BM95" s="90"/>
      <c r="BN95" s="91"/>
      <c r="BO95" s="92"/>
      <c r="BP95" s="93"/>
      <c r="BQ95" s="94"/>
      <c r="BR95" s="95"/>
      <c r="BS95" s="96"/>
      <c r="BT95" s="97"/>
      <c r="BU95" s="98"/>
      <c r="BW95" s="89"/>
      <c r="BX95" s="158"/>
      <c r="BY95" s="90"/>
      <c r="BZ95" s="91"/>
      <c r="CA95" s="92"/>
      <c r="CB95" s="93"/>
      <c r="CC95" s="94"/>
      <c r="CD95" s="95"/>
      <c r="CE95" s="96"/>
      <c r="CF95" s="97"/>
      <c r="CG95" s="98"/>
      <c r="CI95" s="89"/>
      <c r="CJ95" s="158"/>
      <c r="CK95" s="90"/>
      <c r="CL95" s="91"/>
      <c r="CM95" s="92"/>
      <c r="CN95" s="93"/>
      <c r="CO95" s="94"/>
      <c r="CP95" s="95"/>
      <c r="CQ95" s="96"/>
      <c r="CR95" s="97"/>
      <c r="CS95" s="98"/>
      <c r="CU95" s="89"/>
      <c r="CV95" s="158"/>
      <c r="CW95" s="90"/>
      <c r="CX95" s="91"/>
      <c r="CY95" s="92"/>
      <c r="CZ95" s="93"/>
      <c r="DA95" s="94"/>
      <c r="DB95" s="95"/>
      <c r="DC95" s="96"/>
      <c r="DD95" s="97"/>
      <c r="DE95" s="98"/>
      <c r="DG95" s="89"/>
      <c r="DH95" s="158"/>
      <c r="DI95" s="90"/>
      <c r="DJ95" s="91"/>
      <c r="DK95" s="92"/>
      <c r="DL95" s="313"/>
      <c r="DM95" s="94"/>
      <c r="DN95" s="95"/>
      <c r="DO95" s="96"/>
      <c r="DP95" s="97"/>
      <c r="DQ95" s="98"/>
      <c r="DS95" s="89"/>
      <c r="DT95" s="158"/>
      <c r="DU95" s="90">
        <f>IF(DY95="","",DU$3)</f>
        <v>41923</v>
      </c>
      <c r="DV95" s="91" t="str">
        <f>IF(DY95="","",DU$1)</f>
        <v>Di Rupo I</v>
      </c>
      <c r="DW95" s="92">
        <v>41338</v>
      </c>
      <c r="DX95" s="93">
        <f>IF(DY95="","",DU$3)</f>
        <v>41923</v>
      </c>
      <c r="DY95" s="94" t="str">
        <f>IF(EF95="","",IF(ISNUMBER(SEARCH(":",EF95)),MID(EF95,FIND(":",EF95)+2,FIND("(",EF95)-FIND(":",EF95)-3),LEFT(EF95,FIND("(",EF95)-2)))</f>
        <v>Koen Geens</v>
      </c>
      <c r="DZ95" s="95" t="str">
        <f>IF(EF95="","",MID(EF95,FIND("(",EF95)+1,4))</f>
        <v>1958</v>
      </c>
      <c r="EA95" s="96" t="str">
        <f>IF(ISNUMBER(SEARCH("*female*",EF95)),"female",IF(ISNUMBER(SEARCH("*male*",EF95)),"male",""))</f>
        <v>male</v>
      </c>
      <c r="EB95" s="97" t="s">
        <v>296</v>
      </c>
      <c r="EC95" s="98" t="str">
        <f>IF(DY95="","",(MID(DY95,(SEARCH("^^",SUBSTITUTE(DY95," ","^^",LEN(DY95)-LEN(SUBSTITUTE(DY95," ","")))))+1,99)&amp;"_"&amp;LEFT(DY95,FIND(" ",DY95)-1)&amp;"_"&amp;DZ95))</f>
        <v>Geens_Koen_1958</v>
      </c>
      <c r="EE95" s="89"/>
      <c r="EF95" s="158" t="s">
        <v>1262</v>
      </c>
      <c r="EG95" s="90" t="str">
        <f t="shared" si="275"/>
        <v/>
      </c>
      <c r="EH95" s="91" t="str">
        <f t="shared" si="276"/>
        <v/>
      </c>
      <c r="EI95" s="92" t="str">
        <f>IF(EK95="","",EG$2)</f>
        <v/>
      </c>
      <c r="EJ95" s="93" t="str">
        <f>IF(EK95="","",EG$3)</f>
        <v/>
      </c>
      <c r="EK95" s="94" t="str">
        <f t="shared" si="277"/>
        <v/>
      </c>
      <c r="EL95" s="95" t="str">
        <f t="shared" si="278"/>
        <v/>
      </c>
      <c r="EM95" s="96" t="str">
        <f t="shared" si="279"/>
        <v/>
      </c>
      <c r="EN95" s="97" t="str">
        <f t="shared" si="280"/>
        <v/>
      </c>
      <c r="EO95" s="98" t="str">
        <f t="shared" si="281"/>
        <v/>
      </c>
      <c r="EQ95" s="89"/>
      <c r="ER95" s="158"/>
      <c r="ES95" s="90"/>
      <c r="ET95" s="91"/>
      <c r="EU95" s="92"/>
      <c r="EV95" s="93"/>
      <c r="EW95" s="94"/>
      <c r="EX95" s="95"/>
      <c r="EY95" s="96"/>
      <c r="EZ95" s="97"/>
      <c r="FA95" s="98"/>
      <c r="FC95" s="89"/>
      <c r="FD95" s="158"/>
      <c r="FE95" s="90" t="str">
        <f t="shared" ref="FE95:FE159" si="282">IF(FI95="","",FE$3)</f>
        <v/>
      </c>
      <c r="FF95" s="91" t="str">
        <f t="shared" ref="FF95:FF159" si="283">IF(FI95="","",FE$1)</f>
        <v/>
      </c>
      <c r="FG95" s="92" t="str">
        <f t="shared" ref="FG95:FG159" si="284">IF(FI95="","",FE$2)</f>
        <v/>
      </c>
      <c r="FH95" s="93" t="str">
        <f t="shared" ref="FH95:FH159" si="285">IF(FI95="","",FE$3)</f>
        <v/>
      </c>
      <c r="FI95" s="94" t="str">
        <f t="shared" ref="FI95:FI159" si="286">IF(FP95="","",IF(ISNUMBER(SEARCH(":",FP95)),MID(FP95,FIND(":",FP95)+2,FIND("(",FP95)-FIND(":",FP95)-3),LEFT(FP95,FIND("(",FP95)-2)))</f>
        <v/>
      </c>
      <c r="FJ95" s="95" t="str">
        <f t="shared" ref="FJ95:FJ159" si="287">IF(FP95="","",MID(FP95,FIND("(",FP95)+1,4))</f>
        <v/>
      </c>
      <c r="FK95" s="96" t="str">
        <f t="shared" ref="FK95:FK159" si="288">IF(ISNUMBER(SEARCH("*female*",FP95)),"female",IF(ISNUMBER(SEARCH("*male*",FP95)),"male",""))</f>
        <v/>
      </c>
      <c r="FL95" s="97" t="str">
        <f t="shared" ref="FL95:FL159" si="289">IF(FP95="","",IF(ISERROR(MID(FP95,FIND("male,",FP95)+6,(FIND(")",FP95)-(FIND("male,",FP95)+6))))=TRUE,"missing/error",MID(FP95,FIND("male,",FP95)+6,(FIND(")",FP95)-(FIND("male,",FP95)+6)))))</f>
        <v/>
      </c>
      <c r="FM95" s="98" t="str">
        <f t="shared" ref="FM95:FM159" si="290">IF(FI95="","",(MID(FI95,(SEARCH("^^",SUBSTITUTE(FI95," ","^^",LEN(FI95)-LEN(SUBSTITUTE(FI95," ","")))))+1,99)&amp;"_"&amp;LEFT(FI95,FIND(" ",FI95)-1)&amp;"_"&amp;FJ95))</f>
        <v/>
      </c>
      <c r="FO95" s="89"/>
      <c r="FP95" s="217"/>
      <c r="FQ95" s="90"/>
      <c r="FR95" s="91"/>
      <c r="FS95" s="92"/>
      <c r="FT95" s="93"/>
      <c r="FU95" s="94"/>
      <c r="FV95" s="95"/>
      <c r="FW95" s="96"/>
      <c r="FX95" s="97"/>
      <c r="FY95" s="98"/>
      <c r="GA95" s="89"/>
      <c r="GB95" s="158"/>
      <c r="GC95" s="90"/>
      <c r="GD95" s="91"/>
      <c r="GE95" s="92"/>
      <c r="GF95" s="93"/>
      <c r="GG95" s="94"/>
      <c r="GH95" s="95"/>
      <c r="GI95" s="96"/>
      <c r="GJ95" s="97"/>
      <c r="GK95" s="98"/>
      <c r="GM95" s="89"/>
      <c r="GN95" s="158"/>
      <c r="GO95" s="90"/>
      <c r="GP95" s="91"/>
      <c r="GQ95" s="92"/>
      <c r="GR95" s="93"/>
      <c r="GS95" s="94"/>
      <c r="GT95" s="95"/>
      <c r="GU95" s="96"/>
      <c r="GV95" s="97"/>
      <c r="GW95" s="98"/>
      <c r="GY95" s="89"/>
      <c r="GZ95" s="158"/>
      <c r="HA95" s="90"/>
      <c r="HB95" s="91"/>
      <c r="HC95" s="92"/>
      <c r="HD95" s="93"/>
      <c r="HE95" s="94"/>
      <c r="HF95" s="95"/>
      <c r="HG95" s="96"/>
      <c r="HH95" s="97"/>
      <c r="HI95" s="98"/>
      <c r="HK95" s="89"/>
      <c r="HL95" s="158"/>
      <c r="HM95" s="90"/>
      <c r="HN95" s="91"/>
      <c r="HO95" s="92"/>
      <c r="HP95" s="93"/>
      <c r="HQ95" s="94"/>
      <c r="HR95" s="95"/>
      <c r="HS95" s="96"/>
      <c r="HT95" s="97"/>
      <c r="HU95" s="98"/>
      <c r="HW95" s="89"/>
      <c r="HX95" s="158"/>
      <c r="HY95" s="90"/>
      <c r="HZ95" s="91"/>
      <c r="IA95" s="92"/>
      <c r="IB95" s="93"/>
      <c r="IC95" s="94"/>
      <c r="ID95" s="95"/>
      <c r="IE95" s="96"/>
      <c r="IF95" s="97"/>
      <c r="IG95" s="98"/>
      <c r="II95" s="89"/>
      <c r="IJ95" s="158"/>
      <c r="IK95" s="90"/>
      <c r="IL95" s="91"/>
      <c r="IM95" s="92"/>
      <c r="IN95" s="93"/>
      <c r="IO95" s="94"/>
      <c r="IP95" s="95"/>
      <c r="IQ95" s="96"/>
      <c r="IR95" s="97"/>
      <c r="IS95" s="98"/>
      <c r="IU95" s="89"/>
      <c r="IV95" s="158"/>
      <c r="IW95" s="90"/>
      <c r="IX95" s="91"/>
      <c r="IY95" s="92"/>
      <c r="IZ95" s="93"/>
      <c r="JA95" s="94"/>
      <c r="JB95" s="95"/>
      <c r="JC95" s="96"/>
      <c r="JD95" s="97"/>
      <c r="JE95" s="98"/>
      <c r="JG95" s="89"/>
      <c r="JH95" s="146"/>
      <c r="JI95" s="90"/>
      <c r="JJ95" s="91"/>
      <c r="JK95" s="92"/>
      <c r="JL95" s="93"/>
      <c r="JM95" s="94"/>
      <c r="JN95" s="95"/>
      <c r="JO95" s="96"/>
      <c r="JP95" s="97"/>
      <c r="JQ95" s="98"/>
      <c r="JS95" s="89"/>
      <c r="JT95" s="146"/>
      <c r="JU95" s="90"/>
      <c r="JV95" s="91"/>
      <c r="JW95" s="92"/>
      <c r="JX95" s="93"/>
      <c r="JY95" s="94"/>
      <c r="JZ95" s="95"/>
      <c r="KA95" s="96"/>
      <c r="KB95" s="97"/>
      <c r="KC95" s="98"/>
      <c r="KE95" s="89"/>
      <c r="KF95" s="146"/>
    </row>
    <row r="96" spans="1:292" ht="13.5" customHeight="1">
      <c r="A96" s="16"/>
      <c r="B96" s="2" t="s">
        <v>1560</v>
      </c>
      <c r="C96" s="2" t="s">
        <v>1561</v>
      </c>
      <c r="E96" s="90"/>
      <c r="F96" s="91"/>
      <c r="G96" s="92"/>
      <c r="H96" s="93"/>
      <c r="I96" s="94"/>
      <c r="J96" s="95"/>
      <c r="K96" s="96"/>
      <c r="L96" s="97"/>
      <c r="M96" s="98"/>
      <c r="O96" s="89"/>
      <c r="P96" s="158"/>
      <c r="Q96" s="90"/>
      <c r="R96" s="91"/>
      <c r="S96" s="92"/>
      <c r="T96" s="93"/>
      <c r="U96" s="94"/>
      <c r="V96" s="95"/>
      <c r="W96" s="96"/>
      <c r="X96" s="97"/>
      <c r="Y96" s="98"/>
      <c r="AA96" s="89"/>
      <c r="AB96" s="158"/>
      <c r="AC96" s="90"/>
      <c r="AD96" s="91"/>
      <c r="AE96" s="92"/>
      <c r="AF96" s="93"/>
      <c r="AG96" s="94"/>
      <c r="AH96" s="95"/>
      <c r="AI96" s="96"/>
      <c r="AJ96" s="97"/>
      <c r="AK96" s="98"/>
      <c r="AM96" s="89"/>
      <c r="AN96" s="158"/>
      <c r="AO96" s="90"/>
      <c r="AP96" s="91"/>
      <c r="AQ96" s="92"/>
      <c r="AR96" s="93"/>
      <c r="AS96" s="94"/>
      <c r="AT96" s="95"/>
      <c r="AU96" s="96"/>
      <c r="AV96" s="97"/>
      <c r="AW96" s="98"/>
      <c r="AY96" s="89"/>
      <c r="AZ96" s="158"/>
      <c r="BA96" s="90"/>
      <c r="BB96" s="91"/>
      <c r="BC96" s="92"/>
      <c r="BD96" s="93"/>
      <c r="BE96" s="94"/>
      <c r="BF96" s="95"/>
      <c r="BG96" s="96"/>
      <c r="BH96" s="97"/>
      <c r="BI96" s="98"/>
      <c r="BK96" s="89"/>
      <c r="BL96" s="158"/>
      <c r="BM96" s="90"/>
      <c r="BN96" s="91"/>
      <c r="BO96" s="92"/>
      <c r="BP96" s="93"/>
      <c r="BQ96" s="94"/>
      <c r="BR96" s="95"/>
      <c r="BS96" s="96"/>
      <c r="BT96" s="97"/>
      <c r="BU96" s="98"/>
      <c r="BW96" s="89"/>
      <c r="BX96" s="158"/>
      <c r="BY96" s="90"/>
      <c r="BZ96" s="91"/>
      <c r="CA96" s="92"/>
      <c r="CB96" s="93"/>
      <c r="CC96" s="94"/>
      <c r="CD96" s="95"/>
      <c r="CE96" s="96"/>
      <c r="CF96" s="97"/>
      <c r="CG96" s="98"/>
      <c r="CI96" s="89"/>
      <c r="CJ96" s="158"/>
      <c r="CK96" s="90"/>
      <c r="CL96" s="91"/>
      <c r="CM96" s="92"/>
      <c r="CN96" s="93"/>
      <c r="CO96" s="94"/>
      <c r="CP96" s="95"/>
      <c r="CQ96" s="96"/>
      <c r="CR96" s="97"/>
      <c r="CS96" s="98"/>
      <c r="CU96" s="89"/>
      <c r="CV96" s="158"/>
      <c r="CW96" s="90"/>
      <c r="CX96" s="91"/>
      <c r="CY96" s="92"/>
      <c r="CZ96" s="93"/>
      <c r="DA96" s="94"/>
      <c r="DB96" s="95"/>
      <c r="DC96" s="96"/>
      <c r="DD96" s="97"/>
      <c r="DE96" s="98"/>
      <c r="DG96" s="89"/>
      <c r="DH96" s="158"/>
      <c r="DI96" s="90"/>
      <c r="DJ96" s="91"/>
      <c r="DK96" s="92"/>
      <c r="DL96" s="93"/>
      <c r="DM96" s="94"/>
      <c r="DN96" s="95"/>
      <c r="DO96" s="96"/>
      <c r="DP96" s="97"/>
      <c r="DQ96" s="98"/>
      <c r="DS96" s="89"/>
      <c r="DT96" s="158"/>
      <c r="DU96" s="90"/>
      <c r="DV96" s="91"/>
      <c r="DW96" s="92"/>
      <c r="DX96" s="93"/>
      <c r="DY96" s="94"/>
      <c r="DZ96" s="95"/>
      <c r="EA96" s="96"/>
      <c r="EB96" s="97"/>
      <c r="EC96" s="98"/>
      <c r="EE96" s="89"/>
      <c r="EF96" s="158"/>
      <c r="EG96" s="90">
        <f t="shared" si="275"/>
        <v>43765</v>
      </c>
      <c r="EH96" s="91" t="str">
        <f t="shared" si="276"/>
        <v>Michel I</v>
      </c>
      <c r="EI96" s="93">
        <v>42145</v>
      </c>
      <c r="EJ96" s="93">
        <f>IF(EK96="","",EG$3)</f>
        <v>43765</v>
      </c>
      <c r="EK96" s="94" t="str">
        <f t="shared" si="277"/>
        <v>Johan Van Overtveldt</v>
      </c>
      <c r="EL96" s="95" t="str">
        <f t="shared" si="278"/>
        <v>1955</v>
      </c>
      <c r="EM96" s="96" t="str">
        <f t="shared" si="279"/>
        <v>male</v>
      </c>
      <c r="EN96" s="310" t="str">
        <f t="shared" si="280"/>
        <v>be_nva01</v>
      </c>
      <c r="EO96" s="98" t="str">
        <f t="shared" si="281"/>
        <v>Overtveldt_Johan_1955</v>
      </c>
      <c r="EQ96" s="89"/>
      <c r="ER96" s="217" t="s">
        <v>1592</v>
      </c>
      <c r="ES96" s="90" t="str">
        <f>IF(EW96="","",ES$3)</f>
        <v/>
      </c>
      <c r="ET96" s="91" t="str">
        <f>IF(EW96="","",ES$1)</f>
        <v/>
      </c>
      <c r="EU96" s="92"/>
      <c r="EV96" s="93"/>
      <c r="EW96" s="94"/>
      <c r="EX96" s="95"/>
      <c r="EY96" s="96"/>
      <c r="EZ96" s="97"/>
      <c r="FA96" s="98"/>
      <c r="FC96" s="89"/>
      <c r="FD96" s="158"/>
      <c r="FE96" s="90" t="str">
        <f t="shared" si="282"/>
        <v/>
      </c>
      <c r="FF96" s="91" t="str">
        <f t="shared" si="283"/>
        <v/>
      </c>
      <c r="FG96" s="92" t="str">
        <f t="shared" si="284"/>
        <v/>
      </c>
      <c r="FH96" s="93" t="str">
        <f t="shared" si="285"/>
        <v/>
      </c>
      <c r="FI96" s="94" t="str">
        <f t="shared" si="286"/>
        <v/>
      </c>
      <c r="FJ96" s="95" t="str">
        <f t="shared" si="287"/>
        <v/>
      </c>
      <c r="FK96" s="96" t="str">
        <f t="shared" si="288"/>
        <v/>
      </c>
      <c r="FL96" s="97" t="str">
        <f t="shared" si="289"/>
        <v/>
      </c>
      <c r="FM96" s="98" t="str">
        <f t="shared" si="290"/>
        <v/>
      </c>
      <c r="FO96" s="89"/>
      <c r="FP96" s="217"/>
      <c r="FQ96" s="90"/>
      <c r="FR96" s="91"/>
      <c r="FS96" s="92"/>
      <c r="FT96" s="93"/>
      <c r="FU96" s="94"/>
      <c r="FV96" s="95"/>
      <c r="FW96" s="96"/>
      <c r="FX96" s="97"/>
      <c r="FY96" s="98"/>
      <c r="GA96" s="89"/>
      <c r="GB96" s="158"/>
      <c r="GC96" s="90"/>
      <c r="GD96" s="91"/>
      <c r="GE96" s="92"/>
      <c r="GF96" s="93"/>
      <c r="GG96" s="94"/>
      <c r="GH96" s="95"/>
      <c r="GI96" s="96"/>
      <c r="GJ96" s="97"/>
      <c r="GK96" s="98"/>
      <c r="GM96" s="89"/>
      <c r="GN96" s="158"/>
      <c r="GO96" s="90"/>
      <c r="GP96" s="91"/>
      <c r="GQ96" s="92"/>
      <c r="GR96" s="93"/>
      <c r="GS96" s="94"/>
      <c r="GT96" s="95"/>
      <c r="GU96" s="96"/>
      <c r="GV96" s="97"/>
      <c r="GW96" s="98"/>
      <c r="GY96" s="89"/>
      <c r="GZ96" s="158"/>
      <c r="HA96" s="90"/>
      <c r="HB96" s="91"/>
      <c r="HC96" s="92"/>
      <c r="HD96" s="93"/>
      <c r="HE96" s="94"/>
      <c r="HF96" s="95"/>
      <c r="HG96" s="96"/>
      <c r="HH96" s="97"/>
      <c r="HI96" s="98"/>
      <c r="HK96" s="89"/>
      <c r="HL96" s="158"/>
      <c r="HM96" s="90"/>
      <c r="HN96" s="91"/>
      <c r="HO96" s="92"/>
      <c r="HP96" s="93"/>
      <c r="HQ96" s="94"/>
      <c r="HR96" s="95"/>
      <c r="HS96" s="96"/>
      <c r="HT96" s="97"/>
      <c r="HU96" s="98"/>
      <c r="HW96" s="89"/>
      <c r="HX96" s="158"/>
      <c r="HY96" s="90"/>
      <c r="HZ96" s="91"/>
      <c r="IA96" s="92"/>
      <c r="IB96" s="93"/>
      <c r="IC96" s="94"/>
      <c r="ID96" s="95"/>
      <c r="IE96" s="96"/>
      <c r="IF96" s="97"/>
      <c r="IG96" s="98"/>
      <c r="II96" s="89"/>
      <c r="IJ96" s="158"/>
      <c r="IK96" s="90"/>
      <c r="IL96" s="91"/>
      <c r="IM96" s="92"/>
      <c r="IN96" s="93"/>
      <c r="IO96" s="94"/>
      <c r="IP96" s="95"/>
      <c r="IQ96" s="96"/>
      <c r="IR96" s="97"/>
      <c r="IS96" s="98"/>
      <c r="IU96" s="89"/>
      <c r="IV96" s="158"/>
      <c r="IW96" s="90"/>
      <c r="IX96" s="91"/>
      <c r="IY96" s="92"/>
      <c r="IZ96" s="93"/>
      <c r="JA96" s="94"/>
      <c r="JB96" s="95"/>
      <c r="JC96" s="96"/>
      <c r="JD96" s="97"/>
      <c r="JE96" s="98"/>
      <c r="JG96" s="89"/>
      <c r="JH96" s="146"/>
      <c r="JI96" s="90"/>
      <c r="JJ96" s="91"/>
      <c r="JK96" s="92"/>
      <c r="JL96" s="93"/>
      <c r="JM96" s="94"/>
      <c r="JN96" s="95"/>
      <c r="JO96" s="96"/>
      <c r="JP96" s="97"/>
      <c r="JQ96" s="98"/>
      <c r="JS96" s="89"/>
      <c r="JT96" s="146"/>
      <c r="JU96" s="90"/>
      <c r="JV96" s="91"/>
      <c r="JW96" s="92"/>
      <c r="JX96" s="93"/>
      <c r="JY96" s="94"/>
      <c r="JZ96" s="95"/>
      <c r="KA96" s="96"/>
      <c r="KB96" s="97"/>
      <c r="KC96" s="98"/>
      <c r="KE96" s="89"/>
      <c r="KF96" s="146"/>
    </row>
    <row r="97" spans="1:292" ht="13.5" customHeight="1">
      <c r="A97" s="16"/>
      <c r="B97" s="89" t="s">
        <v>1610</v>
      </c>
      <c r="C97" s="89"/>
      <c r="E97" s="90"/>
      <c r="F97" s="91"/>
      <c r="G97" s="92"/>
      <c r="H97" s="93"/>
      <c r="I97" s="94"/>
      <c r="J97" s="95"/>
      <c r="K97" s="96"/>
      <c r="L97" s="97"/>
      <c r="M97" s="98"/>
      <c r="O97" s="89"/>
      <c r="P97" s="158"/>
      <c r="Q97" s="90"/>
      <c r="R97" s="91"/>
      <c r="S97" s="92"/>
      <c r="T97" s="93"/>
      <c r="U97" s="94"/>
      <c r="V97" s="95"/>
      <c r="W97" s="96"/>
      <c r="X97" s="97"/>
      <c r="Y97" s="98"/>
      <c r="AA97" s="89"/>
      <c r="AB97" s="158"/>
      <c r="AC97" s="90"/>
      <c r="AD97" s="91"/>
      <c r="AE97" s="92"/>
      <c r="AF97" s="93"/>
      <c r="AG97" s="94"/>
      <c r="AH97" s="95"/>
      <c r="AI97" s="96"/>
      <c r="AJ97" s="97"/>
      <c r="AK97" s="98"/>
      <c r="AM97" s="89"/>
      <c r="AN97" s="158"/>
      <c r="AO97" s="90"/>
      <c r="AP97" s="91"/>
      <c r="AQ97" s="92"/>
      <c r="AR97" s="93"/>
      <c r="AS97" s="94"/>
      <c r="AT97" s="95"/>
      <c r="AU97" s="96"/>
      <c r="AV97" s="97"/>
      <c r="AW97" s="98"/>
      <c r="AY97" s="89"/>
      <c r="AZ97" s="158"/>
      <c r="BA97" s="90"/>
      <c r="BB97" s="91"/>
      <c r="BC97" s="92"/>
      <c r="BD97" s="93"/>
      <c r="BE97" s="94"/>
      <c r="BF97" s="95"/>
      <c r="BG97" s="96"/>
      <c r="BH97" s="97"/>
      <c r="BI97" s="98"/>
      <c r="BK97" s="89"/>
      <c r="BL97" s="158"/>
      <c r="BM97" s="90"/>
      <c r="BN97" s="91"/>
      <c r="BO97" s="92"/>
      <c r="BP97" s="93"/>
      <c r="BQ97" s="94"/>
      <c r="BR97" s="95"/>
      <c r="BS97" s="96"/>
      <c r="BT97" s="97"/>
      <c r="BU97" s="98"/>
      <c r="BW97" s="89"/>
      <c r="BX97" s="158"/>
      <c r="BY97" s="90"/>
      <c r="BZ97" s="91"/>
      <c r="CA97" s="92"/>
      <c r="CB97" s="93"/>
      <c r="CC97" s="94"/>
      <c r="CD97" s="95"/>
      <c r="CE97" s="96"/>
      <c r="CF97" s="97"/>
      <c r="CG97" s="98"/>
      <c r="CI97" s="89"/>
      <c r="CJ97" s="158"/>
      <c r="CK97" s="90"/>
      <c r="CL97" s="91"/>
      <c r="CM97" s="92"/>
      <c r="CN97" s="93"/>
      <c r="CO97" s="94"/>
      <c r="CP97" s="95"/>
      <c r="CQ97" s="96"/>
      <c r="CR97" s="97"/>
      <c r="CS97" s="98"/>
      <c r="CU97" s="89"/>
      <c r="CV97" s="158"/>
      <c r="CW97" s="90"/>
      <c r="CX97" s="91"/>
      <c r="CY97" s="92"/>
      <c r="CZ97" s="93"/>
      <c r="DA97" s="94"/>
      <c r="DB97" s="95"/>
      <c r="DC97" s="96"/>
      <c r="DD97" s="97"/>
      <c r="DE97" s="98"/>
      <c r="DG97" s="89"/>
      <c r="DH97" s="158"/>
      <c r="DI97" s="90"/>
      <c r="DJ97" s="91"/>
      <c r="DK97" s="92"/>
      <c r="DL97" s="93"/>
      <c r="DM97" s="94"/>
      <c r="DN97" s="95"/>
      <c r="DO97" s="96"/>
      <c r="DP97" s="97"/>
      <c r="DQ97" s="98"/>
      <c r="DS97" s="89"/>
      <c r="DT97" s="158"/>
      <c r="DU97" s="90"/>
      <c r="DV97" s="91"/>
      <c r="DW97" s="92"/>
      <c r="DX97" s="93"/>
      <c r="DY97" s="94"/>
      <c r="DZ97" s="95"/>
      <c r="EA97" s="96"/>
      <c r="EB97" s="97"/>
      <c r="EC97" s="98"/>
      <c r="EE97" s="89"/>
      <c r="EF97" s="158"/>
      <c r="EG97" s="90"/>
      <c r="EH97" s="91"/>
      <c r="EI97" s="92"/>
      <c r="EJ97" s="93"/>
      <c r="EK97" s="94"/>
      <c r="EL97" s="95"/>
      <c r="EM97" s="96"/>
      <c r="EN97" s="97"/>
      <c r="EO97" s="98"/>
      <c r="EQ97" s="89"/>
      <c r="ER97" s="158"/>
      <c r="ES97" s="90">
        <f>IF(EW97="","",ES$3)</f>
        <v>44105</v>
      </c>
      <c r="ET97" s="91" t="str">
        <f>IF(EW97="","",ES$1)</f>
        <v>Wilmes I</v>
      </c>
      <c r="EU97" s="92">
        <f>IF(EW97="","",ES$2)</f>
        <v>43765</v>
      </c>
      <c r="EV97" s="93">
        <f>IF(EW97="","",ES$3)</f>
        <v>44105</v>
      </c>
      <c r="EW97" s="94" t="str">
        <f>IF(FD97="","",IF(ISNUMBER(SEARCH(":",FD97)),MID(FD97,FIND(":",FD97)+2,FIND("(",FD97)-FIND(":",FD97)-3),LEFT(FD97,FIND("(",FD97)-2)))</f>
        <v>Alexander De Croo</v>
      </c>
      <c r="EX97" s="95" t="str">
        <f>IF(FD97="","",MID(FD97,FIND("(",FD97)+1,4))</f>
        <v>1975</v>
      </c>
      <c r="EY97" s="96" t="str">
        <f>IF(ISNUMBER(SEARCH("*female*",FD97)),"female",IF(ISNUMBER(SEARCH("*male*",FD97)),"male",""))</f>
        <v>male</v>
      </c>
      <c r="EZ97" s="97" t="str">
        <f>IF(FD97="","",IF(ISERROR(MID(FD97,FIND("male,",FD97)+6,(FIND(")",FD97)-(FIND("male,",FD97)+6))))=TRUE,"missing/error",MID(FD97,FIND("male,",FD97)+6,(FIND(")",FD97)-(FIND("male,",FD97)+6)))))</f>
        <v>be_ovld01</v>
      </c>
      <c r="FA97" s="98" t="str">
        <f>IF(EW97="","",(MID(EW97,(SEARCH("^^",SUBSTITUTE(EW97," ","^^",LEN(EW97)-LEN(SUBSTITUTE(EW97," ","")))))+1,99)&amp;"_"&amp;LEFT(EW97,FIND(" ",EW97)-1)&amp;"_"&amp;EX97))</f>
        <v>Croo_Alexander_1975</v>
      </c>
      <c r="FC97" s="89"/>
      <c r="FD97" s="219" t="s">
        <v>1595</v>
      </c>
      <c r="FE97" s="90" t="str">
        <f t="shared" si="282"/>
        <v/>
      </c>
      <c r="FF97" s="91" t="str">
        <f t="shared" si="283"/>
        <v/>
      </c>
      <c r="FG97" s="92" t="str">
        <f t="shared" si="284"/>
        <v/>
      </c>
      <c r="FH97" s="93" t="str">
        <f t="shared" si="285"/>
        <v/>
      </c>
      <c r="FI97" s="94" t="str">
        <f t="shared" si="286"/>
        <v/>
      </c>
      <c r="FJ97" s="95" t="str">
        <f t="shared" si="287"/>
        <v/>
      </c>
      <c r="FK97" s="96" t="str">
        <f t="shared" si="288"/>
        <v/>
      </c>
      <c r="FL97" s="97" t="str">
        <f t="shared" si="289"/>
        <v/>
      </c>
      <c r="FM97" s="98" t="str">
        <f t="shared" si="290"/>
        <v/>
      </c>
      <c r="FO97" s="89"/>
      <c r="FQ97" s="90"/>
      <c r="FR97" s="91"/>
      <c r="FS97" s="92"/>
      <c r="FT97" s="93"/>
      <c r="FU97" s="94"/>
      <c r="FV97" s="95"/>
      <c r="FW97" s="96"/>
      <c r="FX97" s="97"/>
      <c r="FY97" s="98"/>
      <c r="GA97" s="89"/>
      <c r="GB97" s="158"/>
      <c r="GC97" s="90"/>
      <c r="GD97" s="91"/>
      <c r="GE97" s="92"/>
      <c r="GF97" s="93"/>
      <c r="GG97" s="94"/>
      <c r="GH97" s="95"/>
      <c r="GI97" s="96"/>
      <c r="GJ97" s="97"/>
      <c r="GK97" s="98"/>
      <c r="GM97" s="89"/>
      <c r="GN97" s="158"/>
      <c r="GO97" s="90"/>
      <c r="GP97" s="91"/>
      <c r="GQ97" s="92"/>
      <c r="GR97" s="93"/>
      <c r="GS97" s="94"/>
      <c r="GT97" s="95"/>
      <c r="GU97" s="96"/>
      <c r="GV97" s="97"/>
      <c r="GW97" s="98"/>
      <c r="GY97" s="89"/>
      <c r="GZ97" s="158"/>
      <c r="HA97" s="90"/>
      <c r="HB97" s="91"/>
      <c r="HC97" s="92"/>
      <c r="HD97" s="93"/>
      <c r="HE97" s="94"/>
      <c r="HF97" s="95"/>
      <c r="HG97" s="96"/>
      <c r="HH97" s="97"/>
      <c r="HI97" s="98"/>
      <c r="HK97" s="89"/>
      <c r="HL97" s="158"/>
      <c r="HM97" s="90"/>
      <c r="HN97" s="91"/>
      <c r="HO97" s="92"/>
      <c r="HP97" s="93"/>
      <c r="HQ97" s="94"/>
      <c r="HR97" s="95"/>
      <c r="HS97" s="96"/>
      <c r="HT97" s="97"/>
      <c r="HU97" s="98"/>
      <c r="HW97" s="89"/>
      <c r="HX97" s="158"/>
      <c r="HY97" s="90"/>
      <c r="HZ97" s="91"/>
      <c r="IA97" s="92"/>
      <c r="IB97" s="93"/>
      <c r="IC97" s="94"/>
      <c r="ID97" s="95"/>
      <c r="IE97" s="96"/>
      <c r="IF97" s="97"/>
      <c r="IG97" s="98"/>
      <c r="II97" s="89"/>
      <c r="IJ97" s="158"/>
      <c r="IK97" s="90"/>
      <c r="IL97" s="91"/>
      <c r="IM97" s="92"/>
      <c r="IN97" s="93"/>
      <c r="IO97" s="94"/>
      <c r="IP97" s="95"/>
      <c r="IQ97" s="96"/>
      <c r="IR97" s="97"/>
      <c r="IS97" s="98"/>
      <c r="IU97" s="89"/>
      <c r="IV97" s="158"/>
      <c r="IW97" s="90"/>
      <c r="IX97" s="91"/>
      <c r="IY97" s="92"/>
      <c r="IZ97" s="93"/>
      <c r="JA97" s="94"/>
      <c r="JB97" s="95"/>
      <c r="JC97" s="96"/>
      <c r="JD97" s="97"/>
      <c r="JE97" s="98"/>
      <c r="JG97" s="89"/>
      <c r="JH97" s="146"/>
      <c r="JI97" s="90"/>
      <c r="JJ97" s="91"/>
      <c r="JK97" s="92"/>
      <c r="JL97" s="93"/>
      <c r="JM97" s="94"/>
      <c r="JN97" s="95"/>
      <c r="JO97" s="96"/>
      <c r="JP97" s="97"/>
      <c r="JQ97" s="98"/>
      <c r="JS97" s="89"/>
      <c r="JT97" s="146"/>
      <c r="JU97" s="90"/>
      <c r="JV97" s="91"/>
      <c r="JW97" s="92"/>
      <c r="JX97" s="93"/>
      <c r="JY97" s="94"/>
      <c r="JZ97" s="95"/>
      <c r="KA97" s="96"/>
      <c r="KB97" s="97"/>
      <c r="KC97" s="98"/>
      <c r="KE97" s="89"/>
      <c r="KF97" s="146"/>
    </row>
    <row r="98" spans="1:292" ht="13.5" customHeight="1">
      <c r="A98" s="16"/>
      <c r="B98" s="89" t="s">
        <v>998</v>
      </c>
      <c r="C98" s="89"/>
      <c r="D98" s="2" t="s">
        <v>999</v>
      </c>
      <c r="E98" s="90">
        <v>33239</v>
      </c>
      <c r="F98" s="91" t="s">
        <v>788</v>
      </c>
      <c r="G98" s="92">
        <v>32272</v>
      </c>
      <c r="H98" s="93">
        <v>33514</v>
      </c>
      <c r="I98" s="94" t="s">
        <v>1000</v>
      </c>
      <c r="J98" s="95">
        <v>1933</v>
      </c>
      <c r="K98" s="96" t="s">
        <v>790</v>
      </c>
      <c r="L98" s="97" t="s">
        <v>296</v>
      </c>
      <c r="M98" s="98" t="s">
        <v>1001</v>
      </c>
      <c r="O98" s="89"/>
      <c r="P98" s="158"/>
      <c r="Q98" s="90">
        <v>33510</v>
      </c>
      <c r="R98" s="91" t="s">
        <v>437</v>
      </c>
      <c r="S98" s="92">
        <v>33514</v>
      </c>
      <c r="T98" s="93">
        <v>33676</v>
      </c>
      <c r="U98" s="94" t="s">
        <v>1000</v>
      </c>
      <c r="V98" s="95">
        <v>1933</v>
      </c>
      <c r="W98" s="96" t="s">
        <v>790</v>
      </c>
      <c r="X98" s="97" t="s">
        <v>296</v>
      </c>
      <c r="Y98" s="98" t="s">
        <v>1001</v>
      </c>
      <c r="AA98" s="89"/>
      <c r="AB98" s="158"/>
      <c r="AC98" s="90">
        <v>33676</v>
      </c>
      <c r="AD98" s="91" t="s">
        <v>438</v>
      </c>
      <c r="AE98" s="92">
        <v>33676</v>
      </c>
      <c r="AF98" s="93">
        <v>34617</v>
      </c>
      <c r="AG98" s="94" t="s">
        <v>824</v>
      </c>
      <c r="AH98" s="95">
        <v>1938</v>
      </c>
      <c r="AI98" s="96" t="s">
        <v>790</v>
      </c>
      <c r="AJ98" s="97" t="s">
        <v>321</v>
      </c>
      <c r="AK98" s="98" t="s">
        <v>825</v>
      </c>
      <c r="AM98" s="89" t="s">
        <v>809</v>
      </c>
      <c r="AN98" s="158"/>
      <c r="AO98" s="90">
        <v>35065</v>
      </c>
      <c r="AP98" s="91" t="s">
        <v>439</v>
      </c>
      <c r="AQ98" s="92">
        <v>34873</v>
      </c>
      <c r="AR98" s="93">
        <v>36354</v>
      </c>
      <c r="AS98" s="94" t="s">
        <v>926</v>
      </c>
      <c r="AT98" s="95">
        <v>1949</v>
      </c>
      <c r="AU98" s="96" t="s">
        <v>790</v>
      </c>
      <c r="AV98" s="97" t="s">
        <v>321</v>
      </c>
      <c r="AW98" s="98" t="s">
        <v>927</v>
      </c>
      <c r="AY98" s="89"/>
      <c r="AZ98" s="158"/>
      <c r="BA98" s="90">
        <v>36354</v>
      </c>
      <c r="BB98" s="91" t="s">
        <v>440</v>
      </c>
      <c r="BC98" s="92">
        <v>36354</v>
      </c>
      <c r="BD98" s="93">
        <v>37814</v>
      </c>
      <c r="BE98" s="94" t="s">
        <v>812</v>
      </c>
      <c r="BF98" s="95">
        <v>1947</v>
      </c>
      <c r="BG98" s="96" t="s">
        <v>790</v>
      </c>
      <c r="BH98" s="97" t="s">
        <v>310</v>
      </c>
      <c r="BI98" s="98" t="s">
        <v>813</v>
      </c>
      <c r="BK98" s="89"/>
      <c r="BL98" s="158"/>
      <c r="BM98" s="90">
        <v>37987</v>
      </c>
      <c r="BN98" s="91" t="s">
        <v>441</v>
      </c>
      <c r="BO98" s="92">
        <v>37814</v>
      </c>
      <c r="BP98" s="93">
        <v>38188</v>
      </c>
      <c r="BQ98" s="94" t="s">
        <v>812</v>
      </c>
      <c r="BR98" s="95">
        <v>1947</v>
      </c>
      <c r="BS98" s="96" t="s">
        <v>790</v>
      </c>
      <c r="BT98" s="97" t="s">
        <v>631</v>
      </c>
      <c r="BU98" s="98" t="s">
        <v>813</v>
      </c>
      <c r="BW98" s="89" t="s">
        <v>814</v>
      </c>
      <c r="BX98" s="158"/>
      <c r="BY98" s="90">
        <v>39448</v>
      </c>
      <c r="BZ98" s="91" t="s">
        <v>442</v>
      </c>
      <c r="CA98" s="92">
        <v>39437</v>
      </c>
      <c r="CB98" s="93">
        <v>39527</v>
      </c>
      <c r="CC98" s="94" t="s">
        <v>1002</v>
      </c>
      <c r="CD98" s="95">
        <v>1954</v>
      </c>
      <c r="CE98" s="96" t="s">
        <v>790</v>
      </c>
      <c r="CF98" s="97" t="s">
        <v>621</v>
      </c>
      <c r="CG98" s="98" t="s">
        <v>1003</v>
      </c>
      <c r="CI98" s="89"/>
      <c r="CJ98" s="158"/>
      <c r="CK98" s="90">
        <v>39814</v>
      </c>
      <c r="CL98" s="91" t="s">
        <v>443</v>
      </c>
      <c r="CM98" s="92">
        <v>39527</v>
      </c>
      <c r="CN98" s="93">
        <v>39812</v>
      </c>
      <c r="CO98" s="94" t="s">
        <v>1002</v>
      </c>
      <c r="CP98" s="95">
        <v>1954</v>
      </c>
      <c r="CQ98" s="96" t="s">
        <v>790</v>
      </c>
      <c r="CR98" s="97" t="s">
        <v>621</v>
      </c>
      <c r="CS98" s="98" t="s">
        <v>1003</v>
      </c>
      <c r="CU98" s="89"/>
      <c r="CV98" s="158"/>
      <c r="CW98" s="90">
        <v>39814</v>
      </c>
      <c r="CX98" s="91" t="s">
        <v>444</v>
      </c>
      <c r="CY98" s="92">
        <v>39527</v>
      </c>
      <c r="CZ98" s="93">
        <v>40011</v>
      </c>
      <c r="DA98" s="94" t="s">
        <v>1002</v>
      </c>
      <c r="DB98" s="95">
        <v>1954</v>
      </c>
      <c r="DC98" s="96" t="s">
        <v>790</v>
      </c>
      <c r="DD98" s="97" t="s">
        <v>621</v>
      </c>
      <c r="DE98" s="98" t="s">
        <v>1003</v>
      </c>
      <c r="DG98" s="89" t="s">
        <v>814</v>
      </c>
      <c r="DH98" s="158"/>
      <c r="DI98" s="90"/>
      <c r="DJ98" s="91"/>
      <c r="DK98" s="92"/>
      <c r="DL98" s="93"/>
      <c r="DM98" s="94" t="s">
        <v>292</v>
      </c>
      <c r="DN98" s="95"/>
      <c r="DO98" s="96"/>
      <c r="DP98" s="97"/>
      <c r="DQ98" s="98" t="s">
        <v>292</v>
      </c>
      <c r="DS98" s="89"/>
      <c r="DT98" s="158"/>
      <c r="DU98" s="90" t="str">
        <f>IF(DY98="","",DU$3)</f>
        <v/>
      </c>
      <c r="DV98" s="91" t="str">
        <f>IF(DY98="","",DU$1)</f>
        <v/>
      </c>
      <c r="DW98" s="92" t="str">
        <f>IF(DY98="","",DU$2)</f>
        <v/>
      </c>
      <c r="DX98" s="93" t="str">
        <f>IF(DY98="","",DU$3)</f>
        <v/>
      </c>
      <c r="DY98" s="94" t="str">
        <f>IF(EF98="","",IF(ISNUMBER(SEARCH(":",EF98)),MID(EF98,FIND(":",EF98)+2,FIND("(",EF98)-FIND(":",EF98)-3),LEFT(EF98,FIND("(",EF98)-2)))</f>
        <v/>
      </c>
      <c r="DZ98" s="95" t="str">
        <f>IF(EF98="","",MID(EF98,FIND("(",EF98)+1,4))</f>
        <v/>
      </c>
      <c r="EA98" s="96" t="str">
        <f>IF(ISNUMBER(SEARCH("*female*",EF98)),"female",IF(ISNUMBER(SEARCH("*male*",EF98)),"male",""))</f>
        <v/>
      </c>
      <c r="EB98" s="97" t="s">
        <v>292</v>
      </c>
      <c r="EC98" s="98" t="str">
        <f>IF(DY98="","",(MID(DY98,(SEARCH("^^",SUBSTITUTE(DY98," ","^^",LEN(DY98)-LEN(SUBSTITUTE(DY98," ","")))))+1,99)&amp;"_"&amp;LEFT(DY98,FIND(" ",DY98)-1)&amp;"_"&amp;DZ98))</f>
        <v/>
      </c>
      <c r="EE98" s="89"/>
      <c r="EF98" s="158"/>
      <c r="EG98" s="90" t="str">
        <f>IF(EK98="","",EG$3)</f>
        <v/>
      </c>
      <c r="EH98" s="91" t="str">
        <f>IF(EK98="","",EG$1)</f>
        <v/>
      </c>
      <c r="EI98" s="92" t="str">
        <f>IF(EK98="","",EG$2)</f>
        <v/>
      </c>
      <c r="EJ98" s="93" t="str">
        <f>IF(EK98="","",EG$3)</f>
        <v/>
      </c>
      <c r="EK98" s="94" t="str">
        <f>IF(ER98="","",IF(ISNUMBER(SEARCH(":",ER98)),MID(ER98,FIND(":",ER98)+2,FIND("(",ER98)-FIND(":",ER98)-3),LEFT(ER98,FIND("(",ER98)-2)))</f>
        <v/>
      </c>
      <c r="EL98" s="95" t="str">
        <f>IF(ER98="","",MID(ER98,FIND("(",ER98)+1,4))</f>
        <v/>
      </c>
      <c r="EM98" s="96" t="str">
        <f>IF(ISNUMBER(SEARCH("*female*",ER98)),"female",IF(ISNUMBER(SEARCH("*male*",ER98)),"male",""))</f>
        <v/>
      </c>
      <c r="EN98" s="97" t="str">
        <f>IF(ER98="","",IF(ISERROR(MID(ER98,FIND("male,",ER98)+6,(FIND(")",ER98)-(FIND("male,",ER98)+6))))=TRUE,"missing/error",MID(ER98,FIND("male,",ER98)+6,(FIND(")",ER98)-(FIND("male,",ER98)+6)))))</f>
        <v/>
      </c>
      <c r="EO98" s="98" t="str">
        <f>IF(EK98="","",(MID(EK98,(SEARCH("^^",SUBSTITUTE(EK98," ","^^",LEN(EK98)-LEN(SUBSTITUTE(EK98," ","")))))+1,99)&amp;"_"&amp;LEFT(EK98,FIND(" ",EK98)-1)&amp;"_"&amp;EL98))</f>
        <v/>
      </c>
      <c r="EQ98" s="89"/>
      <c r="ER98" s="158"/>
      <c r="ES98" s="90">
        <f>IF(EW98="","",ES$3)</f>
        <v>44105</v>
      </c>
      <c r="ET98" s="91" t="str">
        <f>IF(EW98="","",ES$1)</f>
        <v>Wilmes I</v>
      </c>
      <c r="EU98" s="92">
        <f>IF(EW98="","",ES$2)</f>
        <v>43765</v>
      </c>
      <c r="EV98" s="93">
        <f>IF(EW98="","",ES$3)</f>
        <v>44105</v>
      </c>
      <c r="EW98" s="94" t="str">
        <f>IF(FD98="","",IF(ISNUMBER(SEARCH(":",FD98)),MID(FD98,FIND(":",FD98)+2,FIND("(",FD98)-FIND(":",FD98)-3),LEFT(FD98,FIND("(",FD98)-2)))</f>
        <v>Philippe Goffin</v>
      </c>
      <c r="EX98" s="95" t="str">
        <f>IF(FD98="","",MID(FD98,FIND("(",FD98)+1,4))</f>
        <v>1967</v>
      </c>
      <c r="EY98" s="96" t="str">
        <f>IF(ISNUMBER(SEARCH("*female*",FD98)),"female",IF(ISNUMBER(SEARCH("*male*",FD98)),"male",""))</f>
        <v>male</v>
      </c>
      <c r="EZ98" s="97" t="str">
        <f>IF(FD98="","",IF(ISERROR(MID(FD98,FIND("male,",FD98)+6,(FIND(")",FD98)-(FIND("male,",FD98)+6))))=TRUE,"missing/error",MID(FD98,FIND("male,",FD98)+6,(FIND(")",FD98)-(FIND("male,",FD98)+6)))))</f>
        <v>be_mr01</v>
      </c>
      <c r="FA98" s="98" t="str">
        <f>IF(EW98="","",(MID(EW98,(SEARCH("^^",SUBSTITUTE(EW98," ","^^",LEN(EW98)-LEN(SUBSTITUTE(EW98," ","")))))+1,99)&amp;"_"&amp;LEFT(EW98,FIND(" ",EW98)-1)&amp;"_"&amp;EX98))</f>
        <v>Goffin_Philippe_1967</v>
      </c>
      <c r="FC98" s="89"/>
      <c r="FD98" s="158" t="s">
        <v>1612</v>
      </c>
      <c r="FE98" s="90" t="str">
        <f t="shared" si="282"/>
        <v/>
      </c>
      <c r="FF98" s="91" t="str">
        <f t="shared" si="283"/>
        <v/>
      </c>
      <c r="FG98" s="92" t="str">
        <f t="shared" si="284"/>
        <v/>
      </c>
      <c r="FH98" s="93" t="str">
        <f t="shared" si="285"/>
        <v/>
      </c>
      <c r="FI98" s="94" t="str">
        <f t="shared" si="286"/>
        <v/>
      </c>
      <c r="FJ98" s="95" t="str">
        <f t="shared" si="287"/>
        <v/>
      </c>
      <c r="FK98" s="96" t="str">
        <f t="shared" si="288"/>
        <v/>
      </c>
      <c r="FL98" s="97" t="str">
        <f t="shared" si="289"/>
        <v/>
      </c>
      <c r="FM98" s="98" t="str">
        <f t="shared" si="290"/>
        <v/>
      </c>
      <c r="FO98" s="89"/>
      <c r="FP98" s="217"/>
      <c r="FQ98" s="90" t="str">
        <f>IF(FU98="","",#REF!)</f>
        <v/>
      </c>
      <c r="FR98" s="91" t="str">
        <f>IF(FU98="","",FQ$1)</f>
        <v/>
      </c>
      <c r="FS98" s="92"/>
      <c r="FT98" s="93"/>
      <c r="FU98" s="94" t="str">
        <f>IF(GB98="","",IF(ISNUMBER(SEARCH(":",GB98)),MID(GB98,FIND(":",GB98)+2,FIND("(",GB98)-FIND(":",GB98)-3),LEFT(GB98,FIND("(",GB98)-2)))</f>
        <v/>
      </c>
      <c r="FV98" s="95" t="str">
        <f>IF(GB98="","",MID(GB98,FIND("(",GB98)+1,4))</f>
        <v/>
      </c>
      <c r="FW98" s="96" t="str">
        <f>IF(ISNUMBER(SEARCH("*female*",GB98)),"female",IF(ISNUMBER(SEARCH("*male*",GB98)),"male",""))</f>
        <v/>
      </c>
      <c r="FX98" s="97" t="str">
        <f>IF(GB98="","",IF(ISERROR(MID(GB98,FIND("male,",GB98)+6,(FIND(")",GB98)-(FIND("male,",GB98)+6))))=TRUE,"missing/error",MID(GB98,FIND("male,",GB98)+6,(FIND(")",GB98)-(FIND("male,",GB98)+6)))))</f>
        <v/>
      </c>
      <c r="FY98" s="98" t="str">
        <f>IF(FU98="","",(MID(FU98,(SEARCH("^^",SUBSTITUTE(FU98," ","^^",LEN(FU98)-LEN(SUBSTITUTE(FU98," ","")))))+1,99)&amp;"_"&amp;LEFT(FU98,FIND(" ",FU98)-1)&amp;"_"&amp;FV98))</f>
        <v/>
      </c>
      <c r="GA98" s="89"/>
      <c r="GB98" s="158"/>
      <c r="GC98" s="90" t="str">
        <f>IF(GG98="","",GC$3)</f>
        <v/>
      </c>
      <c r="GD98" s="91" t="str">
        <f>IF(GG98="","",GC$1)</f>
        <v/>
      </c>
      <c r="GE98" s="92"/>
      <c r="GF98" s="93"/>
      <c r="GG98" s="94" t="str">
        <f>IF(GN98="","",IF(ISNUMBER(SEARCH(":",GN98)),MID(GN98,FIND(":",GN98)+2,FIND("(",GN98)-FIND(":",GN98)-3),LEFT(GN98,FIND("(",GN98)-2)))</f>
        <v/>
      </c>
      <c r="GH98" s="95" t="str">
        <f>IF(GN98="","",MID(GN98,FIND("(",GN98)+1,4))</f>
        <v/>
      </c>
      <c r="GI98" s="96" t="str">
        <f>IF(ISNUMBER(SEARCH("*female*",GN98)),"female",IF(ISNUMBER(SEARCH("*male*",GN98)),"male",""))</f>
        <v/>
      </c>
      <c r="GJ98" s="97" t="str">
        <f>IF(GN98="","",IF(ISERROR(MID(GN98,FIND("male,",GN98)+6,(FIND(")",GN98)-(FIND("male,",GN98)+6))))=TRUE,"missing/error",MID(GN98,FIND("male,",GN98)+6,(FIND(")",GN98)-(FIND("male,",GN98)+6)))))</f>
        <v/>
      </c>
      <c r="GK98" s="98" t="str">
        <f>IF(GG98="","",(MID(GG98,(SEARCH("^^",SUBSTITUTE(GG98," ","^^",LEN(GG98)-LEN(SUBSTITUTE(GG98," ","")))))+1,99)&amp;"_"&amp;LEFT(GG98,FIND(" ",GG98)-1)&amp;"_"&amp;GH98))</f>
        <v/>
      </c>
      <c r="GM98" s="89"/>
      <c r="GN98" s="158"/>
      <c r="GO98" s="90" t="str">
        <f>IF(GS98="","",GO$3)</f>
        <v/>
      </c>
      <c r="GP98" s="91" t="str">
        <f>IF(GS98="","",GO$1)</f>
        <v/>
      </c>
      <c r="GQ98" s="92"/>
      <c r="GR98" s="93"/>
      <c r="GS98" s="94" t="str">
        <f>IF(GZ98="","",IF(ISNUMBER(SEARCH(":",GZ98)),MID(GZ98,FIND(":",GZ98)+2,FIND("(",GZ98)-FIND(":",GZ98)-3),LEFT(GZ98,FIND("(",GZ98)-2)))</f>
        <v/>
      </c>
      <c r="GT98" s="95" t="str">
        <f>IF(GZ98="","",MID(GZ98,FIND("(",GZ98)+1,4))</f>
        <v/>
      </c>
      <c r="GU98" s="96" t="str">
        <f>IF(ISNUMBER(SEARCH("*female*",GZ98)),"female",IF(ISNUMBER(SEARCH("*male*",GZ98)),"male",""))</f>
        <v/>
      </c>
      <c r="GV98" s="97" t="str">
        <f>IF(GZ98="","",IF(ISERROR(MID(GZ98,FIND("male,",GZ98)+6,(FIND(")",GZ98)-(FIND("male,",GZ98)+6))))=TRUE,"missing/error",MID(GZ98,FIND("male,",GZ98)+6,(FIND(")",GZ98)-(FIND("male,",GZ98)+6)))))</f>
        <v/>
      </c>
      <c r="GW98" s="98" t="str">
        <f>IF(GS98="","",(MID(GS98,(SEARCH("^^",SUBSTITUTE(GS98," ","^^",LEN(GS98)-LEN(SUBSTITUTE(GS98," ","")))))+1,99)&amp;"_"&amp;LEFT(GS98,FIND(" ",GS98)-1)&amp;"_"&amp;GT98))</f>
        <v/>
      </c>
      <c r="GY98" s="89"/>
      <c r="GZ98" s="158"/>
      <c r="HA98" s="90" t="str">
        <f>IF(HE98="","",HA$3)</f>
        <v/>
      </c>
      <c r="HB98" s="91" t="str">
        <f>IF(HE98="","",HA$1)</f>
        <v/>
      </c>
      <c r="HC98" s="92"/>
      <c r="HD98" s="93"/>
      <c r="HE98" s="94" t="str">
        <f>IF(HL98="","",IF(ISNUMBER(SEARCH(":",HL98)),MID(HL98,FIND(":",HL98)+2,FIND("(",HL98)-FIND(":",HL98)-3),LEFT(HL98,FIND("(",HL98)-2)))</f>
        <v/>
      </c>
      <c r="HF98" s="95" t="str">
        <f>IF(HL98="","",MID(HL98,FIND("(",HL98)+1,4))</f>
        <v/>
      </c>
      <c r="HG98" s="96" t="str">
        <f>IF(ISNUMBER(SEARCH("*female*",HL98)),"female",IF(ISNUMBER(SEARCH("*male*",HL98)),"male",""))</f>
        <v/>
      </c>
      <c r="HH98" s="97" t="str">
        <f>IF(HL98="","",IF(ISERROR(MID(HL98,FIND("male,",HL98)+6,(FIND(")",HL98)-(FIND("male,",HL98)+6))))=TRUE,"missing/error",MID(HL98,FIND("male,",HL98)+6,(FIND(")",HL98)-(FIND("male,",HL98)+6)))))</f>
        <v/>
      </c>
      <c r="HI98" s="98" t="str">
        <f>IF(HE98="","",(MID(HE98,(SEARCH("^^",SUBSTITUTE(HE98," ","^^",LEN(HE98)-LEN(SUBSTITUTE(HE98," ","")))))+1,99)&amp;"_"&amp;LEFT(HE98,FIND(" ",HE98)-1)&amp;"_"&amp;HF98))</f>
        <v/>
      </c>
      <c r="HK98" s="89"/>
      <c r="HL98" s="158"/>
      <c r="HM98" s="90" t="str">
        <f>IF(HQ98="","",HM$3)</f>
        <v/>
      </c>
      <c r="HN98" s="91" t="str">
        <f>IF(HQ98="","",HM$1)</f>
        <v/>
      </c>
      <c r="HO98" s="92"/>
      <c r="HP98" s="93"/>
      <c r="HQ98" s="94" t="str">
        <f>IF(HX98="","",IF(ISNUMBER(SEARCH(":",HX98)),MID(HX98,FIND(":",HX98)+2,FIND("(",HX98)-FIND(":",HX98)-3),LEFT(HX98,FIND("(",HX98)-2)))</f>
        <v/>
      </c>
      <c r="HR98" s="95" t="str">
        <f>IF(HX98="","",MID(HX98,FIND("(",HX98)+1,4))</f>
        <v/>
      </c>
      <c r="HS98" s="96" t="str">
        <f>IF(ISNUMBER(SEARCH("*female*",HX98)),"female",IF(ISNUMBER(SEARCH("*male*",HX98)),"male",""))</f>
        <v/>
      </c>
      <c r="HT98" s="97" t="str">
        <f>IF(HX98="","",IF(ISERROR(MID(HX98,FIND("male,",HX98)+6,(FIND(")",HX98)-(FIND("male,",HX98)+6))))=TRUE,"missing/error",MID(HX98,FIND("male,",HX98)+6,(FIND(")",HX98)-(FIND("male,",HX98)+6)))))</f>
        <v/>
      </c>
      <c r="HU98" s="98" t="str">
        <f>IF(HQ98="","",(MID(HQ98,(SEARCH("^^",SUBSTITUTE(HQ98," ","^^",LEN(HQ98)-LEN(SUBSTITUTE(HQ98," ","")))))+1,99)&amp;"_"&amp;LEFT(HQ98,FIND(" ",HQ98)-1)&amp;"_"&amp;HR98))</f>
        <v/>
      </c>
      <c r="HW98" s="89"/>
      <c r="HX98" s="158"/>
      <c r="HY98" s="90" t="str">
        <f>IF(IC98="","",HY$3)</f>
        <v/>
      </c>
      <c r="HZ98" s="91" t="str">
        <f>IF(IC98="","",HY$1)</f>
        <v/>
      </c>
      <c r="IA98" s="92"/>
      <c r="IB98" s="93"/>
      <c r="IC98" s="94" t="str">
        <f>IF(IJ98="","",IF(ISNUMBER(SEARCH(":",IJ98)),MID(IJ98,FIND(":",IJ98)+2,FIND("(",IJ98)-FIND(":",IJ98)-3),LEFT(IJ98,FIND("(",IJ98)-2)))</f>
        <v/>
      </c>
      <c r="ID98" s="95" t="str">
        <f>IF(IJ98="","",MID(IJ98,FIND("(",IJ98)+1,4))</f>
        <v/>
      </c>
      <c r="IE98" s="96" t="str">
        <f>IF(ISNUMBER(SEARCH("*female*",IJ98)),"female",IF(ISNUMBER(SEARCH("*male*",IJ98)),"male",""))</f>
        <v/>
      </c>
      <c r="IF98" s="97" t="str">
        <f>IF(IJ98="","",IF(ISERROR(MID(IJ98,FIND("male,",IJ98)+6,(FIND(")",IJ98)-(FIND("male,",IJ98)+6))))=TRUE,"missing/error",MID(IJ98,FIND("male,",IJ98)+6,(FIND(")",IJ98)-(FIND("male,",IJ98)+6)))))</f>
        <v/>
      </c>
      <c r="IG98" s="98" t="str">
        <f>IF(IC98="","",(MID(IC98,(SEARCH("^^",SUBSTITUTE(IC98," ","^^",LEN(IC98)-LEN(SUBSTITUTE(IC98," ","")))))+1,99)&amp;"_"&amp;LEFT(IC98,FIND(" ",IC98)-1)&amp;"_"&amp;ID98))</f>
        <v/>
      </c>
      <c r="II98" s="89"/>
      <c r="IJ98" s="158"/>
      <c r="IK98" s="90" t="str">
        <f>IF(IO98="","",IK$3)</f>
        <v/>
      </c>
      <c r="IL98" s="91" t="str">
        <f>IF(IO98="","",IK$1)</f>
        <v/>
      </c>
      <c r="IM98" s="92"/>
      <c r="IN98" s="93"/>
      <c r="IO98" s="94" t="str">
        <f>IF(IV98="","",IF(ISNUMBER(SEARCH(":",IV98)),MID(IV98,FIND(":",IV98)+2,FIND("(",IV98)-FIND(":",IV98)-3),LEFT(IV98,FIND("(",IV98)-2)))</f>
        <v/>
      </c>
      <c r="IP98" s="95" t="str">
        <f>IF(IV98="","",MID(IV98,FIND("(",IV98)+1,4))</f>
        <v/>
      </c>
      <c r="IQ98" s="96" t="str">
        <f>IF(ISNUMBER(SEARCH("*female*",IV98)),"female",IF(ISNUMBER(SEARCH("*male*",IV98)),"male",""))</f>
        <v/>
      </c>
      <c r="IR98" s="97" t="str">
        <f>IF(IV98="","",IF(ISERROR(MID(IV98,FIND("male,",IV98)+6,(FIND(")",IV98)-(FIND("male,",IV98)+6))))=TRUE,"missing/error",MID(IV98,FIND("male,",IV98)+6,(FIND(")",IV98)-(FIND("male,",IV98)+6)))))</f>
        <v/>
      </c>
      <c r="IS98" s="98" t="str">
        <f>IF(IO98="","",(MID(IO98,(SEARCH("^^",SUBSTITUTE(IO98," ","^^",LEN(IO98)-LEN(SUBSTITUTE(IO98," ","")))))+1,99)&amp;"_"&amp;LEFT(IO98,FIND(" ",IO98)-1)&amp;"_"&amp;IP98))</f>
        <v/>
      </c>
      <c r="IU98" s="89"/>
      <c r="IV98" s="158"/>
      <c r="IW98" s="90" t="str">
        <f>IF(JA98="","",IW$3)</f>
        <v/>
      </c>
      <c r="IX98" s="91" t="str">
        <f>IF(JA98="","",IW$1)</f>
        <v/>
      </c>
      <c r="IY98" s="92"/>
      <c r="IZ98" s="93"/>
      <c r="JA98" s="94" t="str">
        <f>IF(JH98="","",IF(ISNUMBER(SEARCH(":",JH98)),MID(JH98,FIND(":",JH98)+2,FIND("(",JH98)-FIND(":",JH98)-3),LEFT(JH98,FIND("(",JH98)-2)))</f>
        <v/>
      </c>
      <c r="JB98" s="95" t="str">
        <f>IF(JH98="","",MID(JH98,FIND("(",JH98)+1,4))</f>
        <v/>
      </c>
      <c r="JC98" s="96" t="str">
        <f>IF(ISNUMBER(SEARCH("*female*",JH98)),"female",IF(ISNUMBER(SEARCH("*male*",JH98)),"male",""))</f>
        <v/>
      </c>
      <c r="JD98" s="97" t="str">
        <f>IF(JH98="","",IF(ISERROR(MID(JH98,FIND("male,",JH98)+6,(FIND(")",JH98)-(FIND("male,",JH98)+6))))=TRUE,"missing/error",MID(JH98,FIND("male,",JH98)+6,(FIND(")",JH98)-(FIND("male,",JH98)+6)))))</f>
        <v/>
      </c>
      <c r="JE98" s="98" t="str">
        <f>IF(JA98="","",(MID(JA98,(SEARCH("^^",SUBSTITUTE(JA98," ","^^",LEN(JA98)-LEN(SUBSTITUTE(JA98," ","")))))+1,99)&amp;"_"&amp;LEFT(JA98,FIND(" ",JA98)-1)&amp;"_"&amp;JB98))</f>
        <v/>
      </c>
      <c r="JG98" s="89"/>
      <c r="JH98" s="146"/>
      <c r="JI98" s="90" t="str">
        <f>IF(JM98="","",JI$3)</f>
        <v/>
      </c>
      <c r="JJ98" s="91" t="str">
        <f>IF(JM98="","",JI$1)</f>
        <v/>
      </c>
      <c r="JK98" s="92"/>
      <c r="JL98" s="93"/>
      <c r="JM98" s="94" t="str">
        <f>IF(JT98="","",IF(ISNUMBER(SEARCH(":",JT98)),MID(JT98,FIND(":",JT98)+2,FIND("(",JT98)-FIND(":",JT98)-3),LEFT(JT98,FIND("(",JT98)-2)))</f>
        <v/>
      </c>
      <c r="JN98" s="95" t="str">
        <f>IF(JT98="","",MID(JT98,FIND("(",JT98)+1,4))</f>
        <v/>
      </c>
      <c r="JO98" s="96" t="str">
        <f>IF(ISNUMBER(SEARCH("*female*",JT98)),"female",IF(ISNUMBER(SEARCH("*male*",JT98)),"male",""))</f>
        <v/>
      </c>
      <c r="JP98" s="97" t="str">
        <f>IF(JT98="","",IF(ISERROR(MID(JT98,FIND("male,",JT98)+6,(FIND(")",JT98)-(FIND("male,",JT98)+6))))=TRUE,"missing/error",MID(JT98,FIND("male,",JT98)+6,(FIND(")",JT98)-(FIND("male,",JT98)+6)))))</f>
        <v/>
      </c>
      <c r="JQ98" s="98" t="str">
        <f>IF(JM98="","",(MID(JM98,(SEARCH("^^",SUBSTITUTE(JM98," ","^^",LEN(JM98)-LEN(SUBSTITUTE(JM98," ","")))))+1,99)&amp;"_"&amp;LEFT(JM98,FIND(" ",JM98)-1)&amp;"_"&amp;JN98))</f>
        <v/>
      </c>
      <c r="JS98" s="89"/>
      <c r="JT98" s="146"/>
      <c r="JU98" s="90" t="str">
        <f>IF(JY98="","",JU$3)</f>
        <v/>
      </c>
      <c r="JV98" s="91" t="str">
        <f>IF(JY98="","",JU$1)</f>
        <v/>
      </c>
      <c r="JW98" s="92"/>
      <c r="JX98" s="93"/>
      <c r="JY98" s="94" t="str">
        <f>IF(KF98="","",IF(ISNUMBER(SEARCH(":",KF98)),MID(KF98,FIND(":",KF98)+2,FIND("(",KF98)-FIND(":",KF98)-3),LEFT(KF98,FIND("(",KF98)-2)))</f>
        <v/>
      </c>
      <c r="JZ98" s="95" t="str">
        <f>IF(KF98="","",MID(KF98,FIND("(",KF98)+1,4))</f>
        <v/>
      </c>
      <c r="KA98" s="96" t="str">
        <f>IF(ISNUMBER(SEARCH("*female*",KF98)),"female",IF(ISNUMBER(SEARCH("*male*",KF98)),"male",""))</f>
        <v/>
      </c>
      <c r="KB98" s="97" t="str">
        <f>IF(KF98="","",IF(ISERROR(MID(KF98,FIND("male,",KF98)+6,(FIND(")",KF98)-(FIND("male,",KF98)+6))))=TRUE,"missing/error",MID(KF98,FIND("male,",KF98)+6,(FIND(")",KF98)-(FIND("male,",KF98)+6)))))</f>
        <v/>
      </c>
      <c r="KC98" s="98" t="str">
        <f>IF(JY98="","",(MID(JY98,(SEARCH("^^",SUBSTITUTE(JY98," ","^^",LEN(JY98)-LEN(SUBSTITUTE(JY98," ","")))))+1,99)&amp;"_"&amp;LEFT(JY98,FIND(" ",JY98)-1)&amp;"_"&amp;JZ98))</f>
        <v/>
      </c>
      <c r="KE98" s="89"/>
      <c r="KF98" s="146"/>
    </row>
    <row r="99" spans="1:292" ht="13.5" customHeight="1">
      <c r="A99" s="16"/>
      <c r="B99" s="89" t="s">
        <v>998</v>
      </c>
      <c r="C99" s="89"/>
      <c r="D99" s="2" t="s">
        <v>999</v>
      </c>
      <c r="E99" s="90"/>
      <c r="F99" s="91"/>
      <c r="G99" s="92"/>
      <c r="H99" s="93"/>
      <c r="I99" s="94" t="s">
        <v>292</v>
      </c>
      <c r="J99" s="95"/>
      <c r="K99" s="96"/>
      <c r="L99" s="97"/>
      <c r="M99" s="98" t="s">
        <v>292</v>
      </c>
      <c r="O99" s="89"/>
      <c r="P99" s="158"/>
      <c r="Q99" s="90"/>
      <c r="R99" s="91"/>
      <c r="S99" s="92"/>
      <c r="T99" s="93"/>
      <c r="U99" s="94" t="s">
        <v>292</v>
      </c>
      <c r="V99" s="95"/>
      <c r="W99" s="96"/>
      <c r="X99" s="97"/>
      <c r="Y99" s="98" t="s">
        <v>292</v>
      </c>
      <c r="AA99" s="89"/>
      <c r="AB99" s="158"/>
      <c r="AC99" s="90">
        <v>34700</v>
      </c>
      <c r="AD99" s="91" t="s">
        <v>438</v>
      </c>
      <c r="AE99" s="92">
        <v>34617</v>
      </c>
      <c r="AF99" s="93">
        <v>34780</v>
      </c>
      <c r="AG99" s="94" t="s">
        <v>837</v>
      </c>
      <c r="AH99" s="95">
        <v>1955</v>
      </c>
      <c r="AI99" s="96" t="s">
        <v>790</v>
      </c>
      <c r="AJ99" s="97" t="s">
        <v>321</v>
      </c>
      <c r="AK99" s="98" t="s">
        <v>838</v>
      </c>
      <c r="AM99" s="89"/>
      <c r="AN99" s="158"/>
      <c r="AO99" s="90"/>
      <c r="AP99" s="91"/>
      <c r="AQ99" s="92"/>
      <c r="AR99" s="93"/>
      <c r="AS99" s="94" t="s">
        <v>292</v>
      </c>
      <c r="AT99" s="95"/>
      <c r="AU99" s="96"/>
      <c r="AV99" s="97"/>
      <c r="AW99" s="98" t="s">
        <v>292</v>
      </c>
      <c r="AY99" s="89"/>
      <c r="AZ99" s="158"/>
      <c r="BA99" s="90"/>
      <c r="BB99" s="91"/>
      <c r="BC99" s="92"/>
      <c r="BD99" s="93"/>
      <c r="BE99" s="94" t="s">
        <v>292</v>
      </c>
      <c r="BF99" s="95"/>
      <c r="BG99" s="96"/>
      <c r="BH99" s="97"/>
      <c r="BI99" s="98" t="s">
        <v>292</v>
      </c>
      <c r="BK99" s="89"/>
      <c r="BL99" s="158"/>
      <c r="BM99" s="90">
        <v>38353</v>
      </c>
      <c r="BN99" s="91" t="s">
        <v>441</v>
      </c>
      <c r="BO99" s="92">
        <v>38188</v>
      </c>
      <c r="BP99" s="93">
        <v>39437</v>
      </c>
      <c r="BQ99" s="94" t="s">
        <v>1002</v>
      </c>
      <c r="BR99" s="95">
        <v>1954</v>
      </c>
      <c r="BS99" s="96" t="s">
        <v>790</v>
      </c>
      <c r="BT99" s="97" t="s">
        <v>303</v>
      </c>
      <c r="BU99" s="98" t="s">
        <v>1003</v>
      </c>
      <c r="BW99" s="89"/>
      <c r="BX99" s="158"/>
      <c r="BY99" s="90"/>
      <c r="BZ99" s="91"/>
      <c r="CA99" s="92"/>
      <c r="CB99" s="93"/>
      <c r="CC99" s="94" t="s">
        <v>292</v>
      </c>
      <c r="CD99" s="95"/>
      <c r="CE99" s="96"/>
      <c r="CF99" s="97"/>
      <c r="CG99" s="98" t="s">
        <v>292</v>
      </c>
      <c r="CI99" s="89"/>
      <c r="CJ99" s="158"/>
      <c r="CK99" s="90"/>
      <c r="CL99" s="91"/>
      <c r="CM99" s="92"/>
      <c r="CN99" s="93"/>
      <c r="CO99" s="94" t="s">
        <v>292</v>
      </c>
      <c r="CP99" s="95"/>
      <c r="CQ99" s="96"/>
      <c r="CR99" s="97"/>
      <c r="CS99" s="98" t="s">
        <v>292</v>
      </c>
      <c r="CU99" s="89"/>
      <c r="CV99" s="158"/>
      <c r="CW99" s="90">
        <v>40179</v>
      </c>
      <c r="CX99" s="91" t="s">
        <v>444</v>
      </c>
      <c r="CY99" s="92">
        <v>40011</v>
      </c>
      <c r="CZ99" s="93">
        <v>40142</v>
      </c>
      <c r="DA99" s="94" t="s">
        <v>796</v>
      </c>
      <c r="DB99" s="95">
        <v>1960</v>
      </c>
      <c r="DC99" s="96" t="s">
        <v>790</v>
      </c>
      <c r="DD99" s="97" t="s">
        <v>296</v>
      </c>
      <c r="DE99" s="98" t="s">
        <v>797</v>
      </c>
      <c r="DG99" s="89"/>
      <c r="DH99" s="158"/>
      <c r="DI99" s="90"/>
      <c r="DJ99" s="91"/>
      <c r="DK99" s="92"/>
      <c r="DL99" s="93"/>
      <c r="DM99" s="94" t="s">
        <v>292</v>
      </c>
      <c r="DN99" s="95"/>
      <c r="DO99" s="96"/>
      <c r="DP99" s="97"/>
      <c r="DQ99" s="98" t="s">
        <v>292</v>
      </c>
      <c r="DS99" s="89"/>
      <c r="DT99" s="158"/>
      <c r="DU99" s="90" t="str">
        <f>IF(DY99="","",DU$3)</f>
        <v/>
      </c>
      <c r="DV99" s="91" t="str">
        <f>IF(DY99="","",DU$1)</f>
        <v/>
      </c>
      <c r="DW99" s="92" t="str">
        <f>IF(DY99="","",DU$2)</f>
        <v/>
      </c>
      <c r="DX99" s="93" t="str">
        <f>IF(DY99="","",DU$3)</f>
        <v/>
      </c>
      <c r="DY99" s="94" t="str">
        <f>IF(EF99="","",IF(ISNUMBER(SEARCH(":",EF99)),MID(EF99,FIND(":",EF99)+2,FIND("(",EF99)-FIND(":",EF99)-3),LEFT(EF99,FIND("(",EF99)-2)))</f>
        <v/>
      </c>
      <c r="DZ99" s="95" t="str">
        <f>IF(EF99="","",MID(EF99,FIND("(",EF99)+1,4))</f>
        <v/>
      </c>
      <c r="EA99" s="96" t="str">
        <f>IF(ISNUMBER(SEARCH("*female*",EF99)),"female",IF(ISNUMBER(SEARCH("*male*",EF99)),"male",""))</f>
        <v/>
      </c>
      <c r="EB99" s="97" t="s">
        <v>292</v>
      </c>
      <c r="EC99" s="98" t="str">
        <f>IF(DY99="","",(MID(DY99,(SEARCH("^^",SUBSTITUTE(DY99," ","^^",LEN(DY99)-LEN(SUBSTITUTE(DY99," ","")))))+1,99)&amp;"_"&amp;LEFT(DY99,FIND(" ",DY99)-1)&amp;"_"&amp;DZ99))</f>
        <v/>
      </c>
      <c r="EE99" s="89"/>
      <c r="EF99" s="158"/>
      <c r="EG99" s="90" t="str">
        <f>IF(EK99="","",EG$3)</f>
        <v/>
      </c>
      <c r="EH99" s="91" t="str">
        <f>IF(EK99="","",EG$1)</f>
        <v/>
      </c>
      <c r="EI99" s="92" t="str">
        <f>IF(EK99="","",EG$2)</f>
        <v/>
      </c>
      <c r="EJ99" s="93" t="str">
        <f>IF(EK99="","",EG$3)</f>
        <v/>
      </c>
      <c r="EK99" s="94" t="str">
        <f>IF(ER99="","",IF(ISNUMBER(SEARCH(":",ER99)),MID(ER99,FIND(":",ER99)+2,FIND("(",ER99)-FIND(":",ER99)-3),LEFT(ER99,FIND("(",ER99)-2)))</f>
        <v/>
      </c>
      <c r="EL99" s="95" t="str">
        <f>IF(ER99="","",MID(ER99,FIND("(",ER99)+1,4))</f>
        <v/>
      </c>
      <c r="EM99" s="96" t="str">
        <f>IF(ISNUMBER(SEARCH("*female*",ER99)),"female",IF(ISNUMBER(SEARCH("*male*",ER99)),"male",""))</f>
        <v/>
      </c>
      <c r="EN99" s="97" t="str">
        <f>IF(ER99="","",IF(ISERROR(MID(ER99,FIND("male,",ER99)+6,(FIND(")",ER99)-(FIND("male,",ER99)+6))))=TRUE,"missing/error",MID(ER99,FIND("male,",ER99)+6,(FIND(")",ER99)-(FIND("male,",ER99)+6)))))</f>
        <v/>
      </c>
      <c r="EO99" s="98" t="str">
        <f>IF(EK99="","",(MID(EK99,(SEARCH("^^",SUBSTITUTE(EK99," ","^^",LEN(EK99)-LEN(SUBSTITUTE(EK99," ","")))))+1,99)&amp;"_"&amp;LEFT(EK99,FIND(" ",EK99)-1)&amp;"_"&amp;EL99))</f>
        <v/>
      </c>
      <c r="EQ99" s="89"/>
      <c r="ER99" s="158"/>
      <c r="ES99" s="90" t="str">
        <f>IF(EW99="","",ES$3)</f>
        <v/>
      </c>
      <c r="ET99" s="91" t="str">
        <f>IF(EW99="","",ES$1)</f>
        <v/>
      </c>
      <c r="EU99" s="92"/>
      <c r="EV99" s="93"/>
      <c r="EW99" s="94" t="str">
        <f>IF(FD99="","",IF(ISNUMBER(SEARCH(":",FD99)),MID(FD99,FIND(":",FD99)+2,FIND("(",FD99)-FIND(":",FD99)-3),LEFT(FD99,FIND("(",FD99)-2)))</f>
        <v/>
      </c>
      <c r="EX99" s="95" t="str">
        <f>IF(FD99="","",MID(FD99,FIND("(",FD99)+1,4))</f>
        <v/>
      </c>
      <c r="EY99" s="96" t="str">
        <f>IF(ISNUMBER(SEARCH("*female*",FD99)),"female",IF(ISNUMBER(SEARCH("*male*",FD99)),"male",""))</f>
        <v/>
      </c>
      <c r="EZ99" s="97" t="str">
        <f>IF(FD99="","",IF(ISERROR(MID(FD99,FIND("male,",FD99)+6,(FIND(")",FD99)-(FIND("male,",FD99)+6))))=TRUE,"missing/error",MID(FD99,FIND("male,",FD99)+6,(FIND(")",FD99)-(FIND("male,",FD99)+6)))))</f>
        <v/>
      </c>
      <c r="FA99" s="98" t="str">
        <f>IF(EW99="","",(MID(EW99,(SEARCH("^^",SUBSTITUTE(EW99," ","^^",LEN(EW99)-LEN(SUBSTITUTE(EW99," ","")))))+1,99)&amp;"_"&amp;LEFT(EW99,FIND(" ",EW99)-1)&amp;"_"&amp;EX99))</f>
        <v/>
      </c>
      <c r="FC99" s="89"/>
      <c r="FD99" s="158"/>
      <c r="FE99" s="90" t="str">
        <f t="shared" si="282"/>
        <v/>
      </c>
      <c r="FF99" s="91" t="str">
        <f t="shared" si="283"/>
        <v/>
      </c>
      <c r="FG99" s="92" t="str">
        <f t="shared" si="284"/>
        <v/>
      </c>
      <c r="FH99" s="93" t="str">
        <f t="shared" si="285"/>
        <v/>
      </c>
      <c r="FI99" s="94" t="str">
        <f t="shared" si="286"/>
        <v/>
      </c>
      <c r="FJ99" s="95" t="str">
        <f t="shared" si="287"/>
        <v/>
      </c>
      <c r="FK99" s="96" t="str">
        <f t="shared" si="288"/>
        <v/>
      </c>
      <c r="FL99" s="97" t="str">
        <f t="shared" si="289"/>
        <v/>
      </c>
      <c r="FM99" s="98" t="str">
        <f t="shared" si="290"/>
        <v/>
      </c>
      <c r="FO99" s="89"/>
      <c r="FP99" s="217"/>
      <c r="FQ99" s="90" t="str">
        <f>IF(FU99="","",#REF!)</f>
        <v/>
      </c>
      <c r="FR99" s="91" t="str">
        <f>IF(FU99="","",FQ$1)</f>
        <v/>
      </c>
      <c r="FS99" s="92"/>
      <c r="FT99" s="93"/>
      <c r="FU99" s="94" t="str">
        <f>IF(GB99="","",IF(ISNUMBER(SEARCH(":",GB99)),MID(GB99,FIND(":",GB99)+2,FIND("(",GB99)-FIND(":",GB99)-3),LEFT(GB99,FIND("(",GB99)-2)))</f>
        <v/>
      </c>
      <c r="FV99" s="95" t="str">
        <f>IF(GB99="","",MID(GB99,FIND("(",GB99)+1,4))</f>
        <v/>
      </c>
      <c r="FW99" s="96" t="str">
        <f>IF(ISNUMBER(SEARCH("*female*",GB99)),"female",IF(ISNUMBER(SEARCH("*male*",GB99)),"male",""))</f>
        <v/>
      </c>
      <c r="FX99" s="97" t="str">
        <f>IF(GB99="","",IF(ISERROR(MID(GB99,FIND("male,",GB99)+6,(FIND(")",GB99)-(FIND("male,",GB99)+6))))=TRUE,"missing/error",MID(GB99,FIND("male,",GB99)+6,(FIND(")",GB99)-(FIND("male,",GB99)+6)))))</f>
        <v/>
      </c>
      <c r="FY99" s="98" t="str">
        <f>IF(FU99="","",(MID(FU99,(SEARCH("^^",SUBSTITUTE(FU99," ","^^",LEN(FU99)-LEN(SUBSTITUTE(FU99," ","")))))+1,99)&amp;"_"&amp;LEFT(FU99,FIND(" ",FU99)-1)&amp;"_"&amp;FV99))</f>
        <v/>
      </c>
      <c r="GA99" s="89"/>
      <c r="GB99" s="158"/>
      <c r="GC99" s="90" t="str">
        <f>IF(GG99="","",GC$3)</f>
        <v/>
      </c>
      <c r="GD99" s="91" t="str">
        <f>IF(GG99="","",GC$1)</f>
        <v/>
      </c>
      <c r="GE99" s="92"/>
      <c r="GF99" s="93"/>
      <c r="GG99" s="94" t="str">
        <f>IF(GN99="","",IF(ISNUMBER(SEARCH(":",GN99)),MID(GN99,FIND(":",GN99)+2,FIND("(",GN99)-FIND(":",GN99)-3),LEFT(GN99,FIND("(",GN99)-2)))</f>
        <v/>
      </c>
      <c r="GH99" s="95" t="str">
        <f>IF(GN99="","",MID(GN99,FIND("(",GN99)+1,4))</f>
        <v/>
      </c>
      <c r="GI99" s="96" t="str">
        <f>IF(ISNUMBER(SEARCH("*female*",GN99)),"female",IF(ISNUMBER(SEARCH("*male*",GN99)),"male",""))</f>
        <v/>
      </c>
      <c r="GJ99" s="97" t="str">
        <f>IF(GN99="","",IF(ISERROR(MID(GN99,FIND("male,",GN99)+6,(FIND(")",GN99)-(FIND("male,",GN99)+6))))=TRUE,"missing/error",MID(GN99,FIND("male,",GN99)+6,(FIND(")",GN99)-(FIND("male,",GN99)+6)))))</f>
        <v/>
      </c>
      <c r="GK99" s="98" t="str">
        <f>IF(GG99="","",(MID(GG99,(SEARCH("^^",SUBSTITUTE(GG99," ","^^",LEN(GG99)-LEN(SUBSTITUTE(GG99," ","")))))+1,99)&amp;"_"&amp;LEFT(GG99,FIND(" ",GG99)-1)&amp;"_"&amp;GH99))</f>
        <v/>
      </c>
      <c r="GM99" s="89"/>
      <c r="GN99" s="158"/>
      <c r="GO99" s="90" t="str">
        <f>IF(GS99="","",GO$3)</f>
        <v/>
      </c>
      <c r="GP99" s="91" t="str">
        <f>IF(GS99="","",GO$1)</f>
        <v/>
      </c>
      <c r="GQ99" s="92"/>
      <c r="GR99" s="93"/>
      <c r="GS99" s="94" t="str">
        <f>IF(GZ99="","",IF(ISNUMBER(SEARCH(":",GZ99)),MID(GZ99,FIND(":",GZ99)+2,FIND("(",GZ99)-FIND(":",GZ99)-3),LEFT(GZ99,FIND("(",GZ99)-2)))</f>
        <v/>
      </c>
      <c r="GT99" s="95" t="str">
        <f>IF(GZ99="","",MID(GZ99,FIND("(",GZ99)+1,4))</f>
        <v/>
      </c>
      <c r="GU99" s="96" t="str">
        <f>IF(ISNUMBER(SEARCH("*female*",GZ99)),"female",IF(ISNUMBER(SEARCH("*male*",GZ99)),"male",""))</f>
        <v/>
      </c>
      <c r="GV99" s="97" t="str">
        <f>IF(GZ99="","",IF(ISERROR(MID(GZ99,FIND("male,",GZ99)+6,(FIND(")",GZ99)-(FIND("male,",GZ99)+6))))=TRUE,"missing/error",MID(GZ99,FIND("male,",GZ99)+6,(FIND(")",GZ99)-(FIND("male,",GZ99)+6)))))</f>
        <v/>
      </c>
      <c r="GW99" s="98" t="str">
        <f>IF(GS99="","",(MID(GS99,(SEARCH("^^",SUBSTITUTE(GS99," ","^^",LEN(GS99)-LEN(SUBSTITUTE(GS99," ","")))))+1,99)&amp;"_"&amp;LEFT(GS99,FIND(" ",GS99)-1)&amp;"_"&amp;GT99))</f>
        <v/>
      </c>
      <c r="GY99" s="89"/>
      <c r="GZ99" s="158"/>
      <c r="HA99" s="90" t="str">
        <f>IF(HE99="","",HA$3)</f>
        <v/>
      </c>
      <c r="HB99" s="91" t="str">
        <f>IF(HE99="","",HA$1)</f>
        <v/>
      </c>
      <c r="HC99" s="92"/>
      <c r="HD99" s="93"/>
      <c r="HE99" s="94" t="str">
        <f>IF(HL99="","",IF(ISNUMBER(SEARCH(":",HL99)),MID(HL99,FIND(":",HL99)+2,FIND("(",HL99)-FIND(":",HL99)-3),LEFT(HL99,FIND("(",HL99)-2)))</f>
        <v/>
      </c>
      <c r="HF99" s="95" t="str">
        <f>IF(HL99="","",MID(HL99,FIND("(",HL99)+1,4))</f>
        <v/>
      </c>
      <c r="HG99" s="96" t="str">
        <f>IF(ISNUMBER(SEARCH("*female*",HL99)),"female",IF(ISNUMBER(SEARCH("*male*",HL99)),"male",""))</f>
        <v/>
      </c>
      <c r="HH99" s="97" t="str">
        <f>IF(HL99="","",IF(ISERROR(MID(HL99,FIND("male,",HL99)+6,(FIND(")",HL99)-(FIND("male,",HL99)+6))))=TRUE,"missing/error",MID(HL99,FIND("male,",HL99)+6,(FIND(")",HL99)-(FIND("male,",HL99)+6)))))</f>
        <v/>
      </c>
      <c r="HI99" s="98" t="str">
        <f>IF(HE99="","",(MID(HE99,(SEARCH("^^",SUBSTITUTE(HE99," ","^^",LEN(HE99)-LEN(SUBSTITUTE(HE99," ","")))))+1,99)&amp;"_"&amp;LEFT(HE99,FIND(" ",HE99)-1)&amp;"_"&amp;HF99))</f>
        <v/>
      </c>
      <c r="HK99" s="89"/>
      <c r="HL99" s="158"/>
      <c r="HM99" s="90" t="str">
        <f>IF(HQ99="","",HM$3)</f>
        <v/>
      </c>
      <c r="HN99" s="91" t="str">
        <f>IF(HQ99="","",HM$1)</f>
        <v/>
      </c>
      <c r="HO99" s="92"/>
      <c r="HP99" s="93"/>
      <c r="HQ99" s="94" t="str">
        <f>IF(HX99="","",IF(ISNUMBER(SEARCH(":",HX99)),MID(HX99,FIND(":",HX99)+2,FIND("(",HX99)-FIND(":",HX99)-3),LEFT(HX99,FIND("(",HX99)-2)))</f>
        <v/>
      </c>
      <c r="HR99" s="95" t="str">
        <f>IF(HX99="","",MID(HX99,FIND("(",HX99)+1,4))</f>
        <v/>
      </c>
      <c r="HS99" s="96" t="str">
        <f>IF(ISNUMBER(SEARCH("*female*",HX99)),"female",IF(ISNUMBER(SEARCH("*male*",HX99)),"male",""))</f>
        <v/>
      </c>
      <c r="HT99" s="97" t="str">
        <f>IF(HX99="","",IF(ISERROR(MID(HX99,FIND("male,",HX99)+6,(FIND(")",HX99)-(FIND("male,",HX99)+6))))=TRUE,"missing/error",MID(HX99,FIND("male,",HX99)+6,(FIND(")",HX99)-(FIND("male,",HX99)+6)))))</f>
        <v/>
      </c>
      <c r="HU99" s="98" t="str">
        <f>IF(HQ99="","",(MID(HQ99,(SEARCH("^^",SUBSTITUTE(HQ99," ","^^",LEN(HQ99)-LEN(SUBSTITUTE(HQ99," ","")))))+1,99)&amp;"_"&amp;LEFT(HQ99,FIND(" ",HQ99)-1)&amp;"_"&amp;HR99))</f>
        <v/>
      </c>
      <c r="HW99" s="89"/>
      <c r="HX99" s="158"/>
      <c r="HY99" s="90" t="str">
        <f>IF(IC99="","",HY$3)</f>
        <v/>
      </c>
      <c r="HZ99" s="91" t="str">
        <f>IF(IC99="","",HY$1)</f>
        <v/>
      </c>
      <c r="IA99" s="92"/>
      <c r="IB99" s="93"/>
      <c r="IC99" s="94" t="str">
        <f>IF(IJ99="","",IF(ISNUMBER(SEARCH(":",IJ99)),MID(IJ99,FIND(":",IJ99)+2,FIND("(",IJ99)-FIND(":",IJ99)-3),LEFT(IJ99,FIND("(",IJ99)-2)))</f>
        <v/>
      </c>
      <c r="ID99" s="95" t="str">
        <f>IF(IJ99="","",MID(IJ99,FIND("(",IJ99)+1,4))</f>
        <v/>
      </c>
      <c r="IE99" s="96" t="str">
        <f>IF(ISNUMBER(SEARCH("*female*",IJ99)),"female",IF(ISNUMBER(SEARCH("*male*",IJ99)),"male",""))</f>
        <v/>
      </c>
      <c r="IF99" s="97" t="str">
        <f>IF(IJ99="","",IF(ISERROR(MID(IJ99,FIND("male,",IJ99)+6,(FIND(")",IJ99)-(FIND("male,",IJ99)+6))))=TRUE,"missing/error",MID(IJ99,FIND("male,",IJ99)+6,(FIND(")",IJ99)-(FIND("male,",IJ99)+6)))))</f>
        <v/>
      </c>
      <c r="IG99" s="98" t="str">
        <f>IF(IC99="","",(MID(IC99,(SEARCH("^^",SUBSTITUTE(IC99," ","^^",LEN(IC99)-LEN(SUBSTITUTE(IC99," ","")))))+1,99)&amp;"_"&amp;LEFT(IC99,FIND(" ",IC99)-1)&amp;"_"&amp;ID99))</f>
        <v/>
      </c>
      <c r="II99" s="89"/>
      <c r="IJ99" s="158"/>
      <c r="IK99" s="90" t="str">
        <f>IF(IO99="","",IK$3)</f>
        <v/>
      </c>
      <c r="IL99" s="91" t="str">
        <f>IF(IO99="","",IK$1)</f>
        <v/>
      </c>
      <c r="IM99" s="92"/>
      <c r="IN99" s="93"/>
      <c r="IO99" s="94" t="str">
        <f>IF(IV99="","",IF(ISNUMBER(SEARCH(":",IV99)),MID(IV99,FIND(":",IV99)+2,FIND("(",IV99)-FIND(":",IV99)-3),LEFT(IV99,FIND("(",IV99)-2)))</f>
        <v/>
      </c>
      <c r="IP99" s="95" t="str">
        <f>IF(IV99="","",MID(IV99,FIND("(",IV99)+1,4))</f>
        <v/>
      </c>
      <c r="IQ99" s="96" t="str">
        <f>IF(ISNUMBER(SEARCH("*female*",IV99)),"female",IF(ISNUMBER(SEARCH("*male*",IV99)),"male",""))</f>
        <v/>
      </c>
      <c r="IR99" s="97" t="str">
        <f>IF(IV99="","",IF(ISERROR(MID(IV99,FIND("male,",IV99)+6,(FIND(")",IV99)-(FIND("male,",IV99)+6))))=TRUE,"missing/error",MID(IV99,FIND("male,",IV99)+6,(FIND(")",IV99)-(FIND("male,",IV99)+6)))))</f>
        <v/>
      </c>
      <c r="IS99" s="98" t="str">
        <f>IF(IO99="","",(MID(IO99,(SEARCH("^^",SUBSTITUTE(IO99," ","^^",LEN(IO99)-LEN(SUBSTITUTE(IO99," ","")))))+1,99)&amp;"_"&amp;LEFT(IO99,FIND(" ",IO99)-1)&amp;"_"&amp;IP99))</f>
        <v/>
      </c>
      <c r="IU99" s="89"/>
      <c r="IV99" s="158"/>
      <c r="IW99" s="90" t="str">
        <f>IF(JA99="","",IW$3)</f>
        <v/>
      </c>
      <c r="IX99" s="91" t="str">
        <f>IF(JA99="","",IW$1)</f>
        <v/>
      </c>
      <c r="IY99" s="92"/>
      <c r="IZ99" s="93"/>
      <c r="JA99" s="94" t="str">
        <f>IF(JH99="","",IF(ISNUMBER(SEARCH(":",JH99)),MID(JH99,FIND(":",JH99)+2,FIND("(",JH99)-FIND(":",JH99)-3),LEFT(JH99,FIND("(",JH99)-2)))</f>
        <v/>
      </c>
      <c r="JB99" s="95" t="str">
        <f>IF(JH99="","",MID(JH99,FIND("(",JH99)+1,4))</f>
        <v/>
      </c>
      <c r="JC99" s="96" t="str">
        <f>IF(ISNUMBER(SEARCH("*female*",JH99)),"female",IF(ISNUMBER(SEARCH("*male*",JH99)),"male",""))</f>
        <v/>
      </c>
      <c r="JD99" s="97" t="str">
        <f>IF(JH99="","",IF(ISERROR(MID(JH99,FIND("male,",JH99)+6,(FIND(")",JH99)-(FIND("male,",JH99)+6))))=TRUE,"missing/error",MID(JH99,FIND("male,",JH99)+6,(FIND(")",JH99)-(FIND("male,",JH99)+6)))))</f>
        <v/>
      </c>
      <c r="JE99" s="98" t="str">
        <f>IF(JA99="","",(MID(JA99,(SEARCH("^^",SUBSTITUTE(JA99," ","^^",LEN(JA99)-LEN(SUBSTITUTE(JA99," ","")))))+1,99)&amp;"_"&amp;LEFT(JA99,FIND(" ",JA99)-1)&amp;"_"&amp;JB99))</f>
        <v/>
      </c>
      <c r="JG99" s="89"/>
      <c r="JH99" s="146"/>
      <c r="JI99" s="90" t="str">
        <f>IF(JM99="","",JI$3)</f>
        <v/>
      </c>
      <c r="JJ99" s="91" t="str">
        <f>IF(JM99="","",JI$1)</f>
        <v/>
      </c>
      <c r="JK99" s="92"/>
      <c r="JL99" s="93"/>
      <c r="JM99" s="94" t="str">
        <f>IF(JT99="","",IF(ISNUMBER(SEARCH(":",JT99)),MID(JT99,FIND(":",JT99)+2,FIND("(",JT99)-FIND(":",JT99)-3),LEFT(JT99,FIND("(",JT99)-2)))</f>
        <v/>
      </c>
      <c r="JN99" s="95" t="str">
        <f>IF(JT99="","",MID(JT99,FIND("(",JT99)+1,4))</f>
        <v/>
      </c>
      <c r="JO99" s="96" t="str">
        <f>IF(ISNUMBER(SEARCH("*female*",JT99)),"female",IF(ISNUMBER(SEARCH("*male*",JT99)),"male",""))</f>
        <v/>
      </c>
      <c r="JP99" s="97" t="str">
        <f>IF(JT99="","",IF(ISERROR(MID(JT99,FIND("male,",JT99)+6,(FIND(")",JT99)-(FIND("male,",JT99)+6))))=TRUE,"missing/error",MID(JT99,FIND("male,",JT99)+6,(FIND(")",JT99)-(FIND("male,",JT99)+6)))))</f>
        <v/>
      </c>
      <c r="JQ99" s="98" t="str">
        <f>IF(JM99="","",(MID(JM99,(SEARCH("^^",SUBSTITUTE(JM99," ","^^",LEN(JM99)-LEN(SUBSTITUTE(JM99," ","")))))+1,99)&amp;"_"&amp;LEFT(JM99,FIND(" ",JM99)-1)&amp;"_"&amp;JN99))</f>
        <v/>
      </c>
      <c r="JS99" s="89"/>
      <c r="JT99" s="146"/>
      <c r="JU99" s="90" t="str">
        <f>IF(JY99="","",JU$3)</f>
        <v/>
      </c>
      <c r="JV99" s="91" t="str">
        <f>IF(JY99="","",JU$1)</f>
        <v/>
      </c>
      <c r="JW99" s="92"/>
      <c r="JX99" s="93"/>
      <c r="JY99" s="94" t="str">
        <f>IF(KF99="","",IF(ISNUMBER(SEARCH(":",KF99)),MID(KF99,FIND(":",KF99)+2,FIND("(",KF99)-FIND(":",KF99)-3),LEFT(KF99,FIND("(",KF99)-2)))</f>
        <v/>
      </c>
      <c r="JZ99" s="95" t="str">
        <f>IF(KF99="","",MID(KF99,FIND("(",KF99)+1,4))</f>
        <v/>
      </c>
      <c r="KA99" s="96" t="str">
        <f>IF(ISNUMBER(SEARCH("*female*",KF99)),"female",IF(ISNUMBER(SEARCH("*male*",KF99)),"male",""))</f>
        <v/>
      </c>
      <c r="KB99" s="97" t="str">
        <f>IF(KF99="","",IF(ISERROR(MID(KF99,FIND("male,",KF99)+6,(FIND(")",KF99)-(FIND("male,",KF99)+6))))=TRUE,"missing/error",MID(KF99,FIND("male,",KF99)+6,(FIND(")",KF99)-(FIND("male,",KF99)+6)))))</f>
        <v/>
      </c>
      <c r="KC99" s="98" t="str">
        <f>IF(JY99="","",(MID(JY99,(SEARCH("^^",SUBSTITUTE(JY99," ","^^",LEN(JY99)-LEN(SUBSTITUTE(JY99," ","")))))+1,99)&amp;"_"&amp;LEFT(JY99,FIND(" ",JY99)-1)&amp;"_"&amp;JZ99))</f>
        <v/>
      </c>
      <c r="KE99" s="89"/>
      <c r="KF99" s="146"/>
    </row>
    <row r="100" spans="1:292" ht="13.5" customHeight="1">
      <c r="A100" s="16"/>
      <c r="B100" s="89" t="s">
        <v>998</v>
      </c>
      <c r="D100" s="2" t="s">
        <v>999</v>
      </c>
      <c r="E100" s="90"/>
      <c r="F100" s="91"/>
      <c r="G100" s="92"/>
      <c r="H100" s="93"/>
      <c r="I100" s="94" t="s">
        <v>292</v>
      </c>
      <c r="J100" s="95"/>
      <c r="K100" s="96"/>
      <c r="L100" s="97"/>
      <c r="M100" s="98" t="s">
        <v>292</v>
      </c>
      <c r="O100" s="89"/>
      <c r="P100" s="158"/>
      <c r="Q100" s="90"/>
      <c r="R100" s="91"/>
      <c r="S100" s="92"/>
      <c r="T100" s="93"/>
      <c r="U100" s="94" t="s">
        <v>292</v>
      </c>
      <c r="V100" s="95"/>
      <c r="W100" s="96"/>
      <c r="X100" s="97"/>
      <c r="Y100" s="98" t="s">
        <v>292</v>
      </c>
      <c r="AA100" s="89"/>
      <c r="AB100" s="158"/>
      <c r="AC100" s="90">
        <v>34700</v>
      </c>
      <c r="AD100" s="91" t="s">
        <v>438</v>
      </c>
      <c r="AE100" s="92">
        <v>34780</v>
      </c>
      <c r="AF100" s="93">
        <v>34873</v>
      </c>
      <c r="AG100" s="94" t="s">
        <v>926</v>
      </c>
      <c r="AH100" s="95">
        <v>1949</v>
      </c>
      <c r="AI100" s="96" t="s">
        <v>790</v>
      </c>
      <c r="AJ100" s="97" t="s">
        <v>321</v>
      </c>
      <c r="AK100" s="98" t="s">
        <v>927</v>
      </c>
      <c r="AM100" s="89"/>
      <c r="AN100" s="158"/>
      <c r="AO100" s="90"/>
      <c r="AP100" s="91"/>
      <c r="AQ100" s="92"/>
      <c r="AR100" s="93"/>
      <c r="AS100" s="94" t="s">
        <v>292</v>
      </c>
      <c r="AT100" s="95"/>
      <c r="AU100" s="96"/>
      <c r="AV100" s="97"/>
      <c r="AW100" s="98" t="s">
        <v>292</v>
      </c>
      <c r="AY100" s="89"/>
      <c r="AZ100" s="158"/>
      <c r="BA100" s="90"/>
      <c r="BB100" s="91"/>
      <c r="BC100" s="92"/>
      <c r="BD100" s="93"/>
      <c r="BE100" s="94" t="s">
        <v>292</v>
      </c>
      <c r="BF100" s="95"/>
      <c r="BG100" s="96"/>
      <c r="BH100" s="97"/>
      <c r="BI100" s="98" t="s">
        <v>292</v>
      </c>
      <c r="BK100" s="89"/>
      <c r="BL100" s="158"/>
      <c r="BM100" s="90"/>
      <c r="BN100" s="91"/>
      <c r="BO100" s="92"/>
      <c r="BP100" s="93"/>
      <c r="BQ100" s="94" t="s">
        <v>292</v>
      </c>
      <c r="BR100" s="95"/>
      <c r="BS100" s="96"/>
      <c r="BT100" s="97"/>
      <c r="BU100" s="98" t="s">
        <v>292</v>
      </c>
      <c r="BW100" s="89"/>
      <c r="BX100" s="158"/>
      <c r="BY100" s="90"/>
      <c r="BZ100" s="91"/>
      <c r="CA100" s="92"/>
      <c r="CB100" s="93"/>
      <c r="CC100" s="94" t="s">
        <v>292</v>
      </c>
      <c r="CD100" s="95"/>
      <c r="CE100" s="96"/>
      <c r="CF100" s="97"/>
      <c r="CG100" s="98" t="s">
        <v>292</v>
      </c>
      <c r="CI100" s="89"/>
      <c r="CJ100" s="158"/>
      <c r="CK100" s="90"/>
      <c r="CL100" s="91"/>
      <c r="CM100" s="92"/>
      <c r="CN100" s="93"/>
      <c r="CO100" s="94" t="s">
        <v>292</v>
      </c>
      <c r="CP100" s="95"/>
      <c r="CQ100" s="96"/>
      <c r="CR100" s="97"/>
      <c r="CS100" s="98" t="s">
        <v>292</v>
      </c>
      <c r="CU100" s="89"/>
      <c r="CV100" s="158"/>
      <c r="CW100" s="90"/>
      <c r="CX100" s="91"/>
      <c r="CY100" s="92"/>
      <c r="CZ100" s="93"/>
      <c r="DA100" s="94" t="s">
        <v>292</v>
      </c>
      <c r="DB100" s="95"/>
      <c r="DC100" s="96"/>
      <c r="DD100" s="97"/>
      <c r="DE100" s="98" t="s">
        <v>292</v>
      </c>
      <c r="DG100" s="89"/>
      <c r="DH100" s="158"/>
      <c r="DI100" s="90"/>
      <c r="DJ100" s="91"/>
      <c r="DK100" s="92"/>
      <c r="DL100" s="93"/>
      <c r="DM100" s="94" t="s">
        <v>292</v>
      </c>
      <c r="DN100" s="95"/>
      <c r="DO100" s="96"/>
      <c r="DP100" s="97"/>
      <c r="DQ100" s="98" t="s">
        <v>292</v>
      </c>
      <c r="DS100" s="89"/>
      <c r="DT100" s="158"/>
      <c r="DU100" s="90" t="str">
        <f>IF(DY100="","",DU$3)</f>
        <v/>
      </c>
      <c r="DV100" s="91" t="str">
        <f>IF(DY100="","",DU$1)</f>
        <v/>
      </c>
      <c r="DW100" s="92" t="str">
        <f>IF(DY100="","",DU$2)</f>
        <v/>
      </c>
      <c r="DX100" s="93" t="str">
        <f>IF(DY100="","",DU$3)</f>
        <v/>
      </c>
      <c r="DY100" s="94" t="str">
        <f>IF(EF100="","",IF(ISNUMBER(SEARCH(":",EF100)),MID(EF100,FIND(":",EF100)+2,FIND("(",EF100)-FIND(":",EF100)-3),LEFT(EF100,FIND("(",EF100)-2)))</f>
        <v/>
      </c>
      <c r="DZ100" s="95" t="str">
        <f>IF(EF100="","",MID(EF100,FIND("(",EF100)+1,4))</f>
        <v/>
      </c>
      <c r="EA100" s="96" t="str">
        <f>IF(ISNUMBER(SEARCH("*female*",EF100)),"female",IF(ISNUMBER(SEARCH("*male*",EF100)),"male",""))</f>
        <v/>
      </c>
      <c r="EB100" s="97" t="s">
        <v>292</v>
      </c>
      <c r="EC100" s="98" t="str">
        <f>IF(DY100="","",(MID(DY100,(SEARCH("^^",SUBSTITUTE(DY100," ","^^",LEN(DY100)-LEN(SUBSTITUTE(DY100," ","")))))+1,99)&amp;"_"&amp;LEFT(DY100,FIND(" ",DY100)-1)&amp;"_"&amp;DZ100))</f>
        <v/>
      </c>
      <c r="EE100" s="89"/>
      <c r="EF100" s="158"/>
      <c r="EG100" s="90" t="str">
        <f>IF(EK100="","",EG$3)</f>
        <v/>
      </c>
      <c r="EH100" s="91" t="str">
        <f>IF(EK100="","",EG$1)</f>
        <v/>
      </c>
      <c r="EI100" s="92" t="str">
        <f>IF(EK100="","",EG$2)</f>
        <v/>
      </c>
      <c r="EJ100" s="93" t="str">
        <f>IF(EK100="","",EG$3)</f>
        <v/>
      </c>
      <c r="EK100" s="94" t="str">
        <f>IF(ER100="","",IF(ISNUMBER(SEARCH(":",ER100)),MID(ER100,FIND(":",ER100)+2,FIND("(",ER100)-FIND(":",ER100)-3),LEFT(ER100,FIND("(",ER100)-2)))</f>
        <v/>
      </c>
      <c r="EL100" s="95" t="str">
        <f>IF(ER100="","",MID(ER100,FIND("(",ER100)+1,4))</f>
        <v/>
      </c>
      <c r="EM100" s="96" t="str">
        <f>IF(ISNUMBER(SEARCH("*female*",ER100)),"female",IF(ISNUMBER(SEARCH("*male*",ER100)),"male",""))</f>
        <v/>
      </c>
      <c r="EN100" s="97" t="str">
        <f>IF(ER100="","",IF(ISERROR(MID(ER100,FIND("male,",ER100)+6,(FIND(")",ER100)-(FIND("male,",ER100)+6))))=TRUE,"missing/error",MID(ER100,FIND("male,",ER100)+6,(FIND(")",ER100)-(FIND("male,",ER100)+6)))))</f>
        <v/>
      </c>
      <c r="EO100" s="98" t="str">
        <f>IF(EK100="","",(MID(EK100,(SEARCH("^^",SUBSTITUTE(EK100," ","^^",LEN(EK100)-LEN(SUBSTITUTE(EK100," ","")))))+1,99)&amp;"_"&amp;LEFT(EK100,FIND(" ",EK100)-1)&amp;"_"&amp;EL100))</f>
        <v/>
      </c>
      <c r="EQ100" s="89"/>
      <c r="ER100" s="158"/>
      <c r="ES100" s="90" t="str">
        <f>IF(EW100="","",ES$3)</f>
        <v/>
      </c>
      <c r="ET100" s="91" t="str">
        <f>IF(EW100="","",ES$1)</f>
        <v/>
      </c>
      <c r="EU100" s="92"/>
      <c r="EV100" s="93"/>
      <c r="EW100" s="94" t="str">
        <f>IF(FD100="","",IF(ISNUMBER(SEARCH(":",FD100)),MID(FD100,FIND(":",FD100)+2,FIND("(",FD100)-FIND(":",FD100)-3),LEFT(FD100,FIND("(",FD100)-2)))</f>
        <v/>
      </c>
      <c r="EX100" s="95" t="str">
        <f>IF(FD100="","",MID(FD100,FIND("(",FD100)+1,4))</f>
        <v/>
      </c>
      <c r="EY100" s="96" t="str">
        <f>IF(ISNUMBER(SEARCH("*female*",FD100)),"female",IF(ISNUMBER(SEARCH("*male*",FD100)),"male",""))</f>
        <v/>
      </c>
      <c r="EZ100" s="97" t="str">
        <f>IF(FD100="","",IF(ISERROR(MID(FD100,FIND("male,",FD100)+6,(FIND(")",FD100)-(FIND("male,",FD100)+6))))=TRUE,"missing/error",MID(FD100,FIND("male,",FD100)+6,(FIND(")",FD100)-(FIND("male,",FD100)+6)))))</f>
        <v/>
      </c>
      <c r="FA100" s="98" t="str">
        <f>IF(EW100="","",(MID(EW100,(SEARCH("^^",SUBSTITUTE(EW100," ","^^",LEN(EW100)-LEN(SUBSTITUTE(EW100," ","")))))+1,99)&amp;"_"&amp;LEFT(EW100,FIND(" ",EW100)-1)&amp;"_"&amp;EX100))</f>
        <v/>
      </c>
      <c r="FC100" s="89"/>
      <c r="FD100" s="158"/>
      <c r="FE100" s="90" t="str">
        <f t="shared" si="282"/>
        <v/>
      </c>
      <c r="FF100" s="91" t="str">
        <f t="shared" si="283"/>
        <v/>
      </c>
      <c r="FG100" s="92" t="str">
        <f t="shared" si="284"/>
        <v/>
      </c>
      <c r="FH100" s="93" t="str">
        <f t="shared" si="285"/>
        <v/>
      </c>
      <c r="FI100" s="94" t="str">
        <f t="shared" si="286"/>
        <v/>
      </c>
      <c r="FJ100" s="95" t="str">
        <f t="shared" si="287"/>
        <v/>
      </c>
      <c r="FK100" s="96" t="str">
        <f t="shared" si="288"/>
        <v/>
      </c>
      <c r="FL100" s="97" t="str">
        <f t="shared" si="289"/>
        <v/>
      </c>
      <c r="FM100" s="98" t="str">
        <f t="shared" si="290"/>
        <v/>
      </c>
      <c r="FO100" s="89"/>
      <c r="FP100" s="217"/>
      <c r="FQ100" s="90" t="str">
        <f>IF(FU100="","",#REF!)</f>
        <v/>
      </c>
      <c r="FR100" s="91" t="str">
        <f>IF(FU100="","",FQ$1)</f>
        <v/>
      </c>
      <c r="FS100" s="92"/>
      <c r="FT100" s="93"/>
      <c r="FU100" s="94" t="str">
        <f>IF(GB100="","",IF(ISNUMBER(SEARCH(":",GB100)),MID(GB100,FIND(":",GB100)+2,FIND("(",GB100)-FIND(":",GB100)-3),LEFT(GB100,FIND("(",GB100)-2)))</f>
        <v/>
      </c>
      <c r="FV100" s="95" t="str">
        <f>IF(GB100="","",MID(GB100,FIND("(",GB100)+1,4))</f>
        <v/>
      </c>
      <c r="FW100" s="96" t="str">
        <f>IF(ISNUMBER(SEARCH("*female*",GB100)),"female",IF(ISNUMBER(SEARCH("*male*",GB100)),"male",""))</f>
        <v/>
      </c>
      <c r="FX100" s="97" t="str">
        <f>IF(GB100="","",IF(ISERROR(MID(GB100,FIND("male,",GB100)+6,(FIND(")",GB100)-(FIND("male,",GB100)+6))))=TRUE,"missing/error",MID(GB100,FIND("male,",GB100)+6,(FIND(")",GB100)-(FIND("male,",GB100)+6)))))</f>
        <v/>
      </c>
      <c r="FY100" s="98" t="str">
        <f>IF(FU100="","",(MID(FU100,(SEARCH("^^",SUBSTITUTE(FU100," ","^^",LEN(FU100)-LEN(SUBSTITUTE(FU100," ","")))))+1,99)&amp;"_"&amp;LEFT(FU100,FIND(" ",FU100)-1)&amp;"_"&amp;FV100))</f>
        <v/>
      </c>
      <c r="GA100" s="89"/>
      <c r="GB100" s="158"/>
      <c r="GC100" s="90" t="str">
        <f>IF(GG100="","",GC$3)</f>
        <v/>
      </c>
      <c r="GD100" s="91" t="str">
        <f>IF(GG100="","",GC$1)</f>
        <v/>
      </c>
      <c r="GE100" s="92"/>
      <c r="GF100" s="93"/>
      <c r="GG100" s="94" t="str">
        <f>IF(GN100="","",IF(ISNUMBER(SEARCH(":",GN100)),MID(GN100,FIND(":",GN100)+2,FIND("(",GN100)-FIND(":",GN100)-3),LEFT(GN100,FIND("(",GN100)-2)))</f>
        <v/>
      </c>
      <c r="GH100" s="95" t="str">
        <f>IF(GN100="","",MID(GN100,FIND("(",GN100)+1,4))</f>
        <v/>
      </c>
      <c r="GI100" s="96" t="str">
        <f>IF(ISNUMBER(SEARCH("*female*",GN100)),"female",IF(ISNUMBER(SEARCH("*male*",GN100)),"male",""))</f>
        <v/>
      </c>
      <c r="GJ100" s="97" t="str">
        <f>IF(GN100="","",IF(ISERROR(MID(GN100,FIND("male,",GN100)+6,(FIND(")",GN100)-(FIND("male,",GN100)+6))))=TRUE,"missing/error",MID(GN100,FIND("male,",GN100)+6,(FIND(")",GN100)-(FIND("male,",GN100)+6)))))</f>
        <v/>
      </c>
      <c r="GK100" s="98" t="str">
        <f>IF(GG100="","",(MID(GG100,(SEARCH("^^",SUBSTITUTE(GG100," ","^^",LEN(GG100)-LEN(SUBSTITUTE(GG100," ","")))))+1,99)&amp;"_"&amp;LEFT(GG100,FIND(" ",GG100)-1)&amp;"_"&amp;GH100))</f>
        <v/>
      </c>
      <c r="GM100" s="89"/>
      <c r="GN100" s="158"/>
      <c r="GO100" s="90" t="str">
        <f>IF(GS100="","",GO$3)</f>
        <v/>
      </c>
      <c r="GP100" s="91" t="str">
        <f>IF(GS100="","",GO$1)</f>
        <v/>
      </c>
      <c r="GQ100" s="92"/>
      <c r="GR100" s="93"/>
      <c r="GS100" s="94" t="str">
        <f>IF(GZ100="","",IF(ISNUMBER(SEARCH(":",GZ100)),MID(GZ100,FIND(":",GZ100)+2,FIND("(",GZ100)-FIND(":",GZ100)-3),LEFT(GZ100,FIND("(",GZ100)-2)))</f>
        <v/>
      </c>
      <c r="GT100" s="95" t="str">
        <f>IF(GZ100="","",MID(GZ100,FIND("(",GZ100)+1,4))</f>
        <v/>
      </c>
      <c r="GU100" s="96" t="str">
        <f>IF(ISNUMBER(SEARCH("*female*",GZ100)),"female",IF(ISNUMBER(SEARCH("*male*",GZ100)),"male",""))</f>
        <v/>
      </c>
      <c r="GV100" s="97" t="str">
        <f>IF(GZ100="","",IF(ISERROR(MID(GZ100,FIND("male,",GZ100)+6,(FIND(")",GZ100)-(FIND("male,",GZ100)+6))))=TRUE,"missing/error",MID(GZ100,FIND("male,",GZ100)+6,(FIND(")",GZ100)-(FIND("male,",GZ100)+6)))))</f>
        <v/>
      </c>
      <c r="GW100" s="98" t="str">
        <f>IF(GS100="","",(MID(GS100,(SEARCH("^^",SUBSTITUTE(GS100," ","^^",LEN(GS100)-LEN(SUBSTITUTE(GS100," ","")))))+1,99)&amp;"_"&amp;LEFT(GS100,FIND(" ",GS100)-1)&amp;"_"&amp;GT100))</f>
        <v/>
      </c>
      <c r="GY100" s="89"/>
      <c r="GZ100" s="158"/>
      <c r="HA100" s="90" t="str">
        <f>IF(HE100="","",HA$3)</f>
        <v/>
      </c>
      <c r="HB100" s="91" t="str">
        <f>IF(HE100="","",HA$1)</f>
        <v/>
      </c>
      <c r="HC100" s="92"/>
      <c r="HD100" s="93"/>
      <c r="HE100" s="94" t="str">
        <f>IF(HL100="","",IF(ISNUMBER(SEARCH(":",HL100)),MID(HL100,FIND(":",HL100)+2,FIND("(",HL100)-FIND(":",HL100)-3),LEFT(HL100,FIND("(",HL100)-2)))</f>
        <v/>
      </c>
      <c r="HF100" s="95" t="str">
        <f>IF(HL100="","",MID(HL100,FIND("(",HL100)+1,4))</f>
        <v/>
      </c>
      <c r="HG100" s="96" t="str">
        <f>IF(ISNUMBER(SEARCH("*female*",HL100)),"female",IF(ISNUMBER(SEARCH("*male*",HL100)),"male",""))</f>
        <v/>
      </c>
      <c r="HH100" s="97" t="str">
        <f>IF(HL100="","",IF(ISERROR(MID(HL100,FIND("male,",HL100)+6,(FIND(")",HL100)-(FIND("male,",HL100)+6))))=TRUE,"missing/error",MID(HL100,FIND("male,",HL100)+6,(FIND(")",HL100)-(FIND("male,",HL100)+6)))))</f>
        <v/>
      </c>
      <c r="HI100" s="98" t="str">
        <f>IF(HE100="","",(MID(HE100,(SEARCH("^^",SUBSTITUTE(HE100," ","^^",LEN(HE100)-LEN(SUBSTITUTE(HE100," ","")))))+1,99)&amp;"_"&amp;LEFT(HE100,FIND(" ",HE100)-1)&amp;"_"&amp;HF100))</f>
        <v/>
      </c>
      <c r="HK100" s="89"/>
      <c r="HL100" s="158"/>
      <c r="HM100" s="90" t="str">
        <f>IF(HQ100="","",HM$3)</f>
        <v/>
      </c>
      <c r="HN100" s="91" t="str">
        <f>IF(HQ100="","",HM$1)</f>
        <v/>
      </c>
      <c r="HO100" s="92"/>
      <c r="HP100" s="93"/>
      <c r="HQ100" s="94" t="str">
        <f>IF(HX100="","",IF(ISNUMBER(SEARCH(":",HX100)),MID(HX100,FIND(":",HX100)+2,FIND("(",HX100)-FIND(":",HX100)-3),LEFT(HX100,FIND("(",HX100)-2)))</f>
        <v/>
      </c>
      <c r="HR100" s="95" t="str">
        <f>IF(HX100="","",MID(HX100,FIND("(",HX100)+1,4))</f>
        <v/>
      </c>
      <c r="HS100" s="96" t="str">
        <f>IF(ISNUMBER(SEARCH("*female*",HX100)),"female",IF(ISNUMBER(SEARCH("*male*",HX100)),"male",""))</f>
        <v/>
      </c>
      <c r="HT100" s="97" t="str">
        <f>IF(HX100="","",IF(ISERROR(MID(HX100,FIND("male,",HX100)+6,(FIND(")",HX100)-(FIND("male,",HX100)+6))))=TRUE,"missing/error",MID(HX100,FIND("male,",HX100)+6,(FIND(")",HX100)-(FIND("male,",HX100)+6)))))</f>
        <v/>
      </c>
      <c r="HU100" s="98" t="str">
        <f>IF(HQ100="","",(MID(HQ100,(SEARCH("^^",SUBSTITUTE(HQ100," ","^^",LEN(HQ100)-LEN(SUBSTITUTE(HQ100," ","")))))+1,99)&amp;"_"&amp;LEFT(HQ100,FIND(" ",HQ100)-1)&amp;"_"&amp;HR100))</f>
        <v/>
      </c>
      <c r="HW100" s="89"/>
      <c r="HX100" s="158"/>
      <c r="HY100" s="90" t="str">
        <f>IF(IC100="","",HY$3)</f>
        <v/>
      </c>
      <c r="HZ100" s="91" t="str">
        <f>IF(IC100="","",HY$1)</f>
        <v/>
      </c>
      <c r="IA100" s="92"/>
      <c r="IB100" s="93"/>
      <c r="IC100" s="94" t="str">
        <f>IF(IJ100="","",IF(ISNUMBER(SEARCH(":",IJ100)),MID(IJ100,FIND(":",IJ100)+2,FIND("(",IJ100)-FIND(":",IJ100)-3),LEFT(IJ100,FIND("(",IJ100)-2)))</f>
        <v/>
      </c>
      <c r="ID100" s="95" t="str">
        <f>IF(IJ100="","",MID(IJ100,FIND("(",IJ100)+1,4))</f>
        <v/>
      </c>
      <c r="IE100" s="96" t="str">
        <f>IF(ISNUMBER(SEARCH("*female*",IJ100)),"female",IF(ISNUMBER(SEARCH("*male*",IJ100)),"male",""))</f>
        <v/>
      </c>
      <c r="IF100" s="97" t="str">
        <f>IF(IJ100="","",IF(ISERROR(MID(IJ100,FIND("male,",IJ100)+6,(FIND(")",IJ100)-(FIND("male,",IJ100)+6))))=TRUE,"missing/error",MID(IJ100,FIND("male,",IJ100)+6,(FIND(")",IJ100)-(FIND("male,",IJ100)+6)))))</f>
        <v/>
      </c>
      <c r="IG100" s="98" t="str">
        <f>IF(IC100="","",(MID(IC100,(SEARCH("^^",SUBSTITUTE(IC100," ","^^",LEN(IC100)-LEN(SUBSTITUTE(IC100," ","")))))+1,99)&amp;"_"&amp;LEFT(IC100,FIND(" ",IC100)-1)&amp;"_"&amp;ID100))</f>
        <v/>
      </c>
      <c r="II100" s="89"/>
      <c r="IJ100" s="158"/>
      <c r="IK100" s="90" t="str">
        <f>IF(IO100="","",IK$3)</f>
        <v/>
      </c>
      <c r="IL100" s="91" t="str">
        <f>IF(IO100="","",IK$1)</f>
        <v/>
      </c>
      <c r="IM100" s="92"/>
      <c r="IN100" s="93"/>
      <c r="IO100" s="94" t="str">
        <f>IF(IV100="","",IF(ISNUMBER(SEARCH(":",IV100)),MID(IV100,FIND(":",IV100)+2,FIND("(",IV100)-FIND(":",IV100)-3),LEFT(IV100,FIND("(",IV100)-2)))</f>
        <v/>
      </c>
      <c r="IP100" s="95" t="str">
        <f>IF(IV100="","",MID(IV100,FIND("(",IV100)+1,4))</f>
        <v/>
      </c>
      <c r="IQ100" s="96" t="str">
        <f>IF(ISNUMBER(SEARCH("*female*",IV100)),"female",IF(ISNUMBER(SEARCH("*male*",IV100)),"male",""))</f>
        <v/>
      </c>
      <c r="IR100" s="97" t="str">
        <f>IF(IV100="","",IF(ISERROR(MID(IV100,FIND("male,",IV100)+6,(FIND(")",IV100)-(FIND("male,",IV100)+6))))=TRUE,"missing/error",MID(IV100,FIND("male,",IV100)+6,(FIND(")",IV100)-(FIND("male,",IV100)+6)))))</f>
        <v/>
      </c>
      <c r="IS100" s="98" t="str">
        <f>IF(IO100="","",(MID(IO100,(SEARCH("^^",SUBSTITUTE(IO100," ","^^",LEN(IO100)-LEN(SUBSTITUTE(IO100," ","")))))+1,99)&amp;"_"&amp;LEFT(IO100,FIND(" ",IO100)-1)&amp;"_"&amp;IP100))</f>
        <v/>
      </c>
      <c r="IU100" s="89"/>
      <c r="IV100" s="158"/>
      <c r="IW100" s="90" t="str">
        <f>IF(JA100="","",IW$3)</f>
        <v/>
      </c>
      <c r="IX100" s="91" t="str">
        <f>IF(JA100="","",IW$1)</f>
        <v/>
      </c>
      <c r="IY100" s="92"/>
      <c r="IZ100" s="93"/>
      <c r="JA100" s="94" t="str">
        <f>IF(JH100="","",IF(ISNUMBER(SEARCH(":",JH100)),MID(JH100,FIND(":",JH100)+2,FIND("(",JH100)-FIND(":",JH100)-3),LEFT(JH100,FIND("(",JH100)-2)))</f>
        <v/>
      </c>
      <c r="JB100" s="95" t="str">
        <f>IF(JH100="","",MID(JH100,FIND("(",JH100)+1,4))</f>
        <v/>
      </c>
      <c r="JC100" s="96" t="str">
        <f>IF(ISNUMBER(SEARCH("*female*",JH100)),"female",IF(ISNUMBER(SEARCH("*male*",JH100)),"male",""))</f>
        <v/>
      </c>
      <c r="JD100" s="97" t="str">
        <f>IF(JH100="","",IF(ISERROR(MID(JH100,FIND("male,",JH100)+6,(FIND(")",JH100)-(FIND("male,",JH100)+6))))=TRUE,"missing/error",MID(JH100,FIND("male,",JH100)+6,(FIND(")",JH100)-(FIND("male,",JH100)+6)))))</f>
        <v/>
      </c>
      <c r="JE100" s="98" t="str">
        <f>IF(JA100="","",(MID(JA100,(SEARCH("^^",SUBSTITUTE(JA100," ","^^",LEN(JA100)-LEN(SUBSTITUTE(JA100," ","")))))+1,99)&amp;"_"&amp;LEFT(JA100,FIND(" ",JA100)-1)&amp;"_"&amp;JB100))</f>
        <v/>
      </c>
      <c r="JG100" s="89"/>
      <c r="JH100" s="146"/>
      <c r="JI100" s="90" t="str">
        <f>IF(JM100="","",JI$3)</f>
        <v/>
      </c>
      <c r="JJ100" s="91" t="str">
        <f>IF(JM100="","",JI$1)</f>
        <v/>
      </c>
      <c r="JK100" s="92"/>
      <c r="JL100" s="93"/>
      <c r="JM100" s="94" t="str">
        <f>IF(JT100="","",IF(ISNUMBER(SEARCH(":",JT100)),MID(JT100,FIND(":",JT100)+2,FIND("(",JT100)-FIND(":",JT100)-3),LEFT(JT100,FIND("(",JT100)-2)))</f>
        <v/>
      </c>
      <c r="JN100" s="95" t="str">
        <f>IF(JT100="","",MID(JT100,FIND("(",JT100)+1,4))</f>
        <v/>
      </c>
      <c r="JO100" s="96" t="str">
        <f>IF(ISNUMBER(SEARCH("*female*",JT100)),"female",IF(ISNUMBER(SEARCH("*male*",JT100)),"male",""))</f>
        <v/>
      </c>
      <c r="JP100" s="97" t="str">
        <f>IF(JT100="","",IF(ISERROR(MID(JT100,FIND("male,",JT100)+6,(FIND(")",JT100)-(FIND("male,",JT100)+6))))=TRUE,"missing/error",MID(JT100,FIND("male,",JT100)+6,(FIND(")",JT100)-(FIND("male,",JT100)+6)))))</f>
        <v/>
      </c>
      <c r="JQ100" s="98" t="str">
        <f>IF(JM100="","",(MID(JM100,(SEARCH("^^",SUBSTITUTE(JM100," ","^^",LEN(JM100)-LEN(SUBSTITUTE(JM100," ","")))))+1,99)&amp;"_"&amp;LEFT(JM100,FIND(" ",JM100)-1)&amp;"_"&amp;JN100))</f>
        <v/>
      </c>
      <c r="JS100" s="89"/>
      <c r="JT100" s="146"/>
      <c r="JU100" s="90" t="str">
        <f>IF(JY100="","",JU$3)</f>
        <v/>
      </c>
      <c r="JV100" s="91" t="str">
        <f>IF(JY100="","",JU$1)</f>
        <v/>
      </c>
      <c r="JW100" s="92"/>
      <c r="JX100" s="93"/>
      <c r="JY100" s="94" t="str">
        <f>IF(KF100="","",IF(ISNUMBER(SEARCH(":",KF100)),MID(KF100,FIND(":",KF100)+2,FIND("(",KF100)-FIND(":",KF100)-3),LEFT(KF100,FIND("(",KF100)-2)))</f>
        <v/>
      </c>
      <c r="JZ100" s="95" t="str">
        <f>IF(KF100="","",MID(KF100,FIND("(",KF100)+1,4))</f>
        <v/>
      </c>
      <c r="KA100" s="96" t="str">
        <f>IF(ISNUMBER(SEARCH("*female*",KF100)),"female",IF(ISNUMBER(SEARCH("*male*",KF100)),"male",""))</f>
        <v/>
      </c>
      <c r="KB100" s="97" t="str">
        <f>IF(KF100="","",IF(ISERROR(MID(KF100,FIND("male,",KF100)+6,(FIND(")",KF100)-(FIND("male,",KF100)+6))))=TRUE,"missing/error",MID(KF100,FIND("male,",KF100)+6,(FIND(")",KF100)-(FIND("male,",KF100)+6)))))</f>
        <v/>
      </c>
      <c r="KC100" s="98" t="str">
        <f>IF(JY100="","",(MID(JY100,(SEARCH("^^",SUBSTITUTE(JY100," ","^^",LEN(JY100)-LEN(SUBSTITUTE(JY100," ","")))))+1,99)&amp;"_"&amp;LEFT(JY100,FIND(" ",JY100)-1)&amp;"_"&amp;JZ100))</f>
        <v/>
      </c>
      <c r="KE100" s="89"/>
      <c r="KF100" s="146"/>
    </row>
    <row r="101" spans="1:292" ht="13.5" customHeight="1">
      <c r="A101" s="16"/>
      <c r="B101" s="89" t="s">
        <v>1230</v>
      </c>
      <c r="C101" s="2" t="s">
        <v>1231</v>
      </c>
      <c r="E101" s="90"/>
      <c r="F101" s="91"/>
      <c r="G101" s="92"/>
      <c r="H101" s="93"/>
      <c r="I101" s="94"/>
      <c r="J101" s="95"/>
      <c r="K101" s="96"/>
      <c r="L101" s="97"/>
      <c r="M101" s="98"/>
      <c r="O101" s="89"/>
      <c r="P101" s="158"/>
      <c r="Q101" s="90"/>
      <c r="R101" s="91"/>
      <c r="S101" s="92"/>
      <c r="T101" s="93"/>
      <c r="U101" s="94"/>
      <c r="V101" s="95"/>
      <c r="W101" s="96"/>
      <c r="X101" s="97"/>
      <c r="Y101" s="98"/>
      <c r="AA101" s="89"/>
      <c r="AB101" s="158"/>
      <c r="AC101" s="90"/>
      <c r="AD101" s="91"/>
      <c r="AE101" s="92"/>
      <c r="AF101" s="93"/>
      <c r="AG101" s="94"/>
      <c r="AH101" s="95"/>
      <c r="AI101" s="96"/>
      <c r="AJ101" s="97"/>
      <c r="AK101" s="98"/>
      <c r="AM101" s="89"/>
      <c r="AN101" s="158"/>
      <c r="AO101" s="90"/>
      <c r="AP101" s="91"/>
      <c r="AQ101" s="92"/>
      <c r="AR101" s="93"/>
      <c r="AS101" s="94"/>
      <c r="AT101" s="95"/>
      <c r="AU101" s="96"/>
      <c r="AV101" s="97"/>
      <c r="AW101" s="98"/>
      <c r="AY101" s="89"/>
      <c r="AZ101" s="158"/>
      <c r="BA101" s="90"/>
      <c r="BB101" s="91"/>
      <c r="BC101" s="92"/>
      <c r="BD101" s="93"/>
      <c r="BE101" s="94"/>
      <c r="BF101" s="95"/>
      <c r="BG101" s="96"/>
      <c r="BH101" s="97"/>
      <c r="BI101" s="98"/>
      <c r="BK101" s="89"/>
      <c r="BL101" s="158"/>
      <c r="BM101" s="90"/>
      <c r="BN101" s="91"/>
      <c r="BO101" s="92"/>
      <c r="BP101" s="93"/>
      <c r="BQ101" s="94"/>
      <c r="BR101" s="95"/>
      <c r="BS101" s="96"/>
      <c r="BT101" s="97"/>
      <c r="BU101" s="98"/>
      <c r="BW101" s="89"/>
      <c r="BX101" s="158"/>
      <c r="BY101" s="90"/>
      <c r="BZ101" s="91"/>
      <c r="CA101" s="92"/>
      <c r="CB101" s="93"/>
      <c r="CC101" s="94"/>
      <c r="CD101" s="95"/>
      <c r="CE101" s="96"/>
      <c r="CF101" s="97"/>
      <c r="CG101" s="98"/>
      <c r="CI101" s="89"/>
      <c r="CJ101" s="158"/>
      <c r="CK101" s="90"/>
      <c r="CL101" s="91"/>
      <c r="CM101" s="92"/>
      <c r="CN101" s="93"/>
      <c r="CO101" s="94"/>
      <c r="CP101" s="95"/>
      <c r="CQ101" s="96"/>
      <c r="CR101" s="97"/>
      <c r="CS101" s="98"/>
      <c r="CU101" s="89"/>
      <c r="CV101" s="158"/>
      <c r="CW101" s="90"/>
      <c r="CX101" s="91"/>
      <c r="CY101" s="92"/>
      <c r="CZ101" s="93"/>
      <c r="DA101" s="94"/>
      <c r="DB101" s="95"/>
      <c r="DC101" s="96"/>
      <c r="DD101" s="97"/>
      <c r="DE101" s="98"/>
      <c r="DG101" s="89"/>
      <c r="DH101" s="158"/>
      <c r="DI101" s="90"/>
      <c r="DJ101" s="91"/>
      <c r="DK101" s="92"/>
      <c r="DL101" s="93"/>
      <c r="DM101" s="94"/>
      <c r="DN101" s="95"/>
      <c r="DO101" s="96"/>
      <c r="DP101" s="97"/>
      <c r="DQ101" s="98"/>
      <c r="DS101" s="89"/>
      <c r="DT101" s="158"/>
      <c r="DU101" s="90">
        <f>IF(DY101="","",DU$3)</f>
        <v>41923</v>
      </c>
      <c r="DV101" s="91" t="str">
        <f>IF(DY101="","",DU$1)</f>
        <v>Di Rupo I</v>
      </c>
      <c r="DW101" s="92">
        <f>IF(DY101="","",DU$2)</f>
        <v>40883</v>
      </c>
      <c r="DX101" s="93">
        <f>IF(DY101="","",DU$3)</f>
        <v>41923</v>
      </c>
      <c r="DY101" s="94" t="str">
        <f>IF(EF101="","",IF(ISNUMBER(SEARCH(":",EF101)),MID(EF101,FIND(":",EF101)+2,FIND("(",EF101)-FIND(":",EF101)-3),LEFT(EF101,FIND("(",EF101)-2)))</f>
        <v>Didier Reynders</v>
      </c>
      <c r="DZ101" s="95" t="str">
        <f>IF(EF101="","",MID(EF101,FIND("(",EF101)+1,4))</f>
        <v>1958</v>
      </c>
      <c r="EA101" s="96" t="str">
        <f>IF(ISNUMBER(SEARCH("*female*",EF101)),"female",IF(ISNUMBER(SEARCH("*male*",EF101)),"male",""))</f>
        <v>male</v>
      </c>
      <c r="EB101" s="97" t="s">
        <v>631</v>
      </c>
      <c r="EC101" s="98" t="str">
        <f>IF(DY101="","",(MID(DY101,(SEARCH("^^",SUBSTITUTE(DY101," ","^^",LEN(DY101)-LEN(SUBSTITUTE(DY101," ","")))))+1,99)&amp;"_"&amp;LEFT(DY101,FIND(" ",DY101)-1)&amp;"_"&amp;DZ101))</f>
        <v>Reynders_Didier_1958</v>
      </c>
      <c r="EE101" s="89"/>
      <c r="EF101" s="158" t="s">
        <v>1215</v>
      </c>
      <c r="EG101" s="90" t="str">
        <f>IF(EK101="","",EG$3)</f>
        <v/>
      </c>
      <c r="EH101" s="91" t="str">
        <f>IF(EK101="","",EG$1)</f>
        <v/>
      </c>
      <c r="EI101" s="92" t="str">
        <f>IF(EK101="","",EG$2)</f>
        <v/>
      </c>
      <c r="EJ101" s="93" t="str">
        <f>IF(EK101="","",EG$3)</f>
        <v/>
      </c>
      <c r="EK101" s="94" t="str">
        <f>IF(ER101="","",IF(ISNUMBER(SEARCH(":",ER101)),MID(ER101,FIND(":",ER101)+2,FIND("(",ER101)-FIND(":",ER101)-3),LEFT(ER101,FIND("(",ER101)-2)))</f>
        <v/>
      </c>
      <c r="EL101" s="95" t="str">
        <f>IF(ER101="","",MID(ER101,FIND("(",ER101)+1,4))</f>
        <v/>
      </c>
      <c r="EM101" s="96" t="str">
        <f>IF(ISNUMBER(SEARCH("*female*",ER101)),"female",IF(ISNUMBER(SEARCH("*male*",ER101)),"male",""))</f>
        <v/>
      </c>
      <c r="EN101" s="97" t="str">
        <f>IF(ER101="","",IF(ISERROR(MID(ER101,FIND("male,",ER101)+6,(FIND(")",ER101)-(FIND("male,",ER101)+6))))=TRUE,"missing/error",MID(ER101,FIND("male,",ER101)+6,(FIND(")",ER101)-(FIND("male,",ER101)+6)))))</f>
        <v/>
      </c>
      <c r="EO101" s="98" t="str">
        <f>IF(EK101="","",(MID(EK101,(SEARCH("^^",SUBSTITUTE(EK101," ","^^",LEN(EK101)-LEN(SUBSTITUTE(EK101," ","")))))+1,99)&amp;"_"&amp;LEFT(EK101,FIND(" ",EK101)-1)&amp;"_"&amp;EL101))</f>
        <v/>
      </c>
      <c r="EQ101" s="89"/>
      <c r="ER101" s="158"/>
      <c r="ES101" s="90"/>
      <c r="ET101" s="91"/>
      <c r="EU101" s="92"/>
      <c r="EV101" s="93"/>
      <c r="EW101" s="94"/>
      <c r="EX101" s="95"/>
      <c r="EY101" s="96"/>
      <c r="EZ101" s="97"/>
      <c r="FA101" s="98"/>
      <c r="FC101" s="89"/>
      <c r="FD101" s="158"/>
      <c r="FE101" s="90" t="str">
        <f t="shared" si="282"/>
        <v/>
      </c>
      <c r="FF101" s="91" t="str">
        <f t="shared" si="283"/>
        <v/>
      </c>
      <c r="FG101" s="92" t="str">
        <f t="shared" si="284"/>
        <v/>
      </c>
      <c r="FH101" s="93" t="str">
        <f t="shared" si="285"/>
        <v/>
      </c>
      <c r="FI101" s="94" t="str">
        <f t="shared" si="286"/>
        <v/>
      </c>
      <c r="FJ101" s="95" t="str">
        <f t="shared" si="287"/>
        <v/>
      </c>
      <c r="FK101" s="96" t="str">
        <f t="shared" si="288"/>
        <v/>
      </c>
      <c r="FL101" s="97" t="str">
        <f t="shared" si="289"/>
        <v/>
      </c>
      <c r="FM101" s="98" t="str">
        <f t="shared" si="290"/>
        <v/>
      </c>
      <c r="FO101" s="89"/>
      <c r="FP101" s="217"/>
      <c r="FQ101" s="90"/>
      <c r="FR101" s="91"/>
      <c r="FS101" s="92"/>
      <c r="FT101" s="93"/>
      <c r="FU101" s="94"/>
      <c r="FV101" s="95"/>
      <c r="FW101" s="96"/>
      <c r="FX101" s="97"/>
      <c r="FY101" s="98"/>
      <c r="GA101" s="89"/>
      <c r="GB101" s="158"/>
      <c r="GC101" s="90"/>
      <c r="GD101" s="91"/>
      <c r="GE101" s="92"/>
      <c r="GF101" s="93"/>
      <c r="GG101" s="94"/>
      <c r="GH101" s="95"/>
      <c r="GI101" s="96"/>
      <c r="GJ101" s="97"/>
      <c r="GK101" s="98"/>
      <c r="GM101" s="89"/>
      <c r="GN101" s="158"/>
      <c r="GO101" s="90"/>
      <c r="GP101" s="91"/>
      <c r="GQ101" s="92"/>
      <c r="GR101" s="93"/>
      <c r="GS101" s="94"/>
      <c r="GT101" s="95"/>
      <c r="GU101" s="96"/>
      <c r="GV101" s="97"/>
      <c r="GW101" s="98"/>
      <c r="GY101" s="89"/>
      <c r="GZ101" s="158"/>
      <c r="HA101" s="90"/>
      <c r="HB101" s="91"/>
      <c r="HC101" s="92"/>
      <c r="HD101" s="93"/>
      <c r="HE101" s="94"/>
      <c r="HF101" s="95"/>
      <c r="HG101" s="96"/>
      <c r="HH101" s="97"/>
      <c r="HI101" s="98"/>
      <c r="HK101" s="89"/>
      <c r="HL101" s="158"/>
      <c r="HM101" s="90"/>
      <c r="HN101" s="91"/>
      <c r="HO101" s="92"/>
      <c r="HP101" s="93"/>
      <c r="HQ101" s="94"/>
      <c r="HR101" s="95"/>
      <c r="HS101" s="96"/>
      <c r="HT101" s="97"/>
      <c r="HU101" s="98"/>
      <c r="HW101" s="89"/>
      <c r="HX101" s="158"/>
      <c r="HY101" s="90"/>
      <c r="HZ101" s="91"/>
      <c r="IA101" s="92"/>
      <c r="IB101" s="93"/>
      <c r="IC101" s="94"/>
      <c r="ID101" s="95"/>
      <c r="IE101" s="96"/>
      <c r="IF101" s="97"/>
      <c r="IG101" s="98"/>
      <c r="II101" s="89"/>
      <c r="IJ101" s="158"/>
      <c r="IK101" s="90"/>
      <c r="IL101" s="91"/>
      <c r="IM101" s="92"/>
      <c r="IN101" s="93"/>
      <c r="IO101" s="94"/>
      <c r="IP101" s="95"/>
      <c r="IQ101" s="96"/>
      <c r="IR101" s="97"/>
      <c r="IS101" s="98"/>
      <c r="IU101" s="89"/>
      <c r="IV101" s="158"/>
      <c r="IW101" s="90"/>
      <c r="IX101" s="91"/>
      <c r="IY101" s="92"/>
      <c r="IZ101" s="93"/>
      <c r="JA101" s="94"/>
      <c r="JB101" s="95"/>
      <c r="JC101" s="96"/>
      <c r="JD101" s="97"/>
      <c r="JE101" s="98"/>
      <c r="JG101" s="89"/>
      <c r="JH101" s="146"/>
      <c r="JI101" s="90"/>
      <c r="JJ101" s="91"/>
      <c r="JK101" s="92"/>
      <c r="JL101" s="93"/>
      <c r="JM101" s="94"/>
      <c r="JN101" s="95"/>
      <c r="JO101" s="96"/>
      <c r="JP101" s="97"/>
      <c r="JQ101" s="98"/>
      <c r="JS101" s="89"/>
      <c r="JT101" s="146"/>
      <c r="JU101" s="90"/>
      <c r="JV101" s="91"/>
      <c r="JW101" s="92"/>
      <c r="JX101" s="93"/>
      <c r="JY101" s="94"/>
      <c r="JZ101" s="95"/>
      <c r="KA101" s="96"/>
      <c r="KB101" s="97"/>
      <c r="KC101" s="98"/>
      <c r="KE101" s="89"/>
      <c r="KF101" s="146"/>
    </row>
    <row r="102" spans="1:292" ht="13.5" customHeight="1">
      <c r="A102" s="16"/>
      <c r="B102" s="89" t="s">
        <v>1548</v>
      </c>
      <c r="C102" s="2" t="s">
        <v>1549</v>
      </c>
      <c r="E102" s="90"/>
      <c r="F102" s="91"/>
      <c r="G102" s="92"/>
      <c r="H102" s="93"/>
      <c r="I102" s="94"/>
      <c r="J102" s="95"/>
      <c r="K102" s="96"/>
      <c r="L102" s="97"/>
      <c r="M102" s="98"/>
      <c r="O102" s="89"/>
      <c r="P102" s="158"/>
      <c r="Q102" s="90"/>
      <c r="R102" s="91"/>
      <c r="S102" s="92"/>
      <c r="T102" s="93"/>
      <c r="U102" s="94"/>
      <c r="V102" s="95"/>
      <c r="W102" s="96"/>
      <c r="X102" s="97"/>
      <c r="Y102" s="98"/>
      <c r="AA102" s="89"/>
      <c r="AB102" s="158"/>
      <c r="AC102" s="90"/>
      <c r="AD102" s="91"/>
      <c r="AE102" s="92"/>
      <c r="AF102" s="93"/>
      <c r="AG102" s="94"/>
      <c r="AH102" s="95"/>
      <c r="AI102" s="96"/>
      <c r="AJ102" s="97"/>
      <c r="AK102" s="98"/>
      <c r="AM102" s="89"/>
      <c r="AN102" s="158"/>
      <c r="AO102" s="90"/>
      <c r="AP102" s="91"/>
      <c r="AQ102" s="92"/>
      <c r="AR102" s="93"/>
      <c r="AS102" s="94"/>
      <c r="AT102" s="95"/>
      <c r="AU102" s="96"/>
      <c r="AV102" s="97"/>
      <c r="AW102" s="98"/>
      <c r="AY102" s="89"/>
      <c r="AZ102" s="158"/>
      <c r="BA102" s="90"/>
      <c r="BB102" s="91"/>
      <c r="BC102" s="92"/>
      <c r="BD102" s="93"/>
      <c r="BE102" s="94"/>
      <c r="BF102" s="95"/>
      <c r="BG102" s="96"/>
      <c r="BH102" s="97"/>
      <c r="BI102" s="98"/>
      <c r="BK102" s="89"/>
      <c r="BL102" s="158"/>
      <c r="BM102" s="90"/>
      <c r="BN102" s="91"/>
      <c r="BO102" s="92"/>
      <c r="BP102" s="93"/>
      <c r="BQ102" s="94"/>
      <c r="BR102" s="95"/>
      <c r="BS102" s="96"/>
      <c r="BT102" s="97"/>
      <c r="BU102" s="98"/>
      <c r="BW102" s="89"/>
      <c r="BX102" s="158"/>
      <c r="BY102" s="90"/>
      <c r="BZ102" s="91"/>
      <c r="CA102" s="92"/>
      <c r="CB102" s="93"/>
      <c r="CC102" s="94"/>
      <c r="CD102" s="95"/>
      <c r="CE102" s="96"/>
      <c r="CF102" s="97"/>
      <c r="CG102" s="98"/>
      <c r="CI102" s="89"/>
      <c r="CJ102" s="158"/>
      <c r="CK102" s="90"/>
      <c r="CL102" s="91"/>
      <c r="CM102" s="92"/>
      <c r="CN102" s="93"/>
      <c r="CO102" s="94"/>
      <c r="CP102" s="95"/>
      <c r="CQ102" s="96"/>
      <c r="CR102" s="97"/>
      <c r="CS102" s="98"/>
      <c r="CU102" s="89"/>
      <c r="CV102" s="158"/>
      <c r="CW102" s="90"/>
      <c r="CX102" s="91"/>
      <c r="CY102" s="92"/>
      <c r="CZ102" s="93"/>
      <c r="DA102" s="94"/>
      <c r="DB102" s="95"/>
      <c r="DC102" s="96"/>
      <c r="DD102" s="97"/>
      <c r="DE102" s="98"/>
      <c r="DG102" s="89"/>
      <c r="DH102" s="158"/>
      <c r="DI102" s="90"/>
      <c r="DJ102" s="91"/>
      <c r="DK102" s="92"/>
      <c r="DL102" s="93"/>
      <c r="DM102" s="94"/>
      <c r="DN102" s="95"/>
      <c r="DO102" s="96"/>
      <c r="DP102" s="97"/>
      <c r="DQ102" s="98"/>
      <c r="DS102" s="89"/>
      <c r="DT102" s="158"/>
      <c r="DU102" s="90"/>
      <c r="DV102" s="91"/>
      <c r="DW102" s="92"/>
      <c r="DX102" s="93"/>
      <c r="DY102" s="94"/>
      <c r="DZ102" s="95"/>
      <c r="EA102" s="96"/>
      <c r="EB102" s="97"/>
      <c r="EC102" s="98"/>
      <c r="EE102" s="89"/>
      <c r="EF102" s="158"/>
      <c r="EG102" s="90">
        <f>IF(EK102="","",EG$3)</f>
        <v>43765</v>
      </c>
      <c r="EH102" s="91" t="str">
        <f>IF(EK102="","",EG$1)</f>
        <v>Michel I</v>
      </c>
      <c r="EI102" s="92">
        <f>IF(EK102="","",EG$2)</f>
        <v>41923</v>
      </c>
      <c r="EJ102" s="93">
        <f>IF(EK102="","",EG$3)</f>
        <v>43765</v>
      </c>
      <c r="EK102" s="94" t="str">
        <f>IF(ER102="","",IF(ISNUMBER(SEARCH(":",ER102)),MID(ER102,FIND(":",ER102)+2,FIND("(",ER102)-FIND(":",ER102)-3),LEFT(ER102,FIND("(",ER102)-2)))</f>
        <v>Didier Reynders</v>
      </c>
      <c r="EL102" s="95" t="str">
        <f>IF(ER102="","",MID(ER102,FIND("(",ER102)+1,4))</f>
        <v>1958</v>
      </c>
      <c r="EM102" s="96" t="str">
        <f>IF(ISNUMBER(SEARCH("*female*",ER102)),"female",IF(ISNUMBER(SEARCH("*male*",ER102)),"male",""))</f>
        <v>male</v>
      </c>
      <c r="EN102" s="310" t="str">
        <f>IF(ER102="","",IF(ISERROR(MID(ER102,FIND("male,",ER102)+6,(FIND(")",ER102)-(FIND("male,",ER102)+6))))=TRUE,"missing/error",MID(ER102,FIND("male,",ER102)+6,(FIND(")",ER102)-(FIND("male,",ER102)+6)))))</f>
        <v>be_mr01</v>
      </c>
      <c r="EO102" s="98" t="str">
        <f>IF(EK102="","",(MID(EK102,(SEARCH("^^",SUBSTITUTE(EK102," ","^^",LEN(EK102)-LEN(SUBSTITUTE(EK102," ","")))))+1,99)&amp;"_"&amp;LEFT(EK102,FIND(" ",EK102)-1)&amp;"_"&amp;EL102))</f>
        <v>Reynders_Didier_1958</v>
      </c>
      <c r="EQ102" s="89"/>
      <c r="ER102" s="218" t="s">
        <v>1581</v>
      </c>
      <c r="ES102" s="90">
        <f>IF(EW102="","",ES$3)</f>
        <v>44105</v>
      </c>
      <c r="ET102" s="91" t="str">
        <f>IF(EW102="","",ES$1)</f>
        <v>Wilmes I</v>
      </c>
      <c r="EU102" s="92">
        <f>IF(EW102="","",ES$2)</f>
        <v>43765</v>
      </c>
      <c r="EV102" s="93">
        <f>IF(EW102="","",ES$3)</f>
        <v>44105</v>
      </c>
      <c r="EW102" s="94" t="str">
        <f>IF(FD102="","",IF(ISNUMBER(SEARCH(":",FD102)),MID(FD102,FIND(":",FD102)+2,FIND("(",FD102)-FIND(":",FD102)-3),LEFT(FD102,FIND("(",FD102)-2)))</f>
        <v>Didier Reynders</v>
      </c>
      <c r="EX102" s="95" t="str">
        <f>IF(FD102="","",MID(FD102,FIND("(",FD102)+1,4))</f>
        <v>1958</v>
      </c>
      <c r="EY102" s="96" t="str">
        <f>IF(ISNUMBER(SEARCH("*female*",FD102)),"female",IF(ISNUMBER(SEARCH("*male*",FD102)),"male",""))</f>
        <v>male</v>
      </c>
      <c r="EZ102" s="97" t="str">
        <f>IF(FD102="","",IF(ISERROR(MID(FD102,FIND("male,",FD102)+6,(FIND(")",FD102)-(FIND("male,",FD102)+6))))=TRUE,"missing/error",MID(FD102,FIND("male,",FD102)+6,(FIND(")",FD102)-(FIND("male,",FD102)+6)))))</f>
        <v>be_mr01</v>
      </c>
      <c r="FA102" s="98" t="str">
        <f>IF(EW102="","",(MID(EW102,(SEARCH("^^",SUBSTITUTE(EW102," ","^^",LEN(EW102)-LEN(SUBSTITUTE(EW102," ","")))))+1,99)&amp;"_"&amp;LEFT(EW102,FIND(" ",EW102)-1)&amp;"_"&amp;EX102))</f>
        <v>Reynders_Didier_1958</v>
      </c>
      <c r="FC102" s="89"/>
      <c r="FD102" s="218" t="s">
        <v>1581</v>
      </c>
      <c r="FE102" s="90" t="str">
        <f t="shared" si="282"/>
        <v/>
      </c>
      <c r="FF102" s="91" t="str">
        <f t="shared" si="283"/>
        <v/>
      </c>
      <c r="FG102" s="92" t="str">
        <f t="shared" si="284"/>
        <v/>
      </c>
      <c r="FH102" s="93" t="str">
        <f t="shared" si="285"/>
        <v/>
      </c>
      <c r="FI102" s="94" t="str">
        <f t="shared" si="286"/>
        <v/>
      </c>
      <c r="FJ102" s="95" t="str">
        <f t="shared" si="287"/>
        <v/>
      </c>
      <c r="FK102" s="96" t="str">
        <f t="shared" si="288"/>
        <v/>
      </c>
      <c r="FL102" s="97" t="str">
        <f t="shared" si="289"/>
        <v/>
      </c>
      <c r="FM102" s="98" t="str">
        <f t="shared" si="290"/>
        <v/>
      </c>
      <c r="FO102" s="89"/>
      <c r="FP102" s="217"/>
      <c r="FQ102" s="90"/>
      <c r="FR102" s="91"/>
      <c r="FS102" s="92"/>
      <c r="FT102" s="93"/>
      <c r="FU102" s="94"/>
      <c r="FV102" s="95"/>
      <c r="FW102" s="96"/>
      <c r="FX102" s="97"/>
      <c r="FY102" s="98"/>
      <c r="GA102" s="89"/>
      <c r="GB102" s="158"/>
      <c r="GC102" s="90"/>
      <c r="GD102" s="91"/>
      <c r="GE102" s="92"/>
      <c r="GF102" s="93"/>
      <c r="GG102" s="94"/>
      <c r="GH102" s="95"/>
      <c r="GI102" s="96"/>
      <c r="GJ102" s="97"/>
      <c r="GK102" s="98"/>
      <c r="GM102" s="89"/>
      <c r="GN102" s="158"/>
      <c r="GO102" s="90"/>
      <c r="GP102" s="91"/>
      <c r="GQ102" s="92"/>
      <c r="GR102" s="93"/>
      <c r="GS102" s="94"/>
      <c r="GT102" s="95"/>
      <c r="GU102" s="96"/>
      <c r="GV102" s="97"/>
      <c r="GW102" s="98"/>
      <c r="GY102" s="89"/>
      <c r="GZ102" s="158"/>
      <c r="HA102" s="90"/>
      <c r="HB102" s="91"/>
      <c r="HC102" s="92"/>
      <c r="HD102" s="93"/>
      <c r="HE102" s="94"/>
      <c r="HF102" s="95"/>
      <c r="HG102" s="96"/>
      <c r="HH102" s="97"/>
      <c r="HI102" s="98"/>
      <c r="HK102" s="89"/>
      <c r="HL102" s="158"/>
      <c r="HM102" s="90"/>
      <c r="HN102" s="91"/>
      <c r="HO102" s="92"/>
      <c r="HP102" s="93"/>
      <c r="HQ102" s="94"/>
      <c r="HR102" s="95"/>
      <c r="HS102" s="96"/>
      <c r="HT102" s="97"/>
      <c r="HU102" s="98"/>
      <c r="HW102" s="89"/>
      <c r="HX102" s="158"/>
      <c r="HY102" s="90"/>
      <c r="HZ102" s="91"/>
      <c r="IA102" s="92"/>
      <c r="IB102" s="93"/>
      <c r="IC102" s="94"/>
      <c r="ID102" s="95"/>
      <c r="IE102" s="96"/>
      <c r="IF102" s="97"/>
      <c r="IG102" s="98"/>
      <c r="II102" s="89"/>
      <c r="IJ102" s="158"/>
      <c r="IK102" s="90"/>
      <c r="IL102" s="91"/>
      <c r="IM102" s="92"/>
      <c r="IN102" s="93"/>
      <c r="IO102" s="94"/>
      <c r="IP102" s="95"/>
      <c r="IQ102" s="96"/>
      <c r="IR102" s="97"/>
      <c r="IS102" s="98"/>
      <c r="IU102" s="89"/>
      <c r="IV102" s="158"/>
      <c r="IW102" s="90"/>
      <c r="IX102" s="91"/>
      <c r="IY102" s="92"/>
      <c r="IZ102" s="93"/>
      <c r="JA102" s="94"/>
      <c r="JB102" s="95"/>
      <c r="JC102" s="96"/>
      <c r="JD102" s="97"/>
      <c r="JE102" s="98"/>
      <c r="JG102" s="89"/>
      <c r="JH102" s="146"/>
      <c r="JI102" s="90"/>
      <c r="JJ102" s="91"/>
      <c r="JK102" s="92"/>
      <c r="JL102" s="93"/>
      <c r="JM102" s="94"/>
      <c r="JN102" s="95"/>
      <c r="JO102" s="96"/>
      <c r="JP102" s="97"/>
      <c r="JQ102" s="98"/>
      <c r="JS102" s="89"/>
      <c r="JT102" s="146"/>
      <c r="JU102" s="90"/>
      <c r="JV102" s="91"/>
      <c r="JW102" s="92"/>
      <c r="JX102" s="93"/>
      <c r="JY102" s="94"/>
      <c r="JZ102" s="95"/>
      <c r="KA102" s="96"/>
      <c r="KB102" s="97"/>
      <c r="KC102" s="98"/>
      <c r="KE102" s="89"/>
      <c r="KF102" s="146"/>
    </row>
    <row r="103" spans="1:292" ht="13.5" customHeight="1">
      <c r="A103" s="16"/>
      <c r="B103" s="89" t="s">
        <v>1687</v>
      </c>
      <c r="E103" s="90"/>
      <c r="F103" s="91"/>
      <c r="G103" s="92"/>
      <c r="H103" s="93"/>
      <c r="I103" s="94"/>
      <c r="J103" s="95"/>
      <c r="K103" s="96"/>
      <c r="L103" s="97"/>
      <c r="M103" s="98"/>
      <c r="O103" s="89"/>
      <c r="P103" s="158"/>
      <c r="Q103" s="90"/>
      <c r="R103" s="91"/>
      <c r="S103" s="92"/>
      <c r="T103" s="93"/>
      <c r="U103" s="94"/>
      <c r="V103" s="95"/>
      <c r="W103" s="96"/>
      <c r="X103" s="97"/>
      <c r="Y103" s="98"/>
      <c r="AA103" s="89"/>
      <c r="AB103" s="158"/>
      <c r="AC103" s="90"/>
      <c r="AD103" s="91"/>
      <c r="AE103" s="92"/>
      <c r="AF103" s="93"/>
      <c r="AG103" s="94"/>
      <c r="AH103" s="95"/>
      <c r="AI103" s="96"/>
      <c r="AJ103" s="97"/>
      <c r="AK103" s="98"/>
      <c r="AM103" s="89"/>
      <c r="AN103" s="158"/>
      <c r="AO103" s="90"/>
      <c r="AP103" s="91"/>
      <c r="AQ103" s="92"/>
      <c r="AR103" s="93"/>
      <c r="AS103" s="94"/>
      <c r="AT103" s="95"/>
      <c r="AU103" s="96"/>
      <c r="AV103" s="97"/>
      <c r="AW103" s="98"/>
      <c r="AY103" s="89"/>
      <c r="AZ103" s="158"/>
      <c r="BA103" s="90"/>
      <c r="BB103" s="91"/>
      <c r="BC103" s="92"/>
      <c r="BD103" s="93"/>
      <c r="BE103" s="94"/>
      <c r="BF103" s="95"/>
      <c r="BG103" s="96"/>
      <c r="BH103" s="97"/>
      <c r="BI103" s="98"/>
      <c r="BK103" s="89"/>
      <c r="BL103" s="158"/>
      <c r="BM103" s="90"/>
      <c r="BN103" s="91"/>
      <c r="BO103" s="92"/>
      <c r="BP103" s="93"/>
      <c r="BQ103" s="94"/>
      <c r="BR103" s="95"/>
      <c r="BS103" s="96"/>
      <c r="BT103" s="97"/>
      <c r="BU103" s="98"/>
      <c r="BW103" s="89"/>
      <c r="BX103" s="158"/>
      <c r="BY103" s="90"/>
      <c r="BZ103" s="91"/>
      <c r="CA103" s="92"/>
      <c r="CB103" s="93"/>
      <c r="CC103" s="94"/>
      <c r="CD103" s="95"/>
      <c r="CE103" s="96"/>
      <c r="CF103" s="97"/>
      <c r="CG103" s="98"/>
      <c r="CI103" s="89"/>
      <c r="CJ103" s="158"/>
      <c r="CK103" s="90"/>
      <c r="CL103" s="91"/>
      <c r="CM103" s="92"/>
      <c r="CN103" s="93"/>
      <c r="CO103" s="94"/>
      <c r="CP103" s="95"/>
      <c r="CQ103" s="96"/>
      <c r="CR103" s="97"/>
      <c r="CS103" s="98"/>
      <c r="CU103" s="89"/>
      <c r="CV103" s="158"/>
      <c r="CW103" s="90"/>
      <c r="CX103" s="91"/>
      <c r="CY103" s="92"/>
      <c r="CZ103" s="93"/>
      <c r="DA103" s="94"/>
      <c r="DB103" s="95"/>
      <c r="DC103" s="96"/>
      <c r="DD103" s="97"/>
      <c r="DE103" s="98"/>
      <c r="DG103" s="89"/>
      <c r="DH103" s="158"/>
      <c r="DI103" s="90"/>
      <c r="DJ103" s="91"/>
      <c r="DK103" s="92"/>
      <c r="DL103" s="93"/>
      <c r="DM103" s="94"/>
      <c r="DN103" s="95"/>
      <c r="DO103" s="96"/>
      <c r="DP103" s="97"/>
      <c r="DQ103" s="98"/>
      <c r="DS103" s="89"/>
      <c r="DT103" s="158"/>
      <c r="DU103" s="90"/>
      <c r="DV103" s="91"/>
      <c r="DW103" s="92"/>
      <c r="DX103" s="93"/>
      <c r="DY103" s="94"/>
      <c r="DZ103" s="95"/>
      <c r="EA103" s="96"/>
      <c r="EB103" s="97"/>
      <c r="EC103" s="98"/>
      <c r="EE103" s="89"/>
      <c r="EF103" s="158"/>
      <c r="EG103" s="90"/>
      <c r="EH103" s="91"/>
      <c r="EI103" s="92"/>
      <c r="EJ103" s="93"/>
      <c r="EK103" s="94"/>
      <c r="EL103" s="95"/>
      <c r="EM103" s="96"/>
      <c r="EN103" s="310"/>
      <c r="EO103" s="98"/>
      <c r="EQ103" s="89"/>
      <c r="ER103" s="218"/>
      <c r="ES103" s="90"/>
      <c r="ET103" s="91"/>
      <c r="EU103" s="92"/>
      <c r="EV103" s="93"/>
      <c r="EW103" s="94"/>
      <c r="EX103" s="95"/>
      <c r="EY103" s="96"/>
      <c r="EZ103" s="97"/>
      <c r="FA103" s="98"/>
      <c r="FC103" s="89"/>
      <c r="FD103" s="218"/>
      <c r="FE103" s="90">
        <f t="shared" si="282"/>
        <v>45291</v>
      </c>
      <c r="FF103" s="91" t="str">
        <f t="shared" si="283"/>
        <v>De Croo I</v>
      </c>
      <c r="FG103" s="92">
        <f t="shared" si="284"/>
        <v>44105</v>
      </c>
      <c r="FH103" s="93">
        <v>44673</v>
      </c>
      <c r="FI103" s="94" t="str">
        <f t="shared" si="286"/>
        <v>Sophie Wilmes</v>
      </c>
      <c r="FJ103" s="95" t="str">
        <f t="shared" si="287"/>
        <v>1975</v>
      </c>
      <c r="FK103" s="96" t="str">
        <f t="shared" si="288"/>
        <v>female</v>
      </c>
      <c r="FL103" s="97" t="str">
        <f t="shared" si="289"/>
        <v>be_mr01</v>
      </c>
      <c r="FM103" s="98" t="str">
        <f t="shared" si="290"/>
        <v>Wilmes_Sophie_1975</v>
      </c>
      <c r="FO103" s="89" t="s">
        <v>1707</v>
      </c>
      <c r="FP103" s="158" t="s">
        <v>1617</v>
      </c>
      <c r="FQ103" s="90"/>
      <c r="FR103" s="91"/>
      <c r="FS103" s="92"/>
      <c r="FT103" s="93"/>
      <c r="FU103" s="94"/>
      <c r="FV103" s="95"/>
      <c r="FW103" s="96"/>
      <c r="FX103" s="97"/>
      <c r="FY103" s="98"/>
      <c r="GA103" s="89"/>
      <c r="GB103" s="158"/>
      <c r="GC103" s="90"/>
      <c r="GD103" s="91"/>
      <c r="GE103" s="92"/>
      <c r="GF103" s="93"/>
      <c r="GG103" s="94"/>
      <c r="GH103" s="95"/>
      <c r="GI103" s="96"/>
      <c r="GJ103" s="97"/>
      <c r="GK103" s="98"/>
      <c r="GM103" s="89"/>
      <c r="GN103" s="158"/>
      <c r="GO103" s="90"/>
      <c r="GP103" s="91"/>
      <c r="GQ103" s="92"/>
      <c r="GR103" s="93"/>
      <c r="GS103" s="94"/>
      <c r="GT103" s="95"/>
      <c r="GU103" s="96"/>
      <c r="GV103" s="97"/>
      <c r="GW103" s="98"/>
      <c r="GY103" s="89"/>
      <c r="GZ103" s="158"/>
      <c r="HA103" s="90"/>
      <c r="HB103" s="91"/>
      <c r="HC103" s="92"/>
      <c r="HD103" s="93"/>
      <c r="HE103" s="94"/>
      <c r="HF103" s="95"/>
      <c r="HG103" s="96"/>
      <c r="HH103" s="97"/>
      <c r="HI103" s="98"/>
      <c r="HK103" s="89"/>
      <c r="HL103" s="158"/>
      <c r="HM103" s="90"/>
      <c r="HN103" s="91"/>
      <c r="HO103" s="92"/>
      <c r="HP103" s="93"/>
      <c r="HQ103" s="94"/>
      <c r="HR103" s="95"/>
      <c r="HS103" s="96"/>
      <c r="HT103" s="97"/>
      <c r="HU103" s="98"/>
      <c r="HW103" s="89"/>
      <c r="HX103" s="158"/>
      <c r="HY103" s="90"/>
      <c r="HZ103" s="91"/>
      <c r="IA103" s="92"/>
      <c r="IB103" s="93"/>
      <c r="IC103" s="94"/>
      <c r="ID103" s="95"/>
      <c r="IE103" s="96"/>
      <c r="IF103" s="97"/>
      <c r="IG103" s="98"/>
      <c r="II103" s="89"/>
      <c r="IJ103" s="158"/>
      <c r="IK103" s="90"/>
      <c r="IL103" s="91"/>
      <c r="IM103" s="92"/>
      <c r="IN103" s="93"/>
      <c r="IO103" s="94"/>
      <c r="IP103" s="95"/>
      <c r="IQ103" s="96"/>
      <c r="IR103" s="97"/>
      <c r="IS103" s="98"/>
      <c r="IU103" s="89"/>
      <c r="IV103" s="158"/>
      <c r="IW103" s="90"/>
      <c r="IX103" s="91"/>
      <c r="IY103" s="92"/>
      <c r="IZ103" s="93"/>
      <c r="JA103" s="94"/>
      <c r="JB103" s="95"/>
      <c r="JC103" s="96"/>
      <c r="JD103" s="97"/>
      <c r="JE103" s="98"/>
      <c r="JG103" s="89"/>
      <c r="JH103" s="146"/>
      <c r="JI103" s="90"/>
      <c r="JJ103" s="91"/>
      <c r="JK103" s="92"/>
      <c r="JL103" s="93"/>
      <c r="JM103" s="94"/>
      <c r="JN103" s="95"/>
      <c r="JO103" s="96"/>
      <c r="JP103" s="97"/>
      <c r="JQ103" s="98"/>
      <c r="JS103" s="89"/>
      <c r="JT103" s="146"/>
      <c r="JU103" s="90"/>
      <c r="JV103" s="91"/>
      <c r="JW103" s="92"/>
      <c r="JX103" s="93"/>
      <c r="JY103" s="94"/>
      <c r="JZ103" s="95"/>
      <c r="KA103" s="96"/>
      <c r="KB103" s="97"/>
      <c r="KC103" s="98"/>
      <c r="KE103" s="89"/>
      <c r="KF103" s="146"/>
    </row>
    <row r="104" spans="1:292" ht="13.5" customHeight="1">
      <c r="A104" s="16"/>
      <c r="B104" s="89" t="s">
        <v>1687</v>
      </c>
      <c r="E104" s="90"/>
      <c r="F104" s="91"/>
      <c r="G104" s="92"/>
      <c r="H104" s="93"/>
      <c r="I104" s="94"/>
      <c r="J104" s="95"/>
      <c r="K104" s="96"/>
      <c r="L104" s="97"/>
      <c r="M104" s="98"/>
      <c r="O104" s="89"/>
      <c r="P104" s="158"/>
      <c r="Q104" s="90"/>
      <c r="R104" s="91"/>
      <c r="S104" s="92"/>
      <c r="T104" s="93"/>
      <c r="U104" s="94"/>
      <c r="V104" s="95"/>
      <c r="W104" s="96"/>
      <c r="X104" s="97"/>
      <c r="Y104" s="98"/>
      <c r="AA104" s="89"/>
      <c r="AB104" s="158"/>
      <c r="AC104" s="90"/>
      <c r="AD104" s="91"/>
      <c r="AE104" s="92"/>
      <c r="AF104" s="93"/>
      <c r="AG104" s="94"/>
      <c r="AH104" s="95"/>
      <c r="AI104" s="96"/>
      <c r="AJ104" s="97"/>
      <c r="AK104" s="98"/>
      <c r="AM104" s="89"/>
      <c r="AN104" s="158"/>
      <c r="AO104" s="90"/>
      <c r="AP104" s="91"/>
      <c r="AQ104" s="92"/>
      <c r="AR104" s="93"/>
      <c r="AS104" s="94"/>
      <c r="AT104" s="95"/>
      <c r="AU104" s="96"/>
      <c r="AV104" s="97"/>
      <c r="AW104" s="98"/>
      <c r="AY104" s="89"/>
      <c r="AZ104" s="158"/>
      <c r="BA104" s="90"/>
      <c r="BB104" s="91"/>
      <c r="BC104" s="92"/>
      <c r="BD104" s="93"/>
      <c r="BE104" s="94"/>
      <c r="BF104" s="95"/>
      <c r="BG104" s="96"/>
      <c r="BH104" s="97"/>
      <c r="BI104" s="98"/>
      <c r="BK104" s="89"/>
      <c r="BL104" s="158"/>
      <c r="BM104" s="90"/>
      <c r="BN104" s="91"/>
      <c r="BO104" s="92"/>
      <c r="BP104" s="93"/>
      <c r="BQ104" s="94"/>
      <c r="BR104" s="95"/>
      <c r="BS104" s="96"/>
      <c r="BT104" s="97"/>
      <c r="BU104" s="98"/>
      <c r="BW104" s="89"/>
      <c r="BX104" s="158"/>
      <c r="BY104" s="90"/>
      <c r="BZ104" s="91"/>
      <c r="CA104" s="92"/>
      <c r="CB104" s="93"/>
      <c r="CC104" s="94"/>
      <c r="CD104" s="95"/>
      <c r="CE104" s="96"/>
      <c r="CF104" s="97"/>
      <c r="CG104" s="98"/>
      <c r="CI104" s="89"/>
      <c r="CJ104" s="158"/>
      <c r="CK104" s="90"/>
      <c r="CL104" s="91"/>
      <c r="CM104" s="92"/>
      <c r="CN104" s="93"/>
      <c r="CO104" s="94"/>
      <c r="CP104" s="95"/>
      <c r="CQ104" s="96"/>
      <c r="CR104" s="97"/>
      <c r="CS104" s="98"/>
      <c r="CU104" s="89"/>
      <c r="CV104" s="158"/>
      <c r="CW104" s="90"/>
      <c r="CX104" s="91"/>
      <c r="CY104" s="92"/>
      <c r="CZ104" s="93"/>
      <c r="DA104" s="94"/>
      <c r="DB104" s="95"/>
      <c r="DC104" s="96"/>
      <c r="DD104" s="97"/>
      <c r="DE104" s="98"/>
      <c r="DG104" s="89"/>
      <c r="DH104" s="158"/>
      <c r="DI104" s="90"/>
      <c r="DJ104" s="91"/>
      <c r="DK104" s="92"/>
      <c r="DL104" s="93"/>
      <c r="DM104" s="94"/>
      <c r="DN104" s="95"/>
      <c r="DO104" s="96"/>
      <c r="DP104" s="97"/>
      <c r="DQ104" s="98"/>
      <c r="DS104" s="89"/>
      <c r="DT104" s="158"/>
      <c r="DU104" s="90"/>
      <c r="DV104" s="91"/>
      <c r="DW104" s="92"/>
      <c r="DX104" s="93"/>
      <c r="DY104" s="94"/>
      <c r="DZ104" s="95"/>
      <c r="EA104" s="96"/>
      <c r="EB104" s="97"/>
      <c r="EC104" s="98"/>
      <c r="EE104" s="89"/>
      <c r="EF104" s="158"/>
      <c r="EG104" s="90"/>
      <c r="EH104" s="91"/>
      <c r="EI104" s="92"/>
      <c r="EJ104" s="93"/>
      <c r="EK104" s="94"/>
      <c r="EL104" s="95"/>
      <c r="EM104" s="96"/>
      <c r="EN104" s="310"/>
      <c r="EO104" s="98"/>
      <c r="EQ104" s="89"/>
      <c r="ER104" s="218"/>
      <c r="ES104" s="90"/>
      <c r="ET104" s="91"/>
      <c r="EU104" s="92"/>
      <c r="EV104" s="93"/>
      <c r="EW104" s="94"/>
      <c r="EX104" s="95"/>
      <c r="EY104" s="96"/>
      <c r="EZ104" s="97"/>
      <c r="FA104" s="98"/>
      <c r="FC104" s="89"/>
      <c r="FD104" s="218"/>
      <c r="FE104" s="90">
        <f t="shared" si="282"/>
        <v>45291</v>
      </c>
      <c r="FF104" s="91" t="str">
        <f t="shared" si="283"/>
        <v>De Croo I</v>
      </c>
      <c r="FG104" s="93">
        <v>44673</v>
      </c>
      <c r="FH104" s="93">
        <v>44757</v>
      </c>
      <c r="FI104" s="94" t="str">
        <f t="shared" si="286"/>
        <v>Alexander De Croo</v>
      </c>
      <c r="FJ104" s="95" t="str">
        <f t="shared" si="287"/>
        <v>1975</v>
      </c>
      <c r="FK104" s="96" t="str">
        <f t="shared" si="288"/>
        <v>male</v>
      </c>
      <c r="FL104" s="97" t="str">
        <f t="shared" si="289"/>
        <v>be_ovld01</v>
      </c>
      <c r="FM104" s="98" t="str">
        <f t="shared" si="290"/>
        <v>Croo_Alexander_1975</v>
      </c>
      <c r="FO104" s="89"/>
      <c r="FP104" s="158" t="s">
        <v>1595</v>
      </c>
      <c r="FQ104" s="90"/>
      <c r="FR104" s="91"/>
      <c r="FS104" s="92"/>
      <c r="FT104" s="93"/>
      <c r="FU104" s="94"/>
      <c r="FV104" s="95"/>
      <c r="FW104" s="96"/>
      <c r="FX104" s="97"/>
      <c r="FY104" s="98"/>
      <c r="GA104" s="89"/>
      <c r="GB104" s="158"/>
      <c r="GC104" s="90"/>
      <c r="GD104" s="91"/>
      <c r="GE104" s="92"/>
      <c r="GF104" s="93"/>
      <c r="GG104" s="94"/>
      <c r="GH104" s="95"/>
      <c r="GI104" s="96"/>
      <c r="GJ104" s="97"/>
      <c r="GK104" s="98"/>
      <c r="GM104" s="89"/>
      <c r="GN104" s="158"/>
      <c r="GO104" s="90"/>
      <c r="GP104" s="91"/>
      <c r="GQ104" s="92"/>
      <c r="GR104" s="93"/>
      <c r="GS104" s="94"/>
      <c r="GT104" s="95"/>
      <c r="GU104" s="96"/>
      <c r="GV104" s="97"/>
      <c r="GW104" s="98"/>
      <c r="GY104" s="89"/>
      <c r="GZ104" s="158"/>
      <c r="HA104" s="90"/>
      <c r="HB104" s="91"/>
      <c r="HC104" s="92"/>
      <c r="HD104" s="93"/>
      <c r="HE104" s="94"/>
      <c r="HF104" s="95"/>
      <c r="HG104" s="96"/>
      <c r="HH104" s="97"/>
      <c r="HI104" s="98"/>
      <c r="HK104" s="89"/>
      <c r="HL104" s="158"/>
      <c r="HM104" s="90"/>
      <c r="HN104" s="91"/>
      <c r="HO104" s="92"/>
      <c r="HP104" s="93"/>
      <c r="HQ104" s="94"/>
      <c r="HR104" s="95"/>
      <c r="HS104" s="96"/>
      <c r="HT104" s="97"/>
      <c r="HU104" s="98"/>
      <c r="HW104" s="89"/>
      <c r="HX104" s="158"/>
      <c r="HY104" s="90"/>
      <c r="HZ104" s="91"/>
      <c r="IA104" s="92"/>
      <c r="IB104" s="93"/>
      <c r="IC104" s="94"/>
      <c r="ID104" s="95"/>
      <c r="IE104" s="96"/>
      <c r="IF104" s="97"/>
      <c r="IG104" s="98"/>
      <c r="II104" s="89"/>
      <c r="IJ104" s="158"/>
      <c r="IK104" s="90"/>
      <c r="IL104" s="91"/>
      <c r="IM104" s="92"/>
      <c r="IN104" s="93"/>
      <c r="IO104" s="94"/>
      <c r="IP104" s="95"/>
      <c r="IQ104" s="96"/>
      <c r="IR104" s="97"/>
      <c r="IS104" s="98"/>
      <c r="IU104" s="89"/>
      <c r="IV104" s="158"/>
      <c r="IW104" s="90"/>
      <c r="IX104" s="91"/>
      <c r="IY104" s="92"/>
      <c r="IZ104" s="93"/>
      <c r="JA104" s="94"/>
      <c r="JB104" s="95"/>
      <c r="JC104" s="96"/>
      <c r="JD104" s="97"/>
      <c r="JE104" s="98"/>
      <c r="JG104" s="89"/>
      <c r="JH104" s="146"/>
      <c r="JI104" s="90"/>
      <c r="JJ104" s="91"/>
      <c r="JK104" s="92"/>
      <c r="JL104" s="93"/>
      <c r="JM104" s="94"/>
      <c r="JN104" s="95"/>
      <c r="JO104" s="96"/>
      <c r="JP104" s="97"/>
      <c r="JQ104" s="98"/>
      <c r="JS104" s="89"/>
      <c r="JT104" s="146"/>
      <c r="JU104" s="90"/>
      <c r="JV104" s="91"/>
      <c r="JW104" s="92"/>
      <c r="JX104" s="93"/>
      <c r="JY104" s="94"/>
      <c r="JZ104" s="95"/>
      <c r="KA104" s="96"/>
      <c r="KB104" s="97"/>
      <c r="KC104" s="98"/>
      <c r="KE104" s="89"/>
      <c r="KF104" s="146"/>
    </row>
    <row r="105" spans="1:292" ht="13.5" customHeight="1">
      <c r="A105" s="16"/>
      <c r="B105" s="89" t="s">
        <v>1687</v>
      </c>
      <c r="E105" s="90"/>
      <c r="F105" s="91"/>
      <c r="G105" s="92"/>
      <c r="H105" s="93"/>
      <c r="I105" s="94"/>
      <c r="J105" s="95"/>
      <c r="K105" s="96"/>
      <c r="L105" s="97"/>
      <c r="M105" s="98"/>
      <c r="O105" s="89"/>
      <c r="P105" s="158"/>
      <c r="Q105" s="90"/>
      <c r="R105" s="91"/>
      <c r="S105" s="92"/>
      <c r="T105" s="93"/>
      <c r="U105" s="94"/>
      <c r="V105" s="95"/>
      <c r="W105" s="96"/>
      <c r="X105" s="97"/>
      <c r="Y105" s="98"/>
      <c r="AA105" s="89"/>
      <c r="AB105" s="158"/>
      <c r="AC105" s="90"/>
      <c r="AD105" s="91"/>
      <c r="AE105" s="92"/>
      <c r="AF105" s="93"/>
      <c r="AG105" s="94"/>
      <c r="AH105" s="95"/>
      <c r="AI105" s="96"/>
      <c r="AJ105" s="97"/>
      <c r="AK105" s="98"/>
      <c r="AM105" s="89"/>
      <c r="AN105" s="158"/>
      <c r="AO105" s="90"/>
      <c r="AP105" s="91"/>
      <c r="AQ105" s="92"/>
      <c r="AR105" s="93"/>
      <c r="AS105" s="94"/>
      <c r="AT105" s="95"/>
      <c r="AU105" s="96"/>
      <c r="AV105" s="97"/>
      <c r="AW105" s="98"/>
      <c r="AY105" s="89"/>
      <c r="AZ105" s="158"/>
      <c r="BA105" s="90"/>
      <c r="BB105" s="91"/>
      <c r="BC105" s="92"/>
      <c r="BD105" s="93"/>
      <c r="BE105" s="94"/>
      <c r="BF105" s="95"/>
      <c r="BG105" s="96"/>
      <c r="BH105" s="97"/>
      <c r="BI105" s="98"/>
      <c r="BK105" s="89"/>
      <c r="BL105" s="158"/>
      <c r="BM105" s="90"/>
      <c r="BN105" s="91"/>
      <c r="BO105" s="92"/>
      <c r="BP105" s="93"/>
      <c r="BQ105" s="94"/>
      <c r="BR105" s="95"/>
      <c r="BS105" s="96"/>
      <c r="BT105" s="97"/>
      <c r="BU105" s="98"/>
      <c r="BW105" s="89"/>
      <c r="BX105" s="158"/>
      <c r="BY105" s="90"/>
      <c r="BZ105" s="91"/>
      <c r="CA105" s="92"/>
      <c r="CB105" s="93"/>
      <c r="CC105" s="94"/>
      <c r="CD105" s="95"/>
      <c r="CE105" s="96"/>
      <c r="CF105" s="97"/>
      <c r="CG105" s="98"/>
      <c r="CI105" s="89"/>
      <c r="CJ105" s="158"/>
      <c r="CK105" s="90"/>
      <c r="CL105" s="91"/>
      <c r="CM105" s="92"/>
      <c r="CN105" s="93"/>
      <c r="CO105" s="94"/>
      <c r="CP105" s="95"/>
      <c r="CQ105" s="96"/>
      <c r="CR105" s="97"/>
      <c r="CS105" s="98"/>
      <c r="CU105" s="89"/>
      <c r="CV105" s="158"/>
      <c r="CW105" s="90"/>
      <c r="CX105" s="91"/>
      <c r="CY105" s="92"/>
      <c r="CZ105" s="93"/>
      <c r="DA105" s="94"/>
      <c r="DB105" s="95"/>
      <c r="DC105" s="96"/>
      <c r="DD105" s="97"/>
      <c r="DE105" s="98"/>
      <c r="DG105" s="89"/>
      <c r="DH105" s="158"/>
      <c r="DI105" s="90"/>
      <c r="DJ105" s="91"/>
      <c r="DK105" s="92"/>
      <c r="DL105" s="93"/>
      <c r="DM105" s="94"/>
      <c r="DN105" s="95"/>
      <c r="DO105" s="96"/>
      <c r="DP105" s="97"/>
      <c r="DQ105" s="98"/>
      <c r="DS105" s="89"/>
      <c r="DT105" s="158"/>
      <c r="DU105" s="90"/>
      <c r="DV105" s="91"/>
      <c r="DW105" s="92"/>
      <c r="DX105" s="93"/>
      <c r="DY105" s="94"/>
      <c r="DZ105" s="95"/>
      <c r="EA105" s="96"/>
      <c r="EB105" s="97"/>
      <c r="EC105" s="98"/>
      <c r="EE105" s="89"/>
      <c r="EF105" s="158"/>
      <c r="EG105" s="90"/>
      <c r="EH105" s="91"/>
      <c r="EI105" s="92"/>
      <c r="EJ105" s="93"/>
      <c r="EK105" s="94"/>
      <c r="EL105" s="95"/>
      <c r="EM105" s="96"/>
      <c r="EN105" s="310"/>
      <c r="EO105" s="98"/>
      <c r="EQ105" s="89"/>
      <c r="ER105" s="218"/>
      <c r="ES105" s="90"/>
      <c r="ET105" s="91"/>
      <c r="EU105" s="92"/>
      <c r="EV105" s="93"/>
      <c r="EW105" s="94"/>
      <c r="EX105" s="95"/>
      <c r="EY105" s="96"/>
      <c r="EZ105" s="97"/>
      <c r="FA105" s="98"/>
      <c r="FC105" s="89"/>
      <c r="FD105" s="218"/>
      <c r="FE105" s="90">
        <f t="shared" si="282"/>
        <v>45291</v>
      </c>
      <c r="FF105" s="91" t="str">
        <f t="shared" si="283"/>
        <v>De Croo I</v>
      </c>
      <c r="FG105" s="93">
        <v>44757</v>
      </c>
      <c r="FH105" s="93">
        <f t="shared" si="285"/>
        <v>45291</v>
      </c>
      <c r="FI105" s="94" t="str">
        <f t="shared" si="286"/>
        <v>Hadja Lahbib</v>
      </c>
      <c r="FJ105" s="95" t="str">
        <f t="shared" si="287"/>
        <v>1970</v>
      </c>
      <c r="FK105" s="96" t="str">
        <f t="shared" si="288"/>
        <v>female</v>
      </c>
      <c r="FL105" s="97" t="str">
        <f t="shared" si="289"/>
        <v>be_mr01</v>
      </c>
      <c r="FM105" s="98" t="str">
        <f t="shared" si="290"/>
        <v>Lahbib_Hadja_1970</v>
      </c>
      <c r="FO105" s="89"/>
      <c r="FP105" s="158" t="s">
        <v>1711</v>
      </c>
      <c r="FQ105" s="90"/>
      <c r="FR105" s="91"/>
      <c r="FS105" s="92"/>
      <c r="FT105" s="93"/>
      <c r="FU105" s="94"/>
      <c r="FV105" s="95"/>
      <c r="FW105" s="96"/>
      <c r="FX105" s="97"/>
      <c r="FY105" s="98"/>
      <c r="GA105" s="89"/>
      <c r="GB105" s="158"/>
      <c r="GC105" s="90"/>
      <c r="GD105" s="91"/>
      <c r="GE105" s="92"/>
      <c r="GF105" s="93"/>
      <c r="GG105" s="94"/>
      <c r="GH105" s="95"/>
      <c r="GI105" s="96"/>
      <c r="GJ105" s="97"/>
      <c r="GK105" s="98"/>
      <c r="GM105" s="89"/>
      <c r="GN105" s="158"/>
      <c r="GO105" s="90"/>
      <c r="GP105" s="91"/>
      <c r="GQ105" s="92"/>
      <c r="GR105" s="93"/>
      <c r="GS105" s="94"/>
      <c r="GT105" s="95"/>
      <c r="GU105" s="96"/>
      <c r="GV105" s="97"/>
      <c r="GW105" s="98"/>
      <c r="GY105" s="89"/>
      <c r="GZ105" s="158"/>
      <c r="HA105" s="90"/>
      <c r="HB105" s="91"/>
      <c r="HC105" s="92"/>
      <c r="HD105" s="93"/>
      <c r="HE105" s="94"/>
      <c r="HF105" s="95"/>
      <c r="HG105" s="96"/>
      <c r="HH105" s="97"/>
      <c r="HI105" s="98"/>
      <c r="HK105" s="89"/>
      <c r="HL105" s="158"/>
      <c r="HM105" s="90"/>
      <c r="HN105" s="91"/>
      <c r="HO105" s="92"/>
      <c r="HP105" s="93"/>
      <c r="HQ105" s="94"/>
      <c r="HR105" s="95"/>
      <c r="HS105" s="96"/>
      <c r="HT105" s="97"/>
      <c r="HU105" s="98"/>
      <c r="HW105" s="89"/>
      <c r="HX105" s="158"/>
      <c r="HY105" s="90"/>
      <c r="HZ105" s="91"/>
      <c r="IA105" s="92"/>
      <c r="IB105" s="93"/>
      <c r="IC105" s="94"/>
      <c r="ID105" s="95"/>
      <c r="IE105" s="96"/>
      <c r="IF105" s="97"/>
      <c r="IG105" s="98"/>
      <c r="II105" s="89"/>
      <c r="IJ105" s="158"/>
      <c r="IK105" s="90"/>
      <c r="IL105" s="91"/>
      <c r="IM105" s="92"/>
      <c r="IN105" s="93"/>
      <c r="IO105" s="94"/>
      <c r="IP105" s="95"/>
      <c r="IQ105" s="96"/>
      <c r="IR105" s="97"/>
      <c r="IS105" s="98"/>
      <c r="IU105" s="89"/>
      <c r="IV105" s="158"/>
      <c r="IW105" s="90"/>
      <c r="IX105" s="91"/>
      <c r="IY105" s="92"/>
      <c r="IZ105" s="93"/>
      <c r="JA105" s="94"/>
      <c r="JB105" s="95"/>
      <c r="JC105" s="96"/>
      <c r="JD105" s="97"/>
      <c r="JE105" s="98"/>
      <c r="JG105" s="89"/>
      <c r="JH105" s="146"/>
      <c r="JI105" s="90"/>
      <c r="JJ105" s="91"/>
      <c r="JK105" s="92"/>
      <c r="JL105" s="93"/>
      <c r="JM105" s="94"/>
      <c r="JN105" s="95"/>
      <c r="JO105" s="96"/>
      <c r="JP105" s="97"/>
      <c r="JQ105" s="98"/>
      <c r="JS105" s="89"/>
      <c r="JT105" s="146"/>
      <c r="JU105" s="90"/>
      <c r="JV105" s="91"/>
      <c r="JW105" s="92"/>
      <c r="JX105" s="93"/>
      <c r="JY105" s="94"/>
      <c r="JZ105" s="95"/>
      <c r="KA105" s="96"/>
      <c r="KB105" s="97"/>
      <c r="KC105" s="98"/>
      <c r="KE105" s="89"/>
      <c r="KF105" s="146"/>
    </row>
    <row r="106" spans="1:292" ht="13.5" customHeight="1">
      <c r="A106" s="16"/>
      <c r="B106" s="89" t="s">
        <v>1004</v>
      </c>
      <c r="C106" s="2" t="s">
        <v>1005</v>
      </c>
      <c r="E106" s="90">
        <v>33239</v>
      </c>
      <c r="F106" s="91" t="s">
        <v>788</v>
      </c>
      <c r="G106" s="92">
        <v>32272</v>
      </c>
      <c r="H106" s="93">
        <v>33514</v>
      </c>
      <c r="I106" s="94" t="s">
        <v>1006</v>
      </c>
      <c r="J106" s="95">
        <v>1930</v>
      </c>
      <c r="K106" s="96" t="s">
        <v>790</v>
      </c>
      <c r="L106" s="97" t="s">
        <v>323</v>
      </c>
      <c r="M106" s="98" t="s">
        <v>1007</v>
      </c>
      <c r="O106" s="89"/>
      <c r="P106" s="158"/>
      <c r="Q106" s="90">
        <v>33510</v>
      </c>
      <c r="R106" s="91" t="s">
        <v>437</v>
      </c>
      <c r="S106" s="92">
        <v>33514</v>
      </c>
      <c r="T106" s="93">
        <v>33676</v>
      </c>
      <c r="U106" s="94" t="s">
        <v>1006</v>
      </c>
      <c r="V106" s="95">
        <v>1930</v>
      </c>
      <c r="W106" s="96" t="s">
        <v>790</v>
      </c>
      <c r="X106" s="97" t="s">
        <v>323</v>
      </c>
      <c r="Y106" s="98" t="s">
        <v>1007</v>
      </c>
      <c r="AA106" s="89"/>
      <c r="AB106" s="158"/>
      <c r="AC106" s="90"/>
      <c r="AD106" s="91"/>
      <c r="AE106" s="92"/>
      <c r="AF106" s="93"/>
      <c r="AG106" s="94" t="s">
        <v>292</v>
      </c>
      <c r="AH106" s="95"/>
      <c r="AI106" s="96"/>
      <c r="AJ106" s="97"/>
      <c r="AK106" s="98" t="s">
        <v>292</v>
      </c>
      <c r="AM106" s="89"/>
      <c r="AN106" s="158"/>
      <c r="AO106" s="90"/>
      <c r="AP106" s="91"/>
      <c r="AQ106" s="92"/>
      <c r="AR106" s="93"/>
      <c r="AS106" s="94" t="s">
        <v>292</v>
      </c>
      <c r="AT106" s="95"/>
      <c r="AU106" s="96"/>
      <c r="AV106" s="97"/>
      <c r="AW106" s="98" t="s">
        <v>292</v>
      </c>
      <c r="AY106" s="89"/>
      <c r="AZ106" s="158"/>
      <c r="BA106" s="90"/>
      <c r="BB106" s="91"/>
      <c r="BC106" s="92"/>
      <c r="BD106" s="93"/>
      <c r="BE106" s="94" t="s">
        <v>292</v>
      </c>
      <c r="BF106" s="95"/>
      <c r="BG106" s="96"/>
      <c r="BH106" s="97"/>
      <c r="BI106" s="98" t="s">
        <v>292</v>
      </c>
      <c r="BK106" s="89"/>
      <c r="BL106" s="158"/>
      <c r="BM106" s="90"/>
      <c r="BN106" s="91"/>
      <c r="BO106" s="92"/>
      <c r="BP106" s="93"/>
      <c r="BQ106" s="94" t="s">
        <v>292</v>
      </c>
      <c r="BR106" s="95"/>
      <c r="BS106" s="96"/>
      <c r="BT106" s="97"/>
      <c r="BU106" s="98" t="s">
        <v>292</v>
      </c>
      <c r="BW106" s="89"/>
      <c r="BX106" s="158"/>
      <c r="BY106" s="90"/>
      <c r="BZ106" s="91"/>
      <c r="CA106" s="92"/>
      <c r="CB106" s="93"/>
      <c r="CC106" s="94" t="s">
        <v>292</v>
      </c>
      <c r="CD106" s="95"/>
      <c r="CE106" s="96"/>
      <c r="CF106" s="97"/>
      <c r="CG106" s="98" t="s">
        <v>292</v>
      </c>
      <c r="CI106" s="89"/>
      <c r="CJ106" s="158"/>
      <c r="CK106" s="90"/>
      <c r="CL106" s="91"/>
      <c r="CM106" s="92"/>
      <c r="CN106" s="93"/>
      <c r="CO106" s="94" t="s">
        <v>292</v>
      </c>
      <c r="CP106" s="95"/>
      <c r="CQ106" s="96"/>
      <c r="CR106" s="97"/>
      <c r="CS106" s="98" t="s">
        <v>292</v>
      </c>
      <c r="CU106" s="89"/>
      <c r="CV106" s="158"/>
      <c r="CW106" s="90"/>
      <c r="CX106" s="91"/>
      <c r="CY106" s="92"/>
      <c r="CZ106" s="93"/>
      <c r="DA106" s="94" t="s">
        <v>292</v>
      </c>
      <c r="DB106" s="95"/>
      <c r="DC106" s="96"/>
      <c r="DD106" s="97"/>
      <c r="DE106" s="98" t="s">
        <v>292</v>
      </c>
      <c r="DG106" s="89"/>
      <c r="DH106" s="158"/>
      <c r="DI106" s="90"/>
      <c r="DJ106" s="91"/>
      <c r="DK106" s="92"/>
      <c r="DL106" s="93"/>
      <c r="DM106" s="94" t="s">
        <v>292</v>
      </c>
      <c r="DN106" s="95"/>
      <c r="DO106" s="96"/>
      <c r="DP106" s="97"/>
      <c r="DQ106" s="98" t="s">
        <v>292</v>
      </c>
      <c r="DS106" s="89"/>
      <c r="DT106" s="158"/>
      <c r="DU106" s="90" t="str">
        <f>IF(DY106="","",DU$3)</f>
        <v/>
      </c>
      <c r="DV106" s="91" t="str">
        <f>IF(DY106="","",DU$1)</f>
        <v/>
      </c>
      <c r="DW106" s="92" t="str">
        <f>IF(DY106="","",DU$2)</f>
        <v/>
      </c>
      <c r="DX106" s="93" t="str">
        <f>IF(DY106="","",DU$3)</f>
        <v/>
      </c>
      <c r="DY106" s="94" t="str">
        <f>IF(EF106="","",IF(ISNUMBER(SEARCH(":",EF106)),MID(EF106,FIND(":",EF106)+2,FIND("(",EF106)-FIND(":",EF106)-3),LEFT(EF106,FIND("(",EF106)-2)))</f>
        <v/>
      </c>
      <c r="DZ106" s="95" t="str">
        <f>IF(EF106="","",MID(EF106,FIND("(",EF106)+1,4))</f>
        <v/>
      </c>
      <c r="EA106" s="96" t="str">
        <f>IF(ISNUMBER(SEARCH("*female*",EF106)),"female",IF(ISNUMBER(SEARCH("*male*",EF106)),"male",""))</f>
        <v/>
      </c>
      <c r="EB106" s="97" t="s">
        <v>292</v>
      </c>
      <c r="EC106" s="98" t="str">
        <f>IF(DY106="","",(MID(DY106,(SEARCH("^^",SUBSTITUTE(DY106," ","^^",LEN(DY106)-LEN(SUBSTITUTE(DY106," ","")))))+1,99)&amp;"_"&amp;LEFT(DY106,FIND(" ",DY106)-1)&amp;"_"&amp;DZ106))</f>
        <v/>
      </c>
      <c r="EE106" s="89"/>
      <c r="EF106" s="158"/>
      <c r="EG106" s="90" t="str">
        <f>IF(EK106="","",EG$3)</f>
        <v/>
      </c>
      <c r="EH106" s="91" t="str">
        <f>IF(EK106="","",EG$1)</f>
        <v/>
      </c>
      <c r="EI106" s="92" t="str">
        <f>IF(EK106="","",EG$2)</f>
        <v/>
      </c>
      <c r="EJ106" s="93" t="str">
        <f>IF(EK106="","",EG$3)</f>
        <v/>
      </c>
      <c r="EK106" s="94" t="str">
        <f>IF(ER106="","",IF(ISNUMBER(SEARCH(":",ER106)),MID(ER106,FIND(":",ER106)+2,FIND("(",ER106)-FIND(":",ER106)-3),LEFT(ER106,FIND("(",ER106)-2)))</f>
        <v/>
      </c>
      <c r="EL106" s="95" t="str">
        <f>IF(ER106="","",MID(ER106,FIND("(",ER106)+1,4))</f>
        <v/>
      </c>
      <c r="EM106" s="96" t="str">
        <f>IF(ISNUMBER(SEARCH("*female*",ER106)),"female",IF(ISNUMBER(SEARCH("*male*",ER106)),"male",""))</f>
        <v/>
      </c>
      <c r="EN106" s="97" t="str">
        <f>IF(ER106="","",IF(ISERROR(MID(ER106,FIND("male,",ER106)+6,(FIND(")",ER106)-(FIND("male,",ER106)+6))))=TRUE,"missing/error",MID(ER106,FIND("male,",ER106)+6,(FIND(")",ER106)-(FIND("male,",ER106)+6)))))</f>
        <v/>
      </c>
      <c r="EO106" s="98" t="str">
        <f>IF(EK106="","",(MID(EK106,(SEARCH("^^",SUBSTITUTE(EK106," ","^^",LEN(EK106)-LEN(SUBSTITUTE(EK106," ","")))))+1,99)&amp;"_"&amp;LEFT(EK106,FIND(" ",EK106)-1)&amp;"_"&amp;EL106))</f>
        <v/>
      </c>
      <c r="EQ106" s="89"/>
      <c r="ER106" s="158"/>
      <c r="ES106" s="90" t="str">
        <f>IF(EW106="","",ES$3)</f>
        <v/>
      </c>
      <c r="ET106" s="91" t="str">
        <f>IF(EW106="","",ES$1)</f>
        <v/>
      </c>
      <c r="EU106" s="92"/>
      <c r="EV106" s="93"/>
      <c r="EW106" s="94" t="str">
        <f>IF(FD106="","",IF(ISNUMBER(SEARCH(":",FD106)),MID(FD106,FIND(":",FD106)+2,FIND("(",FD106)-FIND(":",FD106)-3),LEFT(FD106,FIND("(",FD106)-2)))</f>
        <v/>
      </c>
      <c r="EX106" s="95" t="str">
        <f>IF(FD106="","",MID(FD106,FIND("(",FD106)+1,4))</f>
        <v/>
      </c>
      <c r="EY106" s="96" t="str">
        <f>IF(ISNUMBER(SEARCH("*female*",FD106)),"female",IF(ISNUMBER(SEARCH("*male*",FD106)),"male",""))</f>
        <v/>
      </c>
      <c r="EZ106" s="97" t="str">
        <f>IF(FD106="","",IF(ISERROR(MID(FD106,FIND("male,",FD106)+6,(FIND(")",FD106)-(FIND("male,",FD106)+6))))=TRUE,"missing/error",MID(FD106,FIND("male,",FD106)+6,(FIND(")",FD106)-(FIND("male,",FD106)+6)))))</f>
        <v/>
      </c>
      <c r="FA106" s="98" t="str">
        <f>IF(EW106="","",(MID(EW106,(SEARCH("^^",SUBSTITUTE(EW106," ","^^",LEN(EW106)-LEN(SUBSTITUTE(EW106," ","")))))+1,99)&amp;"_"&amp;LEFT(EW106,FIND(" ",EW106)-1)&amp;"_"&amp;EX106))</f>
        <v/>
      </c>
      <c r="FC106" s="89"/>
      <c r="FD106" s="158"/>
      <c r="FE106" s="90">
        <f t="shared" si="282"/>
        <v>45291</v>
      </c>
      <c r="FF106" s="91" t="str">
        <f t="shared" si="283"/>
        <v>De Croo I</v>
      </c>
      <c r="FG106" s="92">
        <f t="shared" si="284"/>
        <v>44105</v>
      </c>
      <c r="FH106" s="93">
        <v>44673</v>
      </c>
      <c r="FI106" s="94" t="str">
        <f t="shared" si="286"/>
        <v>Sophie Wilmes</v>
      </c>
      <c r="FJ106" s="95" t="str">
        <f t="shared" si="287"/>
        <v>1975</v>
      </c>
      <c r="FK106" s="96" t="str">
        <f t="shared" si="288"/>
        <v>female</v>
      </c>
      <c r="FL106" s="97" t="str">
        <f t="shared" si="289"/>
        <v>be_mr01</v>
      </c>
      <c r="FM106" s="98" t="str">
        <f t="shared" si="290"/>
        <v>Wilmes_Sophie_1975</v>
      </c>
      <c r="FO106" s="89"/>
      <c r="FP106" s="158" t="s">
        <v>1617</v>
      </c>
      <c r="FQ106" s="90" t="str">
        <f>IF(FU106="","",#REF!)</f>
        <v/>
      </c>
      <c r="FR106" s="91" t="str">
        <f>IF(FU106="","",FQ$1)</f>
        <v/>
      </c>
      <c r="FS106" s="92"/>
      <c r="FT106" s="93"/>
      <c r="FU106" s="94" t="str">
        <f>IF(GB106="","",IF(ISNUMBER(SEARCH(":",GB106)),MID(GB106,FIND(":",GB106)+2,FIND("(",GB106)-FIND(":",GB106)-3),LEFT(GB106,FIND("(",GB106)-2)))</f>
        <v/>
      </c>
      <c r="FV106" s="95" t="str">
        <f>IF(GB106="","",MID(GB106,FIND("(",GB106)+1,4))</f>
        <v/>
      </c>
      <c r="FW106" s="96" t="str">
        <f>IF(ISNUMBER(SEARCH("*female*",GB106)),"female",IF(ISNUMBER(SEARCH("*male*",GB106)),"male",""))</f>
        <v/>
      </c>
      <c r="FX106" s="97" t="str">
        <f>IF(GB106="","",IF(ISERROR(MID(GB106,FIND("male,",GB106)+6,(FIND(")",GB106)-(FIND("male,",GB106)+6))))=TRUE,"missing/error",MID(GB106,FIND("male,",GB106)+6,(FIND(")",GB106)-(FIND("male,",GB106)+6)))))</f>
        <v/>
      </c>
      <c r="FY106" s="98" t="str">
        <f>IF(FU106="","",(MID(FU106,(SEARCH("^^",SUBSTITUTE(FU106," ","^^",LEN(FU106)-LEN(SUBSTITUTE(FU106," ","")))))+1,99)&amp;"_"&amp;LEFT(FU106,FIND(" ",FU106)-1)&amp;"_"&amp;FV106))</f>
        <v/>
      </c>
      <c r="GA106" s="89"/>
      <c r="GB106" s="158"/>
      <c r="GC106" s="90" t="str">
        <f>IF(GG106="","",GC$3)</f>
        <v/>
      </c>
      <c r="GD106" s="91" t="str">
        <f>IF(GG106="","",GC$1)</f>
        <v/>
      </c>
      <c r="GE106" s="92"/>
      <c r="GF106" s="93"/>
      <c r="GG106" s="94" t="str">
        <f>IF(GN106="","",IF(ISNUMBER(SEARCH(":",GN106)),MID(GN106,FIND(":",GN106)+2,FIND("(",GN106)-FIND(":",GN106)-3),LEFT(GN106,FIND("(",GN106)-2)))</f>
        <v/>
      </c>
      <c r="GH106" s="95" t="str">
        <f>IF(GN106="","",MID(GN106,FIND("(",GN106)+1,4))</f>
        <v/>
      </c>
      <c r="GI106" s="96" t="str">
        <f>IF(ISNUMBER(SEARCH("*female*",GN106)),"female",IF(ISNUMBER(SEARCH("*male*",GN106)),"male",""))</f>
        <v/>
      </c>
      <c r="GJ106" s="97" t="str">
        <f>IF(GN106="","",IF(ISERROR(MID(GN106,FIND("male,",GN106)+6,(FIND(")",GN106)-(FIND("male,",GN106)+6))))=TRUE,"missing/error",MID(GN106,FIND("male,",GN106)+6,(FIND(")",GN106)-(FIND("male,",GN106)+6)))))</f>
        <v/>
      </c>
      <c r="GK106" s="98" t="str">
        <f>IF(GG106="","",(MID(GG106,(SEARCH("^^",SUBSTITUTE(GG106," ","^^",LEN(GG106)-LEN(SUBSTITUTE(GG106," ","")))))+1,99)&amp;"_"&amp;LEFT(GG106,FIND(" ",GG106)-1)&amp;"_"&amp;GH106))</f>
        <v/>
      </c>
      <c r="GM106" s="89"/>
      <c r="GN106" s="158"/>
      <c r="GO106" s="90" t="str">
        <f>IF(GS106="","",GO$3)</f>
        <v/>
      </c>
      <c r="GP106" s="91" t="str">
        <f>IF(GS106="","",GO$1)</f>
        <v/>
      </c>
      <c r="GQ106" s="92"/>
      <c r="GR106" s="93"/>
      <c r="GS106" s="94" t="str">
        <f>IF(GZ106="","",IF(ISNUMBER(SEARCH(":",GZ106)),MID(GZ106,FIND(":",GZ106)+2,FIND("(",GZ106)-FIND(":",GZ106)-3),LEFT(GZ106,FIND("(",GZ106)-2)))</f>
        <v/>
      </c>
      <c r="GT106" s="95" t="str">
        <f>IF(GZ106="","",MID(GZ106,FIND("(",GZ106)+1,4))</f>
        <v/>
      </c>
      <c r="GU106" s="96" t="str">
        <f>IF(ISNUMBER(SEARCH("*female*",GZ106)),"female",IF(ISNUMBER(SEARCH("*male*",GZ106)),"male",""))</f>
        <v/>
      </c>
      <c r="GV106" s="97" t="str">
        <f>IF(GZ106="","",IF(ISERROR(MID(GZ106,FIND("male,",GZ106)+6,(FIND(")",GZ106)-(FIND("male,",GZ106)+6))))=TRUE,"missing/error",MID(GZ106,FIND("male,",GZ106)+6,(FIND(")",GZ106)-(FIND("male,",GZ106)+6)))))</f>
        <v/>
      </c>
      <c r="GW106" s="98" t="str">
        <f>IF(GS106="","",(MID(GS106,(SEARCH("^^",SUBSTITUTE(GS106," ","^^",LEN(GS106)-LEN(SUBSTITUTE(GS106," ","")))))+1,99)&amp;"_"&amp;LEFT(GS106,FIND(" ",GS106)-1)&amp;"_"&amp;GT106))</f>
        <v/>
      </c>
      <c r="GY106" s="89"/>
      <c r="GZ106" s="158"/>
      <c r="HA106" s="90" t="str">
        <f>IF(HE106="","",HA$3)</f>
        <v/>
      </c>
      <c r="HB106" s="91" t="str">
        <f>IF(HE106="","",HA$1)</f>
        <v/>
      </c>
      <c r="HC106" s="92"/>
      <c r="HD106" s="93"/>
      <c r="HE106" s="94" t="str">
        <f>IF(HL106="","",IF(ISNUMBER(SEARCH(":",HL106)),MID(HL106,FIND(":",HL106)+2,FIND("(",HL106)-FIND(":",HL106)-3),LEFT(HL106,FIND("(",HL106)-2)))</f>
        <v/>
      </c>
      <c r="HF106" s="95" t="str">
        <f>IF(HL106="","",MID(HL106,FIND("(",HL106)+1,4))</f>
        <v/>
      </c>
      <c r="HG106" s="96" t="str">
        <f>IF(ISNUMBER(SEARCH("*female*",HL106)),"female",IF(ISNUMBER(SEARCH("*male*",HL106)),"male",""))</f>
        <v/>
      </c>
      <c r="HH106" s="97" t="str">
        <f>IF(HL106="","",IF(ISERROR(MID(HL106,FIND("male,",HL106)+6,(FIND(")",HL106)-(FIND("male,",HL106)+6))))=TRUE,"missing/error",MID(HL106,FIND("male,",HL106)+6,(FIND(")",HL106)-(FIND("male,",HL106)+6)))))</f>
        <v/>
      </c>
      <c r="HI106" s="98" t="str">
        <f>IF(HE106="","",(MID(HE106,(SEARCH("^^",SUBSTITUTE(HE106," ","^^",LEN(HE106)-LEN(SUBSTITUTE(HE106," ","")))))+1,99)&amp;"_"&amp;LEFT(HE106,FIND(" ",HE106)-1)&amp;"_"&amp;HF106))</f>
        <v/>
      </c>
      <c r="HK106" s="89"/>
      <c r="HL106" s="158"/>
      <c r="HM106" s="90" t="str">
        <f>IF(HQ106="","",HM$3)</f>
        <v/>
      </c>
      <c r="HN106" s="91" t="str">
        <f>IF(HQ106="","",HM$1)</f>
        <v/>
      </c>
      <c r="HO106" s="92"/>
      <c r="HP106" s="93"/>
      <c r="HQ106" s="94" t="str">
        <f>IF(HX106="","",IF(ISNUMBER(SEARCH(":",HX106)),MID(HX106,FIND(":",HX106)+2,FIND("(",HX106)-FIND(":",HX106)-3),LEFT(HX106,FIND("(",HX106)-2)))</f>
        <v/>
      </c>
      <c r="HR106" s="95" t="str">
        <f>IF(HX106="","",MID(HX106,FIND("(",HX106)+1,4))</f>
        <v/>
      </c>
      <c r="HS106" s="96" t="str">
        <f>IF(ISNUMBER(SEARCH("*female*",HX106)),"female",IF(ISNUMBER(SEARCH("*male*",HX106)),"male",""))</f>
        <v/>
      </c>
      <c r="HT106" s="97" t="str">
        <f>IF(HX106="","",IF(ISERROR(MID(HX106,FIND("male,",HX106)+6,(FIND(")",HX106)-(FIND("male,",HX106)+6))))=TRUE,"missing/error",MID(HX106,FIND("male,",HX106)+6,(FIND(")",HX106)-(FIND("male,",HX106)+6)))))</f>
        <v/>
      </c>
      <c r="HU106" s="98" t="str">
        <f>IF(HQ106="","",(MID(HQ106,(SEARCH("^^",SUBSTITUTE(HQ106," ","^^",LEN(HQ106)-LEN(SUBSTITUTE(HQ106," ","")))))+1,99)&amp;"_"&amp;LEFT(HQ106,FIND(" ",HQ106)-1)&amp;"_"&amp;HR106))</f>
        <v/>
      </c>
      <c r="HW106" s="89"/>
      <c r="HX106" s="158"/>
      <c r="HY106" s="90" t="str">
        <f>IF(IC106="","",HY$3)</f>
        <v/>
      </c>
      <c r="HZ106" s="91" t="str">
        <f>IF(IC106="","",HY$1)</f>
        <v/>
      </c>
      <c r="IA106" s="92"/>
      <c r="IB106" s="93"/>
      <c r="IC106" s="94" t="str">
        <f>IF(IJ106="","",IF(ISNUMBER(SEARCH(":",IJ106)),MID(IJ106,FIND(":",IJ106)+2,FIND("(",IJ106)-FIND(":",IJ106)-3),LEFT(IJ106,FIND("(",IJ106)-2)))</f>
        <v/>
      </c>
      <c r="ID106" s="95" t="str">
        <f>IF(IJ106="","",MID(IJ106,FIND("(",IJ106)+1,4))</f>
        <v/>
      </c>
      <c r="IE106" s="96" t="str">
        <f>IF(ISNUMBER(SEARCH("*female*",IJ106)),"female",IF(ISNUMBER(SEARCH("*male*",IJ106)),"male",""))</f>
        <v/>
      </c>
      <c r="IF106" s="97" t="str">
        <f>IF(IJ106="","",IF(ISERROR(MID(IJ106,FIND("male,",IJ106)+6,(FIND(")",IJ106)-(FIND("male,",IJ106)+6))))=TRUE,"missing/error",MID(IJ106,FIND("male,",IJ106)+6,(FIND(")",IJ106)-(FIND("male,",IJ106)+6)))))</f>
        <v/>
      </c>
      <c r="IG106" s="98" t="str">
        <f>IF(IC106="","",(MID(IC106,(SEARCH("^^",SUBSTITUTE(IC106," ","^^",LEN(IC106)-LEN(SUBSTITUTE(IC106," ","")))))+1,99)&amp;"_"&amp;LEFT(IC106,FIND(" ",IC106)-1)&amp;"_"&amp;ID106))</f>
        <v/>
      </c>
      <c r="II106" s="89"/>
      <c r="IJ106" s="158"/>
      <c r="IK106" s="90" t="str">
        <f>IF(IO106="","",IK$3)</f>
        <v/>
      </c>
      <c r="IL106" s="91" t="str">
        <f>IF(IO106="","",IK$1)</f>
        <v/>
      </c>
      <c r="IM106" s="92"/>
      <c r="IN106" s="93"/>
      <c r="IO106" s="94" t="str">
        <f>IF(IV106="","",IF(ISNUMBER(SEARCH(":",IV106)),MID(IV106,FIND(":",IV106)+2,FIND("(",IV106)-FIND(":",IV106)-3),LEFT(IV106,FIND("(",IV106)-2)))</f>
        <v/>
      </c>
      <c r="IP106" s="95" t="str">
        <f>IF(IV106="","",MID(IV106,FIND("(",IV106)+1,4))</f>
        <v/>
      </c>
      <c r="IQ106" s="96" t="str">
        <f>IF(ISNUMBER(SEARCH("*female*",IV106)),"female",IF(ISNUMBER(SEARCH("*male*",IV106)),"male",""))</f>
        <v/>
      </c>
      <c r="IR106" s="97" t="str">
        <f>IF(IV106="","",IF(ISERROR(MID(IV106,FIND("male,",IV106)+6,(FIND(")",IV106)-(FIND("male,",IV106)+6))))=TRUE,"missing/error",MID(IV106,FIND("male,",IV106)+6,(FIND(")",IV106)-(FIND("male,",IV106)+6)))))</f>
        <v/>
      </c>
      <c r="IS106" s="98" t="str">
        <f>IF(IO106="","",(MID(IO106,(SEARCH("^^",SUBSTITUTE(IO106," ","^^",LEN(IO106)-LEN(SUBSTITUTE(IO106," ","")))))+1,99)&amp;"_"&amp;LEFT(IO106,FIND(" ",IO106)-1)&amp;"_"&amp;IP106))</f>
        <v/>
      </c>
      <c r="IU106" s="89"/>
      <c r="IV106" s="158"/>
      <c r="IW106" s="90" t="str">
        <f>IF(JA106="","",IW$3)</f>
        <v/>
      </c>
      <c r="IX106" s="91" t="str">
        <f>IF(JA106="","",IW$1)</f>
        <v/>
      </c>
      <c r="IY106" s="92"/>
      <c r="IZ106" s="93"/>
      <c r="JA106" s="94" t="str">
        <f>IF(JH106="","",IF(ISNUMBER(SEARCH(":",JH106)),MID(JH106,FIND(":",JH106)+2,FIND("(",JH106)-FIND(":",JH106)-3),LEFT(JH106,FIND("(",JH106)-2)))</f>
        <v/>
      </c>
      <c r="JB106" s="95" t="str">
        <f>IF(JH106="","",MID(JH106,FIND("(",JH106)+1,4))</f>
        <v/>
      </c>
      <c r="JC106" s="96" t="str">
        <f>IF(ISNUMBER(SEARCH("*female*",JH106)),"female",IF(ISNUMBER(SEARCH("*male*",JH106)),"male",""))</f>
        <v/>
      </c>
      <c r="JD106" s="97" t="str">
        <f>IF(JH106="","",IF(ISERROR(MID(JH106,FIND("male,",JH106)+6,(FIND(")",JH106)-(FIND("male,",JH106)+6))))=TRUE,"missing/error",MID(JH106,FIND("male,",JH106)+6,(FIND(")",JH106)-(FIND("male,",JH106)+6)))))</f>
        <v/>
      </c>
      <c r="JE106" s="98" t="str">
        <f>IF(JA106="","",(MID(JA106,(SEARCH("^^",SUBSTITUTE(JA106," ","^^",LEN(JA106)-LEN(SUBSTITUTE(JA106," ","")))))+1,99)&amp;"_"&amp;LEFT(JA106,FIND(" ",JA106)-1)&amp;"_"&amp;JB106))</f>
        <v/>
      </c>
      <c r="JG106" s="89"/>
      <c r="JH106" s="146"/>
      <c r="JI106" s="90" t="str">
        <f>IF(JM106="","",JI$3)</f>
        <v/>
      </c>
      <c r="JJ106" s="91" t="str">
        <f>IF(JM106="","",JI$1)</f>
        <v/>
      </c>
      <c r="JK106" s="92"/>
      <c r="JL106" s="93"/>
      <c r="JM106" s="94" t="str">
        <f>IF(JT106="","",IF(ISNUMBER(SEARCH(":",JT106)),MID(JT106,FIND(":",JT106)+2,FIND("(",JT106)-FIND(":",JT106)-3),LEFT(JT106,FIND("(",JT106)-2)))</f>
        <v/>
      </c>
      <c r="JN106" s="95" t="str">
        <f>IF(JT106="","",MID(JT106,FIND("(",JT106)+1,4))</f>
        <v/>
      </c>
      <c r="JO106" s="96" t="str">
        <f>IF(ISNUMBER(SEARCH("*female*",JT106)),"female",IF(ISNUMBER(SEARCH("*male*",JT106)),"male",""))</f>
        <v/>
      </c>
      <c r="JP106" s="97" t="str">
        <f>IF(JT106="","",IF(ISERROR(MID(JT106,FIND("male,",JT106)+6,(FIND(")",JT106)-(FIND("male,",JT106)+6))))=TRUE,"missing/error",MID(JT106,FIND("male,",JT106)+6,(FIND(")",JT106)-(FIND("male,",JT106)+6)))))</f>
        <v/>
      </c>
      <c r="JQ106" s="98" t="str">
        <f>IF(JM106="","",(MID(JM106,(SEARCH("^^",SUBSTITUTE(JM106," ","^^",LEN(JM106)-LEN(SUBSTITUTE(JM106," ","")))))+1,99)&amp;"_"&amp;LEFT(JM106,FIND(" ",JM106)-1)&amp;"_"&amp;JN106))</f>
        <v/>
      </c>
      <c r="JS106" s="89"/>
      <c r="JT106" s="146"/>
      <c r="JU106" s="90" t="str">
        <f>IF(JY106="","",JU$3)</f>
        <v/>
      </c>
      <c r="JV106" s="91" t="str">
        <f>IF(JY106="","",JU$1)</f>
        <v/>
      </c>
      <c r="JW106" s="92"/>
      <c r="JX106" s="93"/>
      <c r="JY106" s="94" t="str">
        <f>IF(KF106="","",IF(ISNUMBER(SEARCH(":",KF106)),MID(KF106,FIND(":",KF106)+2,FIND("(",KF106)-FIND(":",KF106)-3),LEFT(KF106,FIND("(",KF106)-2)))</f>
        <v/>
      </c>
      <c r="JZ106" s="95" t="str">
        <f>IF(KF106="","",MID(KF106,FIND("(",KF106)+1,4))</f>
        <v/>
      </c>
      <c r="KA106" s="96" t="str">
        <f>IF(ISNUMBER(SEARCH("*female*",KF106)),"female",IF(ISNUMBER(SEARCH("*male*",KF106)),"male",""))</f>
        <v/>
      </c>
      <c r="KB106" s="97" t="str">
        <f>IF(KF106="","",IF(ISERROR(MID(KF106,FIND("male,",KF106)+6,(FIND(")",KF106)-(FIND("male,",KF106)+6))))=TRUE,"missing/error",MID(KF106,FIND("male,",KF106)+6,(FIND(")",KF106)-(FIND("male,",KF106)+6)))))</f>
        <v/>
      </c>
      <c r="KC106" s="98" t="str">
        <f>IF(JY106="","",(MID(JY106,(SEARCH("^^",SUBSTITUTE(JY106," ","^^",LEN(JY106)-LEN(SUBSTITUTE(JY106," ","")))))+1,99)&amp;"_"&amp;LEFT(JY106,FIND(" ",JY106)-1)&amp;"_"&amp;JZ106))</f>
        <v/>
      </c>
      <c r="KE106" s="89"/>
      <c r="KF106" s="146"/>
    </row>
    <row r="107" spans="1:292" ht="13.5" customHeight="1">
      <c r="A107" s="16"/>
      <c r="B107" s="89" t="s">
        <v>1004</v>
      </c>
      <c r="C107" s="2" t="s">
        <v>1005</v>
      </c>
      <c r="E107" s="90"/>
      <c r="F107" s="91"/>
      <c r="G107" s="92"/>
      <c r="H107" s="93"/>
      <c r="I107" s="94"/>
      <c r="J107" s="95"/>
      <c r="K107" s="96"/>
      <c r="L107" s="97"/>
      <c r="M107" s="98"/>
      <c r="O107" s="89"/>
      <c r="P107" s="158"/>
      <c r="Q107" s="90"/>
      <c r="R107" s="91"/>
      <c r="S107" s="92"/>
      <c r="T107" s="93"/>
      <c r="U107" s="94"/>
      <c r="V107" s="95"/>
      <c r="W107" s="96"/>
      <c r="X107" s="97"/>
      <c r="Y107" s="98"/>
      <c r="AA107" s="89"/>
      <c r="AB107" s="158"/>
      <c r="AC107" s="90"/>
      <c r="AD107" s="91"/>
      <c r="AE107" s="92"/>
      <c r="AF107" s="93"/>
      <c r="AG107" s="94"/>
      <c r="AH107" s="95"/>
      <c r="AI107" s="96"/>
      <c r="AJ107" s="97"/>
      <c r="AK107" s="98"/>
      <c r="AM107" s="89"/>
      <c r="AN107" s="158"/>
      <c r="AO107" s="90"/>
      <c r="AP107" s="91"/>
      <c r="AQ107" s="92"/>
      <c r="AR107" s="93"/>
      <c r="AS107" s="94"/>
      <c r="AT107" s="95"/>
      <c r="AU107" s="96"/>
      <c r="AV107" s="97"/>
      <c r="AW107" s="98"/>
      <c r="AY107" s="89"/>
      <c r="AZ107" s="158"/>
      <c r="BA107" s="90"/>
      <c r="BB107" s="91"/>
      <c r="BC107" s="92"/>
      <c r="BD107" s="93"/>
      <c r="BE107" s="94"/>
      <c r="BF107" s="95"/>
      <c r="BG107" s="96"/>
      <c r="BH107" s="97"/>
      <c r="BI107" s="98"/>
      <c r="BK107" s="89"/>
      <c r="BL107" s="158"/>
      <c r="BM107" s="90"/>
      <c r="BN107" s="91"/>
      <c r="BO107" s="92"/>
      <c r="BP107" s="93"/>
      <c r="BQ107" s="94"/>
      <c r="BR107" s="95"/>
      <c r="BS107" s="96"/>
      <c r="BT107" s="97"/>
      <c r="BU107" s="98"/>
      <c r="BW107" s="89"/>
      <c r="BX107" s="158"/>
      <c r="BY107" s="90"/>
      <c r="BZ107" s="91"/>
      <c r="CA107" s="92"/>
      <c r="CB107" s="93"/>
      <c r="CC107" s="94"/>
      <c r="CD107" s="95"/>
      <c r="CE107" s="96"/>
      <c r="CF107" s="97"/>
      <c r="CG107" s="98"/>
      <c r="CI107" s="89"/>
      <c r="CJ107" s="158"/>
      <c r="CK107" s="90"/>
      <c r="CL107" s="91"/>
      <c r="CM107" s="92"/>
      <c r="CN107" s="93"/>
      <c r="CO107" s="94"/>
      <c r="CP107" s="95"/>
      <c r="CQ107" s="96"/>
      <c r="CR107" s="97"/>
      <c r="CS107" s="98"/>
      <c r="CU107" s="89"/>
      <c r="CV107" s="158"/>
      <c r="CW107" s="90"/>
      <c r="CX107" s="91"/>
      <c r="CY107" s="92"/>
      <c r="CZ107" s="93"/>
      <c r="DA107" s="94"/>
      <c r="DB107" s="95"/>
      <c r="DC107" s="96"/>
      <c r="DD107" s="97"/>
      <c r="DE107" s="98"/>
      <c r="DG107" s="89"/>
      <c r="DH107" s="158"/>
      <c r="DI107" s="90"/>
      <c r="DJ107" s="91"/>
      <c r="DK107" s="92"/>
      <c r="DL107" s="93"/>
      <c r="DM107" s="94"/>
      <c r="DN107" s="95"/>
      <c r="DO107" s="96"/>
      <c r="DP107" s="97"/>
      <c r="DQ107" s="98"/>
      <c r="DS107" s="89"/>
      <c r="DT107" s="158"/>
      <c r="DU107" s="90"/>
      <c r="DV107" s="91"/>
      <c r="DW107" s="92"/>
      <c r="DX107" s="93"/>
      <c r="DY107" s="94"/>
      <c r="DZ107" s="95"/>
      <c r="EA107" s="96"/>
      <c r="EB107" s="97"/>
      <c r="EC107" s="98"/>
      <c r="EE107" s="89"/>
      <c r="EF107" s="158"/>
      <c r="EG107" s="90"/>
      <c r="EH107" s="91"/>
      <c r="EI107" s="92"/>
      <c r="EJ107" s="93"/>
      <c r="EK107" s="94"/>
      <c r="EL107" s="95"/>
      <c r="EM107" s="96"/>
      <c r="EN107" s="97"/>
      <c r="EO107" s="98"/>
      <c r="EQ107" s="89"/>
      <c r="ER107" s="158"/>
      <c r="ES107" s="90"/>
      <c r="ET107" s="91"/>
      <c r="EU107" s="92"/>
      <c r="EV107" s="93"/>
      <c r="EW107" s="94"/>
      <c r="EX107" s="95"/>
      <c r="EY107" s="96"/>
      <c r="EZ107" s="97"/>
      <c r="FA107" s="98"/>
      <c r="FC107" s="89"/>
      <c r="FD107" s="158"/>
      <c r="FE107" s="90">
        <f t="shared" si="282"/>
        <v>45291</v>
      </c>
      <c r="FF107" s="91" t="str">
        <f t="shared" si="283"/>
        <v>De Croo I</v>
      </c>
      <c r="FG107" s="93">
        <v>44673</v>
      </c>
      <c r="FH107" s="93">
        <v>44757</v>
      </c>
      <c r="FI107" s="94" t="str">
        <f t="shared" si="286"/>
        <v>David Clarinval</v>
      </c>
      <c r="FJ107" s="95" t="str">
        <f t="shared" si="287"/>
        <v>1976</v>
      </c>
      <c r="FK107" s="96" t="str">
        <f t="shared" si="288"/>
        <v>male</v>
      </c>
      <c r="FL107" s="97" t="str">
        <f t="shared" si="289"/>
        <v>be_mr01</v>
      </c>
      <c r="FM107" s="98" t="str">
        <f t="shared" si="290"/>
        <v>Clarinval_David_1976</v>
      </c>
      <c r="FO107" s="89"/>
      <c r="FP107" s="158" t="s">
        <v>1623</v>
      </c>
      <c r="FQ107" s="90"/>
      <c r="FR107" s="91"/>
      <c r="FS107" s="92"/>
      <c r="FT107" s="93"/>
      <c r="FU107" s="94"/>
      <c r="FV107" s="95"/>
      <c r="FW107" s="96"/>
      <c r="FX107" s="97"/>
      <c r="FY107" s="98"/>
      <c r="GA107" s="89"/>
      <c r="GB107" s="158"/>
      <c r="GC107" s="90"/>
      <c r="GD107" s="91"/>
      <c r="GE107" s="92"/>
      <c r="GF107" s="93"/>
      <c r="GG107" s="94"/>
      <c r="GH107" s="95"/>
      <c r="GI107" s="96"/>
      <c r="GJ107" s="97"/>
      <c r="GK107" s="98"/>
      <c r="GM107" s="89"/>
      <c r="GN107" s="158"/>
      <c r="GO107" s="90"/>
      <c r="GP107" s="91"/>
      <c r="GQ107" s="92"/>
      <c r="GR107" s="93"/>
      <c r="GS107" s="94"/>
      <c r="GT107" s="95"/>
      <c r="GU107" s="96"/>
      <c r="GV107" s="97"/>
      <c r="GW107" s="98"/>
      <c r="GY107" s="89"/>
      <c r="GZ107" s="158"/>
      <c r="HA107" s="90"/>
      <c r="HB107" s="91"/>
      <c r="HC107" s="92"/>
      <c r="HD107" s="93"/>
      <c r="HE107" s="94"/>
      <c r="HF107" s="95"/>
      <c r="HG107" s="96"/>
      <c r="HH107" s="97"/>
      <c r="HI107" s="98"/>
      <c r="HK107" s="89"/>
      <c r="HL107" s="158"/>
      <c r="HM107" s="90"/>
      <c r="HN107" s="91"/>
      <c r="HO107" s="92"/>
      <c r="HP107" s="93"/>
      <c r="HQ107" s="94"/>
      <c r="HR107" s="95"/>
      <c r="HS107" s="96"/>
      <c r="HT107" s="97"/>
      <c r="HU107" s="98"/>
      <c r="HW107" s="89"/>
      <c r="HX107" s="158"/>
      <c r="HY107" s="90"/>
      <c r="HZ107" s="91"/>
      <c r="IA107" s="92"/>
      <c r="IB107" s="93"/>
      <c r="IC107" s="94"/>
      <c r="ID107" s="95"/>
      <c r="IE107" s="96"/>
      <c r="IF107" s="97"/>
      <c r="IG107" s="98"/>
      <c r="II107" s="89"/>
      <c r="IJ107" s="158"/>
      <c r="IK107" s="90"/>
      <c r="IL107" s="91"/>
      <c r="IM107" s="92"/>
      <c r="IN107" s="93"/>
      <c r="IO107" s="94"/>
      <c r="IP107" s="95"/>
      <c r="IQ107" s="96"/>
      <c r="IR107" s="97"/>
      <c r="IS107" s="98"/>
      <c r="IU107" s="89"/>
      <c r="IV107" s="158"/>
      <c r="IW107" s="90"/>
      <c r="IX107" s="91"/>
      <c r="IY107" s="92"/>
      <c r="IZ107" s="93"/>
      <c r="JA107" s="94"/>
      <c r="JB107" s="95"/>
      <c r="JC107" s="96"/>
      <c r="JD107" s="97"/>
      <c r="JE107" s="98"/>
      <c r="JG107" s="89"/>
      <c r="JH107" s="146"/>
      <c r="JI107" s="90"/>
      <c r="JJ107" s="91"/>
      <c r="JK107" s="92"/>
      <c r="JL107" s="93"/>
      <c r="JM107" s="94"/>
      <c r="JN107" s="95"/>
      <c r="JO107" s="96"/>
      <c r="JP107" s="97"/>
      <c r="JQ107" s="98"/>
      <c r="JS107" s="89"/>
      <c r="JT107" s="146"/>
      <c r="JU107" s="90"/>
      <c r="JV107" s="91"/>
      <c r="JW107" s="92"/>
      <c r="JX107" s="93"/>
      <c r="JY107" s="94"/>
      <c r="JZ107" s="95"/>
      <c r="KA107" s="96"/>
      <c r="KB107" s="97"/>
      <c r="KC107" s="98"/>
      <c r="KE107" s="89"/>
      <c r="KF107" s="146"/>
    </row>
    <row r="108" spans="1:292" ht="13.5" customHeight="1">
      <c r="A108" s="16"/>
      <c r="B108" s="89" t="s">
        <v>1004</v>
      </c>
      <c r="C108" s="2" t="s">
        <v>1005</v>
      </c>
      <c r="E108" s="90"/>
      <c r="F108" s="91"/>
      <c r="G108" s="92"/>
      <c r="H108" s="93"/>
      <c r="I108" s="94"/>
      <c r="J108" s="95"/>
      <c r="K108" s="96"/>
      <c r="L108" s="97"/>
      <c r="M108" s="98"/>
      <c r="O108" s="89"/>
      <c r="P108" s="158"/>
      <c r="Q108" s="90"/>
      <c r="R108" s="91"/>
      <c r="S108" s="92"/>
      <c r="T108" s="93"/>
      <c r="U108" s="94"/>
      <c r="V108" s="95"/>
      <c r="W108" s="96"/>
      <c r="X108" s="97"/>
      <c r="Y108" s="98"/>
      <c r="AA108" s="89"/>
      <c r="AB108" s="158"/>
      <c r="AC108" s="90"/>
      <c r="AD108" s="91"/>
      <c r="AE108" s="92"/>
      <c r="AF108" s="93"/>
      <c r="AG108" s="94"/>
      <c r="AH108" s="95"/>
      <c r="AI108" s="96"/>
      <c r="AJ108" s="97"/>
      <c r="AK108" s="98"/>
      <c r="AM108" s="89"/>
      <c r="AN108" s="158"/>
      <c r="AO108" s="90"/>
      <c r="AP108" s="91"/>
      <c r="AQ108" s="92"/>
      <c r="AR108" s="93"/>
      <c r="AS108" s="94"/>
      <c r="AT108" s="95"/>
      <c r="AU108" s="96"/>
      <c r="AV108" s="97"/>
      <c r="AW108" s="98"/>
      <c r="AY108" s="89"/>
      <c r="AZ108" s="158"/>
      <c r="BA108" s="90"/>
      <c r="BB108" s="91"/>
      <c r="BC108" s="92"/>
      <c r="BD108" s="93"/>
      <c r="BE108" s="94"/>
      <c r="BF108" s="95"/>
      <c r="BG108" s="96"/>
      <c r="BH108" s="97"/>
      <c r="BI108" s="98"/>
      <c r="BK108" s="89"/>
      <c r="BL108" s="158"/>
      <c r="BM108" s="90"/>
      <c r="BN108" s="91"/>
      <c r="BO108" s="92"/>
      <c r="BP108" s="93"/>
      <c r="BQ108" s="94"/>
      <c r="BR108" s="95"/>
      <c r="BS108" s="96"/>
      <c r="BT108" s="97"/>
      <c r="BU108" s="98"/>
      <c r="BW108" s="89"/>
      <c r="BX108" s="158"/>
      <c r="BY108" s="90"/>
      <c r="BZ108" s="91"/>
      <c r="CA108" s="92"/>
      <c r="CB108" s="93"/>
      <c r="CC108" s="94"/>
      <c r="CD108" s="95"/>
      <c r="CE108" s="96"/>
      <c r="CF108" s="97"/>
      <c r="CG108" s="98"/>
      <c r="CI108" s="89"/>
      <c r="CJ108" s="158"/>
      <c r="CK108" s="90"/>
      <c r="CL108" s="91"/>
      <c r="CM108" s="92"/>
      <c r="CN108" s="93"/>
      <c r="CO108" s="94"/>
      <c r="CP108" s="95"/>
      <c r="CQ108" s="96"/>
      <c r="CR108" s="97"/>
      <c r="CS108" s="98"/>
      <c r="CU108" s="89"/>
      <c r="CV108" s="158"/>
      <c r="CW108" s="90"/>
      <c r="CX108" s="91"/>
      <c r="CY108" s="92"/>
      <c r="CZ108" s="93"/>
      <c r="DA108" s="94"/>
      <c r="DB108" s="95"/>
      <c r="DC108" s="96"/>
      <c r="DD108" s="97"/>
      <c r="DE108" s="98"/>
      <c r="DG108" s="89"/>
      <c r="DH108" s="158"/>
      <c r="DI108" s="90"/>
      <c r="DJ108" s="91"/>
      <c r="DK108" s="92"/>
      <c r="DL108" s="93"/>
      <c r="DM108" s="94"/>
      <c r="DN108" s="95"/>
      <c r="DO108" s="96"/>
      <c r="DP108" s="97"/>
      <c r="DQ108" s="98"/>
      <c r="DS108" s="89"/>
      <c r="DT108" s="158"/>
      <c r="DU108" s="90"/>
      <c r="DV108" s="91"/>
      <c r="DW108" s="92"/>
      <c r="DX108" s="93"/>
      <c r="DY108" s="94"/>
      <c r="DZ108" s="95"/>
      <c r="EA108" s="96"/>
      <c r="EB108" s="97"/>
      <c r="EC108" s="98"/>
      <c r="EE108" s="89"/>
      <c r="EF108" s="158"/>
      <c r="EG108" s="90"/>
      <c r="EH108" s="91"/>
      <c r="EI108" s="92"/>
      <c r="EJ108" s="93"/>
      <c r="EK108" s="94"/>
      <c r="EL108" s="95"/>
      <c r="EM108" s="96"/>
      <c r="EN108" s="97"/>
      <c r="EO108" s="98"/>
      <c r="EQ108" s="89"/>
      <c r="ER108" s="158"/>
      <c r="ES108" s="90"/>
      <c r="ET108" s="91"/>
      <c r="EU108" s="92"/>
      <c r="EV108" s="93"/>
      <c r="EW108" s="94"/>
      <c r="EX108" s="95"/>
      <c r="EY108" s="96"/>
      <c r="EZ108" s="97"/>
      <c r="FA108" s="98"/>
      <c r="FC108" s="89"/>
      <c r="FD108" s="158"/>
      <c r="FE108" s="90">
        <f t="shared" ref="FE108" si="291">IF(FI108="","",FE$3)</f>
        <v>45291</v>
      </c>
      <c r="FF108" s="91" t="str">
        <f t="shared" ref="FF108" si="292">IF(FI108="","",FE$1)</f>
        <v>De Croo I</v>
      </c>
      <c r="FG108" s="93">
        <v>44757</v>
      </c>
      <c r="FH108" s="93">
        <f t="shared" ref="FH108" si="293">IF(FI108="","",FE$3)</f>
        <v>45291</v>
      </c>
      <c r="FI108" s="94" t="str">
        <f t="shared" ref="FI108" si="294">IF(FP108="","",IF(ISNUMBER(SEARCH(":",FP108)),MID(FP108,FIND(":",FP108)+2,FIND("(",FP108)-FIND(":",FP108)-3),LEFT(FP108,FIND("(",FP108)-2)))</f>
        <v>Hadja Lahbib</v>
      </c>
      <c r="FJ108" s="95" t="str">
        <f t="shared" ref="FJ108" si="295">IF(FP108="","",MID(FP108,FIND("(",FP108)+1,4))</f>
        <v>1970</v>
      </c>
      <c r="FK108" s="96" t="str">
        <f t="shared" ref="FK108" si="296">IF(ISNUMBER(SEARCH("*female*",FP108)),"female",IF(ISNUMBER(SEARCH("*male*",FP108)),"male",""))</f>
        <v>female</v>
      </c>
      <c r="FL108" s="97" t="str">
        <f t="shared" ref="FL108" si="297">IF(FP108="","",IF(ISERROR(MID(FP108,FIND("male,",FP108)+6,(FIND(")",FP108)-(FIND("male,",FP108)+6))))=TRUE,"missing/error",MID(FP108,FIND("male,",FP108)+6,(FIND(")",FP108)-(FIND("male,",FP108)+6)))))</f>
        <v>be_mr01</v>
      </c>
      <c r="FM108" s="98" t="str">
        <f t="shared" ref="FM108" si="298">IF(FI108="","",(MID(FI108,(SEARCH("^^",SUBSTITUTE(FI108," ","^^",LEN(FI108)-LEN(SUBSTITUTE(FI108," ","")))))+1,99)&amp;"_"&amp;LEFT(FI108,FIND(" ",FI108)-1)&amp;"_"&amp;FJ108))</f>
        <v>Lahbib_Hadja_1970</v>
      </c>
      <c r="FO108" s="89"/>
      <c r="FP108" s="158" t="s">
        <v>1711</v>
      </c>
      <c r="FQ108" s="90"/>
      <c r="FR108" s="91"/>
      <c r="FS108" s="92"/>
      <c r="FT108" s="93"/>
      <c r="FU108" s="94"/>
      <c r="FV108" s="95"/>
      <c r="FW108" s="96"/>
      <c r="FX108" s="97"/>
      <c r="FY108" s="98"/>
      <c r="GA108" s="89"/>
      <c r="GB108" s="158"/>
      <c r="GC108" s="90"/>
      <c r="GD108" s="91"/>
      <c r="GE108" s="92"/>
      <c r="GF108" s="93"/>
      <c r="GG108" s="94"/>
      <c r="GH108" s="95"/>
      <c r="GI108" s="96"/>
      <c r="GJ108" s="97"/>
      <c r="GK108" s="98"/>
      <c r="GM108" s="89"/>
      <c r="GN108" s="158"/>
      <c r="GO108" s="90"/>
      <c r="GP108" s="91"/>
      <c r="GQ108" s="92"/>
      <c r="GR108" s="93"/>
      <c r="GS108" s="94"/>
      <c r="GT108" s="95"/>
      <c r="GU108" s="96"/>
      <c r="GV108" s="97"/>
      <c r="GW108" s="98"/>
      <c r="GY108" s="89"/>
      <c r="GZ108" s="158"/>
      <c r="HA108" s="90"/>
      <c r="HB108" s="91"/>
      <c r="HC108" s="92"/>
      <c r="HD108" s="93"/>
      <c r="HE108" s="94"/>
      <c r="HF108" s="95"/>
      <c r="HG108" s="96"/>
      <c r="HH108" s="97"/>
      <c r="HI108" s="98"/>
      <c r="HK108" s="89"/>
      <c r="HL108" s="158"/>
      <c r="HM108" s="90"/>
      <c r="HN108" s="91"/>
      <c r="HO108" s="92"/>
      <c r="HP108" s="93"/>
      <c r="HQ108" s="94"/>
      <c r="HR108" s="95"/>
      <c r="HS108" s="96"/>
      <c r="HT108" s="97"/>
      <c r="HU108" s="98"/>
      <c r="HW108" s="89"/>
      <c r="HX108" s="158"/>
      <c r="HY108" s="90"/>
      <c r="HZ108" s="91"/>
      <c r="IA108" s="92"/>
      <c r="IB108" s="93"/>
      <c r="IC108" s="94"/>
      <c r="ID108" s="95"/>
      <c r="IE108" s="96"/>
      <c r="IF108" s="97"/>
      <c r="IG108" s="98"/>
      <c r="II108" s="89"/>
      <c r="IJ108" s="158"/>
      <c r="IK108" s="90"/>
      <c r="IL108" s="91"/>
      <c r="IM108" s="92"/>
      <c r="IN108" s="93"/>
      <c r="IO108" s="94"/>
      <c r="IP108" s="95"/>
      <c r="IQ108" s="96"/>
      <c r="IR108" s="97"/>
      <c r="IS108" s="98"/>
      <c r="IU108" s="89"/>
      <c r="IV108" s="158"/>
      <c r="IW108" s="90"/>
      <c r="IX108" s="91"/>
      <c r="IY108" s="92"/>
      <c r="IZ108" s="93"/>
      <c r="JA108" s="94"/>
      <c r="JB108" s="95"/>
      <c r="JC108" s="96"/>
      <c r="JD108" s="97"/>
      <c r="JE108" s="98"/>
      <c r="JG108" s="89"/>
      <c r="JH108" s="146"/>
      <c r="JI108" s="90"/>
      <c r="JJ108" s="91"/>
      <c r="JK108" s="92"/>
      <c r="JL108" s="93"/>
      <c r="JM108" s="94"/>
      <c r="JN108" s="95"/>
      <c r="JO108" s="96"/>
      <c r="JP108" s="97"/>
      <c r="JQ108" s="98"/>
      <c r="JS108" s="89"/>
      <c r="JT108" s="146"/>
      <c r="JU108" s="90"/>
      <c r="JV108" s="91"/>
      <c r="JW108" s="92"/>
      <c r="JX108" s="93"/>
      <c r="JY108" s="94"/>
      <c r="JZ108" s="95"/>
      <c r="KA108" s="96"/>
      <c r="KB108" s="97"/>
      <c r="KC108" s="98"/>
      <c r="KE108" s="89"/>
      <c r="KF108" s="146"/>
    </row>
    <row r="109" spans="1:292" ht="13.5" customHeight="1">
      <c r="A109" s="16"/>
      <c r="B109" s="89" t="s">
        <v>1008</v>
      </c>
      <c r="C109" s="2" t="s">
        <v>1009</v>
      </c>
      <c r="E109" s="90"/>
      <c r="F109" s="91"/>
      <c r="G109" s="92"/>
      <c r="H109" s="93"/>
      <c r="I109" s="94" t="s">
        <v>292</v>
      </c>
      <c r="J109" s="95"/>
      <c r="K109" s="96"/>
      <c r="L109" s="97"/>
      <c r="M109" s="98" t="s">
        <v>292</v>
      </c>
      <c r="O109" s="89"/>
      <c r="P109" s="158"/>
      <c r="Q109" s="90"/>
      <c r="R109" s="91"/>
      <c r="S109" s="92"/>
      <c r="T109" s="93"/>
      <c r="U109" s="94" t="s">
        <v>292</v>
      </c>
      <c r="V109" s="95"/>
      <c r="W109" s="96"/>
      <c r="X109" s="97"/>
      <c r="Y109" s="98" t="s">
        <v>292</v>
      </c>
      <c r="AA109" s="89"/>
      <c r="AB109" s="158"/>
      <c r="AC109" s="90">
        <v>33676</v>
      </c>
      <c r="AD109" s="91" t="s">
        <v>438</v>
      </c>
      <c r="AE109" s="92">
        <v>33676</v>
      </c>
      <c r="AF109" s="93">
        <v>34873</v>
      </c>
      <c r="AG109" s="94" t="s">
        <v>1006</v>
      </c>
      <c r="AH109" s="95">
        <v>1930</v>
      </c>
      <c r="AI109" s="96" t="s">
        <v>790</v>
      </c>
      <c r="AJ109" s="97" t="s">
        <v>323</v>
      </c>
      <c r="AK109" s="98" t="s">
        <v>1007</v>
      </c>
      <c r="AM109" s="89"/>
      <c r="AN109" s="158"/>
      <c r="AO109" s="90"/>
      <c r="AP109" s="91"/>
      <c r="AQ109" s="92"/>
      <c r="AR109" s="93"/>
      <c r="AS109" s="94" t="s">
        <v>292</v>
      </c>
      <c r="AT109" s="95"/>
      <c r="AU109" s="96"/>
      <c r="AV109" s="97"/>
      <c r="AW109" s="98" t="s">
        <v>292</v>
      </c>
      <c r="AY109" s="89"/>
      <c r="AZ109" s="158"/>
      <c r="BA109" s="90"/>
      <c r="BB109" s="91"/>
      <c r="BC109" s="92"/>
      <c r="BD109" s="93"/>
      <c r="BE109" s="94" t="s">
        <v>292</v>
      </c>
      <c r="BF109" s="95"/>
      <c r="BG109" s="96"/>
      <c r="BH109" s="97"/>
      <c r="BI109" s="98" t="s">
        <v>292</v>
      </c>
      <c r="BK109" s="89"/>
      <c r="BL109" s="158"/>
      <c r="BM109" s="90"/>
      <c r="BN109" s="91"/>
      <c r="BO109" s="92"/>
      <c r="BP109" s="93"/>
      <c r="BQ109" s="94" t="s">
        <v>292</v>
      </c>
      <c r="BR109" s="95"/>
      <c r="BS109" s="96"/>
      <c r="BT109" s="97"/>
      <c r="BU109" s="98" t="s">
        <v>292</v>
      </c>
      <c r="BW109" s="89"/>
      <c r="BX109" s="158"/>
      <c r="BY109" s="90"/>
      <c r="BZ109" s="91"/>
      <c r="CA109" s="92"/>
      <c r="CB109" s="93"/>
      <c r="CC109" s="94" t="s">
        <v>292</v>
      </c>
      <c r="CD109" s="95"/>
      <c r="CE109" s="96"/>
      <c r="CF109" s="97"/>
      <c r="CG109" s="98" t="s">
        <v>292</v>
      </c>
      <c r="CI109" s="89"/>
      <c r="CJ109" s="158"/>
      <c r="CK109" s="90"/>
      <c r="CL109" s="91"/>
      <c r="CM109" s="92"/>
      <c r="CN109" s="93"/>
      <c r="CO109" s="94" t="s">
        <v>292</v>
      </c>
      <c r="CP109" s="95"/>
      <c r="CQ109" s="96"/>
      <c r="CR109" s="97"/>
      <c r="CS109" s="98" t="s">
        <v>292</v>
      </c>
      <c r="CU109" s="89"/>
      <c r="CV109" s="158"/>
      <c r="CW109" s="90"/>
      <c r="CX109" s="91"/>
      <c r="CY109" s="92"/>
      <c r="CZ109" s="93"/>
      <c r="DA109" s="94" t="s">
        <v>292</v>
      </c>
      <c r="DB109" s="95"/>
      <c r="DC109" s="96"/>
      <c r="DD109" s="97"/>
      <c r="DE109" s="98" t="s">
        <v>292</v>
      </c>
      <c r="DG109" s="89"/>
      <c r="DH109" s="158"/>
      <c r="DI109" s="90"/>
      <c r="DJ109" s="91"/>
      <c r="DK109" s="92"/>
      <c r="DL109" s="93"/>
      <c r="DM109" s="94" t="s">
        <v>292</v>
      </c>
      <c r="DN109" s="95"/>
      <c r="DO109" s="96"/>
      <c r="DP109" s="97"/>
      <c r="DQ109" s="98" t="s">
        <v>292</v>
      </c>
      <c r="DS109" s="89"/>
      <c r="DT109" s="158"/>
      <c r="DU109" s="90" t="str">
        <f t="shared" ref="DU109:DU121" si="299">IF(DY109="","",DU$3)</f>
        <v/>
      </c>
      <c r="DV109" s="91" t="str">
        <f t="shared" ref="DV109:DV121" si="300">IF(DY109="","",DU$1)</f>
        <v/>
      </c>
      <c r="DW109" s="92" t="str">
        <f t="shared" ref="DW109:DW121" si="301">IF(DY109="","",DU$2)</f>
        <v/>
      </c>
      <c r="DX109" s="93" t="str">
        <f t="shared" ref="DX109:DX121" si="302">IF(DY109="","",DU$3)</f>
        <v/>
      </c>
      <c r="DY109" s="94" t="str">
        <f t="shared" ref="DY109:DY121" si="303">IF(EF109="","",IF(ISNUMBER(SEARCH(":",EF109)),MID(EF109,FIND(":",EF109)+2,FIND("(",EF109)-FIND(":",EF109)-3),LEFT(EF109,FIND("(",EF109)-2)))</f>
        <v/>
      </c>
      <c r="DZ109" s="95" t="str">
        <f t="shared" ref="DZ109:DZ121" si="304">IF(EF109="","",MID(EF109,FIND("(",EF109)+1,4))</f>
        <v/>
      </c>
      <c r="EA109" s="96" t="str">
        <f t="shared" ref="EA109:EA121" si="305">IF(ISNUMBER(SEARCH("*female*",EF109)),"female",IF(ISNUMBER(SEARCH("*male*",EF109)),"male",""))</f>
        <v/>
      </c>
      <c r="EB109" s="97" t="s">
        <v>292</v>
      </c>
      <c r="EC109" s="98" t="str">
        <f t="shared" ref="EC109:EC121" si="306">IF(DY109="","",(MID(DY109,(SEARCH("^^",SUBSTITUTE(DY109," ","^^",LEN(DY109)-LEN(SUBSTITUTE(DY109," ","")))))+1,99)&amp;"_"&amp;LEFT(DY109,FIND(" ",DY109)-1)&amp;"_"&amp;DZ109))</f>
        <v/>
      </c>
      <c r="EE109" s="89"/>
      <c r="EF109" s="158"/>
      <c r="EG109" s="90" t="str">
        <f t="shared" ref="EG109:EG121" si="307">IF(EK109="","",EG$3)</f>
        <v/>
      </c>
      <c r="EH109" s="91" t="str">
        <f t="shared" ref="EH109:EH121" si="308">IF(EK109="","",EG$1)</f>
        <v/>
      </c>
      <c r="EI109" s="92" t="str">
        <f t="shared" ref="EI109:EI121" si="309">IF(EK109="","",EG$2)</f>
        <v/>
      </c>
      <c r="EJ109" s="93" t="str">
        <f t="shared" ref="EJ109:EJ121" si="310">IF(EK109="","",EG$3)</f>
        <v/>
      </c>
      <c r="EK109" s="94" t="str">
        <f t="shared" ref="EK109:EK121" si="311">IF(ER109="","",IF(ISNUMBER(SEARCH(":",ER109)),MID(ER109,FIND(":",ER109)+2,FIND("(",ER109)-FIND(":",ER109)-3),LEFT(ER109,FIND("(",ER109)-2)))</f>
        <v/>
      </c>
      <c r="EL109" s="95" t="str">
        <f t="shared" ref="EL109:EL121" si="312">IF(ER109="","",MID(ER109,FIND("(",ER109)+1,4))</f>
        <v/>
      </c>
      <c r="EM109" s="96" t="str">
        <f t="shared" ref="EM109:EM121" si="313">IF(ISNUMBER(SEARCH("*female*",ER109)),"female",IF(ISNUMBER(SEARCH("*male*",ER109)),"male",""))</f>
        <v/>
      </c>
      <c r="EN109" s="97" t="str">
        <f t="shared" ref="EN109:EN121" si="314">IF(ER109="","",IF(ISERROR(MID(ER109,FIND("male,",ER109)+6,(FIND(")",ER109)-(FIND("male,",ER109)+6))))=TRUE,"missing/error",MID(ER109,FIND("male,",ER109)+6,(FIND(")",ER109)-(FIND("male,",ER109)+6)))))</f>
        <v/>
      </c>
      <c r="EO109" s="98" t="str">
        <f t="shared" ref="EO109:EO121" si="315">IF(EK109="","",(MID(EK109,(SEARCH("^^",SUBSTITUTE(EK109," ","^^",LEN(EK109)-LEN(SUBSTITUTE(EK109," ","")))))+1,99)&amp;"_"&amp;LEFT(EK109,FIND(" ",EK109)-1)&amp;"_"&amp;EL109))</f>
        <v/>
      </c>
      <c r="EQ109" s="89"/>
      <c r="ER109" s="158"/>
      <c r="ES109" s="90" t="str">
        <f t="shared" ref="ES109:ES121" si="316">IF(EW109="","",ES$3)</f>
        <v/>
      </c>
      <c r="ET109" s="91" t="str">
        <f t="shared" ref="ET109:ET121" si="317">IF(EW109="","",ES$1)</f>
        <v/>
      </c>
      <c r="EU109" s="92"/>
      <c r="EV109" s="93"/>
      <c r="EW109" s="94" t="str">
        <f t="shared" ref="EW109:EW121" si="318">IF(FD109="","",IF(ISNUMBER(SEARCH(":",FD109)),MID(FD109,FIND(":",FD109)+2,FIND("(",FD109)-FIND(":",FD109)-3),LEFT(FD109,FIND("(",FD109)-2)))</f>
        <v/>
      </c>
      <c r="EX109" s="95" t="str">
        <f t="shared" ref="EX109:EX121" si="319">IF(FD109="","",MID(FD109,FIND("(",FD109)+1,4))</f>
        <v/>
      </c>
      <c r="EY109" s="96" t="str">
        <f t="shared" ref="EY109:EY121" si="320">IF(ISNUMBER(SEARCH("*female*",FD109)),"female",IF(ISNUMBER(SEARCH("*male*",FD109)),"male",""))</f>
        <v/>
      </c>
      <c r="EZ109" s="97" t="str">
        <f t="shared" ref="EZ109:EZ121" si="321">IF(FD109="","",IF(ISERROR(MID(FD109,FIND("male,",FD109)+6,(FIND(")",FD109)-(FIND("male,",FD109)+6))))=TRUE,"missing/error",MID(FD109,FIND("male,",FD109)+6,(FIND(")",FD109)-(FIND("male,",FD109)+6)))))</f>
        <v/>
      </c>
      <c r="FA109" s="98" t="str">
        <f t="shared" ref="FA109:FA121" si="322">IF(EW109="","",(MID(EW109,(SEARCH("^^",SUBSTITUTE(EW109," ","^^",LEN(EW109)-LEN(SUBSTITUTE(EW109," ","")))))+1,99)&amp;"_"&amp;LEFT(EW109,FIND(" ",EW109)-1)&amp;"_"&amp;EX109))</f>
        <v/>
      </c>
      <c r="FC109" s="89"/>
      <c r="FD109" s="158"/>
      <c r="FE109" s="90" t="str">
        <f t="shared" si="282"/>
        <v/>
      </c>
      <c r="FF109" s="91" t="str">
        <f t="shared" si="283"/>
        <v/>
      </c>
      <c r="FG109" s="92" t="str">
        <f t="shared" si="284"/>
        <v/>
      </c>
      <c r="FH109" s="93" t="str">
        <f t="shared" si="285"/>
        <v/>
      </c>
      <c r="FI109" s="94" t="str">
        <f t="shared" si="286"/>
        <v/>
      </c>
      <c r="FJ109" s="95" t="str">
        <f t="shared" si="287"/>
        <v/>
      </c>
      <c r="FK109" s="96" t="str">
        <f t="shared" si="288"/>
        <v/>
      </c>
      <c r="FL109" s="97" t="str">
        <f t="shared" si="289"/>
        <v/>
      </c>
      <c r="FM109" s="98" t="str">
        <f t="shared" si="290"/>
        <v/>
      </c>
      <c r="FO109" s="89"/>
      <c r="FP109" s="217"/>
      <c r="FQ109" s="90" t="str">
        <f>IF(FU109="","",#REF!)</f>
        <v/>
      </c>
      <c r="FR109" s="91" t="str">
        <f t="shared" ref="FR109:FR121" si="323">IF(FU109="","",FQ$1)</f>
        <v/>
      </c>
      <c r="FS109" s="92"/>
      <c r="FT109" s="93"/>
      <c r="FU109" s="94" t="str">
        <f t="shared" ref="FU109:FU121" si="324">IF(GB109="","",IF(ISNUMBER(SEARCH(":",GB109)),MID(GB109,FIND(":",GB109)+2,FIND("(",GB109)-FIND(":",GB109)-3),LEFT(GB109,FIND("(",GB109)-2)))</f>
        <v/>
      </c>
      <c r="FV109" s="95" t="str">
        <f t="shared" ref="FV109:FV121" si="325">IF(GB109="","",MID(GB109,FIND("(",GB109)+1,4))</f>
        <v/>
      </c>
      <c r="FW109" s="96" t="str">
        <f t="shared" ref="FW109:FW121" si="326">IF(ISNUMBER(SEARCH("*female*",GB109)),"female",IF(ISNUMBER(SEARCH("*male*",GB109)),"male",""))</f>
        <v/>
      </c>
      <c r="FX109" s="97" t="str">
        <f t="shared" ref="FX109:FX121" si="327">IF(GB109="","",IF(ISERROR(MID(GB109,FIND("male,",GB109)+6,(FIND(")",GB109)-(FIND("male,",GB109)+6))))=TRUE,"missing/error",MID(GB109,FIND("male,",GB109)+6,(FIND(")",GB109)-(FIND("male,",GB109)+6)))))</f>
        <v/>
      </c>
      <c r="FY109" s="98" t="str">
        <f t="shared" ref="FY109:FY121" si="328">IF(FU109="","",(MID(FU109,(SEARCH("^^",SUBSTITUTE(FU109," ","^^",LEN(FU109)-LEN(SUBSTITUTE(FU109," ","")))))+1,99)&amp;"_"&amp;LEFT(FU109,FIND(" ",FU109)-1)&amp;"_"&amp;FV109))</f>
        <v/>
      </c>
      <c r="GA109" s="89"/>
      <c r="GB109" s="158"/>
      <c r="GC109" s="90" t="str">
        <f t="shared" ref="GC109:GC121" si="329">IF(GG109="","",GC$3)</f>
        <v/>
      </c>
      <c r="GD109" s="91" t="str">
        <f t="shared" ref="GD109:GD121" si="330">IF(GG109="","",GC$1)</f>
        <v/>
      </c>
      <c r="GE109" s="92"/>
      <c r="GF109" s="93"/>
      <c r="GG109" s="94" t="str">
        <f t="shared" ref="GG109:GG121" si="331">IF(GN109="","",IF(ISNUMBER(SEARCH(":",GN109)),MID(GN109,FIND(":",GN109)+2,FIND("(",GN109)-FIND(":",GN109)-3),LEFT(GN109,FIND("(",GN109)-2)))</f>
        <v/>
      </c>
      <c r="GH109" s="95" t="str">
        <f t="shared" ref="GH109:GH121" si="332">IF(GN109="","",MID(GN109,FIND("(",GN109)+1,4))</f>
        <v/>
      </c>
      <c r="GI109" s="96" t="str">
        <f t="shared" ref="GI109:GI121" si="333">IF(ISNUMBER(SEARCH("*female*",GN109)),"female",IF(ISNUMBER(SEARCH("*male*",GN109)),"male",""))</f>
        <v/>
      </c>
      <c r="GJ109" s="97" t="str">
        <f t="shared" ref="GJ109:GJ121" si="334">IF(GN109="","",IF(ISERROR(MID(GN109,FIND("male,",GN109)+6,(FIND(")",GN109)-(FIND("male,",GN109)+6))))=TRUE,"missing/error",MID(GN109,FIND("male,",GN109)+6,(FIND(")",GN109)-(FIND("male,",GN109)+6)))))</f>
        <v/>
      </c>
      <c r="GK109" s="98" t="str">
        <f t="shared" ref="GK109:GK121" si="335">IF(GG109="","",(MID(GG109,(SEARCH("^^",SUBSTITUTE(GG109," ","^^",LEN(GG109)-LEN(SUBSTITUTE(GG109," ","")))))+1,99)&amp;"_"&amp;LEFT(GG109,FIND(" ",GG109)-1)&amp;"_"&amp;GH109))</f>
        <v/>
      </c>
      <c r="GM109" s="89"/>
      <c r="GN109" s="158"/>
      <c r="GO109" s="90" t="str">
        <f t="shared" ref="GO109:GO121" si="336">IF(GS109="","",GO$3)</f>
        <v/>
      </c>
      <c r="GP109" s="91" t="str">
        <f t="shared" ref="GP109:GP121" si="337">IF(GS109="","",GO$1)</f>
        <v/>
      </c>
      <c r="GQ109" s="92"/>
      <c r="GR109" s="93"/>
      <c r="GS109" s="94" t="str">
        <f t="shared" ref="GS109:GS121" si="338">IF(GZ109="","",IF(ISNUMBER(SEARCH(":",GZ109)),MID(GZ109,FIND(":",GZ109)+2,FIND("(",GZ109)-FIND(":",GZ109)-3),LEFT(GZ109,FIND("(",GZ109)-2)))</f>
        <v/>
      </c>
      <c r="GT109" s="95" t="str">
        <f t="shared" ref="GT109:GT121" si="339">IF(GZ109="","",MID(GZ109,FIND("(",GZ109)+1,4))</f>
        <v/>
      </c>
      <c r="GU109" s="96" t="str">
        <f t="shared" ref="GU109:GU121" si="340">IF(ISNUMBER(SEARCH("*female*",GZ109)),"female",IF(ISNUMBER(SEARCH("*male*",GZ109)),"male",""))</f>
        <v/>
      </c>
      <c r="GV109" s="97" t="str">
        <f t="shared" ref="GV109:GV121" si="341">IF(GZ109="","",IF(ISERROR(MID(GZ109,FIND("male,",GZ109)+6,(FIND(")",GZ109)-(FIND("male,",GZ109)+6))))=TRUE,"missing/error",MID(GZ109,FIND("male,",GZ109)+6,(FIND(")",GZ109)-(FIND("male,",GZ109)+6)))))</f>
        <v/>
      </c>
      <c r="GW109" s="98" t="str">
        <f t="shared" ref="GW109:GW121" si="342">IF(GS109="","",(MID(GS109,(SEARCH("^^",SUBSTITUTE(GS109," ","^^",LEN(GS109)-LEN(SUBSTITUTE(GS109," ","")))))+1,99)&amp;"_"&amp;LEFT(GS109,FIND(" ",GS109)-1)&amp;"_"&amp;GT109))</f>
        <v/>
      </c>
      <c r="GY109" s="89"/>
      <c r="GZ109" s="158"/>
      <c r="HA109" s="90" t="str">
        <f t="shared" ref="HA109:HA121" si="343">IF(HE109="","",HA$3)</f>
        <v/>
      </c>
      <c r="HB109" s="91" t="str">
        <f t="shared" ref="HB109:HB121" si="344">IF(HE109="","",HA$1)</f>
        <v/>
      </c>
      <c r="HC109" s="92"/>
      <c r="HD109" s="93"/>
      <c r="HE109" s="94" t="str">
        <f t="shared" ref="HE109:HE121" si="345">IF(HL109="","",IF(ISNUMBER(SEARCH(":",HL109)),MID(HL109,FIND(":",HL109)+2,FIND("(",HL109)-FIND(":",HL109)-3),LEFT(HL109,FIND("(",HL109)-2)))</f>
        <v/>
      </c>
      <c r="HF109" s="95" t="str">
        <f t="shared" ref="HF109:HF121" si="346">IF(HL109="","",MID(HL109,FIND("(",HL109)+1,4))</f>
        <v/>
      </c>
      <c r="HG109" s="96" t="str">
        <f t="shared" ref="HG109:HG121" si="347">IF(ISNUMBER(SEARCH("*female*",HL109)),"female",IF(ISNUMBER(SEARCH("*male*",HL109)),"male",""))</f>
        <v/>
      </c>
      <c r="HH109" s="97" t="str">
        <f t="shared" ref="HH109:HH121" si="348">IF(HL109="","",IF(ISERROR(MID(HL109,FIND("male,",HL109)+6,(FIND(")",HL109)-(FIND("male,",HL109)+6))))=TRUE,"missing/error",MID(HL109,FIND("male,",HL109)+6,(FIND(")",HL109)-(FIND("male,",HL109)+6)))))</f>
        <v/>
      </c>
      <c r="HI109" s="98" t="str">
        <f t="shared" ref="HI109:HI121" si="349">IF(HE109="","",(MID(HE109,(SEARCH("^^",SUBSTITUTE(HE109," ","^^",LEN(HE109)-LEN(SUBSTITUTE(HE109," ","")))))+1,99)&amp;"_"&amp;LEFT(HE109,FIND(" ",HE109)-1)&amp;"_"&amp;HF109))</f>
        <v/>
      </c>
      <c r="HK109" s="89"/>
      <c r="HL109" s="158"/>
      <c r="HM109" s="90" t="str">
        <f t="shared" ref="HM109:HM121" si="350">IF(HQ109="","",HM$3)</f>
        <v/>
      </c>
      <c r="HN109" s="91" t="str">
        <f t="shared" ref="HN109:HN121" si="351">IF(HQ109="","",HM$1)</f>
        <v/>
      </c>
      <c r="HO109" s="92"/>
      <c r="HP109" s="93"/>
      <c r="HQ109" s="94" t="str">
        <f t="shared" ref="HQ109:HQ121" si="352">IF(HX109="","",IF(ISNUMBER(SEARCH(":",HX109)),MID(HX109,FIND(":",HX109)+2,FIND("(",HX109)-FIND(":",HX109)-3),LEFT(HX109,FIND("(",HX109)-2)))</f>
        <v/>
      </c>
      <c r="HR109" s="95" t="str">
        <f t="shared" ref="HR109:HR121" si="353">IF(HX109="","",MID(HX109,FIND("(",HX109)+1,4))</f>
        <v/>
      </c>
      <c r="HS109" s="96" t="str">
        <f t="shared" ref="HS109:HS121" si="354">IF(ISNUMBER(SEARCH("*female*",HX109)),"female",IF(ISNUMBER(SEARCH("*male*",HX109)),"male",""))</f>
        <v/>
      </c>
      <c r="HT109" s="97" t="str">
        <f t="shared" ref="HT109:HT121" si="355">IF(HX109="","",IF(ISERROR(MID(HX109,FIND("male,",HX109)+6,(FIND(")",HX109)-(FIND("male,",HX109)+6))))=TRUE,"missing/error",MID(HX109,FIND("male,",HX109)+6,(FIND(")",HX109)-(FIND("male,",HX109)+6)))))</f>
        <v/>
      </c>
      <c r="HU109" s="98" t="str">
        <f t="shared" ref="HU109:HU121" si="356">IF(HQ109="","",(MID(HQ109,(SEARCH("^^",SUBSTITUTE(HQ109," ","^^",LEN(HQ109)-LEN(SUBSTITUTE(HQ109," ","")))))+1,99)&amp;"_"&amp;LEFT(HQ109,FIND(" ",HQ109)-1)&amp;"_"&amp;HR109))</f>
        <v/>
      </c>
      <c r="HW109" s="89"/>
      <c r="HX109" s="158"/>
      <c r="HY109" s="90" t="str">
        <f t="shared" ref="HY109:HY121" si="357">IF(IC109="","",HY$3)</f>
        <v/>
      </c>
      <c r="HZ109" s="91" t="str">
        <f t="shared" ref="HZ109:HZ121" si="358">IF(IC109="","",HY$1)</f>
        <v/>
      </c>
      <c r="IA109" s="92"/>
      <c r="IB109" s="93"/>
      <c r="IC109" s="94" t="str">
        <f t="shared" ref="IC109:IC121" si="359">IF(IJ109="","",IF(ISNUMBER(SEARCH(":",IJ109)),MID(IJ109,FIND(":",IJ109)+2,FIND("(",IJ109)-FIND(":",IJ109)-3),LEFT(IJ109,FIND("(",IJ109)-2)))</f>
        <v/>
      </c>
      <c r="ID109" s="95" t="str">
        <f t="shared" ref="ID109:ID121" si="360">IF(IJ109="","",MID(IJ109,FIND("(",IJ109)+1,4))</f>
        <v/>
      </c>
      <c r="IE109" s="96" t="str">
        <f t="shared" ref="IE109:IE121" si="361">IF(ISNUMBER(SEARCH("*female*",IJ109)),"female",IF(ISNUMBER(SEARCH("*male*",IJ109)),"male",""))</f>
        <v/>
      </c>
      <c r="IF109" s="97" t="str">
        <f t="shared" ref="IF109:IF121" si="362">IF(IJ109="","",IF(ISERROR(MID(IJ109,FIND("male,",IJ109)+6,(FIND(")",IJ109)-(FIND("male,",IJ109)+6))))=TRUE,"missing/error",MID(IJ109,FIND("male,",IJ109)+6,(FIND(")",IJ109)-(FIND("male,",IJ109)+6)))))</f>
        <v/>
      </c>
      <c r="IG109" s="98" t="str">
        <f t="shared" ref="IG109:IG121" si="363">IF(IC109="","",(MID(IC109,(SEARCH("^^",SUBSTITUTE(IC109," ","^^",LEN(IC109)-LEN(SUBSTITUTE(IC109," ","")))))+1,99)&amp;"_"&amp;LEFT(IC109,FIND(" ",IC109)-1)&amp;"_"&amp;ID109))</f>
        <v/>
      </c>
      <c r="II109" s="89"/>
      <c r="IJ109" s="158"/>
      <c r="IK109" s="90" t="str">
        <f t="shared" ref="IK109:IK121" si="364">IF(IO109="","",IK$3)</f>
        <v/>
      </c>
      <c r="IL109" s="91" t="str">
        <f t="shared" ref="IL109:IL121" si="365">IF(IO109="","",IK$1)</f>
        <v/>
      </c>
      <c r="IM109" s="92"/>
      <c r="IN109" s="93"/>
      <c r="IO109" s="94" t="str">
        <f t="shared" ref="IO109:IO121" si="366">IF(IV109="","",IF(ISNUMBER(SEARCH(":",IV109)),MID(IV109,FIND(":",IV109)+2,FIND("(",IV109)-FIND(":",IV109)-3),LEFT(IV109,FIND("(",IV109)-2)))</f>
        <v/>
      </c>
      <c r="IP109" s="95" t="str">
        <f t="shared" ref="IP109:IP121" si="367">IF(IV109="","",MID(IV109,FIND("(",IV109)+1,4))</f>
        <v/>
      </c>
      <c r="IQ109" s="96" t="str">
        <f t="shared" ref="IQ109:IQ121" si="368">IF(ISNUMBER(SEARCH("*female*",IV109)),"female",IF(ISNUMBER(SEARCH("*male*",IV109)),"male",""))</f>
        <v/>
      </c>
      <c r="IR109" s="97" t="str">
        <f t="shared" ref="IR109:IR121" si="369">IF(IV109="","",IF(ISERROR(MID(IV109,FIND("male,",IV109)+6,(FIND(")",IV109)-(FIND("male,",IV109)+6))))=TRUE,"missing/error",MID(IV109,FIND("male,",IV109)+6,(FIND(")",IV109)-(FIND("male,",IV109)+6)))))</f>
        <v/>
      </c>
      <c r="IS109" s="98" t="str">
        <f t="shared" ref="IS109:IS121" si="370">IF(IO109="","",(MID(IO109,(SEARCH("^^",SUBSTITUTE(IO109," ","^^",LEN(IO109)-LEN(SUBSTITUTE(IO109," ","")))))+1,99)&amp;"_"&amp;LEFT(IO109,FIND(" ",IO109)-1)&amp;"_"&amp;IP109))</f>
        <v/>
      </c>
      <c r="IU109" s="89"/>
      <c r="IV109" s="158"/>
      <c r="IW109" s="90" t="str">
        <f t="shared" ref="IW109:IW121" si="371">IF(JA109="","",IW$3)</f>
        <v/>
      </c>
      <c r="IX109" s="91" t="str">
        <f t="shared" ref="IX109:IX121" si="372">IF(JA109="","",IW$1)</f>
        <v/>
      </c>
      <c r="IY109" s="92"/>
      <c r="IZ109" s="93"/>
      <c r="JA109" s="94" t="str">
        <f t="shared" ref="JA109:JA121" si="373">IF(JH109="","",IF(ISNUMBER(SEARCH(":",JH109)),MID(JH109,FIND(":",JH109)+2,FIND("(",JH109)-FIND(":",JH109)-3),LEFT(JH109,FIND("(",JH109)-2)))</f>
        <v/>
      </c>
      <c r="JB109" s="95" t="str">
        <f t="shared" ref="JB109:JB121" si="374">IF(JH109="","",MID(JH109,FIND("(",JH109)+1,4))</f>
        <v/>
      </c>
      <c r="JC109" s="96" t="str">
        <f t="shared" ref="JC109:JC121" si="375">IF(ISNUMBER(SEARCH("*female*",JH109)),"female",IF(ISNUMBER(SEARCH("*male*",JH109)),"male",""))</f>
        <v/>
      </c>
      <c r="JD109" s="97" t="str">
        <f t="shared" ref="JD109:JD121" si="376">IF(JH109="","",IF(ISERROR(MID(JH109,FIND("male,",JH109)+6,(FIND(")",JH109)-(FIND("male,",JH109)+6))))=TRUE,"missing/error",MID(JH109,FIND("male,",JH109)+6,(FIND(")",JH109)-(FIND("male,",JH109)+6)))))</f>
        <v/>
      </c>
      <c r="JE109" s="98" t="str">
        <f t="shared" ref="JE109:JE121" si="377">IF(JA109="","",(MID(JA109,(SEARCH("^^",SUBSTITUTE(JA109," ","^^",LEN(JA109)-LEN(SUBSTITUTE(JA109," ","")))))+1,99)&amp;"_"&amp;LEFT(JA109,FIND(" ",JA109)-1)&amp;"_"&amp;JB109))</f>
        <v/>
      </c>
      <c r="JG109" s="89"/>
      <c r="JH109" s="146"/>
      <c r="JI109" s="90" t="str">
        <f t="shared" ref="JI109:JI121" si="378">IF(JM109="","",JI$3)</f>
        <v/>
      </c>
      <c r="JJ109" s="91" t="str">
        <f t="shared" ref="JJ109:JJ121" si="379">IF(JM109="","",JI$1)</f>
        <v/>
      </c>
      <c r="JK109" s="92"/>
      <c r="JL109" s="93"/>
      <c r="JM109" s="94" t="str">
        <f t="shared" ref="JM109:JM121" si="380">IF(JT109="","",IF(ISNUMBER(SEARCH(":",JT109)),MID(JT109,FIND(":",JT109)+2,FIND("(",JT109)-FIND(":",JT109)-3),LEFT(JT109,FIND("(",JT109)-2)))</f>
        <v/>
      </c>
      <c r="JN109" s="95" t="str">
        <f t="shared" ref="JN109:JN121" si="381">IF(JT109="","",MID(JT109,FIND("(",JT109)+1,4))</f>
        <v/>
      </c>
      <c r="JO109" s="96" t="str">
        <f t="shared" ref="JO109:JO121" si="382">IF(ISNUMBER(SEARCH("*female*",JT109)),"female",IF(ISNUMBER(SEARCH("*male*",JT109)),"male",""))</f>
        <v/>
      </c>
      <c r="JP109" s="97" t="str">
        <f t="shared" ref="JP109:JP121" si="383">IF(JT109="","",IF(ISERROR(MID(JT109,FIND("male,",JT109)+6,(FIND(")",JT109)-(FIND("male,",JT109)+6))))=TRUE,"missing/error",MID(JT109,FIND("male,",JT109)+6,(FIND(")",JT109)-(FIND("male,",JT109)+6)))))</f>
        <v/>
      </c>
      <c r="JQ109" s="98" t="str">
        <f t="shared" ref="JQ109:JQ121" si="384">IF(JM109="","",(MID(JM109,(SEARCH("^^",SUBSTITUTE(JM109," ","^^",LEN(JM109)-LEN(SUBSTITUTE(JM109," ","")))))+1,99)&amp;"_"&amp;LEFT(JM109,FIND(" ",JM109)-1)&amp;"_"&amp;JN109))</f>
        <v/>
      </c>
      <c r="JS109" s="89"/>
      <c r="JT109" s="146"/>
      <c r="JU109" s="90" t="str">
        <f t="shared" ref="JU109:JU121" si="385">IF(JY109="","",JU$3)</f>
        <v/>
      </c>
      <c r="JV109" s="91" t="str">
        <f t="shared" ref="JV109:JV121" si="386">IF(JY109="","",JU$1)</f>
        <v/>
      </c>
      <c r="JW109" s="92"/>
      <c r="JX109" s="93"/>
      <c r="JY109" s="94" t="str">
        <f t="shared" ref="JY109:JY121" si="387">IF(KF109="","",IF(ISNUMBER(SEARCH(":",KF109)),MID(KF109,FIND(":",KF109)+2,FIND("(",KF109)-FIND(":",KF109)-3),LEFT(KF109,FIND("(",KF109)-2)))</f>
        <v/>
      </c>
      <c r="JZ109" s="95" t="str">
        <f t="shared" ref="JZ109:JZ121" si="388">IF(KF109="","",MID(KF109,FIND("(",KF109)+1,4))</f>
        <v/>
      </c>
      <c r="KA109" s="96" t="str">
        <f t="shared" ref="KA109:KA121" si="389">IF(ISNUMBER(SEARCH("*female*",KF109)),"female",IF(ISNUMBER(SEARCH("*male*",KF109)),"male",""))</f>
        <v/>
      </c>
      <c r="KB109" s="97" t="str">
        <f t="shared" ref="KB109:KB121" si="390">IF(KF109="","",IF(ISERROR(MID(KF109,FIND("male,",KF109)+6,(FIND(")",KF109)-(FIND("male,",KF109)+6))))=TRUE,"missing/error",MID(KF109,FIND("male,",KF109)+6,(FIND(")",KF109)-(FIND("male,",KF109)+6)))))</f>
        <v/>
      </c>
      <c r="KC109" s="98" t="str">
        <f t="shared" ref="KC109:KC121" si="391">IF(JY109="","",(MID(JY109,(SEARCH("^^",SUBSTITUTE(JY109," ","^^",LEN(JY109)-LEN(SUBSTITUTE(JY109," ","")))))+1,99)&amp;"_"&amp;LEFT(JY109,FIND(" ",JY109)-1)&amp;"_"&amp;JZ109))</f>
        <v/>
      </c>
      <c r="KE109" s="89"/>
      <c r="KF109" s="146"/>
    </row>
    <row r="110" spans="1:292" ht="13.5" customHeight="1">
      <c r="A110" s="16"/>
      <c r="B110" s="2" t="s">
        <v>1015</v>
      </c>
      <c r="D110" s="2" t="s">
        <v>1016</v>
      </c>
      <c r="E110" s="90"/>
      <c r="F110" s="91"/>
      <c r="G110" s="92"/>
      <c r="H110" s="93"/>
      <c r="I110" s="94" t="s">
        <v>292</v>
      </c>
      <c r="J110" s="95"/>
      <c r="K110" s="96"/>
      <c r="L110" s="97"/>
      <c r="M110" s="98" t="s">
        <v>292</v>
      </c>
      <c r="O110" s="89"/>
      <c r="P110" s="158"/>
      <c r="Q110" s="90"/>
      <c r="R110" s="91"/>
      <c r="S110" s="92"/>
      <c r="T110" s="93"/>
      <c r="U110" s="94" t="s">
        <v>292</v>
      </c>
      <c r="V110" s="95"/>
      <c r="W110" s="96"/>
      <c r="X110" s="97"/>
      <c r="Y110" s="98" t="s">
        <v>292</v>
      </c>
      <c r="AA110" s="89"/>
      <c r="AB110" s="158"/>
      <c r="AC110" s="90"/>
      <c r="AD110" s="91"/>
      <c r="AE110" s="92"/>
      <c r="AF110" s="93"/>
      <c r="AG110" s="94" t="s">
        <v>292</v>
      </c>
      <c r="AH110" s="95"/>
      <c r="AI110" s="96"/>
      <c r="AJ110" s="97"/>
      <c r="AK110" s="98" t="s">
        <v>292</v>
      </c>
      <c r="AM110" s="89"/>
      <c r="AN110" s="158"/>
      <c r="AO110" s="90">
        <v>35065</v>
      </c>
      <c r="AP110" s="91" t="s">
        <v>439</v>
      </c>
      <c r="AQ110" s="92">
        <v>34873</v>
      </c>
      <c r="AR110" s="93">
        <v>36313</v>
      </c>
      <c r="AS110" s="94" t="s">
        <v>1017</v>
      </c>
      <c r="AT110" s="95">
        <v>1943</v>
      </c>
      <c r="AU110" s="96" t="s">
        <v>790</v>
      </c>
      <c r="AV110" s="97" t="s">
        <v>321</v>
      </c>
      <c r="AW110" s="98" t="s">
        <v>1018</v>
      </c>
      <c r="AY110" s="89" t="s">
        <v>814</v>
      </c>
      <c r="AZ110" s="158"/>
      <c r="BA110" s="90"/>
      <c r="BB110" s="91"/>
      <c r="BC110" s="92"/>
      <c r="BD110" s="93"/>
      <c r="BE110" s="94" t="s">
        <v>292</v>
      </c>
      <c r="BF110" s="95"/>
      <c r="BG110" s="96"/>
      <c r="BH110" s="97"/>
      <c r="BI110" s="98" t="s">
        <v>292</v>
      </c>
      <c r="BK110" s="89"/>
      <c r="BL110" s="158"/>
      <c r="BM110" s="90"/>
      <c r="BN110" s="91"/>
      <c r="BO110" s="92"/>
      <c r="BP110" s="93"/>
      <c r="BQ110" s="94" t="s">
        <v>292</v>
      </c>
      <c r="BR110" s="95"/>
      <c r="BS110" s="96"/>
      <c r="BT110" s="97"/>
      <c r="BU110" s="98" t="s">
        <v>292</v>
      </c>
      <c r="BW110" s="89"/>
      <c r="BX110" s="158"/>
      <c r="BY110" s="90"/>
      <c r="BZ110" s="91"/>
      <c r="CA110" s="92"/>
      <c r="CB110" s="93"/>
      <c r="CC110" s="94" t="s">
        <v>292</v>
      </c>
      <c r="CD110" s="95"/>
      <c r="CE110" s="96"/>
      <c r="CF110" s="97"/>
      <c r="CG110" s="98" t="s">
        <v>292</v>
      </c>
      <c r="CI110" s="89"/>
      <c r="CJ110" s="158"/>
      <c r="CK110" s="90"/>
      <c r="CL110" s="91"/>
      <c r="CM110" s="92"/>
      <c r="CN110" s="93"/>
      <c r="CO110" s="94" t="s">
        <v>292</v>
      </c>
      <c r="CP110" s="95"/>
      <c r="CQ110" s="96"/>
      <c r="CR110" s="97"/>
      <c r="CS110" s="98" t="s">
        <v>292</v>
      </c>
      <c r="CU110" s="89"/>
      <c r="CV110" s="158"/>
      <c r="CW110" s="90"/>
      <c r="CX110" s="91"/>
      <c r="CY110" s="92"/>
      <c r="CZ110" s="93"/>
      <c r="DA110" s="94" t="s">
        <v>292</v>
      </c>
      <c r="DB110" s="95"/>
      <c r="DC110" s="96"/>
      <c r="DD110" s="97"/>
      <c r="DE110" s="98" t="s">
        <v>292</v>
      </c>
      <c r="DG110" s="89"/>
      <c r="DH110" s="158"/>
      <c r="DI110" s="90"/>
      <c r="DJ110" s="91"/>
      <c r="DK110" s="92"/>
      <c r="DL110" s="93"/>
      <c r="DM110" s="94" t="s">
        <v>292</v>
      </c>
      <c r="DN110" s="95"/>
      <c r="DO110" s="96"/>
      <c r="DP110" s="97"/>
      <c r="DQ110" s="98" t="s">
        <v>292</v>
      </c>
      <c r="DS110" s="89"/>
      <c r="DT110" s="158"/>
      <c r="DU110" s="90" t="str">
        <f t="shared" si="299"/>
        <v/>
      </c>
      <c r="DV110" s="91" t="str">
        <f t="shared" si="300"/>
        <v/>
      </c>
      <c r="DW110" s="92" t="str">
        <f t="shared" si="301"/>
        <v/>
      </c>
      <c r="DX110" s="93" t="str">
        <f t="shared" si="302"/>
        <v/>
      </c>
      <c r="DY110" s="94" t="str">
        <f t="shared" si="303"/>
        <v/>
      </c>
      <c r="DZ110" s="95" t="str">
        <f t="shared" si="304"/>
        <v/>
      </c>
      <c r="EA110" s="96" t="str">
        <f t="shared" si="305"/>
        <v/>
      </c>
      <c r="EB110" s="97" t="s">
        <v>292</v>
      </c>
      <c r="EC110" s="98" t="str">
        <f t="shared" si="306"/>
        <v/>
      </c>
      <c r="EE110" s="89"/>
      <c r="EF110" s="158"/>
      <c r="EG110" s="90" t="str">
        <f t="shared" si="307"/>
        <v/>
      </c>
      <c r="EH110" s="91" t="str">
        <f t="shared" si="308"/>
        <v/>
      </c>
      <c r="EI110" s="92" t="str">
        <f t="shared" si="309"/>
        <v/>
      </c>
      <c r="EJ110" s="93" t="str">
        <f t="shared" si="310"/>
        <v/>
      </c>
      <c r="EK110" s="94" t="str">
        <f t="shared" si="311"/>
        <v/>
      </c>
      <c r="EL110" s="95" t="str">
        <f t="shared" si="312"/>
        <v/>
      </c>
      <c r="EM110" s="96" t="str">
        <f t="shared" si="313"/>
        <v/>
      </c>
      <c r="EN110" s="97" t="str">
        <f t="shared" si="314"/>
        <v/>
      </c>
      <c r="EO110" s="98" t="str">
        <f t="shared" si="315"/>
        <v/>
      </c>
      <c r="EQ110" s="89"/>
      <c r="ER110" s="158"/>
      <c r="ES110" s="90" t="str">
        <f t="shared" si="316"/>
        <v/>
      </c>
      <c r="ET110" s="91" t="str">
        <f t="shared" si="317"/>
        <v/>
      </c>
      <c r="EU110" s="92"/>
      <c r="EV110" s="93"/>
      <c r="EW110" s="94" t="str">
        <f t="shared" si="318"/>
        <v/>
      </c>
      <c r="EX110" s="95" t="str">
        <f t="shared" si="319"/>
        <v/>
      </c>
      <c r="EY110" s="96" t="str">
        <f t="shared" si="320"/>
        <v/>
      </c>
      <c r="EZ110" s="97" t="str">
        <f t="shared" si="321"/>
        <v/>
      </c>
      <c r="FA110" s="98" t="str">
        <f t="shared" si="322"/>
        <v/>
      </c>
      <c r="FC110" s="89"/>
      <c r="FD110" s="158"/>
      <c r="FE110" s="90" t="str">
        <f t="shared" si="282"/>
        <v/>
      </c>
      <c r="FF110" s="91" t="str">
        <f t="shared" si="283"/>
        <v/>
      </c>
      <c r="FG110" s="92" t="str">
        <f t="shared" si="284"/>
        <v/>
      </c>
      <c r="FH110" s="93" t="str">
        <f t="shared" si="285"/>
        <v/>
      </c>
      <c r="FI110" s="94" t="str">
        <f t="shared" si="286"/>
        <v/>
      </c>
      <c r="FJ110" s="95" t="str">
        <f t="shared" si="287"/>
        <v/>
      </c>
      <c r="FK110" s="96" t="str">
        <f t="shared" si="288"/>
        <v/>
      </c>
      <c r="FL110" s="97" t="str">
        <f t="shared" si="289"/>
        <v/>
      </c>
      <c r="FM110" s="98" t="str">
        <f t="shared" si="290"/>
        <v/>
      </c>
      <c r="FO110" s="89"/>
      <c r="FP110" s="217"/>
      <c r="FQ110" s="90" t="str">
        <f>IF(FU110="","",#REF!)</f>
        <v/>
      </c>
      <c r="FR110" s="91" t="str">
        <f t="shared" si="323"/>
        <v/>
      </c>
      <c r="FS110" s="92"/>
      <c r="FT110" s="93"/>
      <c r="FU110" s="94" t="str">
        <f t="shared" si="324"/>
        <v/>
      </c>
      <c r="FV110" s="95" t="str">
        <f t="shared" si="325"/>
        <v/>
      </c>
      <c r="FW110" s="96" t="str">
        <f t="shared" si="326"/>
        <v/>
      </c>
      <c r="FX110" s="97" t="str">
        <f t="shared" si="327"/>
        <v/>
      </c>
      <c r="FY110" s="98" t="str">
        <f t="shared" si="328"/>
        <v/>
      </c>
      <c r="GA110" s="89"/>
      <c r="GB110" s="158"/>
      <c r="GC110" s="90" t="str">
        <f t="shared" si="329"/>
        <v/>
      </c>
      <c r="GD110" s="91" t="str">
        <f t="shared" si="330"/>
        <v/>
      </c>
      <c r="GE110" s="92"/>
      <c r="GF110" s="93"/>
      <c r="GG110" s="94" t="str">
        <f t="shared" si="331"/>
        <v/>
      </c>
      <c r="GH110" s="95" t="str">
        <f t="shared" si="332"/>
        <v/>
      </c>
      <c r="GI110" s="96" t="str">
        <f t="shared" si="333"/>
        <v/>
      </c>
      <c r="GJ110" s="97" t="str">
        <f t="shared" si="334"/>
        <v/>
      </c>
      <c r="GK110" s="98" t="str">
        <f t="shared" si="335"/>
        <v/>
      </c>
      <c r="GM110" s="89"/>
      <c r="GN110" s="158"/>
      <c r="GO110" s="90" t="str">
        <f t="shared" si="336"/>
        <v/>
      </c>
      <c r="GP110" s="91" t="str">
        <f t="shared" si="337"/>
        <v/>
      </c>
      <c r="GQ110" s="92"/>
      <c r="GR110" s="93"/>
      <c r="GS110" s="94" t="str">
        <f t="shared" si="338"/>
        <v/>
      </c>
      <c r="GT110" s="95" t="str">
        <f t="shared" si="339"/>
        <v/>
      </c>
      <c r="GU110" s="96" t="str">
        <f t="shared" si="340"/>
        <v/>
      </c>
      <c r="GV110" s="97" t="str">
        <f t="shared" si="341"/>
        <v/>
      </c>
      <c r="GW110" s="98" t="str">
        <f t="shared" si="342"/>
        <v/>
      </c>
      <c r="GY110" s="89"/>
      <c r="GZ110" s="158"/>
      <c r="HA110" s="90" t="str">
        <f t="shared" si="343"/>
        <v/>
      </c>
      <c r="HB110" s="91" t="str">
        <f t="shared" si="344"/>
        <v/>
      </c>
      <c r="HC110" s="92"/>
      <c r="HD110" s="93"/>
      <c r="HE110" s="94" t="str">
        <f t="shared" si="345"/>
        <v/>
      </c>
      <c r="HF110" s="95" t="str">
        <f t="shared" si="346"/>
        <v/>
      </c>
      <c r="HG110" s="96" t="str">
        <f t="shared" si="347"/>
        <v/>
      </c>
      <c r="HH110" s="97" t="str">
        <f t="shared" si="348"/>
        <v/>
      </c>
      <c r="HI110" s="98" t="str">
        <f t="shared" si="349"/>
        <v/>
      </c>
      <c r="HK110" s="89"/>
      <c r="HL110" s="158"/>
      <c r="HM110" s="90" t="str">
        <f t="shared" si="350"/>
        <v/>
      </c>
      <c r="HN110" s="91" t="str">
        <f t="shared" si="351"/>
        <v/>
      </c>
      <c r="HO110" s="92"/>
      <c r="HP110" s="93"/>
      <c r="HQ110" s="94" t="str">
        <f t="shared" si="352"/>
        <v/>
      </c>
      <c r="HR110" s="95" t="str">
        <f t="shared" si="353"/>
        <v/>
      </c>
      <c r="HS110" s="96" t="str">
        <f t="shared" si="354"/>
        <v/>
      </c>
      <c r="HT110" s="97" t="str">
        <f t="shared" si="355"/>
        <v/>
      </c>
      <c r="HU110" s="98" t="str">
        <f t="shared" si="356"/>
        <v/>
      </c>
      <c r="HW110" s="89"/>
      <c r="HX110" s="158"/>
      <c r="HY110" s="90" t="str">
        <f t="shared" si="357"/>
        <v/>
      </c>
      <c r="HZ110" s="91" t="str">
        <f t="shared" si="358"/>
        <v/>
      </c>
      <c r="IA110" s="92"/>
      <c r="IB110" s="93"/>
      <c r="IC110" s="94" t="str">
        <f t="shared" si="359"/>
        <v/>
      </c>
      <c r="ID110" s="95" t="str">
        <f t="shared" si="360"/>
        <v/>
      </c>
      <c r="IE110" s="96" t="str">
        <f t="shared" si="361"/>
        <v/>
      </c>
      <c r="IF110" s="97" t="str">
        <f t="shared" si="362"/>
        <v/>
      </c>
      <c r="IG110" s="98" t="str">
        <f t="shared" si="363"/>
        <v/>
      </c>
      <c r="II110" s="89"/>
      <c r="IJ110" s="158"/>
      <c r="IK110" s="90" t="str">
        <f t="shared" si="364"/>
        <v/>
      </c>
      <c r="IL110" s="91" t="str">
        <f t="shared" si="365"/>
        <v/>
      </c>
      <c r="IM110" s="92"/>
      <c r="IN110" s="93"/>
      <c r="IO110" s="94" t="str">
        <f t="shared" si="366"/>
        <v/>
      </c>
      <c r="IP110" s="95" t="str">
        <f t="shared" si="367"/>
        <v/>
      </c>
      <c r="IQ110" s="96" t="str">
        <f t="shared" si="368"/>
        <v/>
      </c>
      <c r="IR110" s="97" t="str">
        <f t="shared" si="369"/>
        <v/>
      </c>
      <c r="IS110" s="98" t="str">
        <f t="shared" si="370"/>
        <v/>
      </c>
      <c r="IU110" s="89"/>
      <c r="IV110" s="158"/>
      <c r="IW110" s="90" t="str">
        <f t="shared" si="371"/>
        <v/>
      </c>
      <c r="IX110" s="91" t="str">
        <f t="shared" si="372"/>
        <v/>
      </c>
      <c r="IY110" s="92"/>
      <c r="IZ110" s="93"/>
      <c r="JA110" s="94" t="str">
        <f t="shared" si="373"/>
        <v/>
      </c>
      <c r="JB110" s="95" t="str">
        <f t="shared" si="374"/>
        <v/>
      </c>
      <c r="JC110" s="96" t="str">
        <f t="shared" si="375"/>
        <v/>
      </c>
      <c r="JD110" s="97" t="str">
        <f t="shared" si="376"/>
        <v/>
      </c>
      <c r="JE110" s="98" t="str">
        <f t="shared" si="377"/>
        <v/>
      </c>
      <c r="JG110" s="89"/>
      <c r="JH110" s="146"/>
      <c r="JI110" s="90" t="str">
        <f t="shared" si="378"/>
        <v/>
      </c>
      <c r="JJ110" s="91" t="str">
        <f t="shared" si="379"/>
        <v/>
      </c>
      <c r="JK110" s="92"/>
      <c r="JL110" s="93"/>
      <c r="JM110" s="94" t="str">
        <f t="shared" si="380"/>
        <v/>
      </c>
      <c r="JN110" s="95" t="str">
        <f t="shared" si="381"/>
        <v/>
      </c>
      <c r="JO110" s="96" t="str">
        <f t="shared" si="382"/>
        <v/>
      </c>
      <c r="JP110" s="97" t="str">
        <f t="shared" si="383"/>
        <v/>
      </c>
      <c r="JQ110" s="98" t="str">
        <f t="shared" si="384"/>
        <v/>
      </c>
      <c r="JS110" s="89"/>
      <c r="JT110" s="146"/>
      <c r="JU110" s="90" t="str">
        <f t="shared" si="385"/>
        <v/>
      </c>
      <c r="JV110" s="91" t="str">
        <f t="shared" si="386"/>
        <v/>
      </c>
      <c r="JW110" s="92"/>
      <c r="JX110" s="93"/>
      <c r="JY110" s="94" t="str">
        <f t="shared" si="387"/>
        <v/>
      </c>
      <c r="JZ110" s="95" t="str">
        <f t="shared" si="388"/>
        <v/>
      </c>
      <c r="KA110" s="96" t="str">
        <f t="shared" si="389"/>
        <v/>
      </c>
      <c r="KB110" s="97" t="str">
        <f t="shared" si="390"/>
        <v/>
      </c>
      <c r="KC110" s="98" t="str">
        <f t="shared" si="391"/>
        <v/>
      </c>
      <c r="KE110" s="89"/>
      <c r="KF110" s="146"/>
    </row>
    <row r="111" spans="1:292" ht="13.5" customHeight="1">
      <c r="A111" s="16"/>
      <c r="B111" s="2" t="s">
        <v>1015</v>
      </c>
      <c r="D111" s="2" t="s">
        <v>1016</v>
      </c>
      <c r="E111" s="90"/>
      <c r="F111" s="91"/>
      <c r="G111" s="92"/>
      <c r="H111" s="93"/>
      <c r="I111" s="94" t="s">
        <v>292</v>
      </c>
      <c r="J111" s="95"/>
      <c r="K111" s="96"/>
      <c r="L111" s="97"/>
      <c r="M111" s="98" t="s">
        <v>292</v>
      </c>
      <c r="O111" s="89"/>
      <c r="P111" s="158"/>
      <c r="Q111" s="90"/>
      <c r="R111" s="91"/>
      <c r="S111" s="92"/>
      <c r="T111" s="93"/>
      <c r="U111" s="94" t="s">
        <v>292</v>
      </c>
      <c r="V111" s="95"/>
      <c r="W111" s="96"/>
      <c r="X111" s="97"/>
      <c r="Y111" s="98" t="s">
        <v>292</v>
      </c>
      <c r="AA111" s="89"/>
      <c r="AB111" s="158"/>
      <c r="AC111" s="90"/>
      <c r="AD111" s="91"/>
      <c r="AE111" s="92"/>
      <c r="AF111" s="93"/>
      <c r="AG111" s="94" t="s">
        <v>292</v>
      </c>
      <c r="AH111" s="95"/>
      <c r="AI111" s="96"/>
      <c r="AJ111" s="97"/>
      <c r="AK111" s="98" t="s">
        <v>292</v>
      </c>
      <c r="AM111" s="89"/>
      <c r="AN111" s="158"/>
      <c r="AO111" s="90">
        <v>36161</v>
      </c>
      <c r="AP111" s="91" t="s">
        <v>439</v>
      </c>
      <c r="AQ111" s="92">
        <v>36313</v>
      </c>
      <c r="AR111" s="93">
        <v>36354</v>
      </c>
      <c r="AS111" s="94" t="s">
        <v>839</v>
      </c>
      <c r="AT111" s="95">
        <v>1947</v>
      </c>
      <c r="AU111" s="96" t="s">
        <v>790</v>
      </c>
      <c r="AV111" s="97" t="s">
        <v>321</v>
      </c>
      <c r="AW111" s="98" t="s">
        <v>840</v>
      </c>
      <c r="AY111" s="89"/>
      <c r="AZ111" s="158"/>
      <c r="BA111" s="90"/>
      <c r="BB111" s="91"/>
      <c r="BC111" s="92"/>
      <c r="BD111" s="93"/>
      <c r="BE111" s="94" t="s">
        <v>292</v>
      </c>
      <c r="BF111" s="95"/>
      <c r="BG111" s="96"/>
      <c r="BH111" s="97"/>
      <c r="BI111" s="98" t="s">
        <v>292</v>
      </c>
      <c r="BK111" s="89"/>
      <c r="BL111" s="158"/>
      <c r="BM111" s="90"/>
      <c r="BN111" s="91"/>
      <c r="BO111" s="92"/>
      <c r="BP111" s="93"/>
      <c r="BQ111" s="94" t="s">
        <v>292</v>
      </c>
      <c r="BR111" s="95"/>
      <c r="BS111" s="96"/>
      <c r="BT111" s="97"/>
      <c r="BU111" s="98" t="s">
        <v>292</v>
      </c>
      <c r="BW111" s="89"/>
      <c r="BX111" s="158"/>
      <c r="BY111" s="90"/>
      <c r="BZ111" s="91"/>
      <c r="CA111" s="92"/>
      <c r="CB111" s="93"/>
      <c r="CC111" s="94" t="s">
        <v>292</v>
      </c>
      <c r="CD111" s="95"/>
      <c r="CE111" s="96"/>
      <c r="CF111" s="97"/>
      <c r="CG111" s="98" t="s">
        <v>292</v>
      </c>
      <c r="CI111" s="89"/>
      <c r="CJ111" s="158"/>
      <c r="CK111" s="90"/>
      <c r="CL111" s="91"/>
      <c r="CM111" s="92"/>
      <c r="CN111" s="93"/>
      <c r="CO111" s="94" t="s">
        <v>292</v>
      </c>
      <c r="CP111" s="95"/>
      <c r="CQ111" s="96"/>
      <c r="CR111" s="97"/>
      <c r="CS111" s="98" t="s">
        <v>292</v>
      </c>
      <c r="CU111" s="89"/>
      <c r="CV111" s="158"/>
      <c r="CW111" s="90"/>
      <c r="CX111" s="91"/>
      <c r="CY111" s="92"/>
      <c r="CZ111" s="93"/>
      <c r="DA111" s="94" t="s">
        <v>292</v>
      </c>
      <c r="DB111" s="95"/>
      <c r="DC111" s="96"/>
      <c r="DD111" s="97"/>
      <c r="DE111" s="98" t="s">
        <v>292</v>
      </c>
      <c r="DG111" s="89"/>
      <c r="DH111" s="158"/>
      <c r="DI111" s="90"/>
      <c r="DJ111" s="91"/>
      <c r="DK111" s="92"/>
      <c r="DL111" s="93"/>
      <c r="DM111" s="94" t="s">
        <v>292</v>
      </c>
      <c r="DN111" s="95"/>
      <c r="DO111" s="96"/>
      <c r="DP111" s="97"/>
      <c r="DQ111" s="98" t="s">
        <v>292</v>
      </c>
      <c r="DS111" s="89"/>
      <c r="DT111" s="158"/>
      <c r="DU111" s="90" t="str">
        <f t="shared" si="299"/>
        <v/>
      </c>
      <c r="DV111" s="91" t="str">
        <f t="shared" si="300"/>
        <v/>
      </c>
      <c r="DW111" s="92" t="str">
        <f t="shared" si="301"/>
        <v/>
      </c>
      <c r="DX111" s="93" t="str">
        <f t="shared" si="302"/>
        <v/>
      </c>
      <c r="DY111" s="94" t="str">
        <f t="shared" si="303"/>
        <v/>
      </c>
      <c r="DZ111" s="95" t="str">
        <f t="shared" si="304"/>
        <v/>
      </c>
      <c r="EA111" s="96" t="str">
        <f t="shared" si="305"/>
        <v/>
      </c>
      <c r="EB111" s="97" t="s">
        <v>292</v>
      </c>
      <c r="EC111" s="98" t="str">
        <f t="shared" si="306"/>
        <v/>
      </c>
      <c r="EE111" s="89"/>
      <c r="EF111" s="158"/>
      <c r="EG111" s="90" t="str">
        <f t="shared" si="307"/>
        <v/>
      </c>
      <c r="EH111" s="91" t="str">
        <f t="shared" si="308"/>
        <v/>
      </c>
      <c r="EI111" s="92" t="str">
        <f t="shared" si="309"/>
        <v/>
      </c>
      <c r="EJ111" s="93" t="str">
        <f t="shared" si="310"/>
        <v/>
      </c>
      <c r="EK111" s="94" t="str">
        <f t="shared" si="311"/>
        <v/>
      </c>
      <c r="EL111" s="95" t="str">
        <f t="shared" si="312"/>
        <v/>
      </c>
      <c r="EM111" s="96" t="str">
        <f t="shared" si="313"/>
        <v/>
      </c>
      <c r="EN111" s="97" t="str">
        <f t="shared" si="314"/>
        <v/>
      </c>
      <c r="EO111" s="98" t="str">
        <f t="shared" si="315"/>
        <v/>
      </c>
      <c r="EQ111" s="89"/>
      <c r="ER111" s="158"/>
      <c r="ES111" s="90" t="str">
        <f t="shared" si="316"/>
        <v/>
      </c>
      <c r="ET111" s="91" t="str">
        <f t="shared" si="317"/>
        <v/>
      </c>
      <c r="EU111" s="92"/>
      <c r="EV111" s="93"/>
      <c r="EW111" s="94" t="str">
        <f t="shared" si="318"/>
        <v/>
      </c>
      <c r="EX111" s="95" t="str">
        <f t="shared" si="319"/>
        <v/>
      </c>
      <c r="EY111" s="96" t="str">
        <f t="shared" si="320"/>
        <v/>
      </c>
      <c r="EZ111" s="97" t="str">
        <f t="shared" si="321"/>
        <v/>
      </c>
      <c r="FA111" s="98" t="str">
        <f t="shared" si="322"/>
        <v/>
      </c>
      <c r="FC111" s="89"/>
      <c r="FD111" s="158"/>
      <c r="FE111" s="90" t="str">
        <f t="shared" si="282"/>
        <v/>
      </c>
      <c r="FF111" s="91" t="str">
        <f t="shared" si="283"/>
        <v/>
      </c>
      <c r="FG111" s="92" t="str">
        <f t="shared" si="284"/>
        <v/>
      </c>
      <c r="FH111" s="93" t="str">
        <f t="shared" si="285"/>
        <v/>
      </c>
      <c r="FI111" s="94" t="str">
        <f t="shared" si="286"/>
        <v/>
      </c>
      <c r="FJ111" s="95" t="str">
        <f t="shared" si="287"/>
        <v/>
      </c>
      <c r="FK111" s="96" t="str">
        <f t="shared" si="288"/>
        <v/>
      </c>
      <c r="FL111" s="97" t="str">
        <f t="shared" si="289"/>
        <v/>
      </c>
      <c r="FM111" s="98" t="str">
        <f t="shared" si="290"/>
        <v/>
      </c>
      <c r="FO111" s="89"/>
      <c r="FP111" s="217"/>
      <c r="FQ111" s="90" t="str">
        <f>IF(FU111="","",#REF!)</f>
        <v/>
      </c>
      <c r="FR111" s="91" t="str">
        <f t="shared" si="323"/>
        <v/>
      </c>
      <c r="FS111" s="92"/>
      <c r="FT111" s="93"/>
      <c r="FU111" s="94" t="str">
        <f t="shared" si="324"/>
        <v/>
      </c>
      <c r="FV111" s="95" t="str">
        <f t="shared" si="325"/>
        <v/>
      </c>
      <c r="FW111" s="96" t="str">
        <f t="shared" si="326"/>
        <v/>
      </c>
      <c r="FX111" s="97" t="str">
        <f t="shared" si="327"/>
        <v/>
      </c>
      <c r="FY111" s="98" t="str">
        <f t="shared" si="328"/>
        <v/>
      </c>
      <c r="GA111" s="89"/>
      <c r="GB111" s="158"/>
      <c r="GC111" s="90" t="str">
        <f t="shared" si="329"/>
        <v/>
      </c>
      <c r="GD111" s="91" t="str">
        <f t="shared" si="330"/>
        <v/>
      </c>
      <c r="GE111" s="92"/>
      <c r="GF111" s="93"/>
      <c r="GG111" s="94" t="str">
        <f t="shared" si="331"/>
        <v/>
      </c>
      <c r="GH111" s="95" t="str">
        <f t="shared" si="332"/>
        <v/>
      </c>
      <c r="GI111" s="96" t="str">
        <f t="shared" si="333"/>
        <v/>
      </c>
      <c r="GJ111" s="97" t="str">
        <f t="shared" si="334"/>
        <v/>
      </c>
      <c r="GK111" s="98" t="str">
        <f t="shared" si="335"/>
        <v/>
      </c>
      <c r="GM111" s="89"/>
      <c r="GN111" s="158"/>
      <c r="GO111" s="90" t="str">
        <f t="shared" si="336"/>
        <v/>
      </c>
      <c r="GP111" s="91" t="str">
        <f t="shared" si="337"/>
        <v/>
      </c>
      <c r="GQ111" s="92"/>
      <c r="GR111" s="93"/>
      <c r="GS111" s="94" t="str">
        <f t="shared" si="338"/>
        <v/>
      </c>
      <c r="GT111" s="95" t="str">
        <f t="shared" si="339"/>
        <v/>
      </c>
      <c r="GU111" s="96" t="str">
        <f t="shared" si="340"/>
        <v/>
      </c>
      <c r="GV111" s="97" t="str">
        <f t="shared" si="341"/>
        <v/>
      </c>
      <c r="GW111" s="98" t="str">
        <f t="shared" si="342"/>
        <v/>
      </c>
      <c r="GY111" s="89"/>
      <c r="GZ111" s="158"/>
      <c r="HA111" s="90" t="str">
        <f t="shared" si="343"/>
        <v/>
      </c>
      <c r="HB111" s="91" t="str">
        <f t="shared" si="344"/>
        <v/>
      </c>
      <c r="HC111" s="92"/>
      <c r="HD111" s="93"/>
      <c r="HE111" s="94" t="str">
        <f t="shared" si="345"/>
        <v/>
      </c>
      <c r="HF111" s="95" t="str">
        <f t="shared" si="346"/>
        <v/>
      </c>
      <c r="HG111" s="96" t="str">
        <f t="shared" si="347"/>
        <v/>
      </c>
      <c r="HH111" s="97" t="str">
        <f t="shared" si="348"/>
        <v/>
      </c>
      <c r="HI111" s="98" t="str">
        <f t="shared" si="349"/>
        <v/>
      </c>
      <c r="HK111" s="89"/>
      <c r="HL111" s="158"/>
      <c r="HM111" s="90" t="str">
        <f t="shared" si="350"/>
        <v/>
      </c>
      <c r="HN111" s="91" t="str">
        <f t="shared" si="351"/>
        <v/>
      </c>
      <c r="HO111" s="92"/>
      <c r="HP111" s="93"/>
      <c r="HQ111" s="94" t="str">
        <f t="shared" si="352"/>
        <v/>
      </c>
      <c r="HR111" s="95" t="str">
        <f t="shared" si="353"/>
        <v/>
      </c>
      <c r="HS111" s="96" t="str">
        <f t="shared" si="354"/>
        <v/>
      </c>
      <c r="HT111" s="97" t="str">
        <f t="shared" si="355"/>
        <v/>
      </c>
      <c r="HU111" s="98" t="str">
        <f t="shared" si="356"/>
        <v/>
      </c>
      <c r="HW111" s="89"/>
      <c r="HX111" s="158"/>
      <c r="HY111" s="90" t="str">
        <f t="shared" si="357"/>
        <v/>
      </c>
      <c r="HZ111" s="91" t="str">
        <f t="shared" si="358"/>
        <v/>
      </c>
      <c r="IA111" s="92"/>
      <c r="IB111" s="93"/>
      <c r="IC111" s="94" t="str">
        <f t="shared" si="359"/>
        <v/>
      </c>
      <c r="ID111" s="95" t="str">
        <f t="shared" si="360"/>
        <v/>
      </c>
      <c r="IE111" s="96" t="str">
        <f t="shared" si="361"/>
        <v/>
      </c>
      <c r="IF111" s="97" t="str">
        <f t="shared" si="362"/>
        <v/>
      </c>
      <c r="IG111" s="98" t="str">
        <f t="shared" si="363"/>
        <v/>
      </c>
      <c r="II111" s="89"/>
      <c r="IJ111" s="158"/>
      <c r="IK111" s="90" t="str">
        <f t="shared" si="364"/>
        <v/>
      </c>
      <c r="IL111" s="91" t="str">
        <f t="shared" si="365"/>
        <v/>
      </c>
      <c r="IM111" s="92"/>
      <c r="IN111" s="93"/>
      <c r="IO111" s="94" t="str">
        <f t="shared" si="366"/>
        <v/>
      </c>
      <c r="IP111" s="95" t="str">
        <f t="shared" si="367"/>
        <v/>
      </c>
      <c r="IQ111" s="96" t="str">
        <f t="shared" si="368"/>
        <v/>
      </c>
      <c r="IR111" s="97" t="str">
        <f t="shared" si="369"/>
        <v/>
      </c>
      <c r="IS111" s="98" t="str">
        <f t="shared" si="370"/>
        <v/>
      </c>
      <c r="IU111" s="89"/>
      <c r="IV111" s="158"/>
      <c r="IW111" s="90" t="str">
        <f t="shared" si="371"/>
        <v/>
      </c>
      <c r="IX111" s="91" t="str">
        <f t="shared" si="372"/>
        <v/>
      </c>
      <c r="IY111" s="92"/>
      <c r="IZ111" s="93"/>
      <c r="JA111" s="94" t="str">
        <f t="shared" si="373"/>
        <v/>
      </c>
      <c r="JB111" s="95" t="str">
        <f t="shared" si="374"/>
        <v/>
      </c>
      <c r="JC111" s="96" t="str">
        <f t="shared" si="375"/>
        <v/>
      </c>
      <c r="JD111" s="97" t="str">
        <f t="shared" si="376"/>
        <v/>
      </c>
      <c r="JE111" s="98" t="str">
        <f t="shared" si="377"/>
        <v/>
      </c>
      <c r="JG111" s="89"/>
      <c r="JH111" s="146"/>
      <c r="JI111" s="90" t="str">
        <f t="shared" si="378"/>
        <v/>
      </c>
      <c r="JJ111" s="91" t="str">
        <f t="shared" si="379"/>
        <v/>
      </c>
      <c r="JK111" s="92"/>
      <c r="JL111" s="93"/>
      <c r="JM111" s="94" t="str">
        <f t="shared" si="380"/>
        <v/>
      </c>
      <c r="JN111" s="95" t="str">
        <f t="shared" si="381"/>
        <v/>
      </c>
      <c r="JO111" s="96" t="str">
        <f t="shared" si="382"/>
        <v/>
      </c>
      <c r="JP111" s="97" t="str">
        <f t="shared" si="383"/>
        <v/>
      </c>
      <c r="JQ111" s="98" t="str">
        <f t="shared" si="384"/>
        <v/>
      </c>
      <c r="JS111" s="89"/>
      <c r="JT111" s="146"/>
      <c r="JU111" s="90" t="str">
        <f t="shared" si="385"/>
        <v/>
      </c>
      <c r="JV111" s="91" t="str">
        <f t="shared" si="386"/>
        <v/>
      </c>
      <c r="JW111" s="92"/>
      <c r="JX111" s="93"/>
      <c r="JY111" s="94" t="str">
        <f t="shared" si="387"/>
        <v/>
      </c>
      <c r="JZ111" s="95" t="str">
        <f t="shared" si="388"/>
        <v/>
      </c>
      <c r="KA111" s="96" t="str">
        <f t="shared" si="389"/>
        <v/>
      </c>
      <c r="KB111" s="97" t="str">
        <f t="shared" si="390"/>
        <v/>
      </c>
      <c r="KC111" s="98" t="str">
        <f t="shared" si="391"/>
        <v/>
      </c>
      <c r="KE111" s="89"/>
      <c r="KF111" s="146"/>
    </row>
    <row r="112" spans="1:292" ht="13.5" customHeight="1">
      <c r="A112" s="16"/>
      <c r="B112" s="89" t="s">
        <v>1685</v>
      </c>
      <c r="C112" s="89" t="s">
        <v>1010</v>
      </c>
      <c r="E112" s="90"/>
      <c r="F112" s="91"/>
      <c r="G112" s="92"/>
      <c r="H112" s="93"/>
      <c r="I112" s="94" t="s">
        <v>292</v>
      </c>
      <c r="J112" s="95"/>
      <c r="K112" s="96"/>
      <c r="L112" s="97"/>
      <c r="M112" s="98" t="s">
        <v>292</v>
      </c>
      <c r="O112" s="89"/>
      <c r="P112" s="158"/>
      <c r="Q112" s="90"/>
      <c r="R112" s="91"/>
      <c r="S112" s="92"/>
      <c r="T112" s="93"/>
      <c r="U112" s="94" t="s">
        <v>292</v>
      </c>
      <c r="V112" s="95"/>
      <c r="W112" s="96"/>
      <c r="X112" s="97"/>
      <c r="Y112" s="98" t="s">
        <v>292</v>
      </c>
      <c r="AA112" s="89"/>
      <c r="AB112" s="158"/>
      <c r="AC112" s="90">
        <v>33676</v>
      </c>
      <c r="AD112" s="91" t="s">
        <v>438</v>
      </c>
      <c r="AE112" s="92">
        <v>33676</v>
      </c>
      <c r="AF112" s="93">
        <v>34093</v>
      </c>
      <c r="AG112" s="94" t="s">
        <v>817</v>
      </c>
      <c r="AH112" s="95">
        <v>1958</v>
      </c>
      <c r="AI112" s="96" t="s">
        <v>818</v>
      </c>
      <c r="AJ112" s="97" t="s">
        <v>323</v>
      </c>
      <c r="AK112" s="98" t="s">
        <v>819</v>
      </c>
      <c r="AM112" s="89" t="s">
        <v>809</v>
      </c>
      <c r="AN112" s="158"/>
      <c r="AO112" s="90"/>
      <c r="AP112" s="91"/>
      <c r="AQ112" s="92"/>
      <c r="AR112" s="93"/>
      <c r="AS112" s="94" t="s">
        <v>292</v>
      </c>
      <c r="AT112" s="95"/>
      <c r="AU112" s="96"/>
      <c r="AV112" s="97"/>
      <c r="AW112" s="98" t="s">
        <v>292</v>
      </c>
      <c r="AY112" s="89"/>
      <c r="AZ112" s="158"/>
      <c r="BA112" s="90"/>
      <c r="BB112" s="91"/>
      <c r="BC112" s="92"/>
      <c r="BD112" s="93"/>
      <c r="BE112" s="94" t="s">
        <v>292</v>
      </c>
      <c r="BF112" s="95"/>
      <c r="BG112" s="96"/>
      <c r="BH112" s="97"/>
      <c r="BI112" s="98" t="s">
        <v>292</v>
      </c>
      <c r="BK112" s="89"/>
      <c r="BL112" s="158"/>
      <c r="BM112" s="90"/>
      <c r="BN112" s="91"/>
      <c r="BO112" s="92"/>
      <c r="BP112" s="93"/>
      <c r="BQ112" s="94" t="s">
        <v>292</v>
      </c>
      <c r="BR112" s="95"/>
      <c r="BS112" s="96"/>
      <c r="BT112" s="97"/>
      <c r="BU112" s="98" t="s">
        <v>292</v>
      </c>
      <c r="BW112" s="89"/>
      <c r="BX112" s="158"/>
      <c r="BY112" s="90"/>
      <c r="BZ112" s="91"/>
      <c r="CA112" s="92"/>
      <c r="CB112" s="93"/>
      <c r="CC112" s="94" t="s">
        <v>292</v>
      </c>
      <c r="CD112" s="95"/>
      <c r="CE112" s="96"/>
      <c r="CF112" s="97"/>
      <c r="CG112" s="98" t="s">
        <v>292</v>
      </c>
      <c r="CI112" s="89"/>
      <c r="CJ112" s="158"/>
      <c r="CK112" s="90"/>
      <c r="CL112" s="91"/>
      <c r="CM112" s="92"/>
      <c r="CN112" s="93"/>
      <c r="CO112" s="94" t="s">
        <v>292</v>
      </c>
      <c r="CP112" s="95"/>
      <c r="CQ112" s="96"/>
      <c r="CR112" s="97"/>
      <c r="CS112" s="98" t="s">
        <v>292</v>
      </c>
      <c r="CU112" s="89"/>
      <c r="CV112" s="158"/>
      <c r="CW112" s="90"/>
      <c r="CX112" s="91"/>
      <c r="CY112" s="92"/>
      <c r="CZ112" s="93"/>
      <c r="DA112" s="94" t="s">
        <v>292</v>
      </c>
      <c r="DB112" s="95"/>
      <c r="DC112" s="96"/>
      <c r="DD112" s="97"/>
      <c r="DE112" s="98" t="s">
        <v>292</v>
      </c>
      <c r="DG112" s="89"/>
      <c r="DH112" s="158"/>
      <c r="DI112" s="90"/>
      <c r="DJ112" s="91"/>
      <c r="DK112" s="92"/>
      <c r="DL112" s="93"/>
      <c r="DM112" s="94" t="s">
        <v>292</v>
      </c>
      <c r="DN112" s="95"/>
      <c r="DO112" s="96"/>
      <c r="DP112" s="97"/>
      <c r="DQ112" s="98" t="s">
        <v>292</v>
      </c>
      <c r="DS112" s="89"/>
      <c r="DT112" s="158"/>
      <c r="DU112" s="90" t="str">
        <f t="shared" si="299"/>
        <v/>
      </c>
      <c r="DV112" s="91" t="str">
        <f t="shared" si="300"/>
        <v/>
      </c>
      <c r="DW112" s="92" t="str">
        <f t="shared" si="301"/>
        <v/>
      </c>
      <c r="DX112" s="93" t="str">
        <f t="shared" si="302"/>
        <v/>
      </c>
      <c r="DY112" s="94" t="str">
        <f t="shared" si="303"/>
        <v/>
      </c>
      <c r="DZ112" s="95" t="str">
        <f t="shared" si="304"/>
        <v/>
      </c>
      <c r="EA112" s="96" t="str">
        <f t="shared" si="305"/>
        <v/>
      </c>
      <c r="EB112" s="97" t="s">
        <v>292</v>
      </c>
      <c r="EC112" s="98" t="str">
        <f t="shared" si="306"/>
        <v/>
      </c>
      <c r="EE112" s="89"/>
      <c r="EF112" s="158"/>
      <c r="EG112" s="90" t="str">
        <f t="shared" si="307"/>
        <v/>
      </c>
      <c r="EH112" s="91" t="str">
        <f t="shared" si="308"/>
        <v/>
      </c>
      <c r="EI112" s="92" t="str">
        <f t="shared" si="309"/>
        <v/>
      </c>
      <c r="EJ112" s="93" t="str">
        <f t="shared" si="310"/>
        <v/>
      </c>
      <c r="EK112" s="94" t="str">
        <f t="shared" si="311"/>
        <v/>
      </c>
      <c r="EL112" s="95" t="str">
        <f t="shared" si="312"/>
        <v/>
      </c>
      <c r="EM112" s="96" t="str">
        <f t="shared" si="313"/>
        <v/>
      </c>
      <c r="EN112" s="97" t="str">
        <f t="shared" si="314"/>
        <v/>
      </c>
      <c r="EO112" s="98" t="str">
        <f t="shared" si="315"/>
        <v/>
      </c>
      <c r="EQ112" s="89"/>
      <c r="ER112" s="158"/>
      <c r="ES112" s="90" t="str">
        <f t="shared" si="316"/>
        <v/>
      </c>
      <c r="ET112" s="91" t="str">
        <f t="shared" si="317"/>
        <v/>
      </c>
      <c r="EU112" s="92"/>
      <c r="EV112" s="93"/>
      <c r="EW112" s="94" t="str">
        <f t="shared" si="318"/>
        <v/>
      </c>
      <c r="EX112" s="95" t="str">
        <f t="shared" si="319"/>
        <v/>
      </c>
      <c r="EY112" s="96" t="str">
        <f t="shared" si="320"/>
        <v/>
      </c>
      <c r="EZ112" s="97" t="str">
        <f t="shared" si="321"/>
        <v/>
      </c>
      <c r="FA112" s="98" t="str">
        <f t="shared" si="322"/>
        <v/>
      </c>
      <c r="FC112" s="89"/>
      <c r="FD112" s="158"/>
      <c r="FE112" s="90" t="str">
        <f t="shared" si="282"/>
        <v/>
      </c>
      <c r="FF112" s="91" t="str">
        <f t="shared" si="283"/>
        <v/>
      </c>
      <c r="FG112" s="92" t="str">
        <f t="shared" si="284"/>
        <v/>
      </c>
      <c r="FH112" s="93" t="str">
        <f t="shared" si="285"/>
        <v/>
      </c>
      <c r="FI112" s="94" t="str">
        <f t="shared" si="286"/>
        <v/>
      </c>
      <c r="FJ112" s="95" t="str">
        <f t="shared" si="287"/>
        <v/>
      </c>
      <c r="FK112" s="96" t="str">
        <f t="shared" si="288"/>
        <v/>
      </c>
      <c r="FL112" s="97" t="str">
        <f t="shared" si="289"/>
        <v/>
      </c>
      <c r="FM112" s="98" t="str">
        <f t="shared" si="290"/>
        <v/>
      </c>
      <c r="FO112" s="89"/>
      <c r="FP112" s="217"/>
      <c r="FQ112" s="90" t="str">
        <f>IF(FU112="","",#REF!)</f>
        <v/>
      </c>
      <c r="FR112" s="91" t="str">
        <f t="shared" si="323"/>
        <v/>
      </c>
      <c r="FS112" s="92"/>
      <c r="FT112" s="93"/>
      <c r="FU112" s="94" t="str">
        <f t="shared" si="324"/>
        <v/>
      </c>
      <c r="FV112" s="95" t="str">
        <f t="shared" si="325"/>
        <v/>
      </c>
      <c r="FW112" s="96" t="str">
        <f t="shared" si="326"/>
        <v/>
      </c>
      <c r="FX112" s="97" t="str">
        <f t="shared" si="327"/>
        <v/>
      </c>
      <c r="FY112" s="98" t="str">
        <f t="shared" si="328"/>
        <v/>
      </c>
      <c r="GA112" s="89"/>
      <c r="GB112" s="158"/>
      <c r="GC112" s="90" t="str">
        <f t="shared" si="329"/>
        <v/>
      </c>
      <c r="GD112" s="91" t="str">
        <f t="shared" si="330"/>
        <v/>
      </c>
      <c r="GE112" s="92"/>
      <c r="GF112" s="93"/>
      <c r="GG112" s="94" t="str">
        <f t="shared" si="331"/>
        <v/>
      </c>
      <c r="GH112" s="95" t="str">
        <f t="shared" si="332"/>
        <v/>
      </c>
      <c r="GI112" s="96" t="str">
        <f t="shared" si="333"/>
        <v/>
      </c>
      <c r="GJ112" s="97" t="str">
        <f t="shared" si="334"/>
        <v/>
      </c>
      <c r="GK112" s="98" t="str">
        <f t="shared" si="335"/>
        <v/>
      </c>
      <c r="GM112" s="89"/>
      <c r="GN112" s="158"/>
      <c r="GO112" s="90" t="str">
        <f t="shared" si="336"/>
        <v/>
      </c>
      <c r="GP112" s="91" t="str">
        <f t="shared" si="337"/>
        <v/>
      </c>
      <c r="GQ112" s="92"/>
      <c r="GR112" s="93"/>
      <c r="GS112" s="94" t="str">
        <f t="shared" si="338"/>
        <v/>
      </c>
      <c r="GT112" s="95" t="str">
        <f t="shared" si="339"/>
        <v/>
      </c>
      <c r="GU112" s="96" t="str">
        <f t="shared" si="340"/>
        <v/>
      </c>
      <c r="GV112" s="97" t="str">
        <f t="shared" si="341"/>
        <v/>
      </c>
      <c r="GW112" s="98" t="str">
        <f t="shared" si="342"/>
        <v/>
      </c>
      <c r="GY112" s="89"/>
      <c r="GZ112" s="158"/>
      <c r="HA112" s="90" t="str">
        <f t="shared" si="343"/>
        <v/>
      </c>
      <c r="HB112" s="91" t="str">
        <f t="shared" si="344"/>
        <v/>
      </c>
      <c r="HC112" s="92"/>
      <c r="HD112" s="93"/>
      <c r="HE112" s="94" t="str">
        <f t="shared" si="345"/>
        <v/>
      </c>
      <c r="HF112" s="95" t="str">
        <f t="shared" si="346"/>
        <v/>
      </c>
      <c r="HG112" s="96" t="str">
        <f t="shared" si="347"/>
        <v/>
      </c>
      <c r="HH112" s="97" t="str">
        <f t="shared" si="348"/>
        <v/>
      </c>
      <c r="HI112" s="98" t="str">
        <f t="shared" si="349"/>
        <v/>
      </c>
      <c r="HK112" s="89"/>
      <c r="HL112" s="158"/>
      <c r="HM112" s="90" t="str">
        <f t="shared" si="350"/>
        <v/>
      </c>
      <c r="HN112" s="91" t="str">
        <f t="shared" si="351"/>
        <v/>
      </c>
      <c r="HO112" s="92"/>
      <c r="HP112" s="93"/>
      <c r="HQ112" s="94" t="str">
        <f t="shared" si="352"/>
        <v/>
      </c>
      <c r="HR112" s="95" t="str">
        <f t="shared" si="353"/>
        <v/>
      </c>
      <c r="HS112" s="96" t="str">
        <f t="shared" si="354"/>
        <v/>
      </c>
      <c r="HT112" s="97" t="str">
        <f t="shared" si="355"/>
        <v/>
      </c>
      <c r="HU112" s="98" t="str">
        <f t="shared" si="356"/>
        <v/>
      </c>
      <c r="HW112" s="89"/>
      <c r="HX112" s="158"/>
      <c r="HY112" s="90" t="str">
        <f t="shared" si="357"/>
        <v/>
      </c>
      <c r="HZ112" s="91" t="str">
        <f t="shared" si="358"/>
        <v/>
      </c>
      <c r="IA112" s="92"/>
      <c r="IB112" s="93"/>
      <c r="IC112" s="94" t="str">
        <f t="shared" si="359"/>
        <v/>
      </c>
      <c r="ID112" s="95" t="str">
        <f t="shared" si="360"/>
        <v/>
      </c>
      <c r="IE112" s="96" t="str">
        <f t="shared" si="361"/>
        <v/>
      </c>
      <c r="IF112" s="97" t="str">
        <f t="shared" si="362"/>
        <v/>
      </c>
      <c r="IG112" s="98" t="str">
        <f t="shared" si="363"/>
        <v/>
      </c>
      <c r="II112" s="89"/>
      <c r="IJ112" s="158"/>
      <c r="IK112" s="90" t="str">
        <f t="shared" si="364"/>
        <v/>
      </c>
      <c r="IL112" s="91" t="str">
        <f t="shared" si="365"/>
        <v/>
      </c>
      <c r="IM112" s="92"/>
      <c r="IN112" s="93"/>
      <c r="IO112" s="94" t="str">
        <f t="shared" si="366"/>
        <v/>
      </c>
      <c r="IP112" s="95" t="str">
        <f t="shared" si="367"/>
        <v/>
      </c>
      <c r="IQ112" s="96" t="str">
        <f t="shared" si="368"/>
        <v/>
      </c>
      <c r="IR112" s="97" t="str">
        <f t="shared" si="369"/>
        <v/>
      </c>
      <c r="IS112" s="98" t="str">
        <f t="shared" si="370"/>
        <v/>
      </c>
      <c r="IU112" s="89"/>
      <c r="IV112" s="158"/>
      <c r="IW112" s="90" t="str">
        <f t="shared" si="371"/>
        <v/>
      </c>
      <c r="IX112" s="91" t="str">
        <f t="shared" si="372"/>
        <v/>
      </c>
      <c r="IY112" s="92"/>
      <c r="IZ112" s="93"/>
      <c r="JA112" s="94" t="str">
        <f t="shared" si="373"/>
        <v/>
      </c>
      <c r="JB112" s="95" t="str">
        <f t="shared" si="374"/>
        <v/>
      </c>
      <c r="JC112" s="96" t="str">
        <f t="shared" si="375"/>
        <v/>
      </c>
      <c r="JD112" s="97" t="str">
        <f t="shared" si="376"/>
        <v/>
      </c>
      <c r="JE112" s="98" t="str">
        <f t="shared" si="377"/>
        <v/>
      </c>
      <c r="JG112" s="89"/>
      <c r="JH112" s="146"/>
      <c r="JI112" s="90" t="str">
        <f t="shared" si="378"/>
        <v/>
      </c>
      <c r="JJ112" s="91" t="str">
        <f t="shared" si="379"/>
        <v/>
      </c>
      <c r="JK112" s="92"/>
      <c r="JL112" s="93"/>
      <c r="JM112" s="94" t="str">
        <f t="shared" si="380"/>
        <v/>
      </c>
      <c r="JN112" s="95" t="str">
        <f t="shared" si="381"/>
        <v/>
      </c>
      <c r="JO112" s="96" t="str">
        <f t="shared" si="382"/>
        <v/>
      </c>
      <c r="JP112" s="97" t="str">
        <f t="shared" si="383"/>
        <v/>
      </c>
      <c r="JQ112" s="98" t="str">
        <f t="shared" si="384"/>
        <v/>
      </c>
      <c r="JS112" s="89"/>
      <c r="JT112" s="146"/>
      <c r="JU112" s="90" t="str">
        <f t="shared" si="385"/>
        <v/>
      </c>
      <c r="JV112" s="91" t="str">
        <f t="shared" si="386"/>
        <v/>
      </c>
      <c r="JW112" s="92"/>
      <c r="JX112" s="93"/>
      <c r="JY112" s="94" t="str">
        <f t="shared" si="387"/>
        <v/>
      </c>
      <c r="JZ112" s="95" t="str">
        <f t="shared" si="388"/>
        <v/>
      </c>
      <c r="KA112" s="96" t="str">
        <f t="shared" si="389"/>
        <v/>
      </c>
      <c r="KB112" s="97" t="str">
        <f t="shared" si="390"/>
        <v/>
      </c>
      <c r="KC112" s="98" t="str">
        <f t="shared" si="391"/>
        <v/>
      </c>
      <c r="KE112" s="89"/>
      <c r="KF112" s="146"/>
    </row>
    <row r="113" spans="1:292" ht="13.5" customHeight="1">
      <c r="A113" s="16"/>
      <c r="B113" s="89" t="s">
        <v>1685</v>
      </c>
      <c r="C113" s="89" t="s">
        <v>1010</v>
      </c>
      <c r="E113" s="90"/>
      <c r="F113" s="91"/>
      <c r="G113" s="92"/>
      <c r="H113" s="93"/>
      <c r="I113" s="94" t="s">
        <v>292</v>
      </c>
      <c r="J113" s="95"/>
      <c r="K113" s="96"/>
      <c r="L113" s="97"/>
      <c r="M113" s="98" t="s">
        <v>292</v>
      </c>
      <c r="O113" s="89"/>
      <c r="P113" s="158"/>
      <c r="Q113" s="90"/>
      <c r="R113" s="91"/>
      <c r="S113" s="92"/>
      <c r="T113" s="93"/>
      <c r="U113" s="94" t="s">
        <v>292</v>
      </c>
      <c r="V113" s="95"/>
      <c r="W113" s="96"/>
      <c r="X113" s="97"/>
      <c r="Y113" s="98" t="s">
        <v>292</v>
      </c>
      <c r="AA113" s="89"/>
      <c r="AB113" s="158"/>
      <c r="AC113" s="90">
        <v>34335</v>
      </c>
      <c r="AD113" s="91" t="s">
        <v>438</v>
      </c>
      <c r="AE113" s="92">
        <v>34093</v>
      </c>
      <c r="AF113" s="93">
        <v>34357</v>
      </c>
      <c r="AG113" s="94" t="s">
        <v>1011</v>
      </c>
      <c r="AH113" s="95">
        <v>1946</v>
      </c>
      <c r="AI113" s="96" t="s">
        <v>818</v>
      </c>
      <c r="AJ113" s="97" t="s">
        <v>323</v>
      </c>
      <c r="AK113" s="98" t="s">
        <v>1012</v>
      </c>
      <c r="AM113" s="89" t="s">
        <v>809</v>
      </c>
      <c r="AN113" s="158"/>
      <c r="AO113" s="90"/>
      <c r="AP113" s="91"/>
      <c r="AQ113" s="92"/>
      <c r="AR113" s="93"/>
      <c r="AS113" s="94" t="s">
        <v>292</v>
      </c>
      <c r="AT113" s="95"/>
      <c r="AU113" s="96"/>
      <c r="AV113" s="97"/>
      <c r="AW113" s="98" t="s">
        <v>292</v>
      </c>
      <c r="AY113" s="89"/>
      <c r="AZ113" s="158"/>
      <c r="BA113" s="90"/>
      <c r="BB113" s="91"/>
      <c r="BC113" s="92"/>
      <c r="BD113" s="93"/>
      <c r="BE113" s="94" t="s">
        <v>292</v>
      </c>
      <c r="BF113" s="95"/>
      <c r="BG113" s="96"/>
      <c r="BH113" s="97"/>
      <c r="BI113" s="98" t="s">
        <v>292</v>
      </c>
      <c r="BK113" s="89"/>
      <c r="BL113" s="158"/>
      <c r="BM113" s="90"/>
      <c r="BN113" s="91"/>
      <c r="BO113" s="92"/>
      <c r="BP113" s="93"/>
      <c r="BQ113" s="94" t="s">
        <v>292</v>
      </c>
      <c r="BR113" s="95"/>
      <c r="BS113" s="96"/>
      <c r="BT113" s="97"/>
      <c r="BU113" s="98" t="s">
        <v>292</v>
      </c>
      <c r="BW113" s="89"/>
      <c r="BX113" s="158"/>
      <c r="BY113" s="90"/>
      <c r="BZ113" s="91"/>
      <c r="CA113" s="92"/>
      <c r="CB113" s="93"/>
      <c r="CC113" s="94" t="s">
        <v>292</v>
      </c>
      <c r="CD113" s="95"/>
      <c r="CE113" s="96"/>
      <c r="CF113" s="97"/>
      <c r="CG113" s="98" t="s">
        <v>292</v>
      </c>
      <c r="CI113" s="89"/>
      <c r="CJ113" s="158"/>
      <c r="CK113" s="90"/>
      <c r="CL113" s="91"/>
      <c r="CM113" s="92"/>
      <c r="CN113" s="93"/>
      <c r="CO113" s="94" t="s">
        <v>292</v>
      </c>
      <c r="CP113" s="95"/>
      <c r="CQ113" s="96"/>
      <c r="CR113" s="97"/>
      <c r="CS113" s="98" t="s">
        <v>292</v>
      </c>
      <c r="CU113" s="89"/>
      <c r="CV113" s="158"/>
      <c r="CW113" s="90"/>
      <c r="CX113" s="91"/>
      <c r="CY113" s="92"/>
      <c r="CZ113" s="93"/>
      <c r="DA113" s="94" t="s">
        <v>292</v>
      </c>
      <c r="DB113" s="95"/>
      <c r="DC113" s="96"/>
      <c r="DD113" s="97"/>
      <c r="DE113" s="98" t="s">
        <v>292</v>
      </c>
      <c r="DG113" s="89"/>
      <c r="DH113" s="158"/>
      <c r="DI113" s="90"/>
      <c r="DJ113" s="91"/>
      <c r="DK113" s="92"/>
      <c r="DL113" s="93"/>
      <c r="DM113" s="94" t="s">
        <v>292</v>
      </c>
      <c r="DN113" s="95"/>
      <c r="DO113" s="96"/>
      <c r="DP113" s="97"/>
      <c r="DQ113" s="98" t="s">
        <v>292</v>
      </c>
      <c r="DS113" s="89"/>
      <c r="DT113" s="158"/>
      <c r="DU113" s="90" t="str">
        <f t="shared" si="299"/>
        <v/>
      </c>
      <c r="DV113" s="91" t="str">
        <f t="shared" si="300"/>
        <v/>
      </c>
      <c r="DW113" s="92" t="str">
        <f t="shared" si="301"/>
        <v/>
      </c>
      <c r="DX113" s="93" t="str">
        <f t="shared" si="302"/>
        <v/>
      </c>
      <c r="DY113" s="94" t="str">
        <f t="shared" si="303"/>
        <v/>
      </c>
      <c r="DZ113" s="95" t="str">
        <f t="shared" si="304"/>
        <v/>
      </c>
      <c r="EA113" s="96" t="str">
        <f t="shared" si="305"/>
        <v/>
      </c>
      <c r="EB113" s="97" t="s">
        <v>292</v>
      </c>
      <c r="EC113" s="98" t="str">
        <f t="shared" si="306"/>
        <v/>
      </c>
      <c r="EE113" s="89"/>
      <c r="EF113" s="158"/>
      <c r="EG113" s="90" t="str">
        <f t="shared" si="307"/>
        <v/>
      </c>
      <c r="EH113" s="91" t="str">
        <f t="shared" si="308"/>
        <v/>
      </c>
      <c r="EI113" s="92" t="str">
        <f t="shared" si="309"/>
        <v/>
      </c>
      <c r="EJ113" s="93" t="str">
        <f t="shared" si="310"/>
        <v/>
      </c>
      <c r="EK113" s="94" t="str">
        <f t="shared" si="311"/>
        <v/>
      </c>
      <c r="EL113" s="95" t="str">
        <f t="shared" si="312"/>
        <v/>
      </c>
      <c r="EM113" s="96" t="str">
        <f t="shared" si="313"/>
        <v/>
      </c>
      <c r="EN113" s="97" t="str">
        <f t="shared" si="314"/>
        <v/>
      </c>
      <c r="EO113" s="98" t="str">
        <f t="shared" si="315"/>
        <v/>
      </c>
      <c r="EQ113" s="89"/>
      <c r="ER113" s="158"/>
      <c r="ES113" s="90" t="str">
        <f t="shared" si="316"/>
        <v/>
      </c>
      <c r="ET113" s="91" t="str">
        <f t="shared" si="317"/>
        <v/>
      </c>
      <c r="EU113" s="92"/>
      <c r="EV113" s="93"/>
      <c r="EW113" s="94" t="str">
        <f t="shared" si="318"/>
        <v/>
      </c>
      <c r="EX113" s="95" t="str">
        <f t="shared" si="319"/>
        <v/>
      </c>
      <c r="EY113" s="96" t="str">
        <f t="shared" si="320"/>
        <v/>
      </c>
      <c r="EZ113" s="97" t="str">
        <f t="shared" si="321"/>
        <v/>
      </c>
      <c r="FA113" s="98" t="str">
        <f t="shared" si="322"/>
        <v/>
      </c>
      <c r="FC113" s="89"/>
      <c r="FD113" s="158"/>
      <c r="FE113" s="90" t="str">
        <f t="shared" si="282"/>
        <v/>
      </c>
      <c r="FF113" s="91" t="str">
        <f t="shared" si="283"/>
        <v/>
      </c>
      <c r="FG113" s="92" t="str">
        <f t="shared" si="284"/>
        <v/>
      </c>
      <c r="FH113" s="93" t="str">
        <f t="shared" si="285"/>
        <v/>
      </c>
      <c r="FI113" s="94" t="str">
        <f t="shared" si="286"/>
        <v/>
      </c>
      <c r="FJ113" s="95" t="str">
        <f t="shared" si="287"/>
        <v/>
      </c>
      <c r="FK113" s="96" t="str">
        <f t="shared" si="288"/>
        <v/>
      </c>
      <c r="FL113" s="97" t="str">
        <f t="shared" si="289"/>
        <v/>
      </c>
      <c r="FM113" s="98" t="str">
        <f t="shared" si="290"/>
        <v/>
      </c>
      <c r="FO113" s="89"/>
      <c r="FP113" s="217"/>
      <c r="FQ113" s="90" t="str">
        <f>IF(FU113="","",#REF!)</f>
        <v/>
      </c>
      <c r="FR113" s="91" t="str">
        <f t="shared" si="323"/>
        <v/>
      </c>
      <c r="FS113" s="92"/>
      <c r="FT113" s="93"/>
      <c r="FU113" s="94" t="str">
        <f t="shared" si="324"/>
        <v/>
      </c>
      <c r="FV113" s="95" t="str">
        <f t="shared" si="325"/>
        <v/>
      </c>
      <c r="FW113" s="96" t="str">
        <f t="shared" si="326"/>
        <v/>
      </c>
      <c r="FX113" s="97" t="str">
        <f t="shared" si="327"/>
        <v/>
      </c>
      <c r="FY113" s="98" t="str">
        <f t="shared" si="328"/>
        <v/>
      </c>
      <c r="GA113" s="89"/>
      <c r="GB113" s="158"/>
      <c r="GC113" s="90" t="str">
        <f t="shared" si="329"/>
        <v/>
      </c>
      <c r="GD113" s="91" t="str">
        <f t="shared" si="330"/>
        <v/>
      </c>
      <c r="GE113" s="92"/>
      <c r="GF113" s="93"/>
      <c r="GG113" s="94" t="str">
        <f t="shared" si="331"/>
        <v/>
      </c>
      <c r="GH113" s="95" t="str">
        <f t="shared" si="332"/>
        <v/>
      </c>
      <c r="GI113" s="96" t="str">
        <f t="shared" si="333"/>
        <v/>
      </c>
      <c r="GJ113" s="97" t="str">
        <f t="shared" si="334"/>
        <v/>
      </c>
      <c r="GK113" s="98" t="str">
        <f t="shared" si="335"/>
        <v/>
      </c>
      <c r="GM113" s="89"/>
      <c r="GN113" s="158"/>
      <c r="GO113" s="90" t="str">
        <f t="shared" si="336"/>
        <v/>
      </c>
      <c r="GP113" s="91" t="str">
        <f t="shared" si="337"/>
        <v/>
      </c>
      <c r="GQ113" s="92"/>
      <c r="GR113" s="93"/>
      <c r="GS113" s="94" t="str">
        <f t="shared" si="338"/>
        <v/>
      </c>
      <c r="GT113" s="95" t="str">
        <f t="shared" si="339"/>
        <v/>
      </c>
      <c r="GU113" s="96" t="str">
        <f t="shared" si="340"/>
        <v/>
      </c>
      <c r="GV113" s="97" t="str">
        <f t="shared" si="341"/>
        <v/>
      </c>
      <c r="GW113" s="98" t="str">
        <f t="shared" si="342"/>
        <v/>
      </c>
      <c r="GY113" s="89"/>
      <c r="GZ113" s="158"/>
      <c r="HA113" s="90" t="str">
        <f t="shared" si="343"/>
        <v/>
      </c>
      <c r="HB113" s="91" t="str">
        <f t="shared" si="344"/>
        <v/>
      </c>
      <c r="HC113" s="92"/>
      <c r="HD113" s="93"/>
      <c r="HE113" s="94" t="str">
        <f t="shared" si="345"/>
        <v/>
      </c>
      <c r="HF113" s="95" t="str">
        <f t="shared" si="346"/>
        <v/>
      </c>
      <c r="HG113" s="96" t="str">
        <f t="shared" si="347"/>
        <v/>
      </c>
      <c r="HH113" s="97" t="str">
        <f t="shared" si="348"/>
        <v/>
      </c>
      <c r="HI113" s="98" t="str">
        <f t="shared" si="349"/>
        <v/>
      </c>
      <c r="HK113" s="89"/>
      <c r="HL113" s="158"/>
      <c r="HM113" s="90" t="str">
        <f t="shared" si="350"/>
        <v/>
      </c>
      <c r="HN113" s="91" t="str">
        <f t="shared" si="351"/>
        <v/>
      </c>
      <c r="HO113" s="92"/>
      <c r="HP113" s="93"/>
      <c r="HQ113" s="94" t="str">
        <f t="shared" si="352"/>
        <v/>
      </c>
      <c r="HR113" s="95" t="str">
        <f t="shared" si="353"/>
        <v/>
      </c>
      <c r="HS113" s="96" t="str">
        <f t="shared" si="354"/>
        <v/>
      </c>
      <c r="HT113" s="97" t="str">
        <f t="shared" si="355"/>
        <v/>
      </c>
      <c r="HU113" s="98" t="str">
        <f t="shared" si="356"/>
        <v/>
      </c>
      <c r="HW113" s="89"/>
      <c r="HX113" s="158"/>
      <c r="HY113" s="90" t="str">
        <f t="shared" si="357"/>
        <v/>
      </c>
      <c r="HZ113" s="91" t="str">
        <f t="shared" si="358"/>
        <v/>
      </c>
      <c r="IA113" s="92"/>
      <c r="IB113" s="93"/>
      <c r="IC113" s="94" t="str">
        <f t="shared" si="359"/>
        <v/>
      </c>
      <c r="ID113" s="95" t="str">
        <f t="shared" si="360"/>
        <v/>
      </c>
      <c r="IE113" s="96" t="str">
        <f t="shared" si="361"/>
        <v/>
      </c>
      <c r="IF113" s="97" t="str">
        <f t="shared" si="362"/>
        <v/>
      </c>
      <c r="IG113" s="98" t="str">
        <f t="shared" si="363"/>
        <v/>
      </c>
      <c r="II113" s="89"/>
      <c r="IJ113" s="158"/>
      <c r="IK113" s="90" t="str">
        <f t="shared" si="364"/>
        <v/>
      </c>
      <c r="IL113" s="91" t="str">
        <f t="shared" si="365"/>
        <v/>
      </c>
      <c r="IM113" s="92"/>
      <c r="IN113" s="93"/>
      <c r="IO113" s="94" t="str">
        <f t="shared" si="366"/>
        <v/>
      </c>
      <c r="IP113" s="95" t="str">
        <f t="shared" si="367"/>
        <v/>
      </c>
      <c r="IQ113" s="96" t="str">
        <f t="shared" si="368"/>
        <v/>
      </c>
      <c r="IR113" s="97" t="str">
        <f t="shared" si="369"/>
        <v/>
      </c>
      <c r="IS113" s="98" t="str">
        <f t="shared" si="370"/>
        <v/>
      </c>
      <c r="IU113" s="89"/>
      <c r="IV113" s="158"/>
      <c r="IW113" s="90" t="str">
        <f t="shared" si="371"/>
        <v/>
      </c>
      <c r="IX113" s="91" t="str">
        <f t="shared" si="372"/>
        <v/>
      </c>
      <c r="IY113" s="92"/>
      <c r="IZ113" s="93"/>
      <c r="JA113" s="94" t="str">
        <f t="shared" si="373"/>
        <v/>
      </c>
      <c r="JB113" s="95" t="str">
        <f t="shared" si="374"/>
        <v/>
      </c>
      <c r="JC113" s="96" t="str">
        <f t="shared" si="375"/>
        <v/>
      </c>
      <c r="JD113" s="97" t="str">
        <f t="shared" si="376"/>
        <v/>
      </c>
      <c r="JE113" s="98" t="str">
        <f t="shared" si="377"/>
        <v/>
      </c>
      <c r="JG113" s="89"/>
      <c r="JH113" s="146"/>
      <c r="JI113" s="90" t="str">
        <f t="shared" si="378"/>
        <v/>
      </c>
      <c r="JJ113" s="91" t="str">
        <f t="shared" si="379"/>
        <v/>
      </c>
      <c r="JK113" s="92"/>
      <c r="JL113" s="93"/>
      <c r="JM113" s="94" t="str">
        <f t="shared" si="380"/>
        <v/>
      </c>
      <c r="JN113" s="95" t="str">
        <f t="shared" si="381"/>
        <v/>
      </c>
      <c r="JO113" s="96" t="str">
        <f t="shared" si="382"/>
        <v/>
      </c>
      <c r="JP113" s="97" t="str">
        <f t="shared" si="383"/>
        <v/>
      </c>
      <c r="JQ113" s="98" t="str">
        <f t="shared" si="384"/>
        <v/>
      </c>
      <c r="JS113" s="89"/>
      <c r="JT113" s="146"/>
      <c r="JU113" s="90" t="str">
        <f t="shared" si="385"/>
        <v/>
      </c>
      <c r="JV113" s="91" t="str">
        <f t="shared" si="386"/>
        <v/>
      </c>
      <c r="JW113" s="92"/>
      <c r="JX113" s="93"/>
      <c r="JY113" s="94" t="str">
        <f t="shared" si="387"/>
        <v/>
      </c>
      <c r="JZ113" s="95" t="str">
        <f t="shared" si="388"/>
        <v/>
      </c>
      <c r="KA113" s="96" t="str">
        <f t="shared" si="389"/>
        <v/>
      </c>
      <c r="KB113" s="97" t="str">
        <f t="shared" si="390"/>
        <v/>
      </c>
      <c r="KC113" s="98" t="str">
        <f t="shared" si="391"/>
        <v/>
      </c>
      <c r="KE113" s="89"/>
      <c r="KF113" s="146"/>
    </row>
    <row r="114" spans="1:292" ht="13.5" customHeight="1">
      <c r="A114" s="16"/>
      <c r="B114" s="89" t="s">
        <v>1685</v>
      </c>
      <c r="C114" s="89" t="s">
        <v>1010</v>
      </c>
      <c r="E114" s="90"/>
      <c r="F114" s="91"/>
      <c r="G114" s="92"/>
      <c r="H114" s="93"/>
      <c r="I114" s="94" t="s">
        <v>292</v>
      </c>
      <c r="J114" s="95"/>
      <c r="K114" s="96"/>
      <c r="L114" s="97"/>
      <c r="M114" s="98" t="s">
        <v>292</v>
      </c>
      <c r="O114" s="89"/>
      <c r="P114" s="158"/>
      <c r="Q114" s="90"/>
      <c r="R114" s="91"/>
      <c r="S114" s="92"/>
      <c r="T114" s="93"/>
      <c r="U114" s="94" t="s">
        <v>292</v>
      </c>
      <c r="V114" s="95"/>
      <c r="W114" s="96"/>
      <c r="X114" s="97"/>
      <c r="Y114" s="98" t="s">
        <v>292</v>
      </c>
      <c r="AA114" s="89"/>
      <c r="AB114" s="158"/>
      <c r="AC114" s="90">
        <v>34700</v>
      </c>
      <c r="AD114" s="91" t="s">
        <v>438</v>
      </c>
      <c r="AE114" s="92">
        <v>34357</v>
      </c>
      <c r="AF114" s="93">
        <v>34873</v>
      </c>
      <c r="AG114" s="94" t="s">
        <v>1013</v>
      </c>
      <c r="AH114" s="95">
        <v>1948</v>
      </c>
      <c r="AI114" s="96" t="s">
        <v>818</v>
      </c>
      <c r="AJ114" s="97" t="s">
        <v>323</v>
      </c>
      <c r="AK114" s="98" t="s">
        <v>1014</v>
      </c>
      <c r="AM114" s="89"/>
      <c r="AN114" s="158"/>
      <c r="AO114" s="90"/>
      <c r="AP114" s="91"/>
      <c r="AQ114" s="92"/>
      <c r="AR114" s="93"/>
      <c r="AS114" s="94" t="s">
        <v>292</v>
      </c>
      <c r="AT114" s="95"/>
      <c r="AU114" s="96"/>
      <c r="AV114" s="97"/>
      <c r="AW114" s="98" t="s">
        <v>292</v>
      </c>
      <c r="AY114" s="89"/>
      <c r="AZ114" s="158"/>
      <c r="BA114" s="90"/>
      <c r="BB114" s="91"/>
      <c r="BC114" s="92"/>
      <c r="BD114" s="93"/>
      <c r="BE114" s="94" t="s">
        <v>292</v>
      </c>
      <c r="BF114" s="95"/>
      <c r="BG114" s="96"/>
      <c r="BH114" s="97"/>
      <c r="BI114" s="98" t="s">
        <v>292</v>
      </c>
      <c r="BK114" s="89"/>
      <c r="BL114" s="158"/>
      <c r="BM114" s="90"/>
      <c r="BN114" s="91"/>
      <c r="BO114" s="92"/>
      <c r="BP114" s="93"/>
      <c r="BQ114" s="94" t="s">
        <v>292</v>
      </c>
      <c r="BR114" s="95"/>
      <c r="BS114" s="96"/>
      <c r="BT114" s="97"/>
      <c r="BU114" s="98" t="s">
        <v>292</v>
      </c>
      <c r="BW114" s="89"/>
      <c r="BX114" s="158"/>
      <c r="BY114" s="90"/>
      <c r="BZ114" s="91"/>
      <c r="CA114" s="92"/>
      <c r="CB114" s="93"/>
      <c r="CC114" s="94" t="s">
        <v>292</v>
      </c>
      <c r="CD114" s="95"/>
      <c r="CE114" s="96"/>
      <c r="CF114" s="97"/>
      <c r="CG114" s="98" t="s">
        <v>292</v>
      </c>
      <c r="CI114" s="89"/>
      <c r="CJ114" s="158"/>
      <c r="CK114" s="90"/>
      <c r="CL114" s="91"/>
      <c r="CM114" s="92"/>
      <c r="CN114" s="93"/>
      <c r="CO114" s="94" t="s">
        <v>292</v>
      </c>
      <c r="CP114" s="95"/>
      <c r="CQ114" s="96"/>
      <c r="CR114" s="97"/>
      <c r="CS114" s="98" t="s">
        <v>292</v>
      </c>
      <c r="CU114" s="89"/>
      <c r="CV114" s="158"/>
      <c r="CW114" s="90"/>
      <c r="CX114" s="91"/>
      <c r="CY114" s="92"/>
      <c r="CZ114" s="93"/>
      <c r="DA114" s="94" t="s">
        <v>292</v>
      </c>
      <c r="DB114" s="95"/>
      <c r="DC114" s="96"/>
      <c r="DD114" s="97"/>
      <c r="DE114" s="98" t="s">
        <v>292</v>
      </c>
      <c r="DG114" s="89"/>
      <c r="DH114" s="158"/>
      <c r="DI114" s="90"/>
      <c r="DJ114" s="91"/>
      <c r="DK114" s="92"/>
      <c r="DL114" s="93"/>
      <c r="DM114" s="94" t="s">
        <v>292</v>
      </c>
      <c r="DN114" s="95"/>
      <c r="DO114" s="96"/>
      <c r="DP114" s="97"/>
      <c r="DQ114" s="98" t="s">
        <v>292</v>
      </c>
      <c r="DS114" s="89"/>
      <c r="DT114" s="158"/>
      <c r="DU114" s="90" t="str">
        <f t="shared" si="299"/>
        <v/>
      </c>
      <c r="DV114" s="91" t="str">
        <f t="shared" si="300"/>
        <v/>
      </c>
      <c r="DW114" s="92" t="str">
        <f t="shared" si="301"/>
        <v/>
      </c>
      <c r="DX114" s="93" t="str">
        <f t="shared" si="302"/>
        <v/>
      </c>
      <c r="DY114" s="94" t="str">
        <f t="shared" si="303"/>
        <v/>
      </c>
      <c r="DZ114" s="95" t="str">
        <f t="shared" si="304"/>
        <v/>
      </c>
      <c r="EA114" s="96" t="str">
        <f t="shared" si="305"/>
        <v/>
      </c>
      <c r="EB114" s="97" t="s">
        <v>292</v>
      </c>
      <c r="EC114" s="98" t="str">
        <f t="shared" si="306"/>
        <v/>
      </c>
      <c r="EE114" s="89"/>
      <c r="EF114" s="158"/>
      <c r="EG114" s="90" t="str">
        <f t="shared" si="307"/>
        <v/>
      </c>
      <c r="EH114" s="91" t="str">
        <f t="shared" si="308"/>
        <v/>
      </c>
      <c r="EI114" s="92" t="str">
        <f t="shared" si="309"/>
        <v/>
      </c>
      <c r="EJ114" s="93" t="str">
        <f t="shared" si="310"/>
        <v/>
      </c>
      <c r="EK114" s="94" t="str">
        <f t="shared" si="311"/>
        <v/>
      </c>
      <c r="EL114" s="95" t="str">
        <f t="shared" si="312"/>
        <v/>
      </c>
      <c r="EM114" s="96" t="str">
        <f t="shared" si="313"/>
        <v/>
      </c>
      <c r="EN114" s="97" t="str">
        <f t="shared" si="314"/>
        <v/>
      </c>
      <c r="EO114" s="98" t="str">
        <f t="shared" si="315"/>
        <v/>
      </c>
      <c r="EQ114" s="89"/>
      <c r="ER114" s="158"/>
      <c r="ES114" s="90" t="str">
        <f t="shared" si="316"/>
        <v/>
      </c>
      <c r="ET114" s="91" t="str">
        <f t="shared" si="317"/>
        <v/>
      </c>
      <c r="EU114" s="92"/>
      <c r="EV114" s="93"/>
      <c r="EW114" s="94" t="str">
        <f t="shared" si="318"/>
        <v/>
      </c>
      <c r="EX114" s="95" t="str">
        <f t="shared" si="319"/>
        <v/>
      </c>
      <c r="EY114" s="96" t="str">
        <f t="shared" si="320"/>
        <v/>
      </c>
      <c r="EZ114" s="97" t="str">
        <f t="shared" si="321"/>
        <v/>
      </c>
      <c r="FA114" s="98" t="str">
        <f t="shared" si="322"/>
        <v/>
      </c>
      <c r="FC114" s="89"/>
      <c r="FD114" s="158"/>
      <c r="FE114" s="90" t="str">
        <f t="shared" si="282"/>
        <v/>
      </c>
      <c r="FF114" s="91" t="str">
        <f t="shared" si="283"/>
        <v/>
      </c>
      <c r="FG114" s="92" t="str">
        <f t="shared" si="284"/>
        <v/>
      </c>
      <c r="FH114" s="93" t="str">
        <f t="shared" si="285"/>
        <v/>
      </c>
      <c r="FI114" s="94" t="str">
        <f t="shared" si="286"/>
        <v/>
      </c>
      <c r="FJ114" s="95" t="str">
        <f t="shared" si="287"/>
        <v/>
      </c>
      <c r="FK114" s="96" t="str">
        <f t="shared" si="288"/>
        <v/>
      </c>
      <c r="FL114" s="97" t="str">
        <f t="shared" si="289"/>
        <v/>
      </c>
      <c r="FM114" s="98" t="str">
        <f t="shared" si="290"/>
        <v/>
      </c>
      <c r="FO114" s="89"/>
      <c r="FP114" s="217"/>
      <c r="FQ114" s="90" t="str">
        <f>IF(FU114="","",#REF!)</f>
        <v/>
      </c>
      <c r="FR114" s="91" t="str">
        <f t="shared" si="323"/>
        <v/>
      </c>
      <c r="FS114" s="92"/>
      <c r="FT114" s="93"/>
      <c r="FU114" s="94" t="str">
        <f t="shared" si="324"/>
        <v/>
      </c>
      <c r="FV114" s="95" t="str">
        <f t="shared" si="325"/>
        <v/>
      </c>
      <c r="FW114" s="96" t="str">
        <f t="shared" si="326"/>
        <v/>
      </c>
      <c r="FX114" s="97" t="str">
        <f t="shared" si="327"/>
        <v/>
      </c>
      <c r="FY114" s="98" t="str">
        <f t="shared" si="328"/>
        <v/>
      </c>
      <c r="GA114" s="89"/>
      <c r="GB114" s="158"/>
      <c r="GC114" s="90" t="str">
        <f t="shared" si="329"/>
        <v/>
      </c>
      <c r="GD114" s="91" t="str">
        <f t="shared" si="330"/>
        <v/>
      </c>
      <c r="GE114" s="92"/>
      <c r="GF114" s="93"/>
      <c r="GG114" s="94" t="str">
        <f t="shared" si="331"/>
        <v/>
      </c>
      <c r="GH114" s="95" t="str">
        <f t="shared" si="332"/>
        <v/>
      </c>
      <c r="GI114" s="96" t="str">
        <f t="shared" si="333"/>
        <v/>
      </c>
      <c r="GJ114" s="97" t="str">
        <f t="shared" si="334"/>
        <v/>
      </c>
      <c r="GK114" s="98" t="str">
        <f t="shared" si="335"/>
        <v/>
      </c>
      <c r="GM114" s="89"/>
      <c r="GN114" s="158"/>
      <c r="GO114" s="90" t="str">
        <f t="shared" si="336"/>
        <v/>
      </c>
      <c r="GP114" s="91" t="str">
        <f t="shared" si="337"/>
        <v/>
      </c>
      <c r="GQ114" s="92"/>
      <c r="GR114" s="93"/>
      <c r="GS114" s="94" t="str">
        <f t="shared" si="338"/>
        <v/>
      </c>
      <c r="GT114" s="95" t="str">
        <f t="shared" si="339"/>
        <v/>
      </c>
      <c r="GU114" s="96" t="str">
        <f t="shared" si="340"/>
        <v/>
      </c>
      <c r="GV114" s="97" t="str">
        <f t="shared" si="341"/>
        <v/>
      </c>
      <c r="GW114" s="98" t="str">
        <f t="shared" si="342"/>
        <v/>
      </c>
      <c r="GY114" s="89"/>
      <c r="GZ114" s="158"/>
      <c r="HA114" s="90" t="str">
        <f t="shared" si="343"/>
        <v/>
      </c>
      <c r="HB114" s="91" t="str">
        <f t="shared" si="344"/>
        <v/>
      </c>
      <c r="HC114" s="92"/>
      <c r="HD114" s="93"/>
      <c r="HE114" s="94" t="str">
        <f t="shared" si="345"/>
        <v/>
      </c>
      <c r="HF114" s="95" t="str">
        <f t="shared" si="346"/>
        <v/>
      </c>
      <c r="HG114" s="96" t="str">
        <f t="shared" si="347"/>
        <v/>
      </c>
      <c r="HH114" s="97" t="str">
        <f t="shared" si="348"/>
        <v/>
      </c>
      <c r="HI114" s="98" t="str">
        <f t="shared" si="349"/>
        <v/>
      </c>
      <c r="HK114" s="89"/>
      <c r="HL114" s="158"/>
      <c r="HM114" s="90" t="str">
        <f t="shared" si="350"/>
        <v/>
      </c>
      <c r="HN114" s="91" t="str">
        <f t="shared" si="351"/>
        <v/>
      </c>
      <c r="HO114" s="92"/>
      <c r="HP114" s="93"/>
      <c r="HQ114" s="94" t="str">
        <f t="shared" si="352"/>
        <v/>
      </c>
      <c r="HR114" s="95" t="str">
        <f t="shared" si="353"/>
        <v/>
      </c>
      <c r="HS114" s="96" t="str">
        <f t="shared" si="354"/>
        <v/>
      </c>
      <c r="HT114" s="97" t="str">
        <f t="shared" si="355"/>
        <v/>
      </c>
      <c r="HU114" s="98" t="str">
        <f t="shared" si="356"/>
        <v/>
      </c>
      <c r="HW114" s="89"/>
      <c r="HX114" s="158"/>
      <c r="HY114" s="90" t="str">
        <f t="shared" si="357"/>
        <v/>
      </c>
      <c r="HZ114" s="91" t="str">
        <f t="shared" si="358"/>
        <v/>
      </c>
      <c r="IA114" s="92"/>
      <c r="IB114" s="93"/>
      <c r="IC114" s="94" t="str">
        <f t="shared" si="359"/>
        <v/>
      </c>
      <c r="ID114" s="95" t="str">
        <f t="shared" si="360"/>
        <v/>
      </c>
      <c r="IE114" s="96" t="str">
        <f t="shared" si="361"/>
        <v/>
      </c>
      <c r="IF114" s="97" t="str">
        <f t="shared" si="362"/>
        <v/>
      </c>
      <c r="IG114" s="98" t="str">
        <f t="shared" si="363"/>
        <v/>
      </c>
      <c r="II114" s="89"/>
      <c r="IJ114" s="158"/>
      <c r="IK114" s="90" t="str">
        <f t="shared" si="364"/>
        <v/>
      </c>
      <c r="IL114" s="91" t="str">
        <f t="shared" si="365"/>
        <v/>
      </c>
      <c r="IM114" s="92"/>
      <c r="IN114" s="93"/>
      <c r="IO114" s="94" t="str">
        <f t="shared" si="366"/>
        <v/>
      </c>
      <c r="IP114" s="95" t="str">
        <f t="shared" si="367"/>
        <v/>
      </c>
      <c r="IQ114" s="96" t="str">
        <f t="shared" si="368"/>
        <v/>
      </c>
      <c r="IR114" s="97" t="str">
        <f t="shared" si="369"/>
        <v/>
      </c>
      <c r="IS114" s="98" t="str">
        <f t="shared" si="370"/>
        <v/>
      </c>
      <c r="IU114" s="89"/>
      <c r="IV114" s="158"/>
      <c r="IW114" s="90" t="str">
        <f t="shared" si="371"/>
        <v/>
      </c>
      <c r="IX114" s="91" t="str">
        <f t="shared" si="372"/>
        <v/>
      </c>
      <c r="IY114" s="92"/>
      <c r="IZ114" s="93"/>
      <c r="JA114" s="94" t="str">
        <f t="shared" si="373"/>
        <v/>
      </c>
      <c r="JB114" s="95" t="str">
        <f t="shared" si="374"/>
        <v/>
      </c>
      <c r="JC114" s="96" t="str">
        <f t="shared" si="375"/>
        <v/>
      </c>
      <c r="JD114" s="97" t="str">
        <f t="shared" si="376"/>
        <v/>
      </c>
      <c r="JE114" s="98" t="str">
        <f t="shared" si="377"/>
        <v/>
      </c>
      <c r="JG114" s="89"/>
      <c r="JH114" s="146"/>
      <c r="JI114" s="90" t="str">
        <f t="shared" si="378"/>
        <v/>
      </c>
      <c r="JJ114" s="91" t="str">
        <f t="shared" si="379"/>
        <v/>
      </c>
      <c r="JK114" s="92"/>
      <c r="JL114" s="93"/>
      <c r="JM114" s="94" t="str">
        <f t="shared" si="380"/>
        <v/>
      </c>
      <c r="JN114" s="95" t="str">
        <f t="shared" si="381"/>
        <v/>
      </c>
      <c r="JO114" s="96" t="str">
        <f t="shared" si="382"/>
        <v/>
      </c>
      <c r="JP114" s="97" t="str">
        <f t="shared" si="383"/>
        <v/>
      </c>
      <c r="JQ114" s="98" t="str">
        <f t="shared" si="384"/>
        <v/>
      </c>
      <c r="JS114" s="89"/>
      <c r="JT114" s="146"/>
      <c r="JU114" s="90" t="str">
        <f t="shared" si="385"/>
        <v/>
      </c>
      <c r="JV114" s="91" t="str">
        <f t="shared" si="386"/>
        <v/>
      </c>
      <c r="JW114" s="92"/>
      <c r="JX114" s="93"/>
      <c r="JY114" s="94" t="str">
        <f t="shared" si="387"/>
        <v/>
      </c>
      <c r="JZ114" s="95" t="str">
        <f t="shared" si="388"/>
        <v/>
      </c>
      <c r="KA114" s="96" t="str">
        <f t="shared" si="389"/>
        <v/>
      </c>
      <c r="KB114" s="97" t="str">
        <f t="shared" si="390"/>
        <v/>
      </c>
      <c r="KC114" s="98" t="str">
        <f t="shared" si="391"/>
        <v/>
      </c>
      <c r="KE114" s="89"/>
      <c r="KF114" s="146"/>
    </row>
    <row r="115" spans="1:292" ht="13.5" customHeight="1">
      <c r="A115" s="16"/>
      <c r="B115" s="2" t="s">
        <v>1019</v>
      </c>
      <c r="D115" s="2" t="s">
        <v>1020</v>
      </c>
      <c r="E115" s="90"/>
      <c r="F115" s="91"/>
      <c r="G115" s="92"/>
      <c r="H115" s="93"/>
      <c r="I115" s="94" t="s">
        <v>292</v>
      </c>
      <c r="J115" s="95"/>
      <c r="K115" s="96"/>
      <c r="L115" s="97"/>
      <c r="M115" s="98" t="s">
        <v>292</v>
      </c>
      <c r="O115" s="89"/>
      <c r="P115" s="158"/>
      <c r="Q115" s="90"/>
      <c r="R115" s="91"/>
      <c r="S115" s="92"/>
      <c r="T115" s="93"/>
      <c r="U115" s="94" t="s">
        <v>292</v>
      </c>
      <c r="V115" s="95"/>
      <c r="W115" s="96"/>
      <c r="X115" s="97"/>
      <c r="Y115" s="98" t="s">
        <v>292</v>
      </c>
      <c r="AA115" s="89"/>
      <c r="AB115" s="158"/>
      <c r="AC115" s="90"/>
      <c r="AD115" s="91"/>
      <c r="AE115" s="92"/>
      <c r="AF115" s="93"/>
      <c r="AG115" s="94" t="s">
        <v>292</v>
      </c>
      <c r="AH115" s="95"/>
      <c r="AI115" s="96"/>
      <c r="AJ115" s="97"/>
      <c r="AK115" s="98" t="s">
        <v>292</v>
      </c>
      <c r="AM115" s="89"/>
      <c r="AN115" s="158"/>
      <c r="AO115" s="90">
        <v>35065</v>
      </c>
      <c r="AP115" s="91" t="s">
        <v>439</v>
      </c>
      <c r="AQ115" s="92">
        <v>34873</v>
      </c>
      <c r="AR115" s="93">
        <v>35909</v>
      </c>
      <c r="AS115" s="94" t="s">
        <v>826</v>
      </c>
      <c r="AT115" s="95">
        <v>1955</v>
      </c>
      <c r="AU115" s="96" t="s">
        <v>790</v>
      </c>
      <c r="AV115" s="97" t="s">
        <v>321</v>
      </c>
      <c r="AW115" s="98" t="s">
        <v>827</v>
      </c>
      <c r="AY115" s="89" t="s">
        <v>1021</v>
      </c>
      <c r="AZ115" s="158"/>
      <c r="BA115" s="90">
        <v>36354</v>
      </c>
      <c r="BB115" s="91" t="s">
        <v>440</v>
      </c>
      <c r="BC115" s="92">
        <v>36354</v>
      </c>
      <c r="BD115" s="93">
        <v>37814</v>
      </c>
      <c r="BE115" s="94" t="s">
        <v>1022</v>
      </c>
      <c r="BF115" s="95">
        <v>1941</v>
      </c>
      <c r="BG115" s="96" t="s">
        <v>790</v>
      </c>
      <c r="BH115" s="97" t="s">
        <v>310</v>
      </c>
      <c r="BI115" s="98" t="s">
        <v>1023</v>
      </c>
      <c r="BK115" s="89"/>
      <c r="BL115" s="158"/>
      <c r="BM115" s="90">
        <v>37987</v>
      </c>
      <c r="BN115" s="91" t="s">
        <v>441</v>
      </c>
      <c r="BO115" s="92">
        <v>37814</v>
      </c>
      <c r="BP115" s="93">
        <v>39437</v>
      </c>
      <c r="BQ115" s="94" t="s">
        <v>831</v>
      </c>
      <c r="BR115" s="95">
        <v>1955</v>
      </c>
      <c r="BS115" s="96" t="s">
        <v>790</v>
      </c>
      <c r="BT115" s="97" t="s">
        <v>303</v>
      </c>
      <c r="BU115" s="98" t="s">
        <v>832</v>
      </c>
      <c r="BW115" s="89"/>
      <c r="BX115" s="158"/>
      <c r="BY115" s="90">
        <v>39448</v>
      </c>
      <c r="BZ115" s="91" t="s">
        <v>442</v>
      </c>
      <c r="CA115" s="92">
        <v>39437</v>
      </c>
      <c r="CB115" s="93">
        <v>39527</v>
      </c>
      <c r="CC115" s="94" t="s">
        <v>831</v>
      </c>
      <c r="CD115" s="95">
        <v>1955</v>
      </c>
      <c r="CE115" s="96" t="s">
        <v>790</v>
      </c>
      <c r="CF115" s="97" t="s">
        <v>621</v>
      </c>
      <c r="CG115" s="98" t="s">
        <v>832</v>
      </c>
      <c r="CI115" s="89"/>
      <c r="CJ115" s="158"/>
      <c r="CK115" s="90"/>
      <c r="CL115" s="91"/>
      <c r="CM115" s="92"/>
      <c r="CN115" s="93"/>
      <c r="CO115" s="94" t="s">
        <v>292</v>
      </c>
      <c r="CP115" s="95"/>
      <c r="CQ115" s="96"/>
      <c r="CR115" s="97"/>
      <c r="CS115" s="98" t="s">
        <v>292</v>
      </c>
      <c r="CU115" s="89"/>
      <c r="CV115" s="158"/>
      <c r="CW115" s="90">
        <v>39814</v>
      </c>
      <c r="CX115" s="91" t="s">
        <v>444</v>
      </c>
      <c r="CY115" s="92">
        <v>39812</v>
      </c>
      <c r="CZ115" s="93">
        <v>40011</v>
      </c>
      <c r="DA115" s="94" t="s">
        <v>1024</v>
      </c>
      <c r="DB115" s="95">
        <v>1954</v>
      </c>
      <c r="DC115" s="96" t="s">
        <v>790</v>
      </c>
      <c r="DD115" s="97" t="s">
        <v>621</v>
      </c>
      <c r="DE115" s="98" t="s">
        <v>1025</v>
      </c>
      <c r="DG115" s="89" t="s">
        <v>814</v>
      </c>
      <c r="DH115" s="158" t="s">
        <v>1026</v>
      </c>
      <c r="DI115" s="90">
        <v>40179</v>
      </c>
      <c r="DJ115" s="91" t="s">
        <v>445</v>
      </c>
      <c r="DK115" s="92">
        <v>40142</v>
      </c>
      <c r="DL115" s="221">
        <v>40883</v>
      </c>
      <c r="DM115" s="94" t="s">
        <v>1027</v>
      </c>
      <c r="DN115" s="95">
        <v>1967</v>
      </c>
      <c r="DO115" s="96" t="s">
        <v>818</v>
      </c>
      <c r="DP115" s="97" t="s">
        <v>303</v>
      </c>
      <c r="DQ115" s="98" t="s">
        <v>1028</v>
      </c>
      <c r="DS115" s="89"/>
      <c r="DT115" s="158"/>
      <c r="DU115" s="90" t="str">
        <f t="shared" si="299"/>
        <v/>
      </c>
      <c r="DV115" s="91" t="str">
        <f t="shared" si="300"/>
        <v/>
      </c>
      <c r="DW115" s="92" t="str">
        <f t="shared" si="301"/>
        <v/>
      </c>
      <c r="DX115" s="93" t="str">
        <f t="shared" si="302"/>
        <v/>
      </c>
      <c r="DY115" s="94" t="str">
        <f t="shared" si="303"/>
        <v/>
      </c>
      <c r="DZ115" s="95" t="str">
        <f t="shared" si="304"/>
        <v/>
      </c>
      <c r="EA115" s="96" t="str">
        <f t="shared" si="305"/>
        <v/>
      </c>
      <c r="EB115" s="97" t="s">
        <v>292</v>
      </c>
      <c r="EC115" s="98" t="str">
        <f t="shared" si="306"/>
        <v/>
      </c>
      <c r="EE115" s="89"/>
      <c r="EF115" s="158"/>
      <c r="EG115" s="90" t="str">
        <f t="shared" si="307"/>
        <v/>
      </c>
      <c r="EH115" s="91" t="str">
        <f t="shared" si="308"/>
        <v/>
      </c>
      <c r="EI115" s="92" t="str">
        <f t="shared" si="309"/>
        <v/>
      </c>
      <c r="EJ115" s="93" t="str">
        <f t="shared" si="310"/>
        <v/>
      </c>
      <c r="EK115" s="94" t="str">
        <f t="shared" si="311"/>
        <v/>
      </c>
      <c r="EL115" s="95" t="str">
        <f t="shared" si="312"/>
        <v/>
      </c>
      <c r="EM115" s="96" t="str">
        <f t="shared" si="313"/>
        <v/>
      </c>
      <c r="EN115" s="97" t="str">
        <f t="shared" si="314"/>
        <v/>
      </c>
      <c r="EO115" s="98" t="str">
        <f t="shared" si="315"/>
        <v/>
      </c>
      <c r="EQ115" s="89"/>
      <c r="ER115" s="158"/>
      <c r="ES115" s="90" t="str">
        <f t="shared" si="316"/>
        <v/>
      </c>
      <c r="ET115" s="91" t="str">
        <f t="shared" si="317"/>
        <v/>
      </c>
      <c r="EU115" s="92"/>
      <c r="EV115" s="93"/>
      <c r="EW115" s="94" t="str">
        <f t="shared" si="318"/>
        <v/>
      </c>
      <c r="EX115" s="95" t="str">
        <f t="shared" si="319"/>
        <v/>
      </c>
      <c r="EY115" s="96" t="str">
        <f t="shared" si="320"/>
        <v/>
      </c>
      <c r="EZ115" s="97" t="str">
        <f t="shared" si="321"/>
        <v/>
      </c>
      <c r="FA115" s="98" t="str">
        <f t="shared" si="322"/>
        <v/>
      </c>
      <c r="FC115" s="89"/>
      <c r="FD115" s="158"/>
      <c r="FE115" s="90" t="str">
        <f t="shared" si="282"/>
        <v/>
      </c>
      <c r="FF115" s="91" t="str">
        <f t="shared" si="283"/>
        <v/>
      </c>
      <c r="FG115" s="92" t="str">
        <f t="shared" si="284"/>
        <v/>
      </c>
      <c r="FH115" s="93" t="str">
        <f t="shared" si="285"/>
        <v/>
      </c>
      <c r="FI115" s="94" t="str">
        <f t="shared" si="286"/>
        <v/>
      </c>
      <c r="FJ115" s="95" t="str">
        <f t="shared" si="287"/>
        <v/>
      </c>
      <c r="FK115" s="96" t="str">
        <f t="shared" si="288"/>
        <v/>
      </c>
      <c r="FL115" s="97" t="str">
        <f t="shared" si="289"/>
        <v/>
      </c>
      <c r="FM115" s="98" t="str">
        <f t="shared" si="290"/>
        <v/>
      </c>
      <c r="FO115" s="89"/>
      <c r="FP115" s="217"/>
      <c r="FQ115" s="90" t="str">
        <f>IF(FU115="","",#REF!)</f>
        <v/>
      </c>
      <c r="FR115" s="91" t="str">
        <f t="shared" si="323"/>
        <v/>
      </c>
      <c r="FS115" s="92"/>
      <c r="FT115" s="93"/>
      <c r="FU115" s="94" t="str">
        <f t="shared" si="324"/>
        <v/>
      </c>
      <c r="FV115" s="95" t="str">
        <f t="shared" si="325"/>
        <v/>
      </c>
      <c r="FW115" s="96" t="str">
        <f t="shared" si="326"/>
        <v/>
      </c>
      <c r="FX115" s="97" t="str">
        <f t="shared" si="327"/>
        <v/>
      </c>
      <c r="FY115" s="98" t="str">
        <f t="shared" si="328"/>
        <v/>
      </c>
      <c r="GA115" s="89"/>
      <c r="GB115" s="158"/>
      <c r="GC115" s="90" t="str">
        <f t="shared" si="329"/>
        <v/>
      </c>
      <c r="GD115" s="91" t="str">
        <f t="shared" si="330"/>
        <v/>
      </c>
      <c r="GE115" s="92"/>
      <c r="GF115" s="93"/>
      <c r="GG115" s="94" t="str">
        <f t="shared" si="331"/>
        <v/>
      </c>
      <c r="GH115" s="95" t="str">
        <f t="shared" si="332"/>
        <v/>
      </c>
      <c r="GI115" s="96" t="str">
        <f t="shared" si="333"/>
        <v/>
      </c>
      <c r="GJ115" s="97" t="str">
        <f t="shared" si="334"/>
        <v/>
      </c>
      <c r="GK115" s="98" t="str">
        <f t="shared" si="335"/>
        <v/>
      </c>
      <c r="GM115" s="89"/>
      <c r="GN115" s="158"/>
      <c r="GO115" s="90" t="str">
        <f t="shared" si="336"/>
        <v/>
      </c>
      <c r="GP115" s="91" t="str">
        <f t="shared" si="337"/>
        <v/>
      </c>
      <c r="GQ115" s="92"/>
      <c r="GR115" s="93"/>
      <c r="GS115" s="94" t="str">
        <f t="shared" si="338"/>
        <v/>
      </c>
      <c r="GT115" s="95" t="str">
        <f t="shared" si="339"/>
        <v/>
      </c>
      <c r="GU115" s="96" t="str">
        <f t="shared" si="340"/>
        <v/>
      </c>
      <c r="GV115" s="97" t="str">
        <f t="shared" si="341"/>
        <v/>
      </c>
      <c r="GW115" s="98" t="str">
        <f t="shared" si="342"/>
        <v/>
      </c>
      <c r="GY115" s="89"/>
      <c r="GZ115" s="158"/>
      <c r="HA115" s="90" t="str">
        <f t="shared" si="343"/>
        <v/>
      </c>
      <c r="HB115" s="91" t="str">
        <f t="shared" si="344"/>
        <v/>
      </c>
      <c r="HC115" s="92"/>
      <c r="HD115" s="93"/>
      <c r="HE115" s="94" t="str">
        <f t="shared" si="345"/>
        <v/>
      </c>
      <c r="HF115" s="95" t="str">
        <f t="shared" si="346"/>
        <v/>
      </c>
      <c r="HG115" s="96" t="str">
        <f t="shared" si="347"/>
        <v/>
      </c>
      <c r="HH115" s="97" t="str">
        <f t="shared" si="348"/>
        <v/>
      </c>
      <c r="HI115" s="98" t="str">
        <f t="shared" si="349"/>
        <v/>
      </c>
      <c r="HK115" s="89"/>
      <c r="HL115" s="158"/>
      <c r="HM115" s="90" t="str">
        <f t="shared" si="350"/>
        <v/>
      </c>
      <c r="HN115" s="91" t="str">
        <f t="shared" si="351"/>
        <v/>
      </c>
      <c r="HO115" s="92"/>
      <c r="HP115" s="93"/>
      <c r="HQ115" s="94" t="str">
        <f t="shared" si="352"/>
        <v/>
      </c>
      <c r="HR115" s="95" t="str">
        <f t="shared" si="353"/>
        <v/>
      </c>
      <c r="HS115" s="96" t="str">
        <f t="shared" si="354"/>
        <v/>
      </c>
      <c r="HT115" s="97" t="str">
        <f t="shared" si="355"/>
        <v/>
      </c>
      <c r="HU115" s="98" t="str">
        <f t="shared" si="356"/>
        <v/>
      </c>
      <c r="HW115" s="89"/>
      <c r="HX115" s="158"/>
      <c r="HY115" s="90" t="str">
        <f t="shared" si="357"/>
        <v/>
      </c>
      <c r="HZ115" s="91" t="str">
        <f t="shared" si="358"/>
        <v/>
      </c>
      <c r="IA115" s="92"/>
      <c r="IB115" s="93"/>
      <c r="IC115" s="94" t="str">
        <f t="shared" si="359"/>
        <v/>
      </c>
      <c r="ID115" s="95" t="str">
        <f t="shared" si="360"/>
        <v/>
      </c>
      <c r="IE115" s="96" t="str">
        <f t="shared" si="361"/>
        <v/>
      </c>
      <c r="IF115" s="97" t="str">
        <f t="shared" si="362"/>
        <v/>
      </c>
      <c r="IG115" s="98" t="str">
        <f t="shared" si="363"/>
        <v/>
      </c>
      <c r="II115" s="89"/>
      <c r="IJ115" s="158"/>
      <c r="IK115" s="90" t="str">
        <f t="shared" si="364"/>
        <v/>
      </c>
      <c r="IL115" s="91" t="str">
        <f t="shared" si="365"/>
        <v/>
      </c>
      <c r="IM115" s="92"/>
      <c r="IN115" s="93"/>
      <c r="IO115" s="94" t="str">
        <f t="shared" si="366"/>
        <v/>
      </c>
      <c r="IP115" s="95" t="str">
        <f t="shared" si="367"/>
        <v/>
      </c>
      <c r="IQ115" s="96" t="str">
        <f t="shared" si="368"/>
        <v/>
      </c>
      <c r="IR115" s="97" t="str">
        <f t="shared" si="369"/>
        <v/>
      </c>
      <c r="IS115" s="98" t="str">
        <f t="shared" si="370"/>
        <v/>
      </c>
      <c r="IU115" s="89"/>
      <c r="IV115" s="158"/>
      <c r="IW115" s="90" t="str">
        <f t="shared" si="371"/>
        <v/>
      </c>
      <c r="IX115" s="91" t="str">
        <f t="shared" si="372"/>
        <v/>
      </c>
      <c r="IY115" s="92"/>
      <c r="IZ115" s="93"/>
      <c r="JA115" s="94" t="str">
        <f t="shared" si="373"/>
        <v/>
      </c>
      <c r="JB115" s="95" t="str">
        <f t="shared" si="374"/>
        <v/>
      </c>
      <c r="JC115" s="96" t="str">
        <f t="shared" si="375"/>
        <v/>
      </c>
      <c r="JD115" s="97" t="str">
        <f t="shared" si="376"/>
        <v/>
      </c>
      <c r="JE115" s="98" t="str">
        <f t="shared" si="377"/>
        <v/>
      </c>
      <c r="JG115" s="89"/>
      <c r="JH115" s="146"/>
      <c r="JI115" s="90" t="str">
        <f t="shared" si="378"/>
        <v/>
      </c>
      <c r="JJ115" s="91" t="str">
        <f t="shared" si="379"/>
        <v/>
      </c>
      <c r="JK115" s="92"/>
      <c r="JL115" s="93"/>
      <c r="JM115" s="94" t="str">
        <f t="shared" si="380"/>
        <v/>
      </c>
      <c r="JN115" s="95" t="str">
        <f t="shared" si="381"/>
        <v/>
      </c>
      <c r="JO115" s="96" t="str">
        <f t="shared" si="382"/>
        <v/>
      </c>
      <c r="JP115" s="97" t="str">
        <f t="shared" si="383"/>
        <v/>
      </c>
      <c r="JQ115" s="98" t="str">
        <f t="shared" si="384"/>
        <v/>
      </c>
      <c r="JS115" s="89"/>
      <c r="JT115" s="146"/>
      <c r="JU115" s="90" t="str">
        <f t="shared" si="385"/>
        <v/>
      </c>
      <c r="JV115" s="91" t="str">
        <f t="shared" si="386"/>
        <v/>
      </c>
      <c r="JW115" s="92"/>
      <c r="JX115" s="93"/>
      <c r="JY115" s="94" t="str">
        <f t="shared" si="387"/>
        <v/>
      </c>
      <c r="JZ115" s="95" t="str">
        <f t="shared" si="388"/>
        <v/>
      </c>
      <c r="KA115" s="96" t="str">
        <f t="shared" si="389"/>
        <v/>
      </c>
      <c r="KB115" s="97" t="str">
        <f t="shared" si="390"/>
        <v/>
      </c>
      <c r="KC115" s="98" t="str">
        <f t="shared" si="391"/>
        <v/>
      </c>
      <c r="KE115" s="89"/>
      <c r="KF115" s="146"/>
    </row>
    <row r="116" spans="1:292" ht="13.5" customHeight="1">
      <c r="A116" s="16"/>
      <c r="B116" s="2" t="s">
        <v>1019</v>
      </c>
      <c r="D116" s="2" t="s">
        <v>1020</v>
      </c>
      <c r="E116" s="90"/>
      <c r="F116" s="91"/>
      <c r="G116" s="92"/>
      <c r="H116" s="93"/>
      <c r="I116" s="94" t="s">
        <v>292</v>
      </c>
      <c r="J116" s="95"/>
      <c r="K116" s="96"/>
      <c r="L116" s="97"/>
      <c r="M116" s="98" t="s">
        <v>292</v>
      </c>
      <c r="O116" s="89"/>
      <c r="P116" s="158"/>
      <c r="Q116" s="90"/>
      <c r="R116" s="91"/>
      <c r="S116" s="92"/>
      <c r="T116" s="93"/>
      <c r="U116" s="94" t="s">
        <v>292</v>
      </c>
      <c r="V116" s="95"/>
      <c r="W116" s="96"/>
      <c r="X116" s="97"/>
      <c r="Y116" s="98" t="s">
        <v>292</v>
      </c>
      <c r="AA116" s="89"/>
      <c r="AB116" s="158"/>
      <c r="AC116" s="90"/>
      <c r="AD116" s="91"/>
      <c r="AE116" s="92"/>
      <c r="AF116" s="93"/>
      <c r="AG116" s="94" t="s">
        <v>292</v>
      </c>
      <c r="AH116" s="95"/>
      <c r="AI116" s="96"/>
      <c r="AJ116" s="97"/>
      <c r="AK116" s="98" t="s">
        <v>292</v>
      </c>
      <c r="AM116" s="89"/>
      <c r="AN116" s="158"/>
      <c r="AO116" s="90">
        <v>35796</v>
      </c>
      <c r="AP116" s="91" t="s">
        <v>439</v>
      </c>
      <c r="AQ116" s="92">
        <v>35909</v>
      </c>
      <c r="AR116" s="93">
        <v>36066</v>
      </c>
      <c r="AS116" s="94" t="s">
        <v>829</v>
      </c>
      <c r="AT116" s="95">
        <v>1938</v>
      </c>
      <c r="AU116" s="96" t="s">
        <v>790</v>
      </c>
      <c r="AV116" s="97" t="s">
        <v>321</v>
      </c>
      <c r="AW116" s="98" t="s">
        <v>830</v>
      </c>
      <c r="AY116" s="89" t="s">
        <v>809</v>
      </c>
      <c r="AZ116" s="158"/>
      <c r="BA116" s="90"/>
      <c r="BB116" s="91"/>
      <c r="BC116" s="92"/>
      <c r="BD116" s="93"/>
      <c r="BE116" s="94" t="s">
        <v>292</v>
      </c>
      <c r="BF116" s="95"/>
      <c r="BG116" s="96"/>
      <c r="BH116" s="97"/>
      <c r="BI116" s="98" t="s">
        <v>292</v>
      </c>
      <c r="BK116" s="89"/>
      <c r="BL116" s="158"/>
      <c r="BM116" s="90"/>
      <c r="BN116" s="91"/>
      <c r="BO116" s="92"/>
      <c r="BP116" s="93"/>
      <c r="BQ116" s="94" t="s">
        <v>292</v>
      </c>
      <c r="BR116" s="95"/>
      <c r="BS116" s="96"/>
      <c r="BT116" s="97"/>
      <c r="BU116" s="98" t="s">
        <v>292</v>
      </c>
      <c r="BW116" s="89"/>
      <c r="BX116" s="158"/>
      <c r="BY116" s="90"/>
      <c r="BZ116" s="91"/>
      <c r="CA116" s="92"/>
      <c r="CB116" s="93"/>
      <c r="CC116" s="94" t="s">
        <v>292</v>
      </c>
      <c r="CD116" s="95"/>
      <c r="CE116" s="96"/>
      <c r="CF116" s="97"/>
      <c r="CG116" s="98" t="s">
        <v>292</v>
      </c>
      <c r="CI116" s="89"/>
      <c r="CJ116" s="158"/>
      <c r="CK116" s="90"/>
      <c r="CL116" s="91"/>
      <c r="CM116" s="92"/>
      <c r="CN116" s="93"/>
      <c r="CO116" s="94" t="s">
        <v>292</v>
      </c>
      <c r="CP116" s="95"/>
      <c r="CQ116" s="96"/>
      <c r="CR116" s="97"/>
      <c r="CS116" s="98" t="s">
        <v>292</v>
      </c>
      <c r="CU116" s="89"/>
      <c r="CV116" s="158"/>
      <c r="CW116" s="90">
        <v>39814</v>
      </c>
      <c r="CX116" s="91" t="s">
        <v>444</v>
      </c>
      <c r="CY116" s="92">
        <v>40011</v>
      </c>
      <c r="CZ116" s="93">
        <v>40142</v>
      </c>
      <c r="DA116" s="94" t="s">
        <v>1027</v>
      </c>
      <c r="DB116" s="95">
        <v>1967</v>
      </c>
      <c r="DC116" s="96" t="s">
        <v>818</v>
      </c>
      <c r="DD116" s="97" t="s">
        <v>303</v>
      </c>
      <c r="DE116" s="98" t="s">
        <v>1028</v>
      </c>
      <c r="DG116" s="89"/>
      <c r="DH116" s="158"/>
      <c r="DI116" s="90"/>
      <c r="DJ116" s="91"/>
      <c r="DK116" s="92"/>
      <c r="DL116" s="313"/>
      <c r="DM116" s="94" t="s">
        <v>292</v>
      </c>
      <c r="DN116" s="95"/>
      <c r="DO116" s="96"/>
      <c r="DP116" s="97"/>
      <c r="DQ116" s="98" t="s">
        <v>292</v>
      </c>
      <c r="DS116" s="89"/>
      <c r="DT116" s="158"/>
      <c r="DU116" s="90" t="str">
        <f t="shared" si="299"/>
        <v/>
      </c>
      <c r="DV116" s="91" t="str">
        <f t="shared" si="300"/>
        <v/>
      </c>
      <c r="DW116" s="92" t="str">
        <f t="shared" si="301"/>
        <v/>
      </c>
      <c r="DX116" s="93" t="str">
        <f t="shared" si="302"/>
        <v/>
      </c>
      <c r="DY116" s="94" t="str">
        <f t="shared" si="303"/>
        <v/>
      </c>
      <c r="DZ116" s="95" t="str">
        <f t="shared" si="304"/>
        <v/>
      </c>
      <c r="EA116" s="96" t="str">
        <f t="shared" si="305"/>
        <v/>
      </c>
      <c r="EB116" s="97" t="s">
        <v>292</v>
      </c>
      <c r="EC116" s="98" t="str">
        <f t="shared" si="306"/>
        <v/>
      </c>
      <c r="EE116" s="89"/>
      <c r="EF116" s="158"/>
      <c r="EG116" s="90" t="str">
        <f t="shared" si="307"/>
        <v/>
      </c>
      <c r="EH116" s="91" t="str">
        <f t="shared" si="308"/>
        <v/>
      </c>
      <c r="EI116" s="92" t="str">
        <f t="shared" si="309"/>
        <v/>
      </c>
      <c r="EJ116" s="93" t="str">
        <f t="shared" si="310"/>
        <v/>
      </c>
      <c r="EK116" s="94" t="str">
        <f t="shared" si="311"/>
        <v/>
      </c>
      <c r="EL116" s="95" t="str">
        <f t="shared" si="312"/>
        <v/>
      </c>
      <c r="EM116" s="96" t="str">
        <f t="shared" si="313"/>
        <v/>
      </c>
      <c r="EN116" s="97" t="str">
        <f t="shared" si="314"/>
        <v/>
      </c>
      <c r="EO116" s="98" t="str">
        <f t="shared" si="315"/>
        <v/>
      </c>
      <c r="EQ116" s="89"/>
      <c r="ER116" s="158"/>
      <c r="ES116" s="90" t="str">
        <f t="shared" si="316"/>
        <v/>
      </c>
      <c r="ET116" s="91" t="str">
        <f t="shared" si="317"/>
        <v/>
      </c>
      <c r="EU116" s="92"/>
      <c r="EV116" s="93"/>
      <c r="EW116" s="94" t="str">
        <f t="shared" si="318"/>
        <v/>
      </c>
      <c r="EX116" s="95" t="str">
        <f t="shared" si="319"/>
        <v/>
      </c>
      <c r="EY116" s="96" t="str">
        <f t="shared" si="320"/>
        <v/>
      </c>
      <c r="EZ116" s="97" t="str">
        <f t="shared" si="321"/>
        <v/>
      </c>
      <c r="FA116" s="98" t="str">
        <f t="shared" si="322"/>
        <v/>
      </c>
      <c r="FC116" s="89"/>
      <c r="FD116" s="158"/>
      <c r="FE116" s="90" t="str">
        <f t="shared" si="282"/>
        <v/>
      </c>
      <c r="FF116" s="91" t="str">
        <f t="shared" si="283"/>
        <v/>
      </c>
      <c r="FG116" s="92" t="str">
        <f t="shared" si="284"/>
        <v/>
      </c>
      <c r="FH116" s="93" t="str">
        <f t="shared" si="285"/>
        <v/>
      </c>
      <c r="FI116" s="94" t="str">
        <f t="shared" si="286"/>
        <v/>
      </c>
      <c r="FJ116" s="95" t="str">
        <f t="shared" si="287"/>
        <v/>
      </c>
      <c r="FK116" s="96" t="str">
        <f t="shared" si="288"/>
        <v/>
      </c>
      <c r="FL116" s="97" t="str">
        <f t="shared" si="289"/>
        <v/>
      </c>
      <c r="FM116" s="98" t="str">
        <f t="shared" si="290"/>
        <v/>
      </c>
      <c r="FO116" s="89"/>
      <c r="FP116" s="217"/>
      <c r="FQ116" s="90" t="str">
        <f>IF(FU116="","",#REF!)</f>
        <v/>
      </c>
      <c r="FR116" s="91" t="str">
        <f t="shared" si="323"/>
        <v/>
      </c>
      <c r="FS116" s="92"/>
      <c r="FT116" s="93"/>
      <c r="FU116" s="94" t="str">
        <f t="shared" si="324"/>
        <v/>
      </c>
      <c r="FV116" s="95" t="str">
        <f t="shared" si="325"/>
        <v/>
      </c>
      <c r="FW116" s="96" t="str">
        <f t="shared" si="326"/>
        <v/>
      </c>
      <c r="FX116" s="97" t="str">
        <f t="shared" si="327"/>
        <v/>
      </c>
      <c r="FY116" s="98" t="str">
        <f t="shared" si="328"/>
        <v/>
      </c>
      <c r="GA116" s="89"/>
      <c r="GB116" s="158"/>
      <c r="GC116" s="90" t="str">
        <f t="shared" si="329"/>
        <v/>
      </c>
      <c r="GD116" s="91" t="str">
        <f t="shared" si="330"/>
        <v/>
      </c>
      <c r="GE116" s="92"/>
      <c r="GF116" s="93"/>
      <c r="GG116" s="94" t="str">
        <f t="shared" si="331"/>
        <v/>
      </c>
      <c r="GH116" s="95" t="str">
        <f t="shared" si="332"/>
        <v/>
      </c>
      <c r="GI116" s="96" t="str">
        <f t="shared" si="333"/>
        <v/>
      </c>
      <c r="GJ116" s="97" t="str">
        <f t="shared" si="334"/>
        <v/>
      </c>
      <c r="GK116" s="98" t="str">
        <f t="shared" si="335"/>
        <v/>
      </c>
      <c r="GM116" s="89"/>
      <c r="GN116" s="158"/>
      <c r="GO116" s="90" t="str">
        <f t="shared" si="336"/>
        <v/>
      </c>
      <c r="GP116" s="91" t="str">
        <f t="shared" si="337"/>
        <v/>
      </c>
      <c r="GQ116" s="92"/>
      <c r="GR116" s="93"/>
      <c r="GS116" s="94" t="str">
        <f t="shared" si="338"/>
        <v/>
      </c>
      <c r="GT116" s="95" t="str">
        <f t="shared" si="339"/>
        <v/>
      </c>
      <c r="GU116" s="96" t="str">
        <f t="shared" si="340"/>
        <v/>
      </c>
      <c r="GV116" s="97" t="str">
        <f t="shared" si="341"/>
        <v/>
      </c>
      <c r="GW116" s="98" t="str">
        <f t="shared" si="342"/>
        <v/>
      </c>
      <c r="GY116" s="89"/>
      <c r="GZ116" s="158"/>
      <c r="HA116" s="90" t="str">
        <f t="shared" si="343"/>
        <v/>
      </c>
      <c r="HB116" s="91" t="str">
        <f t="shared" si="344"/>
        <v/>
      </c>
      <c r="HC116" s="92"/>
      <c r="HD116" s="93"/>
      <c r="HE116" s="94" t="str">
        <f t="shared" si="345"/>
        <v/>
      </c>
      <c r="HF116" s="95" t="str">
        <f t="shared" si="346"/>
        <v/>
      </c>
      <c r="HG116" s="96" t="str">
        <f t="shared" si="347"/>
        <v/>
      </c>
      <c r="HH116" s="97" t="str">
        <f t="shared" si="348"/>
        <v/>
      </c>
      <c r="HI116" s="98" t="str">
        <f t="shared" si="349"/>
        <v/>
      </c>
      <c r="HK116" s="89"/>
      <c r="HL116" s="158"/>
      <c r="HM116" s="90" t="str">
        <f t="shared" si="350"/>
        <v/>
      </c>
      <c r="HN116" s="91" t="str">
        <f t="shared" si="351"/>
        <v/>
      </c>
      <c r="HO116" s="92"/>
      <c r="HP116" s="93"/>
      <c r="HQ116" s="94" t="str">
        <f t="shared" si="352"/>
        <v/>
      </c>
      <c r="HR116" s="95" t="str">
        <f t="shared" si="353"/>
        <v/>
      </c>
      <c r="HS116" s="96" t="str">
        <f t="shared" si="354"/>
        <v/>
      </c>
      <c r="HT116" s="97" t="str">
        <f t="shared" si="355"/>
        <v/>
      </c>
      <c r="HU116" s="98" t="str">
        <f t="shared" si="356"/>
        <v/>
      </c>
      <c r="HW116" s="89"/>
      <c r="HX116" s="158"/>
      <c r="HY116" s="90" t="str">
        <f t="shared" si="357"/>
        <v/>
      </c>
      <c r="HZ116" s="91" t="str">
        <f t="shared" si="358"/>
        <v/>
      </c>
      <c r="IA116" s="92"/>
      <c r="IB116" s="93"/>
      <c r="IC116" s="94" t="str">
        <f t="shared" si="359"/>
        <v/>
      </c>
      <c r="ID116" s="95" t="str">
        <f t="shared" si="360"/>
        <v/>
      </c>
      <c r="IE116" s="96" t="str">
        <f t="shared" si="361"/>
        <v/>
      </c>
      <c r="IF116" s="97" t="str">
        <f t="shared" si="362"/>
        <v/>
      </c>
      <c r="IG116" s="98" t="str">
        <f t="shared" si="363"/>
        <v/>
      </c>
      <c r="II116" s="89"/>
      <c r="IJ116" s="158"/>
      <c r="IK116" s="90" t="str">
        <f t="shared" si="364"/>
        <v/>
      </c>
      <c r="IL116" s="91" t="str">
        <f t="shared" si="365"/>
        <v/>
      </c>
      <c r="IM116" s="92"/>
      <c r="IN116" s="93"/>
      <c r="IO116" s="94" t="str">
        <f t="shared" si="366"/>
        <v/>
      </c>
      <c r="IP116" s="95" t="str">
        <f t="shared" si="367"/>
        <v/>
      </c>
      <c r="IQ116" s="96" t="str">
        <f t="shared" si="368"/>
        <v/>
      </c>
      <c r="IR116" s="97" t="str">
        <f t="shared" si="369"/>
        <v/>
      </c>
      <c r="IS116" s="98" t="str">
        <f t="shared" si="370"/>
        <v/>
      </c>
      <c r="IU116" s="89"/>
      <c r="IV116" s="158"/>
      <c r="IW116" s="90" t="str">
        <f t="shared" si="371"/>
        <v/>
      </c>
      <c r="IX116" s="91" t="str">
        <f t="shared" si="372"/>
        <v/>
      </c>
      <c r="IY116" s="92"/>
      <c r="IZ116" s="93"/>
      <c r="JA116" s="94" t="str">
        <f t="shared" si="373"/>
        <v/>
      </c>
      <c r="JB116" s="95" t="str">
        <f t="shared" si="374"/>
        <v/>
      </c>
      <c r="JC116" s="96" t="str">
        <f t="shared" si="375"/>
        <v/>
      </c>
      <c r="JD116" s="97" t="str">
        <f t="shared" si="376"/>
        <v/>
      </c>
      <c r="JE116" s="98" t="str">
        <f t="shared" si="377"/>
        <v/>
      </c>
      <c r="JG116" s="89"/>
      <c r="JH116" s="146"/>
      <c r="JI116" s="90" t="str">
        <f t="shared" si="378"/>
        <v/>
      </c>
      <c r="JJ116" s="91" t="str">
        <f t="shared" si="379"/>
        <v/>
      </c>
      <c r="JK116" s="92"/>
      <c r="JL116" s="93"/>
      <c r="JM116" s="94" t="str">
        <f t="shared" si="380"/>
        <v/>
      </c>
      <c r="JN116" s="95" t="str">
        <f t="shared" si="381"/>
        <v/>
      </c>
      <c r="JO116" s="96" t="str">
        <f t="shared" si="382"/>
        <v/>
      </c>
      <c r="JP116" s="97" t="str">
        <f t="shared" si="383"/>
        <v/>
      </c>
      <c r="JQ116" s="98" t="str">
        <f t="shared" si="384"/>
        <v/>
      </c>
      <c r="JS116" s="89"/>
      <c r="JT116" s="146"/>
      <c r="JU116" s="90" t="str">
        <f t="shared" si="385"/>
        <v/>
      </c>
      <c r="JV116" s="91" t="str">
        <f t="shared" si="386"/>
        <v/>
      </c>
      <c r="JW116" s="92"/>
      <c r="JX116" s="93"/>
      <c r="JY116" s="94" t="str">
        <f t="shared" si="387"/>
        <v/>
      </c>
      <c r="JZ116" s="95" t="str">
        <f t="shared" si="388"/>
        <v/>
      </c>
      <c r="KA116" s="96" t="str">
        <f t="shared" si="389"/>
        <v/>
      </c>
      <c r="KB116" s="97" t="str">
        <f t="shared" si="390"/>
        <v/>
      </c>
      <c r="KC116" s="98" t="str">
        <f t="shared" si="391"/>
        <v/>
      </c>
      <c r="KE116" s="89"/>
      <c r="KF116" s="146"/>
    </row>
    <row r="117" spans="1:292" ht="13.5" customHeight="1">
      <c r="A117" s="16"/>
      <c r="B117" s="2" t="s">
        <v>1019</v>
      </c>
      <c r="D117" s="2" t="s">
        <v>1020</v>
      </c>
      <c r="E117" s="90"/>
      <c r="F117" s="91"/>
      <c r="G117" s="92"/>
      <c r="H117" s="93"/>
      <c r="I117" s="94" t="s">
        <v>292</v>
      </c>
      <c r="J117" s="95"/>
      <c r="K117" s="96"/>
      <c r="L117" s="97"/>
      <c r="M117" s="98" t="s">
        <v>292</v>
      </c>
      <c r="O117" s="89"/>
      <c r="P117" s="158"/>
      <c r="Q117" s="90"/>
      <c r="R117" s="91"/>
      <c r="S117" s="92"/>
      <c r="T117" s="93"/>
      <c r="U117" s="94" t="s">
        <v>292</v>
      </c>
      <c r="V117" s="95"/>
      <c r="W117" s="96"/>
      <c r="X117" s="97"/>
      <c r="Y117" s="98" t="s">
        <v>292</v>
      </c>
      <c r="AA117" s="89"/>
      <c r="AB117" s="158"/>
      <c r="AC117" s="90"/>
      <c r="AD117" s="91"/>
      <c r="AE117" s="92"/>
      <c r="AF117" s="93"/>
      <c r="AG117" s="94" t="s">
        <v>292</v>
      </c>
      <c r="AH117" s="95"/>
      <c r="AI117" s="96"/>
      <c r="AJ117" s="97"/>
      <c r="AK117" s="98" t="s">
        <v>292</v>
      </c>
      <c r="AM117" s="89"/>
      <c r="AN117" s="158"/>
      <c r="AO117" s="90">
        <v>36161</v>
      </c>
      <c r="AP117" s="91" t="s">
        <v>439</v>
      </c>
      <c r="AQ117" s="92">
        <v>36066</v>
      </c>
      <c r="AR117" s="93">
        <v>36354</v>
      </c>
      <c r="AS117" s="94" t="s">
        <v>839</v>
      </c>
      <c r="AT117" s="95">
        <v>1947</v>
      </c>
      <c r="AU117" s="96" t="s">
        <v>790</v>
      </c>
      <c r="AV117" s="97" t="s">
        <v>321</v>
      </c>
      <c r="AW117" s="98" t="s">
        <v>840</v>
      </c>
      <c r="AY117" s="89"/>
      <c r="AZ117" s="158"/>
      <c r="BA117" s="90"/>
      <c r="BB117" s="91"/>
      <c r="BC117" s="92"/>
      <c r="BD117" s="93"/>
      <c r="BE117" s="94" t="s">
        <v>292</v>
      </c>
      <c r="BF117" s="95"/>
      <c r="BG117" s="96"/>
      <c r="BH117" s="97"/>
      <c r="BI117" s="98" t="s">
        <v>292</v>
      </c>
      <c r="BK117" s="89"/>
      <c r="BL117" s="158"/>
      <c r="BM117" s="90"/>
      <c r="BN117" s="91"/>
      <c r="BO117" s="92"/>
      <c r="BP117" s="93"/>
      <c r="BQ117" s="94" t="s">
        <v>292</v>
      </c>
      <c r="BR117" s="95"/>
      <c r="BS117" s="96"/>
      <c r="BT117" s="97"/>
      <c r="BU117" s="98" t="s">
        <v>292</v>
      </c>
      <c r="BW117" s="89"/>
      <c r="BX117" s="158"/>
      <c r="BY117" s="90"/>
      <c r="BZ117" s="91"/>
      <c r="CA117" s="92"/>
      <c r="CB117" s="93"/>
      <c r="CC117" s="94" t="s">
        <v>292</v>
      </c>
      <c r="CD117" s="95"/>
      <c r="CE117" s="96"/>
      <c r="CF117" s="97"/>
      <c r="CG117" s="98" t="s">
        <v>292</v>
      </c>
      <c r="CI117" s="89"/>
      <c r="CJ117" s="158"/>
      <c r="CK117" s="90"/>
      <c r="CL117" s="91"/>
      <c r="CM117" s="92"/>
      <c r="CN117" s="93"/>
      <c r="CO117" s="94" t="s">
        <v>292</v>
      </c>
      <c r="CP117" s="95"/>
      <c r="CQ117" s="96"/>
      <c r="CR117" s="97"/>
      <c r="CS117" s="98" t="s">
        <v>292</v>
      </c>
      <c r="CU117" s="89"/>
      <c r="CV117" s="158"/>
      <c r="CW117" s="90"/>
      <c r="CX117" s="91"/>
      <c r="CY117" s="92"/>
      <c r="CZ117" s="93"/>
      <c r="DA117" s="94" t="s">
        <v>292</v>
      </c>
      <c r="DB117" s="95"/>
      <c r="DC117" s="96"/>
      <c r="DD117" s="97"/>
      <c r="DE117" s="98" t="s">
        <v>292</v>
      </c>
      <c r="DG117" s="89"/>
      <c r="DH117" s="158"/>
      <c r="DI117" s="90"/>
      <c r="DJ117" s="91"/>
      <c r="DK117" s="92"/>
      <c r="DL117" s="93"/>
      <c r="DM117" s="94" t="s">
        <v>292</v>
      </c>
      <c r="DN117" s="95"/>
      <c r="DO117" s="96"/>
      <c r="DP117" s="97"/>
      <c r="DQ117" s="98" t="s">
        <v>292</v>
      </c>
      <c r="DS117" s="89"/>
      <c r="DT117" s="158"/>
      <c r="DU117" s="90" t="str">
        <f t="shared" si="299"/>
        <v/>
      </c>
      <c r="DV117" s="91" t="str">
        <f t="shared" si="300"/>
        <v/>
      </c>
      <c r="DW117" s="92" t="str">
        <f t="shared" si="301"/>
        <v/>
      </c>
      <c r="DX117" s="93" t="str">
        <f t="shared" si="302"/>
        <v/>
      </c>
      <c r="DY117" s="94" t="str">
        <f t="shared" si="303"/>
        <v/>
      </c>
      <c r="DZ117" s="95" t="str">
        <f t="shared" si="304"/>
        <v/>
      </c>
      <c r="EA117" s="96" t="str">
        <f t="shared" si="305"/>
        <v/>
      </c>
      <c r="EB117" s="97" t="s">
        <v>292</v>
      </c>
      <c r="EC117" s="98" t="str">
        <f t="shared" si="306"/>
        <v/>
      </c>
      <c r="EE117" s="89"/>
      <c r="EF117" s="158"/>
      <c r="EG117" s="90" t="str">
        <f t="shared" si="307"/>
        <v/>
      </c>
      <c r="EH117" s="91" t="str">
        <f t="shared" si="308"/>
        <v/>
      </c>
      <c r="EI117" s="92" t="str">
        <f t="shared" si="309"/>
        <v/>
      </c>
      <c r="EJ117" s="93" t="str">
        <f t="shared" si="310"/>
        <v/>
      </c>
      <c r="EK117" s="94" t="str">
        <f t="shared" si="311"/>
        <v/>
      </c>
      <c r="EL117" s="95" t="str">
        <f t="shared" si="312"/>
        <v/>
      </c>
      <c r="EM117" s="96" t="str">
        <f t="shared" si="313"/>
        <v/>
      </c>
      <c r="EN117" s="97" t="str">
        <f t="shared" si="314"/>
        <v/>
      </c>
      <c r="EO117" s="98" t="str">
        <f t="shared" si="315"/>
        <v/>
      </c>
      <c r="EQ117" s="89"/>
      <c r="ER117" s="158"/>
      <c r="ES117" s="90" t="str">
        <f t="shared" si="316"/>
        <v/>
      </c>
      <c r="ET117" s="91" t="str">
        <f t="shared" si="317"/>
        <v/>
      </c>
      <c r="EU117" s="92"/>
      <c r="EV117" s="93"/>
      <c r="EW117" s="94" t="str">
        <f t="shared" si="318"/>
        <v/>
      </c>
      <c r="EX117" s="95" t="str">
        <f t="shared" si="319"/>
        <v/>
      </c>
      <c r="EY117" s="96" t="str">
        <f t="shared" si="320"/>
        <v/>
      </c>
      <c r="EZ117" s="97" t="str">
        <f t="shared" si="321"/>
        <v/>
      </c>
      <c r="FA117" s="98" t="str">
        <f t="shared" si="322"/>
        <v/>
      </c>
      <c r="FC117" s="89"/>
      <c r="FD117" s="158"/>
      <c r="FE117" s="90" t="str">
        <f t="shared" si="282"/>
        <v/>
      </c>
      <c r="FF117" s="91" t="str">
        <f t="shared" si="283"/>
        <v/>
      </c>
      <c r="FG117" s="92" t="str">
        <f t="shared" si="284"/>
        <v/>
      </c>
      <c r="FH117" s="93" t="str">
        <f t="shared" si="285"/>
        <v/>
      </c>
      <c r="FI117" s="94" t="str">
        <f t="shared" si="286"/>
        <v/>
      </c>
      <c r="FJ117" s="95" t="str">
        <f t="shared" si="287"/>
        <v/>
      </c>
      <c r="FK117" s="96" t="str">
        <f t="shared" si="288"/>
        <v/>
      </c>
      <c r="FL117" s="97" t="str">
        <f t="shared" si="289"/>
        <v/>
      </c>
      <c r="FM117" s="98" t="str">
        <f t="shared" si="290"/>
        <v/>
      </c>
      <c r="FO117" s="89"/>
      <c r="FP117" s="217"/>
      <c r="FQ117" s="90" t="str">
        <f>IF(FU117="","",#REF!)</f>
        <v/>
      </c>
      <c r="FR117" s="91" t="str">
        <f t="shared" si="323"/>
        <v/>
      </c>
      <c r="FS117" s="92"/>
      <c r="FT117" s="93"/>
      <c r="FU117" s="94" t="str">
        <f t="shared" si="324"/>
        <v/>
      </c>
      <c r="FV117" s="95" t="str">
        <f t="shared" si="325"/>
        <v/>
      </c>
      <c r="FW117" s="96" t="str">
        <f t="shared" si="326"/>
        <v/>
      </c>
      <c r="FX117" s="97" t="str">
        <f t="shared" si="327"/>
        <v/>
      </c>
      <c r="FY117" s="98" t="str">
        <f t="shared" si="328"/>
        <v/>
      </c>
      <c r="GA117" s="89"/>
      <c r="GB117" s="158"/>
      <c r="GC117" s="90" t="str">
        <f t="shared" si="329"/>
        <v/>
      </c>
      <c r="GD117" s="91" t="str">
        <f t="shared" si="330"/>
        <v/>
      </c>
      <c r="GE117" s="92"/>
      <c r="GF117" s="93"/>
      <c r="GG117" s="94" t="str">
        <f t="shared" si="331"/>
        <v/>
      </c>
      <c r="GH117" s="95" t="str">
        <f t="shared" si="332"/>
        <v/>
      </c>
      <c r="GI117" s="96" t="str">
        <f t="shared" si="333"/>
        <v/>
      </c>
      <c r="GJ117" s="97" t="str">
        <f t="shared" si="334"/>
        <v/>
      </c>
      <c r="GK117" s="98" t="str">
        <f t="shared" si="335"/>
        <v/>
      </c>
      <c r="GM117" s="89"/>
      <c r="GN117" s="158"/>
      <c r="GO117" s="90" t="str">
        <f t="shared" si="336"/>
        <v/>
      </c>
      <c r="GP117" s="91" t="str">
        <f t="shared" si="337"/>
        <v/>
      </c>
      <c r="GQ117" s="92"/>
      <c r="GR117" s="93"/>
      <c r="GS117" s="94" t="str">
        <f t="shared" si="338"/>
        <v/>
      </c>
      <c r="GT117" s="95" t="str">
        <f t="shared" si="339"/>
        <v/>
      </c>
      <c r="GU117" s="96" t="str">
        <f t="shared" si="340"/>
        <v/>
      </c>
      <c r="GV117" s="97" t="str">
        <f t="shared" si="341"/>
        <v/>
      </c>
      <c r="GW117" s="98" t="str">
        <f t="shared" si="342"/>
        <v/>
      </c>
      <c r="GY117" s="89"/>
      <c r="GZ117" s="158"/>
      <c r="HA117" s="90" t="str">
        <f t="shared" si="343"/>
        <v/>
      </c>
      <c r="HB117" s="91" t="str">
        <f t="shared" si="344"/>
        <v/>
      </c>
      <c r="HC117" s="92"/>
      <c r="HD117" s="93"/>
      <c r="HE117" s="94" t="str">
        <f t="shared" si="345"/>
        <v/>
      </c>
      <c r="HF117" s="95" t="str">
        <f t="shared" si="346"/>
        <v/>
      </c>
      <c r="HG117" s="96" t="str">
        <f t="shared" si="347"/>
        <v/>
      </c>
      <c r="HH117" s="97" t="str">
        <f t="shared" si="348"/>
        <v/>
      </c>
      <c r="HI117" s="98" t="str">
        <f t="shared" si="349"/>
        <v/>
      </c>
      <c r="HK117" s="89"/>
      <c r="HL117" s="158"/>
      <c r="HM117" s="90" t="str">
        <f t="shared" si="350"/>
        <v/>
      </c>
      <c r="HN117" s="91" t="str">
        <f t="shared" si="351"/>
        <v/>
      </c>
      <c r="HO117" s="92"/>
      <c r="HP117" s="93"/>
      <c r="HQ117" s="94" t="str">
        <f t="shared" si="352"/>
        <v/>
      </c>
      <c r="HR117" s="95" t="str">
        <f t="shared" si="353"/>
        <v/>
      </c>
      <c r="HS117" s="96" t="str">
        <f t="shared" si="354"/>
        <v/>
      </c>
      <c r="HT117" s="97" t="str">
        <f t="shared" si="355"/>
        <v/>
      </c>
      <c r="HU117" s="98" t="str">
        <f t="shared" si="356"/>
        <v/>
      </c>
      <c r="HW117" s="89"/>
      <c r="HX117" s="158"/>
      <c r="HY117" s="90" t="str">
        <f t="shared" si="357"/>
        <v/>
      </c>
      <c r="HZ117" s="91" t="str">
        <f t="shared" si="358"/>
        <v/>
      </c>
      <c r="IA117" s="92"/>
      <c r="IB117" s="93"/>
      <c r="IC117" s="94" t="str">
        <f t="shared" si="359"/>
        <v/>
      </c>
      <c r="ID117" s="95" t="str">
        <f t="shared" si="360"/>
        <v/>
      </c>
      <c r="IE117" s="96" t="str">
        <f t="shared" si="361"/>
        <v/>
      </c>
      <c r="IF117" s="97" t="str">
        <f t="shared" si="362"/>
        <v/>
      </c>
      <c r="IG117" s="98" t="str">
        <f t="shared" si="363"/>
        <v/>
      </c>
      <c r="II117" s="89"/>
      <c r="IJ117" s="158"/>
      <c r="IK117" s="90" t="str">
        <f t="shared" si="364"/>
        <v/>
      </c>
      <c r="IL117" s="91" t="str">
        <f t="shared" si="365"/>
        <v/>
      </c>
      <c r="IM117" s="92"/>
      <c r="IN117" s="93"/>
      <c r="IO117" s="94" t="str">
        <f t="shared" si="366"/>
        <v/>
      </c>
      <c r="IP117" s="95" t="str">
        <f t="shared" si="367"/>
        <v/>
      </c>
      <c r="IQ117" s="96" t="str">
        <f t="shared" si="368"/>
        <v/>
      </c>
      <c r="IR117" s="97" t="str">
        <f t="shared" si="369"/>
        <v/>
      </c>
      <c r="IS117" s="98" t="str">
        <f t="shared" si="370"/>
        <v/>
      </c>
      <c r="IU117" s="89"/>
      <c r="IV117" s="158"/>
      <c r="IW117" s="90" t="str">
        <f t="shared" si="371"/>
        <v/>
      </c>
      <c r="IX117" s="91" t="str">
        <f t="shared" si="372"/>
        <v/>
      </c>
      <c r="IY117" s="92"/>
      <c r="IZ117" s="93"/>
      <c r="JA117" s="94" t="str">
        <f t="shared" si="373"/>
        <v/>
      </c>
      <c r="JB117" s="95" t="str">
        <f t="shared" si="374"/>
        <v/>
      </c>
      <c r="JC117" s="96" t="str">
        <f t="shared" si="375"/>
        <v/>
      </c>
      <c r="JD117" s="97" t="str">
        <f t="shared" si="376"/>
        <v/>
      </c>
      <c r="JE117" s="98" t="str">
        <f t="shared" si="377"/>
        <v/>
      </c>
      <c r="JG117" s="89"/>
      <c r="JH117" s="146"/>
      <c r="JI117" s="90" t="str">
        <f t="shared" si="378"/>
        <v/>
      </c>
      <c r="JJ117" s="91" t="str">
        <f t="shared" si="379"/>
        <v/>
      </c>
      <c r="JK117" s="92"/>
      <c r="JL117" s="93"/>
      <c r="JM117" s="94" t="str">
        <f t="shared" si="380"/>
        <v/>
      </c>
      <c r="JN117" s="95" t="str">
        <f t="shared" si="381"/>
        <v/>
      </c>
      <c r="JO117" s="96" t="str">
        <f t="shared" si="382"/>
        <v/>
      </c>
      <c r="JP117" s="97" t="str">
        <f t="shared" si="383"/>
        <v/>
      </c>
      <c r="JQ117" s="98" t="str">
        <f t="shared" si="384"/>
        <v/>
      </c>
      <c r="JS117" s="89"/>
      <c r="JT117" s="146"/>
      <c r="JU117" s="90" t="str">
        <f t="shared" si="385"/>
        <v/>
      </c>
      <c r="JV117" s="91" t="str">
        <f t="shared" si="386"/>
        <v/>
      </c>
      <c r="JW117" s="92"/>
      <c r="JX117" s="93"/>
      <c r="JY117" s="94" t="str">
        <f t="shared" si="387"/>
        <v/>
      </c>
      <c r="JZ117" s="95" t="str">
        <f t="shared" si="388"/>
        <v/>
      </c>
      <c r="KA117" s="96" t="str">
        <f t="shared" si="389"/>
        <v/>
      </c>
      <c r="KB117" s="97" t="str">
        <f t="shared" si="390"/>
        <v/>
      </c>
      <c r="KC117" s="98" t="str">
        <f t="shared" si="391"/>
        <v/>
      </c>
      <c r="KE117" s="89"/>
      <c r="KF117" s="146"/>
    </row>
    <row r="118" spans="1:292" ht="13.5" customHeight="1">
      <c r="A118" s="16"/>
      <c r="B118" s="2" t="s">
        <v>1029</v>
      </c>
      <c r="D118" s="2" t="s">
        <v>1030</v>
      </c>
      <c r="E118" s="90">
        <v>33239</v>
      </c>
      <c r="F118" s="91" t="s">
        <v>788</v>
      </c>
      <c r="G118" s="92">
        <v>32272</v>
      </c>
      <c r="H118" s="93">
        <v>33514</v>
      </c>
      <c r="I118" s="94" t="s">
        <v>829</v>
      </c>
      <c r="J118" s="95">
        <v>1938</v>
      </c>
      <c r="K118" s="96" t="s">
        <v>790</v>
      </c>
      <c r="L118" s="97" t="s">
        <v>321</v>
      </c>
      <c r="M118" s="98" t="s">
        <v>830</v>
      </c>
      <c r="O118" s="89"/>
      <c r="P118" s="158"/>
      <c r="Q118" s="90">
        <v>33510</v>
      </c>
      <c r="R118" s="91" t="s">
        <v>437</v>
      </c>
      <c r="S118" s="92">
        <v>33514</v>
      </c>
      <c r="T118" s="93">
        <v>33676</v>
      </c>
      <c r="U118" s="94" t="s">
        <v>829</v>
      </c>
      <c r="V118" s="95">
        <v>1938</v>
      </c>
      <c r="W118" s="96" t="s">
        <v>790</v>
      </c>
      <c r="X118" s="97" t="s">
        <v>321</v>
      </c>
      <c r="Y118" s="98" t="s">
        <v>830</v>
      </c>
      <c r="AA118" s="89"/>
      <c r="AB118" s="158"/>
      <c r="AC118" s="90"/>
      <c r="AD118" s="91"/>
      <c r="AE118" s="92"/>
      <c r="AF118" s="93"/>
      <c r="AG118" s="94" t="s">
        <v>292</v>
      </c>
      <c r="AH118" s="95"/>
      <c r="AI118" s="96"/>
      <c r="AJ118" s="97"/>
      <c r="AK118" s="98" t="s">
        <v>292</v>
      </c>
      <c r="AM118" s="89"/>
      <c r="AN118" s="158"/>
      <c r="AO118" s="90"/>
      <c r="AP118" s="91"/>
      <c r="AQ118" s="92"/>
      <c r="AR118" s="93"/>
      <c r="AS118" s="94" t="s">
        <v>292</v>
      </c>
      <c r="AT118" s="95"/>
      <c r="AU118" s="96"/>
      <c r="AV118" s="97"/>
      <c r="AW118" s="98" t="s">
        <v>292</v>
      </c>
      <c r="AY118" s="89"/>
      <c r="AZ118" s="158"/>
      <c r="BA118" s="90"/>
      <c r="BB118" s="91"/>
      <c r="BC118" s="92"/>
      <c r="BD118" s="93"/>
      <c r="BE118" s="94" t="s">
        <v>292</v>
      </c>
      <c r="BF118" s="95"/>
      <c r="BG118" s="96"/>
      <c r="BH118" s="97"/>
      <c r="BI118" s="98" t="s">
        <v>292</v>
      </c>
      <c r="BK118" s="89"/>
      <c r="BL118" s="158"/>
      <c r="BM118" s="90"/>
      <c r="BN118" s="91"/>
      <c r="BO118" s="92"/>
      <c r="BP118" s="93"/>
      <c r="BQ118" s="94" t="s">
        <v>292</v>
      </c>
      <c r="BR118" s="95"/>
      <c r="BS118" s="96"/>
      <c r="BT118" s="97"/>
      <c r="BU118" s="98" t="s">
        <v>292</v>
      </c>
      <c r="BW118" s="89"/>
      <c r="BX118" s="158"/>
      <c r="BY118" s="90"/>
      <c r="BZ118" s="91"/>
      <c r="CA118" s="92"/>
      <c r="CB118" s="93"/>
      <c r="CC118" s="94" t="s">
        <v>292</v>
      </c>
      <c r="CD118" s="95"/>
      <c r="CE118" s="96"/>
      <c r="CF118" s="97"/>
      <c r="CG118" s="98" t="s">
        <v>292</v>
      </c>
      <c r="CI118" s="89"/>
      <c r="CJ118" s="158"/>
      <c r="CK118" s="90"/>
      <c r="CL118" s="91"/>
      <c r="CM118" s="92"/>
      <c r="CN118" s="93"/>
      <c r="CO118" s="94" t="s">
        <v>292</v>
      </c>
      <c r="CP118" s="95"/>
      <c r="CQ118" s="96"/>
      <c r="CR118" s="97"/>
      <c r="CS118" s="98" t="s">
        <v>292</v>
      </c>
      <c r="CU118" s="89"/>
      <c r="CV118" s="158"/>
      <c r="CW118" s="90"/>
      <c r="CX118" s="91"/>
      <c r="CY118" s="92"/>
      <c r="CZ118" s="93"/>
      <c r="DA118" s="94" t="s">
        <v>292</v>
      </c>
      <c r="DB118" s="95"/>
      <c r="DC118" s="96"/>
      <c r="DD118" s="97"/>
      <c r="DE118" s="98" t="s">
        <v>292</v>
      </c>
      <c r="DG118" s="89"/>
      <c r="DH118" s="158"/>
      <c r="DI118" s="90"/>
      <c r="DJ118" s="91"/>
      <c r="DK118" s="92"/>
      <c r="DL118" s="93"/>
      <c r="DM118" s="94" t="s">
        <v>292</v>
      </c>
      <c r="DN118" s="95"/>
      <c r="DO118" s="96"/>
      <c r="DP118" s="97"/>
      <c r="DQ118" s="98" t="s">
        <v>292</v>
      </c>
      <c r="DS118" s="89"/>
      <c r="DT118" s="158"/>
      <c r="DU118" s="90" t="str">
        <f t="shared" si="299"/>
        <v/>
      </c>
      <c r="DV118" s="91" t="str">
        <f t="shared" si="300"/>
        <v/>
      </c>
      <c r="DW118" s="92" t="str">
        <f t="shared" si="301"/>
        <v/>
      </c>
      <c r="DX118" s="93" t="str">
        <f t="shared" si="302"/>
        <v/>
      </c>
      <c r="DY118" s="94" t="str">
        <f t="shared" si="303"/>
        <v/>
      </c>
      <c r="DZ118" s="95" t="str">
        <f t="shared" si="304"/>
        <v/>
      </c>
      <c r="EA118" s="96" t="str">
        <f t="shared" si="305"/>
        <v/>
      </c>
      <c r="EB118" s="97" t="s">
        <v>292</v>
      </c>
      <c r="EC118" s="98" t="str">
        <f t="shared" si="306"/>
        <v/>
      </c>
      <c r="EE118" s="89"/>
      <c r="EF118" s="158"/>
      <c r="EG118" s="90" t="str">
        <f t="shared" si="307"/>
        <v/>
      </c>
      <c r="EH118" s="91" t="str">
        <f t="shared" si="308"/>
        <v/>
      </c>
      <c r="EI118" s="92" t="str">
        <f t="shared" si="309"/>
        <v/>
      </c>
      <c r="EJ118" s="93" t="str">
        <f t="shared" si="310"/>
        <v/>
      </c>
      <c r="EK118" s="94" t="str">
        <f t="shared" si="311"/>
        <v/>
      </c>
      <c r="EL118" s="95" t="str">
        <f t="shared" si="312"/>
        <v/>
      </c>
      <c r="EM118" s="96" t="str">
        <f t="shared" si="313"/>
        <v/>
      </c>
      <c r="EN118" s="97" t="str">
        <f t="shared" si="314"/>
        <v/>
      </c>
      <c r="EO118" s="98" t="str">
        <f t="shared" si="315"/>
        <v/>
      </c>
      <c r="EQ118" s="89"/>
      <c r="ER118" s="158"/>
      <c r="ES118" s="90" t="str">
        <f t="shared" si="316"/>
        <v/>
      </c>
      <c r="ET118" s="91" t="str">
        <f t="shared" si="317"/>
        <v/>
      </c>
      <c r="EU118" s="92"/>
      <c r="EV118" s="93"/>
      <c r="EW118" s="94" t="str">
        <f t="shared" si="318"/>
        <v/>
      </c>
      <c r="EX118" s="95" t="str">
        <f t="shared" si="319"/>
        <v/>
      </c>
      <c r="EY118" s="96" t="str">
        <f t="shared" si="320"/>
        <v/>
      </c>
      <c r="EZ118" s="97" t="str">
        <f t="shared" si="321"/>
        <v/>
      </c>
      <c r="FA118" s="98" t="str">
        <f t="shared" si="322"/>
        <v/>
      </c>
      <c r="FC118" s="89"/>
      <c r="FD118" s="158"/>
      <c r="FE118" s="90" t="str">
        <f t="shared" si="282"/>
        <v/>
      </c>
      <c r="FF118" s="91" t="str">
        <f t="shared" si="283"/>
        <v/>
      </c>
      <c r="FG118" s="92" t="str">
        <f t="shared" si="284"/>
        <v/>
      </c>
      <c r="FH118" s="93" t="str">
        <f t="shared" si="285"/>
        <v/>
      </c>
      <c r="FI118" s="94" t="str">
        <f t="shared" si="286"/>
        <v/>
      </c>
      <c r="FJ118" s="95" t="str">
        <f t="shared" si="287"/>
        <v/>
      </c>
      <c r="FK118" s="96" t="str">
        <f t="shared" si="288"/>
        <v/>
      </c>
      <c r="FL118" s="97" t="str">
        <f t="shared" si="289"/>
        <v/>
      </c>
      <c r="FM118" s="98" t="str">
        <f t="shared" si="290"/>
        <v/>
      </c>
      <c r="FO118" s="89"/>
      <c r="FP118" s="217"/>
      <c r="FQ118" s="90" t="str">
        <f>IF(FU118="","",#REF!)</f>
        <v/>
      </c>
      <c r="FR118" s="91" t="str">
        <f t="shared" si="323"/>
        <v/>
      </c>
      <c r="FS118" s="92"/>
      <c r="FT118" s="93"/>
      <c r="FU118" s="94" t="str">
        <f t="shared" si="324"/>
        <v/>
      </c>
      <c r="FV118" s="95" t="str">
        <f t="shared" si="325"/>
        <v/>
      </c>
      <c r="FW118" s="96" t="str">
        <f t="shared" si="326"/>
        <v/>
      </c>
      <c r="FX118" s="97" t="str">
        <f t="shared" si="327"/>
        <v/>
      </c>
      <c r="FY118" s="98" t="str">
        <f t="shared" si="328"/>
        <v/>
      </c>
      <c r="GA118" s="89"/>
      <c r="GB118" s="158"/>
      <c r="GC118" s="90" t="str">
        <f t="shared" si="329"/>
        <v/>
      </c>
      <c r="GD118" s="91" t="str">
        <f t="shared" si="330"/>
        <v/>
      </c>
      <c r="GE118" s="92"/>
      <c r="GF118" s="93"/>
      <c r="GG118" s="94" t="str">
        <f t="shared" si="331"/>
        <v/>
      </c>
      <c r="GH118" s="95" t="str">
        <f t="shared" si="332"/>
        <v/>
      </c>
      <c r="GI118" s="96" t="str">
        <f t="shared" si="333"/>
        <v/>
      </c>
      <c r="GJ118" s="97" t="str">
        <f t="shared" si="334"/>
        <v/>
      </c>
      <c r="GK118" s="98" t="str">
        <f t="shared" si="335"/>
        <v/>
      </c>
      <c r="GM118" s="89"/>
      <c r="GN118" s="158"/>
      <c r="GO118" s="90" t="str">
        <f t="shared" si="336"/>
        <v/>
      </c>
      <c r="GP118" s="91" t="str">
        <f t="shared" si="337"/>
        <v/>
      </c>
      <c r="GQ118" s="92"/>
      <c r="GR118" s="93"/>
      <c r="GS118" s="94" t="str">
        <f t="shared" si="338"/>
        <v/>
      </c>
      <c r="GT118" s="95" t="str">
        <f t="shared" si="339"/>
        <v/>
      </c>
      <c r="GU118" s="96" t="str">
        <f t="shared" si="340"/>
        <v/>
      </c>
      <c r="GV118" s="97" t="str">
        <f t="shared" si="341"/>
        <v/>
      </c>
      <c r="GW118" s="98" t="str">
        <f t="shared" si="342"/>
        <v/>
      </c>
      <c r="GY118" s="89"/>
      <c r="GZ118" s="158"/>
      <c r="HA118" s="90" t="str">
        <f t="shared" si="343"/>
        <v/>
      </c>
      <c r="HB118" s="91" t="str">
        <f t="shared" si="344"/>
        <v/>
      </c>
      <c r="HC118" s="92"/>
      <c r="HD118" s="93"/>
      <c r="HE118" s="94" t="str">
        <f t="shared" si="345"/>
        <v/>
      </c>
      <c r="HF118" s="95" t="str">
        <f t="shared" si="346"/>
        <v/>
      </c>
      <c r="HG118" s="96" t="str">
        <f t="shared" si="347"/>
        <v/>
      </c>
      <c r="HH118" s="97" t="str">
        <f t="shared" si="348"/>
        <v/>
      </c>
      <c r="HI118" s="98" t="str">
        <f t="shared" si="349"/>
        <v/>
      </c>
      <c r="HK118" s="89"/>
      <c r="HL118" s="158"/>
      <c r="HM118" s="90" t="str">
        <f t="shared" si="350"/>
        <v/>
      </c>
      <c r="HN118" s="91" t="str">
        <f t="shared" si="351"/>
        <v/>
      </c>
      <c r="HO118" s="92"/>
      <c r="HP118" s="93"/>
      <c r="HQ118" s="94" t="str">
        <f t="shared" si="352"/>
        <v/>
      </c>
      <c r="HR118" s="95" t="str">
        <f t="shared" si="353"/>
        <v/>
      </c>
      <c r="HS118" s="96" t="str">
        <f t="shared" si="354"/>
        <v/>
      </c>
      <c r="HT118" s="97" t="str">
        <f t="shared" si="355"/>
        <v/>
      </c>
      <c r="HU118" s="98" t="str">
        <f t="shared" si="356"/>
        <v/>
      </c>
      <c r="HW118" s="89"/>
      <c r="HX118" s="158"/>
      <c r="HY118" s="90" t="str">
        <f t="shared" si="357"/>
        <v/>
      </c>
      <c r="HZ118" s="91" t="str">
        <f t="shared" si="358"/>
        <v/>
      </c>
      <c r="IA118" s="92"/>
      <c r="IB118" s="93"/>
      <c r="IC118" s="94" t="str">
        <f t="shared" si="359"/>
        <v/>
      </c>
      <c r="ID118" s="95" t="str">
        <f t="shared" si="360"/>
        <v/>
      </c>
      <c r="IE118" s="96" t="str">
        <f t="shared" si="361"/>
        <v/>
      </c>
      <c r="IF118" s="97" t="str">
        <f t="shared" si="362"/>
        <v/>
      </c>
      <c r="IG118" s="98" t="str">
        <f t="shared" si="363"/>
        <v/>
      </c>
      <c r="II118" s="89"/>
      <c r="IJ118" s="158"/>
      <c r="IK118" s="90" t="str">
        <f t="shared" si="364"/>
        <v/>
      </c>
      <c r="IL118" s="91" t="str">
        <f t="shared" si="365"/>
        <v/>
      </c>
      <c r="IM118" s="92"/>
      <c r="IN118" s="93"/>
      <c r="IO118" s="94" t="str">
        <f t="shared" si="366"/>
        <v/>
      </c>
      <c r="IP118" s="95" t="str">
        <f t="shared" si="367"/>
        <v/>
      </c>
      <c r="IQ118" s="96" t="str">
        <f t="shared" si="368"/>
        <v/>
      </c>
      <c r="IR118" s="97" t="str">
        <f t="shared" si="369"/>
        <v/>
      </c>
      <c r="IS118" s="98" t="str">
        <f t="shared" si="370"/>
        <v/>
      </c>
      <c r="IU118" s="89"/>
      <c r="IV118" s="158"/>
      <c r="IW118" s="90" t="str">
        <f t="shared" si="371"/>
        <v/>
      </c>
      <c r="IX118" s="91" t="str">
        <f t="shared" si="372"/>
        <v/>
      </c>
      <c r="IY118" s="92"/>
      <c r="IZ118" s="93"/>
      <c r="JA118" s="94" t="str">
        <f t="shared" si="373"/>
        <v/>
      </c>
      <c r="JB118" s="95" t="str">
        <f t="shared" si="374"/>
        <v/>
      </c>
      <c r="JC118" s="96" t="str">
        <f t="shared" si="375"/>
        <v/>
      </c>
      <c r="JD118" s="97" t="str">
        <f t="shared" si="376"/>
        <v/>
      </c>
      <c r="JE118" s="98" t="str">
        <f t="shared" si="377"/>
        <v/>
      </c>
      <c r="JG118" s="89"/>
      <c r="JH118" s="146"/>
      <c r="JI118" s="90" t="str">
        <f t="shared" si="378"/>
        <v/>
      </c>
      <c r="JJ118" s="91" t="str">
        <f t="shared" si="379"/>
        <v/>
      </c>
      <c r="JK118" s="92"/>
      <c r="JL118" s="93"/>
      <c r="JM118" s="94" t="str">
        <f t="shared" si="380"/>
        <v/>
      </c>
      <c r="JN118" s="95" t="str">
        <f t="shared" si="381"/>
        <v/>
      </c>
      <c r="JO118" s="96" t="str">
        <f t="shared" si="382"/>
        <v/>
      </c>
      <c r="JP118" s="97" t="str">
        <f t="shared" si="383"/>
        <v/>
      </c>
      <c r="JQ118" s="98" t="str">
        <f t="shared" si="384"/>
        <v/>
      </c>
      <c r="JS118" s="89"/>
      <c r="JT118" s="146"/>
      <c r="JU118" s="90" t="str">
        <f t="shared" si="385"/>
        <v/>
      </c>
      <c r="JV118" s="91" t="str">
        <f t="shared" si="386"/>
        <v/>
      </c>
      <c r="JW118" s="92"/>
      <c r="JX118" s="93"/>
      <c r="JY118" s="94" t="str">
        <f t="shared" si="387"/>
        <v/>
      </c>
      <c r="JZ118" s="95" t="str">
        <f t="shared" si="388"/>
        <v/>
      </c>
      <c r="KA118" s="96" t="str">
        <f t="shared" si="389"/>
        <v/>
      </c>
      <c r="KB118" s="97" t="str">
        <f t="shared" si="390"/>
        <v/>
      </c>
      <c r="KC118" s="98" t="str">
        <f t="shared" si="391"/>
        <v/>
      </c>
      <c r="KE118" s="89"/>
      <c r="KF118" s="146"/>
    </row>
    <row r="119" spans="1:292" ht="13.5" customHeight="1">
      <c r="A119" s="16"/>
      <c r="B119" s="2" t="s">
        <v>1031</v>
      </c>
      <c r="D119" s="2" t="s">
        <v>1020</v>
      </c>
      <c r="E119" s="90"/>
      <c r="F119" s="91"/>
      <c r="G119" s="92"/>
      <c r="H119" s="93"/>
      <c r="I119" s="94" t="s">
        <v>292</v>
      </c>
      <c r="J119" s="95"/>
      <c r="K119" s="96"/>
      <c r="L119" s="97"/>
      <c r="M119" s="98" t="s">
        <v>292</v>
      </c>
      <c r="O119" s="89"/>
      <c r="P119" s="158"/>
      <c r="Q119" s="90"/>
      <c r="R119" s="91"/>
      <c r="S119" s="92"/>
      <c r="T119" s="93"/>
      <c r="U119" s="94" t="s">
        <v>292</v>
      </c>
      <c r="V119" s="95"/>
      <c r="W119" s="96"/>
      <c r="X119" s="97"/>
      <c r="Y119" s="98" t="s">
        <v>292</v>
      </c>
      <c r="AA119" s="89"/>
      <c r="AB119" s="158"/>
      <c r="AC119" s="90">
        <v>33676</v>
      </c>
      <c r="AD119" s="91" t="s">
        <v>438</v>
      </c>
      <c r="AE119" s="92">
        <v>33676</v>
      </c>
      <c r="AF119" s="93">
        <v>34873</v>
      </c>
      <c r="AG119" s="94" t="s">
        <v>829</v>
      </c>
      <c r="AH119" s="95">
        <v>1938</v>
      </c>
      <c r="AI119" s="96" t="s">
        <v>790</v>
      </c>
      <c r="AJ119" s="97" t="s">
        <v>321</v>
      </c>
      <c r="AK119" s="98" t="s">
        <v>830</v>
      </c>
      <c r="AM119" s="89" t="s">
        <v>809</v>
      </c>
      <c r="AN119" s="158"/>
      <c r="AO119" s="90"/>
      <c r="AP119" s="91"/>
      <c r="AQ119" s="92"/>
      <c r="AR119" s="93"/>
      <c r="AS119" s="94" t="s">
        <v>292</v>
      </c>
      <c r="AT119" s="95"/>
      <c r="AU119" s="96"/>
      <c r="AV119" s="97"/>
      <c r="AW119" s="98" t="s">
        <v>292</v>
      </c>
      <c r="AY119" s="89"/>
      <c r="AZ119" s="158"/>
      <c r="BA119" s="90"/>
      <c r="BB119" s="91"/>
      <c r="BC119" s="92"/>
      <c r="BD119" s="93"/>
      <c r="BE119" s="94" t="s">
        <v>292</v>
      </c>
      <c r="BF119" s="95"/>
      <c r="BG119" s="96"/>
      <c r="BH119" s="97"/>
      <c r="BI119" s="98" t="s">
        <v>292</v>
      </c>
      <c r="BK119" s="89"/>
      <c r="BL119" s="158"/>
      <c r="BM119" s="90"/>
      <c r="BN119" s="91"/>
      <c r="BO119" s="92"/>
      <c r="BP119" s="93"/>
      <c r="BQ119" s="94" t="s">
        <v>292</v>
      </c>
      <c r="BR119" s="95"/>
      <c r="BS119" s="96"/>
      <c r="BT119" s="97"/>
      <c r="BU119" s="98" t="s">
        <v>292</v>
      </c>
      <c r="BW119" s="89"/>
      <c r="BX119" s="158"/>
      <c r="BY119" s="90"/>
      <c r="BZ119" s="91"/>
      <c r="CA119" s="92"/>
      <c r="CB119" s="93"/>
      <c r="CC119" s="94" t="s">
        <v>292</v>
      </c>
      <c r="CD119" s="95"/>
      <c r="CE119" s="96"/>
      <c r="CF119" s="97"/>
      <c r="CG119" s="98" t="s">
        <v>292</v>
      </c>
      <c r="CI119" s="89"/>
      <c r="CJ119" s="158"/>
      <c r="CK119" s="90"/>
      <c r="CL119" s="91"/>
      <c r="CM119" s="92"/>
      <c r="CN119" s="93"/>
      <c r="CO119" s="94" t="s">
        <v>292</v>
      </c>
      <c r="CP119" s="95"/>
      <c r="CQ119" s="96"/>
      <c r="CR119" s="97"/>
      <c r="CS119" s="98" t="s">
        <v>292</v>
      </c>
      <c r="CU119" s="89"/>
      <c r="CV119" s="158"/>
      <c r="CW119" s="90"/>
      <c r="CX119" s="91"/>
      <c r="CY119" s="92"/>
      <c r="CZ119" s="93"/>
      <c r="DA119" s="94" t="s">
        <v>292</v>
      </c>
      <c r="DB119" s="95"/>
      <c r="DC119" s="96"/>
      <c r="DD119" s="97"/>
      <c r="DE119" s="98" t="s">
        <v>292</v>
      </c>
      <c r="DG119" s="89"/>
      <c r="DH119" s="158"/>
      <c r="DI119" s="90"/>
      <c r="DJ119" s="91"/>
      <c r="DK119" s="92"/>
      <c r="DL119" s="93"/>
      <c r="DM119" s="94" t="s">
        <v>292</v>
      </c>
      <c r="DN119" s="95"/>
      <c r="DO119" s="96"/>
      <c r="DP119" s="97"/>
      <c r="DQ119" s="98" t="s">
        <v>292</v>
      </c>
      <c r="DS119" s="89"/>
      <c r="DT119" s="158"/>
      <c r="DU119" s="90" t="str">
        <f t="shared" si="299"/>
        <v/>
      </c>
      <c r="DV119" s="91" t="str">
        <f t="shared" si="300"/>
        <v/>
      </c>
      <c r="DW119" s="92" t="str">
        <f t="shared" si="301"/>
        <v/>
      </c>
      <c r="DX119" s="93" t="str">
        <f t="shared" si="302"/>
        <v/>
      </c>
      <c r="DY119" s="94" t="str">
        <f t="shared" si="303"/>
        <v/>
      </c>
      <c r="DZ119" s="95" t="str">
        <f t="shared" si="304"/>
        <v/>
      </c>
      <c r="EA119" s="96" t="str">
        <f t="shared" si="305"/>
        <v/>
      </c>
      <c r="EB119" s="97" t="s">
        <v>292</v>
      </c>
      <c r="EC119" s="98" t="str">
        <f t="shared" si="306"/>
        <v/>
      </c>
      <c r="EE119" s="89"/>
      <c r="EF119" s="158"/>
      <c r="EG119" s="90" t="str">
        <f t="shared" si="307"/>
        <v/>
      </c>
      <c r="EH119" s="91" t="str">
        <f t="shared" si="308"/>
        <v/>
      </c>
      <c r="EI119" s="92" t="str">
        <f t="shared" si="309"/>
        <v/>
      </c>
      <c r="EJ119" s="93" t="str">
        <f t="shared" si="310"/>
        <v/>
      </c>
      <c r="EK119" s="94" t="str">
        <f t="shared" si="311"/>
        <v/>
      </c>
      <c r="EL119" s="95" t="str">
        <f t="shared" si="312"/>
        <v/>
      </c>
      <c r="EM119" s="96" t="str">
        <f t="shared" si="313"/>
        <v/>
      </c>
      <c r="EN119" s="97" t="str">
        <f t="shared" si="314"/>
        <v/>
      </c>
      <c r="EO119" s="98" t="str">
        <f t="shared" si="315"/>
        <v/>
      </c>
      <c r="EQ119" s="89"/>
      <c r="ER119" s="158"/>
      <c r="ES119" s="90" t="str">
        <f t="shared" si="316"/>
        <v/>
      </c>
      <c r="ET119" s="91" t="str">
        <f t="shared" si="317"/>
        <v/>
      </c>
      <c r="EU119" s="92"/>
      <c r="EV119" s="93"/>
      <c r="EW119" s="94" t="str">
        <f t="shared" si="318"/>
        <v/>
      </c>
      <c r="EX119" s="95" t="str">
        <f t="shared" si="319"/>
        <v/>
      </c>
      <c r="EY119" s="96" t="str">
        <f t="shared" si="320"/>
        <v/>
      </c>
      <c r="EZ119" s="97" t="str">
        <f t="shared" si="321"/>
        <v/>
      </c>
      <c r="FA119" s="98" t="str">
        <f t="shared" si="322"/>
        <v/>
      </c>
      <c r="FC119" s="89"/>
      <c r="FD119" s="158"/>
      <c r="FE119" s="90" t="str">
        <f t="shared" si="282"/>
        <v/>
      </c>
      <c r="FF119" s="91" t="str">
        <f t="shared" si="283"/>
        <v/>
      </c>
      <c r="FG119" s="92" t="str">
        <f t="shared" si="284"/>
        <v/>
      </c>
      <c r="FH119" s="93" t="str">
        <f t="shared" si="285"/>
        <v/>
      </c>
      <c r="FI119" s="94" t="str">
        <f t="shared" si="286"/>
        <v/>
      </c>
      <c r="FJ119" s="95" t="str">
        <f t="shared" si="287"/>
        <v/>
      </c>
      <c r="FK119" s="96" t="str">
        <f t="shared" si="288"/>
        <v/>
      </c>
      <c r="FL119" s="97" t="str">
        <f t="shared" si="289"/>
        <v/>
      </c>
      <c r="FM119" s="98" t="str">
        <f t="shared" si="290"/>
        <v/>
      </c>
      <c r="FO119" s="89"/>
      <c r="FP119" s="217"/>
      <c r="FQ119" s="90" t="str">
        <f>IF(FU119="","",#REF!)</f>
        <v/>
      </c>
      <c r="FR119" s="91" t="str">
        <f t="shared" si="323"/>
        <v/>
      </c>
      <c r="FS119" s="92"/>
      <c r="FT119" s="93"/>
      <c r="FU119" s="94" t="str">
        <f t="shared" si="324"/>
        <v/>
      </c>
      <c r="FV119" s="95" t="str">
        <f t="shared" si="325"/>
        <v/>
      </c>
      <c r="FW119" s="96" t="str">
        <f t="shared" si="326"/>
        <v/>
      </c>
      <c r="FX119" s="97" t="str">
        <f t="shared" si="327"/>
        <v/>
      </c>
      <c r="FY119" s="98" t="str">
        <f t="shared" si="328"/>
        <v/>
      </c>
      <c r="GA119" s="89"/>
      <c r="GB119" s="158"/>
      <c r="GC119" s="90" t="str">
        <f t="shared" si="329"/>
        <v/>
      </c>
      <c r="GD119" s="91" t="str">
        <f t="shared" si="330"/>
        <v/>
      </c>
      <c r="GE119" s="92"/>
      <c r="GF119" s="93"/>
      <c r="GG119" s="94" t="str">
        <f t="shared" si="331"/>
        <v/>
      </c>
      <c r="GH119" s="95" t="str">
        <f t="shared" si="332"/>
        <v/>
      </c>
      <c r="GI119" s="96" t="str">
        <f t="shared" si="333"/>
        <v/>
      </c>
      <c r="GJ119" s="97" t="str">
        <f t="shared" si="334"/>
        <v/>
      </c>
      <c r="GK119" s="98" t="str">
        <f t="shared" si="335"/>
        <v/>
      </c>
      <c r="GM119" s="89"/>
      <c r="GN119" s="158"/>
      <c r="GO119" s="90" t="str">
        <f t="shared" si="336"/>
        <v/>
      </c>
      <c r="GP119" s="91" t="str">
        <f t="shared" si="337"/>
        <v/>
      </c>
      <c r="GQ119" s="92"/>
      <c r="GR119" s="93"/>
      <c r="GS119" s="94" t="str">
        <f t="shared" si="338"/>
        <v/>
      </c>
      <c r="GT119" s="95" t="str">
        <f t="shared" si="339"/>
        <v/>
      </c>
      <c r="GU119" s="96" t="str">
        <f t="shared" si="340"/>
        <v/>
      </c>
      <c r="GV119" s="97" t="str">
        <f t="shared" si="341"/>
        <v/>
      </c>
      <c r="GW119" s="98" t="str">
        <f t="shared" si="342"/>
        <v/>
      </c>
      <c r="GY119" s="89"/>
      <c r="GZ119" s="158"/>
      <c r="HA119" s="90" t="str">
        <f t="shared" si="343"/>
        <v/>
      </c>
      <c r="HB119" s="91" t="str">
        <f t="shared" si="344"/>
        <v/>
      </c>
      <c r="HC119" s="92"/>
      <c r="HD119" s="93"/>
      <c r="HE119" s="94" t="str">
        <f t="shared" si="345"/>
        <v/>
      </c>
      <c r="HF119" s="95" t="str">
        <f t="shared" si="346"/>
        <v/>
      </c>
      <c r="HG119" s="96" t="str">
        <f t="shared" si="347"/>
        <v/>
      </c>
      <c r="HH119" s="97" t="str">
        <f t="shared" si="348"/>
        <v/>
      </c>
      <c r="HI119" s="98" t="str">
        <f t="shared" si="349"/>
        <v/>
      </c>
      <c r="HK119" s="89"/>
      <c r="HL119" s="158"/>
      <c r="HM119" s="90" t="str">
        <f t="shared" si="350"/>
        <v/>
      </c>
      <c r="HN119" s="91" t="str">
        <f t="shared" si="351"/>
        <v/>
      </c>
      <c r="HO119" s="92"/>
      <c r="HP119" s="93"/>
      <c r="HQ119" s="94" t="str">
        <f t="shared" si="352"/>
        <v/>
      </c>
      <c r="HR119" s="95" t="str">
        <f t="shared" si="353"/>
        <v/>
      </c>
      <c r="HS119" s="96" t="str">
        <f t="shared" si="354"/>
        <v/>
      </c>
      <c r="HT119" s="97" t="str">
        <f t="shared" si="355"/>
        <v/>
      </c>
      <c r="HU119" s="98" t="str">
        <f t="shared" si="356"/>
        <v/>
      </c>
      <c r="HW119" s="89"/>
      <c r="HX119" s="158"/>
      <c r="HY119" s="90" t="str">
        <f t="shared" si="357"/>
        <v/>
      </c>
      <c r="HZ119" s="91" t="str">
        <f t="shared" si="358"/>
        <v/>
      </c>
      <c r="IA119" s="92"/>
      <c r="IB119" s="93"/>
      <c r="IC119" s="94" t="str">
        <f t="shared" si="359"/>
        <v/>
      </c>
      <c r="ID119" s="95" t="str">
        <f t="shared" si="360"/>
        <v/>
      </c>
      <c r="IE119" s="96" t="str">
        <f t="shared" si="361"/>
        <v/>
      </c>
      <c r="IF119" s="97" t="str">
        <f t="shared" si="362"/>
        <v/>
      </c>
      <c r="IG119" s="98" t="str">
        <f t="shared" si="363"/>
        <v/>
      </c>
      <c r="II119" s="89"/>
      <c r="IJ119" s="158"/>
      <c r="IK119" s="90" t="str">
        <f t="shared" si="364"/>
        <v/>
      </c>
      <c r="IL119" s="91" t="str">
        <f t="shared" si="365"/>
        <v/>
      </c>
      <c r="IM119" s="92"/>
      <c r="IN119" s="93"/>
      <c r="IO119" s="94" t="str">
        <f t="shared" si="366"/>
        <v/>
      </c>
      <c r="IP119" s="95" t="str">
        <f t="shared" si="367"/>
        <v/>
      </c>
      <c r="IQ119" s="96" t="str">
        <f t="shared" si="368"/>
        <v/>
      </c>
      <c r="IR119" s="97" t="str">
        <f t="shared" si="369"/>
        <v/>
      </c>
      <c r="IS119" s="98" t="str">
        <f t="shared" si="370"/>
        <v/>
      </c>
      <c r="IU119" s="89"/>
      <c r="IV119" s="158"/>
      <c r="IW119" s="90" t="str">
        <f t="shared" si="371"/>
        <v/>
      </c>
      <c r="IX119" s="91" t="str">
        <f t="shared" si="372"/>
        <v/>
      </c>
      <c r="IY119" s="92"/>
      <c r="IZ119" s="93"/>
      <c r="JA119" s="94" t="str">
        <f t="shared" si="373"/>
        <v/>
      </c>
      <c r="JB119" s="95" t="str">
        <f t="shared" si="374"/>
        <v/>
      </c>
      <c r="JC119" s="96" t="str">
        <f t="shared" si="375"/>
        <v/>
      </c>
      <c r="JD119" s="97" t="str">
        <f t="shared" si="376"/>
        <v/>
      </c>
      <c r="JE119" s="98" t="str">
        <f t="shared" si="377"/>
        <v/>
      </c>
      <c r="JG119" s="89"/>
      <c r="JH119" s="146"/>
      <c r="JI119" s="90" t="str">
        <f t="shared" si="378"/>
        <v/>
      </c>
      <c r="JJ119" s="91" t="str">
        <f t="shared" si="379"/>
        <v/>
      </c>
      <c r="JK119" s="92"/>
      <c r="JL119" s="93"/>
      <c r="JM119" s="94" t="str">
        <f t="shared" si="380"/>
        <v/>
      </c>
      <c r="JN119" s="95" t="str">
        <f t="shared" si="381"/>
        <v/>
      </c>
      <c r="JO119" s="96" t="str">
        <f t="shared" si="382"/>
        <v/>
      </c>
      <c r="JP119" s="97" t="str">
        <f t="shared" si="383"/>
        <v/>
      </c>
      <c r="JQ119" s="98" t="str">
        <f t="shared" si="384"/>
        <v/>
      </c>
      <c r="JS119" s="89"/>
      <c r="JT119" s="146"/>
      <c r="JU119" s="90" t="str">
        <f t="shared" si="385"/>
        <v/>
      </c>
      <c r="JV119" s="91" t="str">
        <f t="shared" si="386"/>
        <v/>
      </c>
      <c r="JW119" s="92"/>
      <c r="JX119" s="93"/>
      <c r="JY119" s="94" t="str">
        <f t="shared" si="387"/>
        <v/>
      </c>
      <c r="JZ119" s="95" t="str">
        <f t="shared" si="388"/>
        <v/>
      </c>
      <c r="KA119" s="96" t="str">
        <f t="shared" si="389"/>
        <v/>
      </c>
      <c r="KB119" s="97" t="str">
        <f t="shared" si="390"/>
        <v/>
      </c>
      <c r="KC119" s="98" t="str">
        <f t="shared" si="391"/>
        <v/>
      </c>
      <c r="KE119" s="89"/>
      <c r="KF119" s="146"/>
    </row>
    <row r="120" spans="1:292" ht="13.5" customHeight="1">
      <c r="A120" s="16"/>
      <c r="B120" s="2" t="s">
        <v>1031</v>
      </c>
      <c r="D120" s="2" t="s">
        <v>1020</v>
      </c>
      <c r="E120" s="90"/>
      <c r="F120" s="91"/>
      <c r="G120" s="92"/>
      <c r="H120" s="93"/>
      <c r="I120" s="94" t="s">
        <v>292</v>
      </c>
      <c r="J120" s="95"/>
      <c r="K120" s="96"/>
      <c r="L120" s="97"/>
      <c r="M120" s="98" t="s">
        <v>292</v>
      </c>
      <c r="O120" s="89"/>
      <c r="P120" s="158"/>
      <c r="Q120" s="90"/>
      <c r="R120" s="91"/>
      <c r="S120" s="92"/>
      <c r="T120" s="93"/>
      <c r="U120" s="94" t="s">
        <v>292</v>
      </c>
      <c r="V120" s="95"/>
      <c r="W120" s="96"/>
      <c r="X120" s="97"/>
      <c r="Y120" s="98" t="s">
        <v>292</v>
      </c>
      <c r="AA120" s="89"/>
      <c r="AB120" s="158"/>
      <c r="AC120" s="90">
        <v>34700</v>
      </c>
      <c r="AD120" s="91" t="s">
        <v>438</v>
      </c>
      <c r="AE120" s="92">
        <v>34617</v>
      </c>
      <c r="AF120" s="93">
        <v>34873</v>
      </c>
      <c r="AG120" s="94" t="s">
        <v>826</v>
      </c>
      <c r="AH120" s="95">
        <v>1955</v>
      </c>
      <c r="AI120" s="96" t="s">
        <v>790</v>
      </c>
      <c r="AJ120" s="97" t="s">
        <v>321</v>
      </c>
      <c r="AK120" s="98" t="s">
        <v>827</v>
      </c>
      <c r="AM120" s="89"/>
      <c r="AN120" s="158"/>
      <c r="AO120" s="90"/>
      <c r="AP120" s="91"/>
      <c r="AQ120" s="92"/>
      <c r="AR120" s="93"/>
      <c r="AS120" s="94" t="s">
        <v>292</v>
      </c>
      <c r="AT120" s="95"/>
      <c r="AU120" s="96"/>
      <c r="AV120" s="97"/>
      <c r="AW120" s="98" t="s">
        <v>292</v>
      </c>
      <c r="AY120" s="89"/>
      <c r="AZ120" s="158"/>
      <c r="BA120" s="90"/>
      <c r="BB120" s="91"/>
      <c r="BC120" s="92"/>
      <c r="BD120" s="93"/>
      <c r="BE120" s="94" t="s">
        <v>292</v>
      </c>
      <c r="BF120" s="95"/>
      <c r="BG120" s="96"/>
      <c r="BH120" s="97"/>
      <c r="BI120" s="98" t="s">
        <v>292</v>
      </c>
      <c r="BK120" s="89"/>
      <c r="BL120" s="158"/>
      <c r="BM120" s="90"/>
      <c r="BN120" s="91"/>
      <c r="BO120" s="92"/>
      <c r="BP120" s="93"/>
      <c r="BQ120" s="94" t="s">
        <v>292</v>
      </c>
      <c r="BR120" s="95"/>
      <c r="BS120" s="96"/>
      <c r="BT120" s="97"/>
      <c r="BU120" s="98" t="s">
        <v>292</v>
      </c>
      <c r="BW120" s="89"/>
      <c r="BX120" s="158"/>
      <c r="BY120" s="90"/>
      <c r="BZ120" s="91"/>
      <c r="CA120" s="92"/>
      <c r="CB120" s="93"/>
      <c r="CC120" s="94" t="s">
        <v>292</v>
      </c>
      <c r="CD120" s="95"/>
      <c r="CE120" s="96"/>
      <c r="CF120" s="97"/>
      <c r="CG120" s="98" t="s">
        <v>292</v>
      </c>
      <c r="CI120" s="89"/>
      <c r="CJ120" s="158"/>
      <c r="CK120" s="90"/>
      <c r="CL120" s="91"/>
      <c r="CM120" s="92"/>
      <c r="CN120" s="93"/>
      <c r="CO120" s="94" t="s">
        <v>292</v>
      </c>
      <c r="CP120" s="95"/>
      <c r="CQ120" s="96"/>
      <c r="CR120" s="97"/>
      <c r="CS120" s="98" t="s">
        <v>292</v>
      </c>
      <c r="CU120" s="89"/>
      <c r="CV120" s="158"/>
      <c r="CW120" s="90"/>
      <c r="CX120" s="91"/>
      <c r="CY120" s="92"/>
      <c r="CZ120" s="93"/>
      <c r="DA120" s="94" t="s">
        <v>292</v>
      </c>
      <c r="DB120" s="95"/>
      <c r="DC120" s="96"/>
      <c r="DD120" s="97"/>
      <c r="DE120" s="98" t="s">
        <v>292</v>
      </c>
      <c r="DG120" s="89"/>
      <c r="DH120" s="158"/>
      <c r="DI120" s="90"/>
      <c r="DJ120" s="91"/>
      <c r="DK120" s="92"/>
      <c r="DL120" s="93"/>
      <c r="DM120" s="94" t="s">
        <v>292</v>
      </c>
      <c r="DN120" s="95"/>
      <c r="DO120" s="96"/>
      <c r="DP120" s="97"/>
      <c r="DQ120" s="98" t="s">
        <v>292</v>
      </c>
      <c r="DS120" s="89"/>
      <c r="DT120" s="158"/>
      <c r="DU120" s="90" t="str">
        <f t="shared" si="299"/>
        <v/>
      </c>
      <c r="DV120" s="91" t="str">
        <f t="shared" si="300"/>
        <v/>
      </c>
      <c r="DW120" s="92" t="str">
        <f t="shared" si="301"/>
        <v/>
      </c>
      <c r="DX120" s="93" t="str">
        <f t="shared" si="302"/>
        <v/>
      </c>
      <c r="DY120" s="94" t="str">
        <f t="shared" si="303"/>
        <v/>
      </c>
      <c r="DZ120" s="95" t="str">
        <f t="shared" si="304"/>
        <v/>
      </c>
      <c r="EA120" s="96" t="str">
        <f t="shared" si="305"/>
        <v/>
      </c>
      <c r="EB120" s="97" t="s">
        <v>292</v>
      </c>
      <c r="EC120" s="98" t="str">
        <f t="shared" si="306"/>
        <v/>
      </c>
      <c r="EE120" s="89"/>
      <c r="EF120" s="158"/>
      <c r="EG120" s="90" t="str">
        <f t="shared" si="307"/>
        <v/>
      </c>
      <c r="EH120" s="91" t="str">
        <f t="shared" si="308"/>
        <v/>
      </c>
      <c r="EI120" s="92" t="str">
        <f t="shared" si="309"/>
        <v/>
      </c>
      <c r="EJ120" s="93" t="str">
        <f t="shared" si="310"/>
        <v/>
      </c>
      <c r="EK120" s="94" t="str">
        <f t="shared" si="311"/>
        <v/>
      </c>
      <c r="EL120" s="95" t="str">
        <f t="shared" si="312"/>
        <v/>
      </c>
      <c r="EM120" s="96" t="str">
        <f t="shared" si="313"/>
        <v/>
      </c>
      <c r="EN120" s="97" t="str">
        <f t="shared" si="314"/>
        <v/>
      </c>
      <c r="EO120" s="98" t="str">
        <f t="shared" si="315"/>
        <v/>
      </c>
      <c r="EQ120" s="89"/>
      <c r="ER120" s="158"/>
      <c r="ES120" s="90" t="str">
        <f t="shared" si="316"/>
        <v/>
      </c>
      <c r="ET120" s="91" t="str">
        <f t="shared" si="317"/>
        <v/>
      </c>
      <c r="EU120" s="92"/>
      <c r="EV120" s="93"/>
      <c r="EW120" s="94" t="str">
        <f t="shared" si="318"/>
        <v/>
      </c>
      <c r="EX120" s="95" t="str">
        <f t="shared" si="319"/>
        <v/>
      </c>
      <c r="EY120" s="96" t="str">
        <f t="shared" si="320"/>
        <v/>
      </c>
      <c r="EZ120" s="97" t="str">
        <f t="shared" si="321"/>
        <v/>
      </c>
      <c r="FA120" s="98" t="str">
        <f t="shared" si="322"/>
        <v/>
      </c>
      <c r="FC120" s="89"/>
      <c r="FD120" s="158"/>
      <c r="FE120" s="90" t="str">
        <f t="shared" si="282"/>
        <v/>
      </c>
      <c r="FF120" s="91" t="str">
        <f t="shared" si="283"/>
        <v/>
      </c>
      <c r="FG120" s="92" t="str">
        <f t="shared" si="284"/>
        <v/>
      </c>
      <c r="FH120" s="93" t="str">
        <f t="shared" si="285"/>
        <v/>
      </c>
      <c r="FI120" s="94" t="str">
        <f t="shared" si="286"/>
        <v/>
      </c>
      <c r="FJ120" s="95" t="str">
        <f t="shared" si="287"/>
        <v/>
      </c>
      <c r="FK120" s="96" t="str">
        <f t="shared" si="288"/>
        <v/>
      </c>
      <c r="FL120" s="97" t="str">
        <f t="shared" si="289"/>
        <v/>
      </c>
      <c r="FM120" s="98" t="str">
        <f t="shared" si="290"/>
        <v/>
      </c>
      <c r="FO120" s="89"/>
      <c r="FP120" s="217"/>
      <c r="FQ120" s="90" t="str">
        <f>IF(FU120="","",#REF!)</f>
        <v/>
      </c>
      <c r="FR120" s="91" t="str">
        <f t="shared" si="323"/>
        <v/>
      </c>
      <c r="FS120" s="92"/>
      <c r="FT120" s="93"/>
      <c r="FU120" s="94" t="str">
        <f t="shared" si="324"/>
        <v/>
      </c>
      <c r="FV120" s="95" t="str">
        <f t="shared" si="325"/>
        <v/>
      </c>
      <c r="FW120" s="96" t="str">
        <f t="shared" si="326"/>
        <v/>
      </c>
      <c r="FX120" s="97" t="str">
        <f t="shared" si="327"/>
        <v/>
      </c>
      <c r="FY120" s="98" t="str">
        <f t="shared" si="328"/>
        <v/>
      </c>
      <c r="GA120" s="89"/>
      <c r="GB120" s="158"/>
      <c r="GC120" s="90" t="str">
        <f t="shared" si="329"/>
        <v/>
      </c>
      <c r="GD120" s="91" t="str">
        <f t="shared" si="330"/>
        <v/>
      </c>
      <c r="GE120" s="92"/>
      <c r="GF120" s="93"/>
      <c r="GG120" s="94" t="str">
        <f t="shared" si="331"/>
        <v/>
      </c>
      <c r="GH120" s="95" t="str">
        <f t="shared" si="332"/>
        <v/>
      </c>
      <c r="GI120" s="96" t="str">
        <f t="shared" si="333"/>
        <v/>
      </c>
      <c r="GJ120" s="97" t="str">
        <f t="shared" si="334"/>
        <v/>
      </c>
      <c r="GK120" s="98" t="str">
        <f t="shared" si="335"/>
        <v/>
      </c>
      <c r="GM120" s="89"/>
      <c r="GN120" s="158"/>
      <c r="GO120" s="90" t="str">
        <f t="shared" si="336"/>
        <v/>
      </c>
      <c r="GP120" s="91" t="str">
        <f t="shared" si="337"/>
        <v/>
      </c>
      <c r="GQ120" s="92"/>
      <c r="GR120" s="93"/>
      <c r="GS120" s="94" t="str">
        <f t="shared" si="338"/>
        <v/>
      </c>
      <c r="GT120" s="95" t="str">
        <f t="shared" si="339"/>
        <v/>
      </c>
      <c r="GU120" s="96" t="str">
        <f t="shared" si="340"/>
        <v/>
      </c>
      <c r="GV120" s="97" t="str">
        <f t="shared" si="341"/>
        <v/>
      </c>
      <c r="GW120" s="98" t="str">
        <f t="shared" si="342"/>
        <v/>
      </c>
      <c r="GY120" s="89"/>
      <c r="GZ120" s="158"/>
      <c r="HA120" s="90" t="str">
        <f t="shared" si="343"/>
        <v/>
      </c>
      <c r="HB120" s="91" t="str">
        <f t="shared" si="344"/>
        <v/>
      </c>
      <c r="HC120" s="92"/>
      <c r="HD120" s="93"/>
      <c r="HE120" s="94" t="str">
        <f t="shared" si="345"/>
        <v/>
      </c>
      <c r="HF120" s="95" t="str">
        <f t="shared" si="346"/>
        <v/>
      </c>
      <c r="HG120" s="96" t="str">
        <f t="shared" si="347"/>
        <v/>
      </c>
      <c r="HH120" s="97" t="str">
        <f t="shared" si="348"/>
        <v/>
      </c>
      <c r="HI120" s="98" t="str">
        <f t="shared" si="349"/>
        <v/>
      </c>
      <c r="HK120" s="89"/>
      <c r="HL120" s="158"/>
      <c r="HM120" s="90" t="str">
        <f t="shared" si="350"/>
        <v/>
      </c>
      <c r="HN120" s="91" t="str">
        <f t="shared" si="351"/>
        <v/>
      </c>
      <c r="HO120" s="92"/>
      <c r="HP120" s="93"/>
      <c r="HQ120" s="94" t="str">
        <f t="shared" si="352"/>
        <v/>
      </c>
      <c r="HR120" s="95" t="str">
        <f t="shared" si="353"/>
        <v/>
      </c>
      <c r="HS120" s="96" t="str">
        <f t="shared" si="354"/>
        <v/>
      </c>
      <c r="HT120" s="97" t="str">
        <f t="shared" si="355"/>
        <v/>
      </c>
      <c r="HU120" s="98" t="str">
        <f t="shared" si="356"/>
        <v/>
      </c>
      <c r="HW120" s="89"/>
      <c r="HX120" s="158"/>
      <c r="HY120" s="90" t="str">
        <f t="shared" si="357"/>
        <v/>
      </c>
      <c r="HZ120" s="91" t="str">
        <f t="shared" si="358"/>
        <v/>
      </c>
      <c r="IA120" s="92"/>
      <c r="IB120" s="93"/>
      <c r="IC120" s="94" t="str">
        <f t="shared" si="359"/>
        <v/>
      </c>
      <c r="ID120" s="95" t="str">
        <f t="shared" si="360"/>
        <v/>
      </c>
      <c r="IE120" s="96" t="str">
        <f t="shared" si="361"/>
        <v/>
      </c>
      <c r="IF120" s="97" t="str">
        <f t="shared" si="362"/>
        <v/>
      </c>
      <c r="IG120" s="98" t="str">
        <f t="shared" si="363"/>
        <v/>
      </c>
      <c r="II120" s="89"/>
      <c r="IJ120" s="158"/>
      <c r="IK120" s="90" t="str">
        <f t="shared" si="364"/>
        <v/>
      </c>
      <c r="IL120" s="91" t="str">
        <f t="shared" si="365"/>
        <v/>
      </c>
      <c r="IM120" s="92"/>
      <c r="IN120" s="93"/>
      <c r="IO120" s="94" t="str">
        <f t="shared" si="366"/>
        <v/>
      </c>
      <c r="IP120" s="95" t="str">
        <f t="shared" si="367"/>
        <v/>
      </c>
      <c r="IQ120" s="96" t="str">
        <f t="shared" si="368"/>
        <v/>
      </c>
      <c r="IR120" s="97" t="str">
        <f t="shared" si="369"/>
        <v/>
      </c>
      <c r="IS120" s="98" t="str">
        <f t="shared" si="370"/>
        <v/>
      </c>
      <c r="IU120" s="89"/>
      <c r="IV120" s="158"/>
      <c r="IW120" s="90" t="str">
        <f t="shared" si="371"/>
        <v/>
      </c>
      <c r="IX120" s="91" t="str">
        <f t="shared" si="372"/>
        <v/>
      </c>
      <c r="IY120" s="92"/>
      <c r="IZ120" s="93"/>
      <c r="JA120" s="94" t="str">
        <f t="shared" si="373"/>
        <v/>
      </c>
      <c r="JB120" s="95" t="str">
        <f t="shared" si="374"/>
        <v/>
      </c>
      <c r="JC120" s="96" t="str">
        <f t="shared" si="375"/>
        <v/>
      </c>
      <c r="JD120" s="97" t="str">
        <f t="shared" si="376"/>
        <v/>
      </c>
      <c r="JE120" s="98" t="str">
        <f t="shared" si="377"/>
        <v/>
      </c>
      <c r="JG120" s="89"/>
      <c r="JH120" s="146"/>
      <c r="JI120" s="90" t="str">
        <f t="shared" si="378"/>
        <v/>
      </c>
      <c r="JJ120" s="91" t="str">
        <f t="shared" si="379"/>
        <v/>
      </c>
      <c r="JK120" s="92"/>
      <c r="JL120" s="93"/>
      <c r="JM120" s="94" t="str">
        <f t="shared" si="380"/>
        <v/>
      </c>
      <c r="JN120" s="95" t="str">
        <f t="shared" si="381"/>
        <v/>
      </c>
      <c r="JO120" s="96" t="str">
        <f t="shared" si="382"/>
        <v/>
      </c>
      <c r="JP120" s="97" t="str">
        <f t="shared" si="383"/>
        <v/>
      </c>
      <c r="JQ120" s="98" t="str">
        <f t="shared" si="384"/>
        <v/>
      </c>
      <c r="JS120" s="89"/>
      <c r="JT120" s="146"/>
      <c r="JU120" s="90" t="str">
        <f t="shared" si="385"/>
        <v/>
      </c>
      <c r="JV120" s="91" t="str">
        <f t="shared" si="386"/>
        <v/>
      </c>
      <c r="JW120" s="92"/>
      <c r="JX120" s="93"/>
      <c r="JY120" s="94" t="str">
        <f t="shared" si="387"/>
        <v/>
      </c>
      <c r="JZ120" s="95" t="str">
        <f t="shared" si="388"/>
        <v/>
      </c>
      <c r="KA120" s="96" t="str">
        <f t="shared" si="389"/>
        <v/>
      </c>
      <c r="KB120" s="97" t="str">
        <f t="shared" si="390"/>
        <v/>
      </c>
      <c r="KC120" s="98" t="str">
        <f t="shared" si="391"/>
        <v/>
      </c>
      <c r="KE120" s="89"/>
      <c r="KF120" s="146"/>
    </row>
    <row r="121" spans="1:292" ht="13.5" customHeight="1">
      <c r="A121" s="16"/>
      <c r="B121" s="2" t="s">
        <v>1032</v>
      </c>
      <c r="C121" s="2" t="s">
        <v>1033</v>
      </c>
      <c r="E121" s="90">
        <v>33239</v>
      </c>
      <c r="F121" s="91" t="s">
        <v>788</v>
      </c>
      <c r="G121" s="92">
        <v>32272</v>
      </c>
      <c r="H121" s="93">
        <v>33514</v>
      </c>
      <c r="I121" s="94" t="s">
        <v>805</v>
      </c>
      <c r="J121" s="95">
        <v>1939</v>
      </c>
      <c r="K121" s="96" t="s">
        <v>790</v>
      </c>
      <c r="L121" s="97" t="s">
        <v>323</v>
      </c>
      <c r="M121" s="98" t="s">
        <v>806</v>
      </c>
      <c r="O121" s="89"/>
      <c r="P121" s="158"/>
      <c r="Q121" s="90">
        <v>33510</v>
      </c>
      <c r="R121" s="91" t="s">
        <v>437</v>
      </c>
      <c r="S121" s="92">
        <v>33514</v>
      </c>
      <c r="T121" s="93">
        <v>33676</v>
      </c>
      <c r="U121" s="94" t="s">
        <v>805</v>
      </c>
      <c r="V121" s="95">
        <v>1939</v>
      </c>
      <c r="W121" s="96" t="s">
        <v>790</v>
      </c>
      <c r="X121" s="97" t="s">
        <v>323</v>
      </c>
      <c r="Y121" s="98" t="s">
        <v>806</v>
      </c>
      <c r="AA121" s="89"/>
      <c r="AB121" s="158"/>
      <c r="AC121" s="90"/>
      <c r="AD121" s="91"/>
      <c r="AE121" s="92"/>
      <c r="AF121" s="93"/>
      <c r="AG121" s="94" t="s">
        <v>292</v>
      </c>
      <c r="AH121" s="95"/>
      <c r="AI121" s="96"/>
      <c r="AJ121" s="97"/>
      <c r="AK121" s="98" t="s">
        <v>292</v>
      </c>
      <c r="AM121" s="89"/>
      <c r="AN121" s="158"/>
      <c r="AO121" s="90"/>
      <c r="AP121" s="91"/>
      <c r="AQ121" s="92"/>
      <c r="AR121" s="93"/>
      <c r="AS121" s="94" t="s">
        <v>292</v>
      </c>
      <c r="AT121" s="95"/>
      <c r="AU121" s="96"/>
      <c r="AV121" s="97"/>
      <c r="AW121" s="98" t="s">
        <v>292</v>
      </c>
      <c r="AY121" s="89"/>
      <c r="AZ121" s="158"/>
      <c r="BA121" s="90"/>
      <c r="BB121" s="91"/>
      <c r="BC121" s="92"/>
      <c r="BD121" s="93"/>
      <c r="BE121" s="94" t="s">
        <v>292</v>
      </c>
      <c r="BF121" s="95"/>
      <c r="BG121" s="96"/>
      <c r="BH121" s="97"/>
      <c r="BI121" s="98" t="s">
        <v>292</v>
      </c>
      <c r="BK121" s="89"/>
      <c r="BL121" s="158"/>
      <c r="BM121" s="90"/>
      <c r="BN121" s="91"/>
      <c r="BO121" s="92"/>
      <c r="BP121" s="93"/>
      <c r="BQ121" s="94" t="s">
        <v>292</v>
      </c>
      <c r="BR121" s="95"/>
      <c r="BS121" s="96"/>
      <c r="BT121" s="97"/>
      <c r="BU121" s="98" t="s">
        <v>292</v>
      </c>
      <c r="BW121" s="89"/>
      <c r="BX121" s="158"/>
      <c r="BY121" s="90"/>
      <c r="BZ121" s="91"/>
      <c r="CA121" s="92"/>
      <c r="CB121" s="93"/>
      <c r="CC121" s="94" t="s">
        <v>292</v>
      </c>
      <c r="CD121" s="95"/>
      <c r="CE121" s="96"/>
      <c r="CF121" s="97"/>
      <c r="CG121" s="98" t="s">
        <v>292</v>
      </c>
      <c r="CI121" s="89"/>
      <c r="CJ121" s="158"/>
      <c r="CK121" s="90"/>
      <c r="CL121" s="91"/>
      <c r="CM121" s="92"/>
      <c r="CN121" s="93"/>
      <c r="CO121" s="94" t="s">
        <v>292</v>
      </c>
      <c r="CP121" s="95"/>
      <c r="CQ121" s="96"/>
      <c r="CR121" s="97"/>
      <c r="CS121" s="98" t="s">
        <v>292</v>
      </c>
      <c r="CU121" s="89"/>
      <c r="CV121" s="158"/>
      <c r="CW121" s="90"/>
      <c r="CX121" s="91"/>
      <c r="CY121" s="92"/>
      <c r="CZ121" s="93"/>
      <c r="DA121" s="94" t="s">
        <v>292</v>
      </c>
      <c r="DB121" s="95"/>
      <c r="DC121" s="96"/>
      <c r="DD121" s="97"/>
      <c r="DE121" s="98" t="s">
        <v>292</v>
      </c>
      <c r="DG121" s="89"/>
      <c r="DH121" s="158"/>
      <c r="DI121" s="90"/>
      <c r="DJ121" s="91"/>
      <c r="DK121" s="92"/>
      <c r="DL121" s="93"/>
      <c r="DM121" s="94" t="s">
        <v>292</v>
      </c>
      <c r="DN121" s="95"/>
      <c r="DO121" s="96"/>
      <c r="DP121" s="97"/>
      <c r="DQ121" s="98" t="s">
        <v>292</v>
      </c>
      <c r="DS121" s="89"/>
      <c r="DT121" s="158"/>
      <c r="DU121" s="90" t="str">
        <f t="shared" si="299"/>
        <v/>
      </c>
      <c r="DV121" s="91" t="str">
        <f t="shared" si="300"/>
        <v/>
      </c>
      <c r="DW121" s="92" t="str">
        <f t="shared" si="301"/>
        <v/>
      </c>
      <c r="DX121" s="93" t="str">
        <f t="shared" si="302"/>
        <v/>
      </c>
      <c r="DY121" s="94" t="str">
        <f t="shared" si="303"/>
        <v/>
      </c>
      <c r="DZ121" s="95" t="str">
        <f t="shared" si="304"/>
        <v/>
      </c>
      <c r="EA121" s="96" t="str">
        <f t="shared" si="305"/>
        <v/>
      </c>
      <c r="EB121" s="97" t="s">
        <v>292</v>
      </c>
      <c r="EC121" s="98" t="str">
        <f t="shared" si="306"/>
        <v/>
      </c>
      <c r="EE121" s="89"/>
      <c r="EF121" s="158"/>
      <c r="EG121" s="90" t="str">
        <f t="shared" si="307"/>
        <v/>
      </c>
      <c r="EH121" s="91" t="str">
        <f t="shared" si="308"/>
        <v/>
      </c>
      <c r="EI121" s="92" t="str">
        <f t="shared" si="309"/>
        <v/>
      </c>
      <c r="EJ121" s="93" t="str">
        <f t="shared" si="310"/>
        <v/>
      </c>
      <c r="EK121" s="94" t="str">
        <f t="shared" si="311"/>
        <v/>
      </c>
      <c r="EL121" s="95" t="str">
        <f t="shared" si="312"/>
        <v/>
      </c>
      <c r="EM121" s="96" t="str">
        <f t="shared" si="313"/>
        <v/>
      </c>
      <c r="EN121" s="97" t="str">
        <f t="shared" si="314"/>
        <v/>
      </c>
      <c r="EO121" s="98" t="str">
        <f t="shared" si="315"/>
        <v/>
      </c>
      <c r="EQ121" s="89"/>
      <c r="ER121" s="158"/>
      <c r="ES121" s="90" t="str">
        <f t="shared" si="316"/>
        <v/>
      </c>
      <c r="ET121" s="91" t="str">
        <f t="shared" si="317"/>
        <v/>
      </c>
      <c r="EU121" s="92"/>
      <c r="EV121" s="93"/>
      <c r="EW121" s="94" t="str">
        <f t="shared" si="318"/>
        <v/>
      </c>
      <c r="EX121" s="95" t="str">
        <f t="shared" si="319"/>
        <v/>
      </c>
      <c r="EY121" s="96" t="str">
        <f t="shared" si="320"/>
        <v/>
      </c>
      <c r="EZ121" s="97" t="str">
        <f t="shared" si="321"/>
        <v/>
      </c>
      <c r="FA121" s="98" t="str">
        <f t="shared" si="322"/>
        <v/>
      </c>
      <c r="FC121" s="89"/>
      <c r="FD121" s="158"/>
      <c r="FE121" s="90" t="str">
        <f t="shared" si="282"/>
        <v/>
      </c>
      <c r="FF121" s="91" t="str">
        <f t="shared" si="283"/>
        <v/>
      </c>
      <c r="FG121" s="92" t="str">
        <f t="shared" si="284"/>
        <v/>
      </c>
      <c r="FH121" s="93" t="str">
        <f t="shared" si="285"/>
        <v/>
      </c>
      <c r="FI121" s="94" t="str">
        <f t="shared" si="286"/>
        <v/>
      </c>
      <c r="FJ121" s="95" t="str">
        <f t="shared" si="287"/>
        <v/>
      </c>
      <c r="FK121" s="96" t="str">
        <f t="shared" si="288"/>
        <v/>
      </c>
      <c r="FL121" s="97" t="str">
        <f t="shared" si="289"/>
        <v/>
      </c>
      <c r="FM121" s="98" t="str">
        <f t="shared" si="290"/>
        <v/>
      </c>
      <c r="FO121" s="89"/>
      <c r="FQ121" s="90" t="str">
        <f>IF(FU121="","",#REF!)</f>
        <v/>
      </c>
      <c r="FR121" s="91" t="str">
        <f t="shared" si="323"/>
        <v/>
      </c>
      <c r="FS121" s="92"/>
      <c r="FT121" s="93"/>
      <c r="FU121" s="94" t="str">
        <f t="shared" si="324"/>
        <v/>
      </c>
      <c r="FV121" s="95" t="str">
        <f t="shared" si="325"/>
        <v/>
      </c>
      <c r="FW121" s="96" t="str">
        <f t="shared" si="326"/>
        <v/>
      </c>
      <c r="FX121" s="97" t="str">
        <f t="shared" si="327"/>
        <v/>
      </c>
      <c r="FY121" s="98" t="str">
        <f t="shared" si="328"/>
        <v/>
      </c>
      <c r="GA121" s="89"/>
      <c r="GB121" s="158"/>
      <c r="GC121" s="90" t="str">
        <f t="shared" si="329"/>
        <v/>
      </c>
      <c r="GD121" s="91" t="str">
        <f t="shared" si="330"/>
        <v/>
      </c>
      <c r="GE121" s="92"/>
      <c r="GF121" s="93"/>
      <c r="GG121" s="94" t="str">
        <f t="shared" si="331"/>
        <v/>
      </c>
      <c r="GH121" s="95" t="str">
        <f t="shared" si="332"/>
        <v/>
      </c>
      <c r="GI121" s="96" t="str">
        <f t="shared" si="333"/>
        <v/>
      </c>
      <c r="GJ121" s="97" t="str">
        <f t="shared" si="334"/>
        <v/>
      </c>
      <c r="GK121" s="98" t="str">
        <f t="shared" si="335"/>
        <v/>
      </c>
      <c r="GM121" s="89"/>
      <c r="GN121" s="158"/>
      <c r="GO121" s="90" t="str">
        <f t="shared" si="336"/>
        <v/>
      </c>
      <c r="GP121" s="91" t="str">
        <f t="shared" si="337"/>
        <v/>
      </c>
      <c r="GQ121" s="92"/>
      <c r="GR121" s="93"/>
      <c r="GS121" s="94" t="str">
        <f t="shared" si="338"/>
        <v/>
      </c>
      <c r="GT121" s="95" t="str">
        <f t="shared" si="339"/>
        <v/>
      </c>
      <c r="GU121" s="96" t="str">
        <f t="shared" si="340"/>
        <v/>
      </c>
      <c r="GV121" s="97" t="str">
        <f t="shared" si="341"/>
        <v/>
      </c>
      <c r="GW121" s="98" t="str">
        <f t="shared" si="342"/>
        <v/>
      </c>
      <c r="GY121" s="89"/>
      <c r="GZ121" s="158"/>
      <c r="HA121" s="90" t="str">
        <f t="shared" si="343"/>
        <v/>
      </c>
      <c r="HB121" s="91" t="str">
        <f t="shared" si="344"/>
        <v/>
      </c>
      <c r="HC121" s="92"/>
      <c r="HD121" s="93"/>
      <c r="HE121" s="94" t="str">
        <f t="shared" si="345"/>
        <v/>
      </c>
      <c r="HF121" s="95" t="str">
        <f t="shared" si="346"/>
        <v/>
      </c>
      <c r="HG121" s="96" t="str">
        <f t="shared" si="347"/>
        <v/>
      </c>
      <c r="HH121" s="97" t="str">
        <f t="shared" si="348"/>
        <v/>
      </c>
      <c r="HI121" s="98" t="str">
        <f t="shared" si="349"/>
        <v/>
      </c>
      <c r="HK121" s="89"/>
      <c r="HL121" s="158"/>
      <c r="HM121" s="90" t="str">
        <f t="shared" si="350"/>
        <v/>
      </c>
      <c r="HN121" s="91" t="str">
        <f t="shared" si="351"/>
        <v/>
      </c>
      <c r="HO121" s="92"/>
      <c r="HP121" s="93"/>
      <c r="HQ121" s="94" t="str">
        <f t="shared" si="352"/>
        <v/>
      </c>
      <c r="HR121" s="95" t="str">
        <f t="shared" si="353"/>
        <v/>
      </c>
      <c r="HS121" s="96" t="str">
        <f t="shared" si="354"/>
        <v/>
      </c>
      <c r="HT121" s="97" t="str">
        <f t="shared" si="355"/>
        <v/>
      </c>
      <c r="HU121" s="98" t="str">
        <f t="shared" si="356"/>
        <v/>
      </c>
      <c r="HW121" s="89"/>
      <c r="HX121" s="158"/>
      <c r="HY121" s="90" t="str">
        <f t="shared" si="357"/>
        <v/>
      </c>
      <c r="HZ121" s="91" t="str">
        <f t="shared" si="358"/>
        <v/>
      </c>
      <c r="IA121" s="92"/>
      <c r="IB121" s="93"/>
      <c r="IC121" s="94" t="str">
        <f t="shared" si="359"/>
        <v/>
      </c>
      <c r="ID121" s="95" t="str">
        <f t="shared" si="360"/>
        <v/>
      </c>
      <c r="IE121" s="96" t="str">
        <f t="shared" si="361"/>
        <v/>
      </c>
      <c r="IF121" s="97" t="str">
        <f t="shared" si="362"/>
        <v/>
      </c>
      <c r="IG121" s="98" t="str">
        <f t="shared" si="363"/>
        <v/>
      </c>
      <c r="II121" s="89"/>
      <c r="IJ121" s="158"/>
      <c r="IK121" s="90" t="str">
        <f t="shared" si="364"/>
        <v/>
      </c>
      <c r="IL121" s="91" t="str">
        <f t="shared" si="365"/>
        <v/>
      </c>
      <c r="IM121" s="92"/>
      <c r="IN121" s="93"/>
      <c r="IO121" s="94" t="str">
        <f t="shared" si="366"/>
        <v/>
      </c>
      <c r="IP121" s="95" t="str">
        <f t="shared" si="367"/>
        <v/>
      </c>
      <c r="IQ121" s="96" t="str">
        <f t="shared" si="368"/>
        <v/>
      </c>
      <c r="IR121" s="97" t="str">
        <f t="shared" si="369"/>
        <v/>
      </c>
      <c r="IS121" s="98" t="str">
        <f t="shared" si="370"/>
        <v/>
      </c>
      <c r="IU121" s="89"/>
      <c r="IV121" s="158"/>
      <c r="IW121" s="90" t="str">
        <f t="shared" si="371"/>
        <v/>
      </c>
      <c r="IX121" s="91" t="str">
        <f t="shared" si="372"/>
        <v/>
      </c>
      <c r="IY121" s="92"/>
      <c r="IZ121" s="93"/>
      <c r="JA121" s="94" t="str">
        <f t="shared" si="373"/>
        <v/>
      </c>
      <c r="JB121" s="95" t="str">
        <f t="shared" si="374"/>
        <v/>
      </c>
      <c r="JC121" s="96" t="str">
        <f t="shared" si="375"/>
        <v/>
      </c>
      <c r="JD121" s="97" t="str">
        <f t="shared" si="376"/>
        <v/>
      </c>
      <c r="JE121" s="98" t="str">
        <f t="shared" si="377"/>
        <v/>
      </c>
      <c r="JG121" s="89"/>
      <c r="JH121" s="146"/>
      <c r="JI121" s="90" t="str">
        <f t="shared" si="378"/>
        <v/>
      </c>
      <c r="JJ121" s="91" t="str">
        <f t="shared" si="379"/>
        <v/>
      </c>
      <c r="JK121" s="92"/>
      <c r="JL121" s="93"/>
      <c r="JM121" s="94" t="str">
        <f t="shared" si="380"/>
        <v/>
      </c>
      <c r="JN121" s="95" t="str">
        <f t="shared" si="381"/>
        <v/>
      </c>
      <c r="JO121" s="96" t="str">
        <f t="shared" si="382"/>
        <v/>
      </c>
      <c r="JP121" s="97" t="str">
        <f t="shared" si="383"/>
        <v/>
      </c>
      <c r="JQ121" s="98" t="str">
        <f t="shared" si="384"/>
        <v/>
      </c>
      <c r="JS121" s="89"/>
      <c r="JT121" s="146"/>
      <c r="JU121" s="90" t="str">
        <f t="shared" si="385"/>
        <v/>
      </c>
      <c r="JV121" s="91" t="str">
        <f t="shared" si="386"/>
        <v/>
      </c>
      <c r="JW121" s="92"/>
      <c r="JX121" s="93"/>
      <c r="JY121" s="94" t="str">
        <f t="shared" si="387"/>
        <v/>
      </c>
      <c r="JZ121" s="95" t="str">
        <f t="shared" si="388"/>
        <v/>
      </c>
      <c r="KA121" s="96" t="str">
        <f t="shared" si="389"/>
        <v/>
      </c>
      <c r="KB121" s="97" t="str">
        <f t="shared" si="390"/>
        <v/>
      </c>
      <c r="KC121" s="98" t="str">
        <f t="shared" si="391"/>
        <v/>
      </c>
      <c r="KE121" s="89"/>
      <c r="KF121" s="146"/>
    </row>
    <row r="122" spans="1:292" ht="13.5" customHeight="1">
      <c r="A122" s="16"/>
      <c r="B122" s="2" t="s">
        <v>1700</v>
      </c>
      <c r="E122" s="90"/>
      <c r="F122" s="91"/>
      <c r="G122" s="92"/>
      <c r="H122" s="93"/>
      <c r="I122" s="94"/>
      <c r="J122" s="95"/>
      <c r="K122" s="96"/>
      <c r="L122" s="97"/>
      <c r="M122" s="98"/>
      <c r="O122" s="89"/>
      <c r="P122" s="158"/>
      <c r="Q122" s="90"/>
      <c r="R122" s="91"/>
      <c r="S122" s="92"/>
      <c r="T122" s="93"/>
      <c r="U122" s="94"/>
      <c r="V122" s="95"/>
      <c r="W122" s="96"/>
      <c r="X122" s="97"/>
      <c r="Y122" s="98"/>
      <c r="AA122" s="89"/>
      <c r="AB122" s="158"/>
      <c r="AC122" s="90"/>
      <c r="AD122" s="91"/>
      <c r="AE122" s="92"/>
      <c r="AF122" s="93"/>
      <c r="AG122" s="94"/>
      <c r="AH122" s="95"/>
      <c r="AI122" s="96"/>
      <c r="AJ122" s="97"/>
      <c r="AK122" s="98"/>
      <c r="AM122" s="89"/>
      <c r="AN122" s="158"/>
      <c r="AO122" s="90"/>
      <c r="AP122" s="91"/>
      <c r="AQ122" s="92"/>
      <c r="AR122" s="93"/>
      <c r="AS122" s="94"/>
      <c r="AT122" s="95"/>
      <c r="AU122" s="96"/>
      <c r="AV122" s="97"/>
      <c r="AW122" s="98"/>
      <c r="AY122" s="89"/>
      <c r="AZ122" s="158"/>
      <c r="BA122" s="90"/>
      <c r="BB122" s="91"/>
      <c r="BC122" s="92"/>
      <c r="BD122" s="93"/>
      <c r="BE122" s="94"/>
      <c r="BF122" s="95"/>
      <c r="BG122" s="96"/>
      <c r="BH122" s="97"/>
      <c r="BI122" s="98"/>
      <c r="BK122" s="89"/>
      <c r="BL122" s="158"/>
      <c r="BM122" s="90"/>
      <c r="BN122" s="91"/>
      <c r="BO122" s="92"/>
      <c r="BP122" s="93"/>
      <c r="BQ122" s="94"/>
      <c r="BR122" s="95"/>
      <c r="BS122" s="96"/>
      <c r="BT122" s="97"/>
      <c r="BU122" s="98"/>
      <c r="BW122" s="89"/>
      <c r="BX122" s="158"/>
      <c r="BY122" s="90"/>
      <c r="BZ122" s="91"/>
      <c r="CA122" s="92"/>
      <c r="CB122" s="93"/>
      <c r="CC122" s="94"/>
      <c r="CD122" s="95"/>
      <c r="CE122" s="96"/>
      <c r="CF122" s="97"/>
      <c r="CG122" s="98"/>
      <c r="CI122" s="89"/>
      <c r="CJ122" s="158"/>
      <c r="CK122" s="90"/>
      <c r="CL122" s="91"/>
      <c r="CM122" s="92"/>
      <c r="CN122" s="93"/>
      <c r="CO122" s="94"/>
      <c r="CP122" s="95"/>
      <c r="CQ122" s="96"/>
      <c r="CR122" s="97"/>
      <c r="CS122" s="98"/>
      <c r="CU122" s="89"/>
      <c r="CV122" s="158"/>
      <c r="CW122" s="90"/>
      <c r="CX122" s="91"/>
      <c r="CY122" s="92"/>
      <c r="CZ122" s="93"/>
      <c r="DA122" s="94"/>
      <c r="DB122" s="95"/>
      <c r="DC122" s="96"/>
      <c r="DD122" s="97"/>
      <c r="DE122" s="98"/>
      <c r="DG122" s="89"/>
      <c r="DH122" s="158"/>
      <c r="DI122" s="90"/>
      <c r="DJ122" s="91"/>
      <c r="DK122" s="92"/>
      <c r="DL122" s="93"/>
      <c r="DM122" s="94"/>
      <c r="DN122" s="95"/>
      <c r="DO122" s="96"/>
      <c r="DP122" s="97"/>
      <c r="DQ122" s="98"/>
      <c r="DS122" s="89"/>
      <c r="DT122" s="158"/>
      <c r="DU122" s="90"/>
      <c r="DV122" s="91"/>
      <c r="DW122" s="92"/>
      <c r="DX122" s="93"/>
      <c r="DY122" s="94"/>
      <c r="DZ122" s="95"/>
      <c r="EA122" s="96"/>
      <c r="EB122" s="97"/>
      <c r="EC122" s="98"/>
      <c r="EE122" s="89"/>
      <c r="EF122" s="158"/>
      <c r="EG122" s="90"/>
      <c r="EH122" s="91"/>
      <c r="EI122" s="92"/>
      <c r="EJ122" s="93"/>
      <c r="EK122" s="94"/>
      <c r="EL122" s="95"/>
      <c r="EM122" s="96"/>
      <c r="EN122" s="97"/>
      <c r="EO122" s="98"/>
      <c r="EQ122" s="89"/>
      <c r="ER122" s="158"/>
      <c r="ES122" s="90"/>
      <c r="ET122" s="91"/>
      <c r="EU122" s="92"/>
      <c r="EV122" s="93"/>
      <c r="EW122" s="94"/>
      <c r="EX122" s="95"/>
      <c r="EY122" s="96"/>
      <c r="EZ122" s="97"/>
      <c r="FA122" s="98"/>
      <c r="FC122" s="89"/>
      <c r="FD122" s="158"/>
      <c r="FE122" s="90">
        <f t="shared" si="282"/>
        <v>45291</v>
      </c>
      <c r="FF122" s="91" t="str">
        <f t="shared" si="283"/>
        <v>De Croo I</v>
      </c>
      <c r="FG122" s="92">
        <f t="shared" si="284"/>
        <v>44105</v>
      </c>
      <c r="FH122" s="93">
        <f t="shared" si="285"/>
        <v>45291</v>
      </c>
      <c r="FI122" s="94" t="str">
        <f t="shared" si="286"/>
        <v>David Clarinval</v>
      </c>
      <c r="FJ122" s="95" t="str">
        <f t="shared" si="287"/>
        <v>1976</v>
      </c>
      <c r="FK122" s="96" t="str">
        <f t="shared" si="288"/>
        <v>male</v>
      </c>
      <c r="FL122" s="97" t="str">
        <f t="shared" si="289"/>
        <v>be_mr01</v>
      </c>
      <c r="FM122" s="98" t="str">
        <f t="shared" si="290"/>
        <v>Clarinval_David_1976</v>
      </c>
      <c r="FO122" s="89"/>
      <c r="FP122" s="158" t="s">
        <v>1623</v>
      </c>
      <c r="FQ122" s="90"/>
      <c r="FR122" s="91"/>
      <c r="FS122" s="92"/>
      <c r="FT122" s="93"/>
      <c r="FU122" s="94"/>
      <c r="FV122" s="95"/>
      <c r="FW122" s="96"/>
      <c r="FX122" s="97"/>
      <c r="FY122" s="98"/>
      <c r="GA122" s="89"/>
      <c r="GB122" s="158"/>
      <c r="GC122" s="90"/>
      <c r="GD122" s="91"/>
      <c r="GE122" s="92"/>
      <c r="GF122" s="93"/>
      <c r="GG122" s="94"/>
      <c r="GH122" s="95"/>
      <c r="GI122" s="96"/>
      <c r="GJ122" s="97"/>
      <c r="GK122" s="98"/>
      <c r="GM122" s="89"/>
      <c r="GN122" s="158"/>
      <c r="GO122" s="90"/>
      <c r="GP122" s="91"/>
      <c r="GQ122" s="92"/>
      <c r="GR122" s="93"/>
      <c r="GS122" s="94"/>
      <c r="GT122" s="95"/>
      <c r="GU122" s="96"/>
      <c r="GV122" s="97"/>
      <c r="GW122" s="98"/>
      <c r="GY122" s="89"/>
      <c r="GZ122" s="158"/>
      <c r="HA122" s="90"/>
      <c r="HB122" s="91"/>
      <c r="HC122" s="92"/>
      <c r="HD122" s="93"/>
      <c r="HE122" s="94"/>
      <c r="HF122" s="95"/>
      <c r="HG122" s="96"/>
      <c r="HH122" s="97"/>
      <c r="HI122" s="98"/>
      <c r="HK122" s="89"/>
      <c r="HL122" s="158"/>
      <c r="HM122" s="90"/>
      <c r="HN122" s="91"/>
      <c r="HO122" s="92"/>
      <c r="HP122" s="93"/>
      <c r="HQ122" s="94"/>
      <c r="HR122" s="95"/>
      <c r="HS122" s="96"/>
      <c r="HT122" s="97"/>
      <c r="HU122" s="98"/>
      <c r="HW122" s="89"/>
      <c r="HX122" s="158"/>
      <c r="HY122" s="90"/>
      <c r="HZ122" s="91"/>
      <c r="IA122" s="92"/>
      <c r="IB122" s="93"/>
      <c r="IC122" s="94"/>
      <c r="ID122" s="95"/>
      <c r="IE122" s="96"/>
      <c r="IF122" s="97"/>
      <c r="IG122" s="98"/>
      <c r="II122" s="89"/>
      <c r="IJ122" s="158"/>
      <c r="IK122" s="90"/>
      <c r="IL122" s="91"/>
      <c r="IM122" s="92"/>
      <c r="IN122" s="93"/>
      <c r="IO122" s="94"/>
      <c r="IP122" s="95"/>
      <c r="IQ122" s="96"/>
      <c r="IR122" s="97"/>
      <c r="IS122" s="98"/>
      <c r="IU122" s="89"/>
      <c r="IV122" s="158"/>
      <c r="IW122" s="90"/>
      <c r="IX122" s="91"/>
      <c r="IY122" s="92"/>
      <c r="IZ122" s="93"/>
      <c r="JA122" s="94"/>
      <c r="JB122" s="95"/>
      <c r="JC122" s="96"/>
      <c r="JD122" s="97"/>
      <c r="JE122" s="98"/>
      <c r="JG122" s="89"/>
      <c r="JH122" s="146"/>
      <c r="JI122" s="90"/>
      <c r="JJ122" s="91"/>
      <c r="JK122" s="92"/>
      <c r="JL122" s="93"/>
      <c r="JM122" s="94"/>
      <c r="JN122" s="95"/>
      <c r="JO122" s="96"/>
      <c r="JP122" s="97"/>
      <c r="JQ122" s="98"/>
      <c r="JS122" s="89"/>
      <c r="JT122" s="146"/>
      <c r="JU122" s="90"/>
      <c r="JV122" s="91"/>
      <c r="JW122" s="92"/>
      <c r="JX122" s="93"/>
      <c r="JY122" s="94"/>
      <c r="JZ122" s="95"/>
      <c r="KA122" s="96"/>
      <c r="KB122" s="97"/>
      <c r="KC122" s="98"/>
      <c r="KE122" s="89"/>
      <c r="KF122" s="146"/>
    </row>
    <row r="123" spans="1:292" ht="13.5" customHeight="1">
      <c r="A123" s="16"/>
      <c r="B123" s="2" t="s">
        <v>1258</v>
      </c>
      <c r="C123" s="2" t="s">
        <v>1259</v>
      </c>
      <c r="E123" s="90"/>
      <c r="F123" s="91"/>
      <c r="G123" s="92"/>
      <c r="H123" s="93"/>
      <c r="I123" s="94"/>
      <c r="J123" s="95"/>
      <c r="K123" s="96"/>
      <c r="L123" s="97"/>
      <c r="M123" s="98"/>
      <c r="O123" s="89"/>
      <c r="P123" s="158"/>
      <c r="Q123" s="90"/>
      <c r="R123" s="91"/>
      <c r="S123" s="92"/>
      <c r="T123" s="93"/>
      <c r="U123" s="94"/>
      <c r="V123" s="95"/>
      <c r="W123" s="96"/>
      <c r="X123" s="97"/>
      <c r="Y123" s="98"/>
      <c r="AA123" s="89"/>
      <c r="AB123" s="158"/>
      <c r="AC123" s="90"/>
      <c r="AD123" s="91"/>
      <c r="AE123" s="92"/>
      <c r="AF123" s="93"/>
      <c r="AG123" s="94"/>
      <c r="AH123" s="95"/>
      <c r="AI123" s="96"/>
      <c r="AJ123" s="97"/>
      <c r="AK123" s="98"/>
      <c r="AM123" s="89"/>
      <c r="AN123" s="158"/>
      <c r="AO123" s="90"/>
      <c r="AP123" s="91"/>
      <c r="AQ123" s="92"/>
      <c r="AR123" s="93"/>
      <c r="AS123" s="94"/>
      <c r="AT123" s="95"/>
      <c r="AU123" s="96"/>
      <c r="AV123" s="97"/>
      <c r="AW123" s="98"/>
      <c r="AY123" s="89"/>
      <c r="AZ123" s="158"/>
      <c r="BA123" s="90"/>
      <c r="BB123" s="91"/>
      <c r="BC123" s="92"/>
      <c r="BD123" s="93"/>
      <c r="BE123" s="94"/>
      <c r="BF123" s="95"/>
      <c r="BG123" s="96"/>
      <c r="BH123" s="97"/>
      <c r="BI123" s="98"/>
      <c r="BK123" s="89"/>
      <c r="BL123" s="158"/>
      <c r="BM123" s="90"/>
      <c r="BN123" s="91"/>
      <c r="BO123" s="92"/>
      <c r="BP123" s="93"/>
      <c r="BQ123" s="94"/>
      <c r="BR123" s="95"/>
      <c r="BS123" s="96"/>
      <c r="BT123" s="97"/>
      <c r="BU123" s="98"/>
      <c r="BW123" s="89"/>
      <c r="BX123" s="158"/>
      <c r="BY123" s="90"/>
      <c r="BZ123" s="91"/>
      <c r="CA123" s="92"/>
      <c r="CB123" s="93"/>
      <c r="CC123" s="94"/>
      <c r="CD123" s="95"/>
      <c r="CE123" s="96"/>
      <c r="CF123" s="97"/>
      <c r="CG123" s="98"/>
      <c r="CI123" s="89"/>
      <c r="CJ123" s="158"/>
      <c r="CK123" s="90"/>
      <c r="CL123" s="91"/>
      <c r="CM123" s="92"/>
      <c r="CN123" s="93"/>
      <c r="CO123" s="94"/>
      <c r="CP123" s="95"/>
      <c r="CQ123" s="96"/>
      <c r="CR123" s="97"/>
      <c r="CS123" s="98"/>
      <c r="CU123" s="89"/>
      <c r="CV123" s="158"/>
      <c r="CW123" s="90"/>
      <c r="CX123" s="91"/>
      <c r="CY123" s="92"/>
      <c r="CZ123" s="93"/>
      <c r="DA123" s="94"/>
      <c r="DB123" s="95"/>
      <c r="DC123" s="96"/>
      <c r="DD123" s="97"/>
      <c r="DE123" s="98"/>
      <c r="DG123" s="89"/>
      <c r="DH123" s="158"/>
      <c r="DI123" s="90"/>
      <c r="DJ123" s="91"/>
      <c r="DK123" s="92"/>
      <c r="DL123" s="93"/>
      <c r="DM123" s="94"/>
      <c r="DN123" s="95"/>
      <c r="DO123" s="96"/>
      <c r="DP123" s="97"/>
      <c r="DQ123" s="98"/>
      <c r="DS123" s="89"/>
      <c r="DT123" s="158"/>
      <c r="DU123" s="90">
        <f t="shared" ref="DU123:DU130" si="392">IF(DY123="","",DU$3)</f>
        <v>41923</v>
      </c>
      <c r="DV123" s="91" t="str">
        <f t="shared" ref="DV123:DV130" si="393">IF(DY123="","",DU$1)</f>
        <v>Di Rupo I</v>
      </c>
      <c r="DW123" s="92">
        <f>IF(DY123="","",DU$2)</f>
        <v>40883</v>
      </c>
      <c r="DX123" s="93">
        <v>41842</v>
      </c>
      <c r="DY123" s="94" t="str">
        <f t="shared" ref="DY123:DY130" si="394">IF(EF123="","",IF(ISNUMBER(SEARCH(":",EF123)),MID(EF123,FIND(":",EF123)+2,FIND("(",EF123)-FIND(":",EF123)-3),LEFT(EF123,FIND("(",EF123)-2)))</f>
        <v>Joëlle Milquet</v>
      </c>
      <c r="DZ123" s="95" t="str">
        <f t="shared" ref="DZ123:DZ130" si="395">IF(EF123="","",MID(EF123,FIND("(",EF123)+1,4))</f>
        <v>1961</v>
      </c>
      <c r="EA123" s="96" t="str">
        <f t="shared" ref="EA123:EA130" si="396">IF(ISNUMBER(SEARCH("*female*",EF123)),"female",IF(ISNUMBER(SEARCH("*male*",EF123)),"male",""))</f>
        <v>female</v>
      </c>
      <c r="EB123" s="97" t="s">
        <v>297</v>
      </c>
      <c r="EC123" s="98" t="str">
        <f t="shared" ref="EC123:EC130" si="397">IF(DY123="","",(MID(DY123,(SEARCH("^^",SUBSTITUTE(DY123," ","^^",LEN(DY123)-LEN(SUBSTITUTE(DY123," ","")))))+1,99)&amp;"_"&amp;LEFT(DY123,FIND(" ",DY123)-1)&amp;"_"&amp;DZ123))</f>
        <v>Milquet_Joëlle_1961</v>
      </c>
      <c r="EE123" s="89"/>
      <c r="EF123" s="158" t="s">
        <v>1218</v>
      </c>
      <c r="EG123" s="90" t="str">
        <f t="shared" ref="EG123:EG130" si="398">IF(EK123="","",EG$3)</f>
        <v/>
      </c>
      <c r="EH123" s="91" t="str">
        <f t="shared" ref="EH123:EH130" si="399">IF(EK123="","",EG$1)</f>
        <v/>
      </c>
      <c r="EI123" s="92" t="str">
        <f t="shared" ref="EI123:EI130" si="400">IF(EK123="","",EG$2)</f>
        <v/>
      </c>
      <c r="EJ123" s="93" t="str">
        <f t="shared" ref="EJ123:EJ130" si="401">IF(EK123="","",EG$3)</f>
        <v/>
      </c>
      <c r="EK123" s="94" t="str">
        <f t="shared" ref="EK123:EK130" si="402">IF(ER123="","",IF(ISNUMBER(SEARCH(":",ER123)),MID(ER123,FIND(":",ER123)+2,FIND("(",ER123)-FIND(":",ER123)-3),LEFT(ER123,FIND("(",ER123)-2)))</f>
        <v/>
      </c>
      <c r="EL123" s="95" t="str">
        <f t="shared" ref="EL123:EL130" si="403">IF(ER123="","",MID(ER123,FIND("(",ER123)+1,4))</f>
        <v/>
      </c>
      <c r="EM123" s="96" t="str">
        <f t="shared" ref="EM123:EM130" si="404">IF(ISNUMBER(SEARCH("*female*",ER123)),"female",IF(ISNUMBER(SEARCH("*male*",ER123)),"male",""))</f>
        <v/>
      </c>
      <c r="EN123" s="97" t="str">
        <f t="shared" ref="EN123:EN130" si="405">IF(ER123="","",IF(ISERROR(MID(ER123,FIND("male,",ER123)+6,(FIND(")",ER123)-(FIND("male,",ER123)+6))))=TRUE,"missing/error",MID(ER123,FIND("male,",ER123)+6,(FIND(")",ER123)-(FIND("male,",ER123)+6)))))</f>
        <v/>
      </c>
      <c r="EO123" s="98" t="str">
        <f t="shared" ref="EO123:EO130" si="406">IF(EK123="","",(MID(EK123,(SEARCH("^^",SUBSTITUTE(EK123," ","^^",LEN(EK123)-LEN(SUBSTITUTE(EK123," ","")))))+1,99)&amp;"_"&amp;LEFT(EK123,FIND(" ",EK123)-1)&amp;"_"&amp;EL123))</f>
        <v/>
      </c>
      <c r="EQ123" s="89"/>
      <c r="ER123" s="158"/>
      <c r="ES123" s="90"/>
      <c r="ET123" s="91"/>
      <c r="EU123" s="92"/>
      <c r="EV123" s="93"/>
      <c r="EW123" s="94"/>
      <c r="EX123" s="95"/>
      <c r="EY123" s="96"/>
      <c r="EZ123" s="97"/>
      <c r="FA123" s="98"/>
      <c r="FC123" s="89"/>
      <c r="FD123" s="158"/>
      <c r="FE123" s="90" t="str">
        <f t="shared" si="282"/>
        <v/>
      </c>
      <c r="FF123" s="91" t="str">
        <f t="shared" si="283"/>
        <v/>
      </c>
      <c r="FG123" s="92" t="str">
        <f t="shared" si="284"/>
        <v/>
      </c>
      <c r="FH123" s="93" t="str">
        <f t="shared" si="285"/>
        <v/>
      </c>
      <c r="FI123" s="94" t="str">
        <f t="shared" si="286"/>
        <v/>
      </c>
      <c r="FJ123" s="95" t="str">
        <f t="shared" si="287"/>
        <v/>
      </c>
      <c r="FK123" s="96" t="str">
        <f t="shared" si="288"/>
        <v/>
      </c>
      <c r="FL123" s="97" t="str">
        <f t="shared" si="289"/>
        <v/>
      </c>
      <c r="FM123" s="98" t="str">
        <f t="shared" si="290"/>
        <v/>
      </c>
      <c r="FO123" s="89"/>
      <c r="FP123" s="217"/>
      <c r="FQ123" s="90"/>
      <c r="FR123" s="91"/>
      <c r="FS123" s="92"/>
      <c r="FT123" s="93"/>
      <c r="FU123" s="94"/>
      <c r="FV123" s="95"/>
      <c r="FW123" s="96"/>
      <c r="FX123" s="97"/>
      <c r="FY123" s="98"/>
      <c r="GA123" s="89"/>
      <c r="GB123" s="158"/>
      <c r="GC123" s="90"/>
      <c r="GD123" s="91"/>
      <c r="GE123" s="92"/>
      <c r="GF123" s="93"/>
      <c r="GG123" s="94"/>
      <c r="GH123" s="95"/>
      <c r="GI123" s="96"/>
      <c r="GJ123" s="97"/>
      <c r="GK123" s="98"/>
      <c r="GM123" s="89"/>
      <c r="GN123" s="158"/>
      <c r="GO123" s="90"/>
      <c r="GP123" s="91"/>
      <c r="GQ123" s="92"/>
      <c r="GR123" s="93"/>
      <c r="GS123" s="94"/>
      <c r="GT123" s="95"/>
      <c r="GU123" s="96"/>
      <c r="GV123" s="97"/>
      <c r="GW123" s="98"/>
      <c r="GY123" s="89"/>
      <c r="GZ123" s="158"/>
      <c r="HA123" s="90"/>
      <c r="HB123" s="91"/>
      <c r="HC123" s="92"/>
      <c r="HD123" s="93"/>
      <c r="HE123" s="94"/>
      <c r="HF123" s="95"/>
      <c r="HG123" s="96"/>
      <c r="HH123" s="97"/>
      <c r="HI123" s="98"/>
      <c r="HK123" s="89"/>
      <c r="HL123" s="158"/>
      <c r="HM123" s="90"/>
      <c r="HN123" s="91"/>
      <c r="HO123" s="92"/>
      <c r="HP123" s="93"/>
      <c r="HQ123" s="94"/>
      <c r="HR123" s="95"/>
      <c r="HS123" s="96"/>
      <c r="HT123" s="97"/>
      <c r="HU123" s="98"/>
      <c r="HW123" s="89"/>
      <c r="HX123" s="158"/>
      <c r="HY123" s="90"/>
      <c r="HZ123" s="91"/>
      <c r="IA123" s="92"/>
      <c r="IB123" s="93"/>
      <c r="IC123" s="94"/>
      <c r="ID123" s="95"/>
      <c r="IE123" s="96"/>
      <c r="IF123" s="97"/>
      <c r="IG123" s="98"/>
      <c r="II123" s="89"/>
      <c r="IJ123" s="158"/>
      <c r="IK123" s="90"/>
      <c r="IL123" s="91"/>
      <c r="IM123" s="92"/>
      <c r="IN123" s="93"/>
      <c r="IO123" s="94"/>
      <c r="IP123" s="95"/>
      <c r="IQ123" s="96"/>
      <c r="IR123" s="97"/>
      <c r="IS123" s="98"/>
      <c r="IU123" s="89"/>
      <c r="IV123" s="158"/>
      <c r="IW123" s="90"/>
      <c r="IX123" s="91"/>
      <c r="IY123" s="92"/>
      <c r="IZ123" s="93"/>
      <c r="JA123" s="94"/>
      <c r="JB123" s="95"/>
      <c r="JC123" s="96"/>
      <c r="JD123" s="97"/>
      <c r="JE123" s="98"/>
      <c r="JG123" s="89"/>
      <c r="JH123" s="146"/>
      <c r="JI123" s="90"/>
      <c r="JJ123" s="91"/>
      <c r="JK123" s="92"/>
      <c r="JL123" s="93"/>
      <c r="JM123" s="94"/>
      <c r="JN123" s="95"/>
      <c r="JO123" s="96"/>
      <c r="JP123" s="97"/>
      <c r="JQ123" s="98"/>
      <c r="JS123" s="89"/>
      <c r="JT123" s="146"/>
      <c r="JU123" s="90"/>
      <c r="JV123" s="91"/>
      <c r="JW123" s="92"/>
      <c r="JX123" s="93"/>
      <c r="JY123" s="94"/>
      <c r="JZ123" s="95"/>
      <c r="KA123" s="96"/>
      <c r="KB123" s="97"/>
      <c r="KC123" s="98"/>
      <c r="KE123" s="89"/>
      <c r="KF123" s="146"/>
    </row>
    <row r="124" spans="1:292" ht="13.5" customHeight="1">
      <c r="A124" s="16"/>
      <c r="B124" s="2" t="s">
        <v>1258</v>
      </c>
      <c r="C124" s="2" t="s">
        <v>1259</v>
      </c>
      <c r="E124" s="90"/>
      <c r="F124" s="91"/>
      <c r="G124" s="92"/>
      <c r="H124" s="93"/>
      <c r="I124" s="94"/>
      <c r="J124" s="95"/>
      <c r="K124" s="96"/>
      <c r="L124" s="97"/>
      <c r="M124" s="98"/>
      <c r="O124" s="89"/>
      <c r="P124" s="158"/>
      <c r="Q124" s="90"/>
      <c r="R124" s="91"/>
      <c r="S124" s="92"/>
      <c r="T124" s="93"/>
      <c r="U124" s="94"/>
      <c r="V124" s="95"/>
      <c r="W124" s="96"/>
      <c r="X124" s="97"/>
      <c r="Y124" s="98"/>
      <c r="AA124" s="89"/>
      <c r="AB124" s="158"/>
      <c r="AC124" s="90"/>
      <c r="AD124" s="91"/>
      <c r="AE124" s="92"/>
      <c r="AF124" s="93"/>
      <c r="AG124" s="94"/>
      <c r="AH124" s="95"/>
      <c r="AI124" s="96"/>
      <c r="AJ124" s="97"/>
      <c r="AK124" s="98"/>
      <c r="AM124" s="89"/>
      <c r="AN124" s="158"/>
      <c r="AO124" s="90"/>
      <c r="AP124" s="91"/>
      <c r="AQ124" s="92"/>
      <c r="AR124" s="93"/>
      <c r="AS124" s="94"/>
      <c r="AT124" s="95"/>
      <c r="AU124" s="96"/>
      <c r="AV124" s="97"/>
      <c r="AW124" s="98"/>
      <c r="AY124" s="89"/>
      <c r="AZ124" s="158"/>
      <c r="BA124" s="90"/>
      <c r="BB124" s="91"/>
      <c r="BC124" s="92"/>
      <c r="BD124" s="93"/>
      <c r="BE124" s="94"/>
      <c r="BF124" s="95"/>
      <c r="BG124" s="96"/>
      <c r="BH124" s="97"/>
      <c r="BI124" s="98"/>
      <c r="BK124" s="89"/>
      <c r="BL124" s="158"/>
      <c r="BM124" s="90"/>
      <c r="BN124" s="91"/>
      <c r="BO124" s="92"/>
      <c r="BP124" s="93"/>
      <c r="BQ124" s="94"/>
      <c r="BR124" s="95"/>
      <c r="BS124" s="96"/>
      <c r="BT124" s="97"/>
      <c r="BU124" s="98"/>
      <c r="BW124" s="89"/>
      <c r="BX124" s="158"/>
      <c r="BY124" s="90"/>
      <c r="BZ124" s="91"/>
      <c r="CA124" s="92"/>
      <c r="CB124" s="93"/>
      <c r="CC124" s="94"/>
      <c r="CD124" s="95"/>
      <c r="CE124" s="96"/>
      <c r="CF124" s="97"/>
      <c r="CG124" s="98"/>
      <c r="CI124" s="89"/>
      <c r="CJ124" s="158"/>
      <c r="CK124" s="90"/>
      <c r="CL124" s="91"/>
      <c r="CM124" s="92"/>
      <c r="CN124" s="93"/>
      <c r="CO124" s="94"/>
      <c r="CP124" s="95"/>
      <c r="CQ124" s="96"/>
      <c r="CR124" s="97"/>
      <c r="CS124" s="98"/>
      <c r="CU124" s="89"/>
      <c r="CV124" s="158"/>
      <c r="CW124" s="90"/>
      <c r="CX124" s="91"/>
      <c r="CY124" s="92"/>
      <c r="CZ124" s="93"/>
      <c r="DA124" s="94"/>
      <c r="DB124" s="95"/>
      <c r="DC124" s="96"/>
      <c r="DD124" s="97"/>
      <c r="DE124" s="98"/>
      <c r="DG124" s="89"/>
      <c r="DH124" s="158"/>
      <c r="DI124" s="90"/>
      <c r="DJ124" s="91"/>
      <c r="DK124" s="92"/>
      <c r="DL124" s="93"/>
      <c r="DM124" s="94"/>
      <c r="DN124" s="95"/>
      <c r="DO124" s="96"/>
      <c r="DP124" s="97"/>
      <c r="DQ124" s="98"/>
      <c r="DS124" s="89"/>
      <c r="DT124" s="158"/>
      <c r="DU124" s="90">
        <f t="shared" si="392"/>
        <v>41923</v>
      </c>
      <c r="DV124" s="91" t="str">
        <f t="shared" si="393"/>
        <v>Di Rupo I</v>
      </c>
      <c r="DW124" s="93">
        <v>41842</v>
      </c>
      <c r="DX124" s="93">
        <f t="shared" ref="DX124:DX130" si="407">IF(DY124="","",DU$3)</f>
        <v>41923</v>
      </c>
      <c r="DY124" s="94" t="str">
        <f t="shared" si="394"/>
        <v>Melchior Wathelet</v>
      </c>
      <c r="DZ124" s="95" t="str">
        <f t="shared" si="395"/>
        <v>1977</v>
      </c>
      <c r="EA124" s="96" t="str">
        <f t="shared" si="396"/>
        <v>male</v>
      </c>
      <c r="EB124" s="97" t="s">
        <v>297</v>
      </c>
      <c r="EC124" s="98" t="str">
        <f t="shared" si="397"/>
        <v>Wathelet_Melchior_1977</v>
      </c>
      <c r="EE124" s="89"/>
      <c r="EF124" s="217" t="s">
        <v>1525</v>
      </c>
      <c r="EG124" s="90" t="str">
        <f t="shared" si="398"/>
        <v/>
      </c>
      <c r="EH124" s="91" t="str">
        <f t="shared" si="399"/>
        <v/>
      </c>
      <c r="EI124" s="92" t="str">
        <f t="shared" si="400"/>
        <v/>
      </c>
      <c r="EJ124" s="93" t="str">
        <f t="shared" si="401"/>
        <v/>
      </c>
      <c r="EK124" s="94" t="str">
        <f t="shared" si="402"/>
        <v/>
      </c>
      <c r="EL124" s="95" t="str">
        <f t="shared" si="403"/>
        <v/>
      </c>
      <c r="EM124" s="96" t="str">
        <f t="shared" si="404"/>
        <v/>
      </c>
      <c r="EN124" s="97" t="str">
        <f t="shared" si="405"/>
        <v/>
      </c>
      <c r="EO124" s="98" t="str">
        <f t="shared" si="406"/>
        <v/>
      </c>
      <c r="EQ124" s="89"/>
      <c r="ER124" s="158"/>
      <c r="ES124" s="90"/>
      <c r="ET124" s="91"/>
      <c r="EU124" s="92"/>
      <c r="EV124" s="93"/>
      <c r="EW124" s="94"/>
      <c r="EX124" s="95"/>
      <c r="EY124" s="96"/>
      <c r="EZ124" s="97"/>
      <c r="FA124" s="98"/>
      <c r="FC124" s="89"/>
      <c r="FD124" s="158"/>
      <c r="FE124" s="90" t="str">
        <f t="shared" si="282"/>
        <v/>
      </c>
      <c r="FF124" s="91" t="str">
        <f t="shared" si="283"/>
        <v/>
      </c>
      <c r="FG124" s="92" t="str">
        <f t="shared" si="284"/>
        <v/>
      </c>
      <c r="FH124" s="93" t="str">
        <f t="shared" si="285"/>
        <v/>
      </c>
      <c r="FI124" s="94" t="str">
        <f t="shared" si="286"/>
        <v/>
      </c>
      <c r="FJ124" s="95" t="str">
        <f t="shared" si="287"/>
        <v/>
      </c>
      <c r="FK124" s="96" t="str">
        <f t="shared" si="288"/>
        <v/>
      </c>
      <c r="FL124" s="97" t="str">
        <f t="shared" si="289"/>
        <v/>
      </c>
      <c r="FM124" s="98" t="str">
        <f t="shared" si="290"/>
        <v/>
      </c>
      <c r="FO124" s="89"/>
      <c r="FP124" s="217"/>
      <c r="FQ124" s="90"/>
      <c r="FR124" s="91"/>
      <c r="FS124" s="92"/>
      <c r="FT124" s="93"/>
      <c r="FU124" s="94"/>
      <c r="FV124" s="95"/>
      <c r="FW124" s="96"/>
      <c r="FX124" s="97"/>
      <c r="FY124" s="98"/>
      <c r="GA124" s="89"/>
      <c r="GB124" s="158"/>
      <c r="GC124" s="90"/>
      <c r="GD124" s="91"/>
      <c r="GE124" s="92"/>
      <c r="GF124" s="93"/>
      <c r="GG124" s="94"/>
      <c r="GH124" s="95"/>
      <c r="GI124" s="96"/>
      <c r="GJ124" s="97"/>
      <c r="GK124" s="98"/>
      <c r="GM124" s="89"/>
      <c r="GN124" s="158"/>
      <c r="GO124" s="90"/>
      <c r="GP124" s="91"/>
      <c r="GQ124" s="92"/>
      <c r="GR124" s="93"/>
      <c r="GS124" s="94"/>
      <c r="GT124" s="95"/>
      <c r="GU124" s="96"/>
      <c r="GV124" s="97"/>
      <c r="GW124" s="98"/>
      <c r="GY124" s="89"/>
      <c r="GZ124" s="158"/>
      <c r="HA124" s="90"/>
      <c r="HB124" s="91"/>
      <c r="HC124" s="92"/>
      <c r="HD124" s="93"/>
      <c r="HE124" s="94"/>
      <c r="HF124" s="95"/>
      <c r="HG124" s="96"/>
      <c r="HH124" s="97"/>
      <c r="HI124" s="98"/>
      <c r="HK124" s="89"/>
      <c r="HL124" s="158"/>
      <c r="HM124" s="90"/>
      <c r="HN124" s="91"/>
      <c r="HO124" s="92"/>
      <c r="HP124" s="93"/>
      <c r="HQ124" s="94"/>
      <c r="HR124" s="95"/>
      <c r="HS124" s="96"/>
      <c r="HT124" s="97"/>
      <c r="HU124" s="98"/>
      <c r="HW124" s="89"/>
      <c r="HX124" s="158"/>
      <c r="HY124" s="90"/>
      <c r="HZ124" s="91"/>
      <c r="IA124" s="92"/>
      <c r="IB124" s="93"/>
      <c r="IC124" s="94"/>
      <c r="ID124" s="95"/>
      <c r="IE124" s="96"/>
      <c r="IF124" s="97"/>
      <c r="IG124" s="98"/>
      <c r="II124" s="89"/>
      <c r="IJ124" s="158"/>
      <c r="IK124" s="90"/>
      <c r="IL124" s="91"/>
      <c r="IM124" s="92"/>
      <c r="IN124" s="93"/>
      <c r="IO124" s="94"/>
      <c r="IP124" s="95"/>
      <c r="IQ124" s="96"/>
      <c r="IR124" s="97"/>
      <c r="IS124" s="98"/>
      <c r="IU124" s="89"/>
      <c r="IV124" s="158"/>
      <c r="IW124" s="90"/>
      <c r="IX124" s="91"/>
      <c r="IY124" s="92"/>
      <c r="IZ124" s="93"/>
      <c r="JA124" s="94"/>
      <c r="JB124" s="95"/>
      <c r="JC124" s="96"/>
      <c r="JD124" s="97"/>
      <c r="JE124" s="98"/>
      <c r="JG124" s="89"/>
      <c r="JH124" s="146"/>
      <c r="JI124" s="90"/>
      <c r="JJ124" s="91"/>
      <c r="JK124" s="92"/>
      <c r="JL124" s="93"/>
      <c r="JM124" s="94"/>
      <c r="JN124" s="95"/>
      <c r="JO124" s="96"/>
      <c r="JP124" s="97"/>
      <c r="JQ124" s="98"/>
      <c r="JS124" s="89"/>
      <c r="JT124" s="146"/>
      <c r="JU124" s="90"/>
      <c r="JV124" s="91"/>
      <c r="JW124" s="92"/>
      <c r="JX124" s="93"/>
      <c r="JY124" s="94"/>
      <c r="JZ124" s="95"/>
      <c r="KA124" s="96"/>
      <c r="KB124" s="97"/>
      <c r="KC124" s="98"/>
      <c r="KE124" s="89"/>
      <c r="KF124" s="146"/>
    </row>
    <row r="125" spans="1:292" ht="13.5" customHeight="1">
      <c r="A125" s="16"/>
      <c r="B125" s="2" t="s">
        <v>1034</v>
      </c>
      <c r="D125" s="2" t="s">
        <v>1035</v>
      </c>
      <c r="E125" s="90"/>
      <c r="F125" s="91"/>
      <c r="G125" s="92"/>
      <c r="H125" s="93"/>
      <c r="I125" s="94" t="s">
        <v>292</v>
      </c>
      <c r="J125" s="95"/>
      <c r="K125" s="96"/>
      <c r="L125" s="97"/>
      <c r="M125" s="98" t="s">
        <v>292</v>
      </c>
      <c r="O125" s="89"/>
      <c r="P125" s="158"/>
      <c r="Q125" s="90"/>
      <c r="R125" s="91"/>
      <c r="S125" s="92"/>
      <c r="T125" s="93"/>
      <c r="U125" s="94" t="s">
        <v>292</v>
      </c>
      <c r="V125" s="95"/>
      <c r="W125" s="96"/>
      <c r="X125" s="97"/>
      <c r="Y125" s="98" t="s">
        <v>292</v>
      </c>
      <c r="AA125" s="89"/>
      <c r="AB125" s="158"/>
      <c r="AC125" s="90"/>
      <c r="AD125" s="91"/>
      <c r="AE125" s="92"/>
      <c r="AF125" s="93"/>
      <c r="AG125" s="94" t="s">
        <v>292</v>
      </c>
      <c r="AH125" s="95"/>
      <c r="AI125" s="96"/>
      <c r="AJ125" s="97"/>
      <c r="AK125" s="98" t="s">
        <v>292</v>
      </c>
      <c r="AM125" s="89"/>
      <c r="AN125" s="158"/>
      <c r="AO125" s="90">
        <v>35065</v>
      </c>
      <c r="AP125" s="91" t="s">
        <v>439</v>
      </c>
      <c r="AQ125" s="92">
        <v>34873</v>
      </c>
      <c r="AR125" s="93">
        <v>35909</v>
      </c>
      <c r="AS125" s="94" t="s">
        <v>1036</v>
      </c>
      <c r="AT125" s="95">
        <v>1951</v>
      </c>
      <c r="AU125" s="96" t="s">
        <v>790</v>
      </c>
      <c r="AV125" s="97" t="s">
        <v>296</v>
      </c>
      <c r="AW125" s="98" t="s">
        <v>1037</v>
      </c>
      <c r="AY125" s="89" t="s">
        <v>1021</v>
      </c>
      <c r="AZ125" s="158"/>
      <c r="BA125" s="90">
        <v>36354</v>
      </c>
      <c r="BB125" s="91" t="s">
        <v>440</v>
      </c>
      <c r="BC125" s="92">
        <v>36354</v>
      </c>
      <c r="BD125" s="93">
        <v>37814</v>
      </c>
      <c r="BE125" s="94" t="s">
        <v>928</v>
      </c>
      <c r="BF125" s="95">
        <v>1952</v>
      </c>
      <c r="BG125" s="96" t="s">
        <v>790</v>
      </c>
      <c r="BH125" s="97" t="s">
        <v>303</v>
      </c>
      <c r="BI125" s="98" t="s">
        <v>929</v>
      </c>
      <c r="BK125" s="89"/>
      <c r="BL125" s="158"/>
      <c r="BM125" s="90">
        <v>37987</v>
      </c>
      <c r="BN125" s="91" t="s">
        <v>441</v>
      </c>
      <c r="BO125" s="92">
        <v>37814</v>
      </c>
      <c r="BP125" s="93">
        <v>39437</v>
      </c>
      <c r="BQ125" s="94" t="s">
        <v>817</v>
      </c>
      <c r="BR125" s="95">
        <v>1958</v>
      </c>
      <c r="BS125" s="96" t="s">
        <v>818</v>
      </c>
      <c r="BT125" s="97" t="s">
        <v>323</v>
      </c>
      <c r="BU125" s="98" t="s">
        <v>819</v>
      </c>
      <c r="BW125" s="89"/>
      <c r="BX125" s="158"/>
      <c r="BY125" s="90">
        <v>39448</v>
      </c>
      <c r="BZ125" s="91" t="s">
        <v>442</v>
      </c>
      <c r="CA125" s="92">
        <v>39437</v>
      </c>
      <c r="CB125" s="93">
        <v>39527</v>
      </c>
      <c r="CC125" s="94" t="s">
        <v>843</v>
      </c>
      <c r="CD125" s="95">
        <v>1958</v>
      </c>
      <c r="CE125" s="96" t="s">
        <v>790</v>
      </c>
      <c r="CF125" s="97" t="s">
        <v>296</v>
      </c>
      <c r="CG125" s="98" t="s">
        <v>844</v>
      </c>
      <c r="CI125" s="89"/>
      <c r="CJ125" s="158"/>
      <c r="CK125" s="90"/>
      <c r="CL125" s="91"/>
      <c r="CM125" s="92"/>
      <c r="CN125" s="93"/>
      <c r="CO125" s="94" t="s">
        <v>292</v>
      </c>
      <c r="CP125" s="95"/>
      <c r="CQ125" s="96"/>
      <c r="CR125" s="97"/>
      <c r="CS125" s="98" t="s">
        <v>292</v>
      </c>
      <c r="CU125" s="89"/>
      <c r="CV125" s="158"/>
      <c r="CW125" s="90">
        <v>39814</v>
      </c>
      <c r="CX125" s="91" t="s">
        <v>444</v>
      </c>
      <c r="CY125" s="92">
        <v>39812</v>
      </c>
      <c r="CZ125" s="93">
        <v>40142</v>
      </c>
      <c r="DA125" s="94" t="s">
        <v>1036</v>
      </c>
      <c r="DB125" s="95">
        <v>1951</v>
      </c>
      <c r="DC125" s="96" t="s">
        <v>790</v>
      </c>
      <c r="DD125" s="97" t="s">
        <v>296</v>
      </c>
      <c r="DE125" s="98" t="s">
        <v>1037</v>
      </c>
      <c r="DG125" s="89"/>
      <c r="DH125" s="158"/>
      <c r="DI125" s="90">
        <v>40179</v>
      </c>
      <c r="DJ125" s="91" t="s">
        <v>445</v>
      </c>
      <c r="DK125" s="92">
        <v>40142</v>
      </c>
      <c r="DL125" s="221">
        <v>40883</v>
      </c>
      <c r="DM125" s="94" t="s">
        <v>1036</v>
      </c>
      <c r="DN125" s="95">
        <v>1951</v>
      </c>
      <c r="DO125" s="96" t="s">
        <v>790</v>
      </c>
      <c r="DP125" s="97" t="s">
        <v>296</v>
      </c>
      <c r="DQ125" s="98" t="s">
        <v>1037</v>
      </c>
      <c r="DS125" s="89"/>
      <c r="DT125" s="158"/>
      <c r="DU125" s="90">
        <f t="shared" si="392"/>
        <v>41923</v>
      </c>
      <c r="DV125" s="91" t="str">
        <f t="shared" si="393"/>
        <v>Di Rupo I</v>
      </c>
      <c r="DW125" s="92">
        <f t="shared" ref="DW125:DW130" si="408">IF(DY125="","",DU$2)</f>
        <v>40883</v>
      </c>
      <c r="DX125" s="93">
        <f t="shared" si="407"/>
        <v>41923</v>
      </c>
      <c r="DY125" s="94" t="str">
        <f t="shared" si="394"/>
        <v>Annemie Turtelboom</v>
      </c>
      <c r="DZ125" s="95" t="str">
        <f t="shared" si="395"/>
        <v>1967</v>
      </c>
      <c r="EA125" s="96" t="str">
        <f t="shared" si="396"/>
        <v>female</v>
      </c>
      <c r="EB125" s="97" t="s">
        <v>621</v>
      </c>
      <c r="EC125" s="98" t="str">
        <f t="shared" si="397"/>
        <v>Turtelboom_Annemie_1967</v>
      </c>
      <c r="EE125" s="89"/>
      <c r="EF125" s="158" t="s">
        <v>1260</v>
      </c>
      <c r="EG125" s="90">
        <f t="shared" si="398"/>
        <v>43765</v>
      </c>
      <c r="EH125" s="91" t="str">
        <f t="shared" si="399"/>
        <v>Michel I</v>
      </c>
      <c r="EI125" s="92">
        <f t="shared" si="400"/>
        <v>41923</v>
      </c>
      <c r="EJ125" s="93">
        <f t="shared" si="401"/>
        <v>43765</v>
      </c>
      <c r="EK125" s="94" t="str">
        <f t="shared" si="402"/>
        <v>Koen Geens</v>
      </c>
      <c r="EL125" s="95" t="str">
        <f t="shared" si="403"/>
        <v>1958</v>
      </c>
      <c r="EM125" s="96" t="str">
        <f t="shared" si="404"/>
        <v>male</v>
      </c>
      <c r="EN125" s="310" t="str">
        <f t="shared" si="405"/>
        <v>be_cvp01</v>
      </c>
      <c r="EO125" s="98" t="str">
        <f t="shared" si="406"/>
        <v>Geens_Koen_1958</v>
      </c>
      <c r="EQ125" s="89"/>
      <c r="ER125" s="218" t="s">
        <v>1599</v>
      </c>
      <c r="ES125" s="90">
        <f>IF(EW125="","",ES$3)</f>
        <v>44105</v>
      </c>
      <c r="ET125" s="91" t="str">
        <f>IF(EW125="","",ES$1)</f>
        <v>Wilmes I</v>
      </c>
      <c r="EU125" s="92">
        <f>IF(EW125="","",ES$2)</f>
        <v>43765</v>
      </c>
      <c r="EV125" s="93">
        <f>IF(EW125="","",ES$3)</f>
        <v>44105</v>
      </c>
      <c r="EW125" s="94" t="str">
        <f>IF(FD125="","",IF(ISNUMBER(SEARCH(":",FD125)),MID(FD125,FIND(":",FD125)+2,FIND("(",FD125)-FIND(":",FD125)-3),LEFT(FD125,FIND("(",FD125)-2)))</f>
        <v>Koen Geens</v>
      </c>
      <c r="EX125" s="95" t="str">
        <f>IF(FD125="","",MID(FD125,FIND("(",FD125)+1,4))</f>
        <v>1958</v>
      </c>
      <c r="EY125" s="96" t="str">
        <f>IF(ISNUMBER(SEARCH("*female*",FD125)),"female",IF(ISNUMBER(SEARCH("*male*",FD125)),"male",""))</f>
        <v>male</v>
      </c>
      <c r="EZ125" s="97" t="str">
        <f>IF(FD125="","",IF(ISERROR(MID(FD125,FIND("male,",FD125)+6,(FIND(")",FD125)-(FIND("male,",FD125)+6))))=TRUE,"missing/error",MID(FD125,FIND("male,",FD125)+6,(FIND(")",FD125)-(FIND("male,",FD125)+6)))))</f>
        <v>be_cvp01</v>
      </c>
      <c r="FA125" s="98" t="str">
        <f>IF(EW125="","",(MID(EW125,(SEARCH("^^",SUBSTITUTE(EW125," ","^^",LEN(EW125)-LEN(SUBSTITUTE(EW125," ","")))))+1,99)&amp;"_"&amp;LEFT(EW125,FIND(" ",EW125)-1)&amp;"_"&amp;EX125))</f>
        <v>Geens_Koen_1958</v>
      </c>
      <c r="FC125" s="89"/>
      <c r="FD125" s="218" t="s">
        <v>1599</v>
      </c>
      <c r="FE125" s="90">
        <f t="shared" si="282"/>
        <v>45291</v>
      </c>
      <c r="FF125" s="91" t="str">
        <f t="shared" si="283"/>
        <v>De Croo I</v>
      </c>
      <c r="FG125" s="92">
        <f t="shared" si="284"/>
        <v>44105</v>
      </c>
      <c r="FH125" s="93">
        <v>45221</v>
      </c>
      <c r="FI125" s="94" t="str">
        <f t="shared" si="286"/>
        <v>Vincent Van Quickenborne</v>
      </c>
      <c r="FJ125" s="95" t="str">
        <f t="shared" si="287"/>
        <v>1973</v>
      </c>
      <c r="FK125" s="96" t="str">
        <f t="shared" si="288"/>
        <v>male</v>
      </c>
      <c r="FL125" s="97" t="str">
        <f t="shared" si="289"/>
        <v>be_ovld01</v>
      </c>
      <c r="FM125" s="98" t="str">
        <f t="shared" si="290"/>
        <v>Quickenborne_Vincent_1973</v>
      </c>
      <c r="FO125" s="89"/>
      <c r="FP125" s="158" t="s">
        <v>1622</v>
      </c>
      <c r="FQ125" s="90" t="str">
        <f>IF(FU125="","",#REF!)</f>
        <v/>
      </c>
      <c r="FR125" s="91" t="str">
        <f>IF(FU125="","",FQ$1)</f>
        <v/>
      </c>
      <c r="FS125" s="92"/>
      <c r="FT125" s="93"/>
      <c r="FU125" s="94" t="str">
        <f>IF(GB125="","",IF(ISNUMBER(SEARCH(":",GB125)),MID(GB125,FIND(":",GB125)+2,FIND("(",GB125)-FIND(":",GB125)-3),LEFT(GB125,FIND("(",GB125)-2)))</f>
        <v/>
      </c>
      <c r="FV125" s="95" t="str">
        <f>IF(GB125="","",MID(GB125,FIND("(",GB125)+1,4))</f>
        <v/>
      </c>
      <c r="FW125" s="96" t="str">
        <f>IF(ISNUMBER(SEARCH("*female*",GB125)),"female",IF(ISNUMBER(SEARCH("*male*",GB125)),"male",""))</f>
        <v/>
      </c>
      <c r="FX125" s="97" t="str">
        <f>IF(GB125="","",IF(ISERROR(MID(GB125,FIND("male,",GB125)+6,(FIND(")",GB125)-(FIND("male,",GB125)+6))))=TRUE,"missing/error",MID(GB125,FIND("male,",GB125)+6,(FIND(")",GB125)-(FIND("male,",GB125)+6)))))</f>
        <v/>
      </c>
      <c r="FY125" s="98" t="str">
        <f>IF(FU125="","",(MID(FU125,(SEARCH("^^",SUBSTITUTE(FU125," ","^^",LEN(FU125)-LEN(SUBSTITUTE(FU125," ","")))))+1,99)&amp;"_"&amp;LEFT(FU125,FIND(" ",FU125)-1)&amp;"_"&amp;FV125))</f>
        <v/>
      </c>
      <c r="GA125" s="89"/>
      <c r="GB125" s="158"/>
      <c r="GC125" s="90" t="str">
        <f>IF(GG125="","",GC$3)</f>
        <v/>
      </c>
      <c r="GD125" s="91" t="str">
        <f>IF(GG125="","",GC$1)</f>
        <v/>
      </c>
      <c r="GE125" s="92"/>
      <c r="GF125" s="93"/>
      <c r="GG125" s="94" t="str">
        <f>IF(GN125="","",IF(ISNUMBER(SEARCH(":",GN125)),MID(GN125,FIND(":",GN125)+2,FIND("(",GN125)-FIND(":",GN125)-3),LEFT(GN125,FIND("(",GN125)-2)))</f>
        <v/>
      </c>
      <c r="GH125" s="95" t="str">
        <f>IF(GN125="","",MID(GN125,FIND("(",GN125)+1,4))</f>
        <v/>
      </c>
      <c r="GI125" s="96" t="str">
        <f>IF(ISNUMBER(SEARCH("*female*",GN125)),"female",IF(ISNUMBER(SEARCH("*male*",GN125)),"male",""))</f>
        <v/>
      </c>
      <c r="GJ125" s="97" t="str">
        <f>IF(GN125="","",IF(ISERROR(MID(GN125,FIND("male,",GN125)+6,(FIND(")",GN125)-(FIND("male,",GN125)+6))))=TRUE,"missing/error",MID(GN125,FIND("male,",GN125)+6,(FIND(")",GN125)-(FIND("male,",GN125)+6)))))</f>
        <v/>
      </c>
      <c r="GK125" s="98" t="str">
        <f>IF(GG125="","",(MID(GG125,(SEARCH("^^",SUBSTITUTE(GG125," ","^^",LEN(GG125)-LEN(SUBSTITUTE(GG125," ","")))))+1,99)&amp;"_"&amp;LEFT(GG125,FIND(" ",GG125)-1)&amp;"_"&amp;GH125))</f>
        <v/>
      </c>
      <c r="GM125" s="89"/>
      <c r="GN125" s="158"/>
      <c r="GO125" s="90" t="str">
        <f>IF(GS125="","",GO$3)</f>
        <v/>
      </c>
      <c r="GP125" s="91" t="str">
        <f>IF(GS125="","",GO$1)</f>
        <v/>
      </c>
      <c r="GQ125" s="92"/>
      <c r="GR125" s="93"/>
      <c r="GS125" s="94" t="str">
        <f>IF(GZ125="","",IF(ISNUMBER(SEARCH(":",GZ125)),MID(GZ125,FIND(":",GZ125)+2,FIND("(",GZ125)-FIND(":",GZ125)-3),LEFT(GZ125,FIND("(",GZ125)-2)))</f>
        <v/>
      </c>
      <c r="GT125" s="95" t="str">
        <f>IF(GZ125="","",MID(GZ125,FIND("(",GZ125)+1,4))</f>
        <v/>
      </c>
      <c r="GU125" s="96" t="str">
        <f>IF(ISNUMBER(SEARCH("*female*",GZ125)),"female",IF(ISNUMBER(SEARCH("*male*",GZ125)),"male",""))</f>
        <v/>
      </c>
      <c r="GV125" s="97" t="str">
        <f>IF(GZ125="","",IF(ISERROR(MID(GZ125,FIND("male,",GZ125)+6,(FIND(")",GZ125)-(FIND("male,",GZ125)+6))))=TRUE,"missing/error",MID(GZ125,FIND("male,",GZ125)+6,(FIND(")",GZ125)-(FIND("male,",GZ125)+6)))))</f>
        <v/>
      </c>
      <c r="GW125" s="98" t="str">
        <f>IF(GS125="","",(MID(GS125,(SEARCH("^^",SUBSTITUTE(GS125," ","^^",LEN(GS125)-LEN(SUBSTITUTE(GS125," ","")))))+1,99)&amp;"_"&amp;LEFT(GS125,FIND(" ",GS125)-1)&amp;"_"&amp;GT125))</f>
        <v/>
      </c>
      <c r="GY125" s="89"/>
      <c r="GZ125" s="158"/>
      <c r="HA125" s="90" t="str">
        <f>IF(HE125="","",HA$3)</f>
        <v/>
      </c>
      <c r="HB125" s="91" t="str">
        <f>IF(HE125="","",HA$1)</f>
        <v/>
      </c>
      <c r="HC125" s="92"/>
      <c r="HD125" s="93"/>
      <c r="HE125" s="94" t="str">
        <f>IF(HL125="","",IF(ISNUMBER(SEARCH(":",HL125)),MID(HL125,FIND(":",HL125)+2,FIND("(",HL125)-FIND(":",HL125)-3),LEFT(HL125,FIND("(",HL125)-2)))</f>
        <v/>
      </c>
      <c r="HF125" s="95" t="str">
        <f>IF(HL125="","",MID(HL125,FIND("(",HL125)+1,4))</f>
        <v/>
      </c>
      <c r="HG125" s="96" t="str">
        <f>IF(ISNUMBER(SEARCH("*female*",HL125)),"female",IF(ISNUMBER(SEARCH("*male*",HL125)),"male",""))</f>
        <v/>
      </c>
      <c r="HH125" s="97" t="str">
        <f>IF(HL125="","",IF(ISERROR(MID(HL125,FIND("male,",HL125)+6,(FIND(")",HL125)-(FIND("male,",HL125)+6))))=TRUE,"missing/error",MID(HL125,FIND("male,",HL125)+6,(FIND(")",HL125)-(FIND("male,",HL125)+6)))))</f>
        <v/>
      </c>
      <c r="HI125" s="98" t="str">
        <f>IF(HE125="","",(MID(HE125,(SEARCH("^^",SUBSTITUTE(HE125," ","^^",LEN(HE125)-LEN(SUBSTITUTE(HE125," ","")))))+1,99)&amp;"_"&amp;LEFT(HE125,FIND(" ",HE125)-1)&amp;"_"&amp;HF125))</f>
        <v/>
      </c>
      <c r="HK125" s="89"/>
      <c r="HL125" s="158"/>
      <c r="HM125" s="90" t="str">
        <f>IF(HQ125="","",HM$3)</f>
        <v/>
      </c>
      <c r="HN125" s="91" t="str">
        <f>IF(HQ125="","",HM$1)</f>
        <v/>
      </c>
      <c r="HO125" s="92"/>
      <c r="HP125" s="93"/>
      <c r="HQ125" s="94" t="str">
        <f>IF(HX125="","",IF(ISNUMBER(SEARCH(":",HX125)),MID(HX125,FIND(":",HX125)+2,FIND("(",HX125)-FIND(":",HX125)-3),LEFT(HX125,FIND("(",HX125)-2)))</f>
        <v/>
      </c>
      <c r="HR125" s="95" t="str">
        <f>IF(HX125="","",MID(HX125,FIND("(",HX125)+1,4))</f>
        <v/>
      </c>
      <c r="HS125" s="96" t="str">
        <f>IF(ISNUMBER(SEARCH("*female*",HX125)),"female",IF(ISNUMBER(SEARCH("*male*",HX125)),"male",""))</f>
        <v/>
      </c>
      <c r="HT125" s="97" t="str">
        <f>IF(HX125="","",IF(ISERROR(MID(HX125,FIND("male,",HX125)+6,(FIND(")",HX125)-(FIND("male,",HX125)+6))))=TRUE,"missing/error",MID(HX125,FIND("male,",HX125)+6,(FIND(")",HX125)-(FIND("male,",HX125)+6)))))</f>
        <v/>
      </c>
      <c r="HU125" s="98" t="str">
        <f>IF(HQ125="","",(MID(HQ125,(SEARCH("^^",SUBSTITUTE(HQ125," ","^^",LEN(HQ125)-LEN(SUBSTITUTE(HQ125," ","")))))+1,99)&amp;"_"&amp;LEFT(HQ125,FIND(" ",HQ125)-1)&amp;"_"&amp;HR125))</f>
        <v/>
      </c>
      <c r="HW125" s="89"/>
      <c r="HX125" s="158"/>
      <c r="HY125" s="90" t="str">
        <f>IF(IC125="","",HY$3)</f>
        <v/>
      </c>
      <c r="HZ125" s="91" t="str">
        <f>IF(IC125="","",HY$1)</f>
        <v/>
      </c>
      <c r="IA125" s="92"/>
      <c r="IB125" s="93"/>
      <c r="IC125" s="94" t="str">
        <f>IF(IJ125="","",IF(ISNUMBER(SEARCH(":",IJ125)),MID(IJ125,FIND(":",IJ125)+2,FIND("(",IJ125)-FIND(":",IJ125)-3),LEFT(IJ125,FIND("(",IJ125)-2)))</f>
        <v/>
      </c>
      <c r="ID125" s="95" t="str">
        <f>IF(IJ125="","",MID(IJ125,FIND("(",IJ125)+1,4))</f>
        <v/>
      </c>
      <c r="IE125" s="96" t="str">
        <f>IF(ISNUMBER(SEARCH("*female*",IJ125)),"female",IF(ISNUMBER(SEARCH("*male*",IJ125)),"male",""))</f>
        <v/>
      </c>
      <c r="IF125" s="97" t="str">
        <f>IF(IJ125="","",IF(ISERROR(MID(IJ125,FIND("male,",IJ125)+6,(FIND(")",IJ125)-(FIND("male,",IJ125)+6))))=TRUE,"missing/error",MID(IJ125,FIND("male,",IJ125)+6,(FIND(")",IJ125)-(FIND("male,",IJ125)+6)))))</f>
        <v/>
      </c>
      <c r="IG125" s="98" t="str">
        <f>IF(IC125="","",(MID(IC125,(SEARCH("^^",SUBSTITUTE(IC125," ","^^",LEN(IC125)-LEN(SUBSTITUTE(IC125," ","")))))+1,99)&amp;"_"&amp;LEFT(IC125,FIND(" ",IC125)-1)&amp;"_"&amp;ID125))</f>
        <v/>
      </c>
      <c r="II125" s="89"/>
      <c r="IJ125" s="158"/>
      <c r="IK125" s="90" t="str">
        <f>IF(IO125="","",IK$3)</f>
        <v/>
      </c>
      <c r="IL125" s="91" t="str">
        <f>IF(IO125="","",IK$1)</f>
        <v/>
      </c>
      <c r="IM125" s="92"/>
      <c r="IN125" s="93"/>
      <c r="IO125" s="94" t="str">
        <f>IF(IV125="","",IF(ISNUMBER(SEARCH(":",IV125)),MID(IV125,FIND(":",IV125)+2,FIND("(",IV125)-FIND(":",IV125)-3),LEFT(IV125,FIND("(",IV125)-2)))</f>
        <v/>
      </c>
      <c r="IP125" s="95" t="str">
        <f>IF(IV125="","",MID(IV125,FIND("(",IV125)+1,4))</f>
        <v/>
      </c>
      <c r="IQ125" s="96" t="str">
        <f>IF(ISNUMBER(SEARCH("*female*",IV125)),"female",IF(ISNUMBER(SEARCH("*male*",IV125)),"male",""))</f>
        <v/>
      </c>
      <c r="IR125" s="97" t="str">
        <f>IF(IV125="","",IF(ISERROR(MID(IV125,FIND("male,",IV125)+6,(FIND(")",IV125)-(FIND("male,",IV125)+6))))=TRUE,"missing/error",MID(IV125,FIND("male,",IV125)+6,(FIND(")",IV125)-(FIND("male,",IV125)+6)))))</f>
        <v/>
      </c>
      <c r="IS125" s="98" t="str">
        <f>IF(IO125="","",(MID(IO125,(SEARCH("^^",SUBSTITUTE(IO125," ","^^",LEN(IO125)-LEN(SUBSTITUTE(IO125," ","")))))+1,99)&amp;"_"&amp;LEFT(IO125,FIND(" ",IO125)-1)&amp;"_"&amp;IP125))</f>
        <v/>
      </c>
      <c r="IU125" s="89"/>
      <c r="IV125" s="158"/>
      <c r="IW125" s="90" t="str">
        <f>IF(JA125="","",IW$3)</f>
        <v/>
      </c>
      <c r="IX125" s="91" t="str">
        <f>IF(JA125="","",IW$1)</f>
        <v/>
      </c>
      <c r="IY125" s="92"/>
      <c r="IZ125" s="93"/>
      <c r="JA125" s="94" t="str">
        <f>IF(JH125="","",IF(ISNUMBER(SEARCH(":",JH125)),MID(JH125,FIND(":",JH125)+2,FIND("(",JH125)-FIND(":",JH125)-3),LEFT(JH125,FIND("(",JH125)-2)))</f>
        <v/>
      </c>
      <c r="JB125" s="95" t="str">
        <f>IF(JH125="","",MID(JH125,FIND("(",JH125)+1,4))</f>
        <v/>
      </c>
      <c r="JC125" s="96" t="str">
        <f>IF(ISNUMBER(SEARCH("*female*",JH125)),"female",IF(ISNUMBER(SEARCH("*male*",JH125)),"male",""))</f>
        <v/>
      </c>
      <c r="JD125" s="97" t="str">
        <f>IF(JH125="","",IF(ISERROR(MID(JH125,FIND("male,",JH125)+6,(FIND(")",JH125)-(FIND("male,",JH125)+6))))=TRUE,"missing/error",MID(JH125,FIND("male,",JH125)+6,(FIND(")",JH125)-(FIND("male,",JH125)+6)))))</f>
        <v/>
      </c>
      <c r="JE125" s="98" t="str">
        <f>IF(JA125="","",(MID(JA125,(SEARCH("^^",SUBSTITUTE(JA125," ","^^",LEN(JA125)-LEN(SUBSTITUTE(JA125," ","")))))+1,99)&amp;"_"&amp;LEFT(JA125,FIND(" ",JA125)-1)&amp;"_"&amp;JB125))</f>
        <v/>
      </c>
      <c r="JG125" s="89"/>
      <c r="JH125" s="146"/>
      <c r="JI125" s="90" t="str">
        <f>IF(JM125="","",JI$3)</f>
        <v/>
      </c>
      <c r="JJ125" s="91" t="str">
        <f>IF(JM125="","",JI$1)</f>
        <v/>
      </c>
      <c r="JK125" s="92"/>
      <c r="JL125" s="93"/>
      <c r="JM125" s="94" t="str">
        <f>IF(JT125="","",IF(ISNUMBER(SEARCH(":",JT125)),MID(JT125,FIND(":",JT125)+2,FIND("(",JT125)-FIND(":",JT125)-3),LEFT(JT125,FIND("(",JT125)-2)))</f>
        <v/>
      </c>
      <c r="JN125" s="95" t="str">
        <f>IF(JT125="","",MID(JT125,FIND("(",JT125)+1,4))</f>
        <v/>
      </c>
      <c r="JO125" s="96" t="str">
        <f>IF(ISNUMBER(SEARCH("*female*",JT125)),"female",IF(ISNUMBER(SEARCH("*male*",JT125)),"male",""))</f>
        <v/>
      </c>
      <c r="JP125" s="97" t="str">
        <f>IF(JT125="","",IF(ISERROR(MID(JT125,FIND("male,",JT125)+6,(FIND(")",JT125)-(FIND("male,",JT125)+6))))=TRUE,"missing/error",MID(JT125,FIND("male,",JT125)+6,(FIND(")",JT125)-(FIND("male,",JT125)+6)))))</f>
        <v/>
      </c>
      <c r="JQ125" s="98" t="str">
        <f>IF(JM125="","",(MID(JM125,(SEARCH("^^",SUBSTITUTE(JM125," ","^^",LEN(JM125)-LEN(SUBSTITUTE(JM125," ","")))))+1,99)&amp;"_"&amp;LEFT(JM125,FIND(" ",JM125)-1)&amp;"_"&amp;JN125))</f>
        <v/>
      </c>
      <c r="JS125" s="89"/>
      <c r="JT125" s="146"/>
      <c r="JU125" s="90" t="str">
        <f>IF(JY125="","",JU$3)</f>
        <v/>
      </c>
      <c r="JV125" s="91" t="str">
        <f>IF(JY125="","",JU$1)</f>
        <v/>
      </c>
      <c r="JW125" s="92"/>
      <c r="JX125" s="93"/>
      <c r="JY125" s="94" t="str">
        <f>IF(KF125="","",IF(ISNUMBER(SEARCH(":",KF125)),MID(KF125,FIND(":",KF125)+2,FIND("(",KF125)-FIND(":",KF125)-3),LEFT(KF125,FIND("(",KF125)-2)))</f>
        <v/>
      </c>
      <c r="JZ125" s="95" t="str">
        <f>IF(KF125="","",MID(KF125,FIND("(",KF125)+1,4))</f>
        <v/>
      </c>
      <c r="KA125" s="96" t="str">
        <f>IF(ISNUMBER(SEARCH("*female*",KF125)),"female",IF(ISNUMBER(SEARCH("*male*",KF125)),"male",""))</f>
        <v/>
      </c>
      <c r="KB125" s="97" t="str">
        <f>IF(KF125="","",IF(ISERROR(MID(KF125,FIND("male,",KF125)+6,(FIND(")",KF125)-(FIND("male,",KF125)+6))))=TRUE,"missing/error",MID(KF125,FIND("male,",KF125)+6,(FIND(")",KF125)-(FIND("male,",KF125)+6)))))</f>
        <v/>
      </c>
      <c r="KC125" s="98" t="str">
        <f>IF(JY125="","",(MID(JY125,(SEARCH("^^",SUBSTITUTE(JY125," ","^^",LEN(JY125)-LEN(SUBSTITUTE(JY125," ","")))))+1,99)&amp;"_"&amp;LEFT(JY125,FIND(" ",JY125)-1)&amp;"_"&amp;JZ125))</f>
        <v/>
      </c>
      <c r="KE125" s="89"/>
      <c r="KF125" s="146"/>
    </row>
    <row r="126" spans="1:292" ht="13.5" customHeight="1">
      <c r="A126" s="16"/>
      <c r="B126" s="2" t="s">
        <v>1034</v>
      </c>
      <c r="D126" s="2" t="s">
        <v>1035</v>
      </c>
      <c r="E126" s="90"/>
      <c r="F126" s="91"/>
      <c r="G126" s="92"/>
      <c r="H126" s="93"/>
      <c r="I126" s="94" t="s">
        <v>292</v>
      </c>
      <c r="J126" s="95"/>
      <c r="K126" s="96"/>
      <c r="L126" s="97"/>
      <c r="M126" s="98" t="s">
        <v>292</v>
      </c>
      <c r="O126" s="89"/>
      <c r="P126" s="158"/>
      <c r="Q126" s="90"/>
      <c r="R126" s="91"/>
      <c r="S126" s="92"/>
      <c r="T126" s="93"/>
      <c r="U126" s="94" t="s">
        <v>292</v>
      </c>
      <c r="V126" s="95"/>
      <c r="W126" s="96"/>
      <c r="X126" s="97"/>
      <c r="Y126" s="98" t="s">
        <v>292</v>
      </c>
      <c r="AA126" s="89"/>
      <c r="AB126" s="158"/>
      <c r="AC126" s="90"/>
      <c r="AD126" s="91"/>
      <c r="AE126" s="92"/>
      <c r="AF126" s="93"/>
      <c r="AG126" s="94" t="s">
        <v>292</v>
      </c>
      <c r="AH126" s="95"/>
      <c r="AI126" s="96"/>
      <c r="AJ126" s="97"/>
      <c r="AK126" s="98" t="s">
        <v>292</v>
      </c>
      <c r="AM126" s="89"/>
      <c r="AN126" s="158"/>
      <c r="AO126" s="90">
        <v>35796</v>
      </c>
      <c r="AP126" s="91" t="s">
        <v>439</v>
      </c>
      <c r="AQ126" s="92">
        <v>35909</v>
      </c>
      <c r="AR126" s="93">
        <v>36354</v>
      </c>
      <c r="AS126" s="94" t="s">
        <v>1038</v>
      </c>
      <c r="AT126" s="95">
        <v>1951</v>
      </c>
      <c r="AU126" s="96" t="s">
        <v>790</v>
      </c>
      <c r="AV126" s="97" t="s">
        <v>296</v>
      </c>
      <c r="AW126" s="98" t="s">
        <v>1039</v>
      </c>
      <c r="AY126" s="89"/>
      <c r="AZ126" s="158"/>
      <c r="BA126" s="90"/>
      <c r="BB126" s="91"/>
      <c r="BC126" s="92"/>
      <c r="BD126" s="93"/>
      <c r="BE126" s="94" t="s">
        <v>292</v>
      </c>
      <c r="BF126" s="95"/>
      <c r="BG126" s="96"/>
      <c r="BH126" s="97"/>
      <c r="BI126" s="98" t="s">
        <v>292</v>
      </c>
      <c r="BK126" s="89"/>
      <c r="BL126" s="158"/>
      <c r="BM126" s="90"/>
      <c r="BN126" s="91"/>
      <c r="BO126" s="92"/>
      <c r="BP126" s="93"/>
      <c r="BQ126" s="94" t="s">
        <v>292</v>
      </c>
      <c r="BR126" s="95"/>
      <c r="BS126" s="96"/>
      <c r="BT126" s="97"/>
      <c r="BU126" s="98" t="s">
        <v>292</v>
      </c>
      <c r="BW126" s="89"/>
      <c r="BX126" s="158"/>
      <c r="BY126" s="90"/>
      <c r="BZ126" s="91"/>
      <c r="CA126" s="92"/>
      <c r="CB126" s="93"/>
      <c r="CC126" s="94" t="s">
        <v>292</v>
      </c>
      <c r="CD126" s="95"/>
      <c r="CE126" s="96"/>
      <c r="CF126" s="97"/>
      <c r="CG126" s="98" t="s">
        <v>292</v>
      </c>
      <c r="CI126" s="89"/>
      <c r="CJ126" s="158"/>
      <c r="CK126" s="90"/>
      <c r="CL126" s="91"/>
      <c r="CM126" s="92"/>
      <c r="CN126" s="93"/>
      <c r="CO126" s="94" t="s">
        <v>292</v>
      </c>
      <c r="CP126" s="95"/>
      <c r="CQ126" s="96"/>
      <c r="CR126" s="97"/>
      <c r="CS126" s="98" t="s">
        <v>292</v>
      </c>
      <c r="CU126" s="89"/>
      <c r="CV126" s="158"/>
      <c r="CW126" s="90"/>
      <c r="CX126" s="91"/>
      <c r="CY126" s="92"/>
      <c r="CZ126" s="93"/>
      <c r="DA126" s="94" t="s">
        <v>292</v>
      </c>
      <c r="DB126" s="95"/>
      <c r="DC126" s="96"/>
      <c r="DD126" s="97"/>
      <c r="DE126" s="98" t="s">
        <v>292</v>
      </c>
      <c r="DG126" s="89"/>
      <c r="DH126" s="158"/>
      <c r="DI126" s="90"/>
      <c r="DJ126" s="91"/>
      <c r="DK126" s="92"/>
      <c r="DL126" s="93"/>
      <c r="DM126" s="94" t="s">
        <v>292</v>
      </c>
      <c r="DN126" s="95"/>
      <c r="DO126" s="96"/>
      <c r="DP126" s="97"/>
      <c r="DQ126" s="98" t="s">
        <v>292</v>
      </c>
      <c r="DS126" s="89"/>
      <c r="DT126" s="158"/>
      <c r="DU126" s="90" t="str">
        <f t="shared" si="392"/>
        <v/>
      </c>
      <c r="DV126" s="91" t="str">
        <f t="shared" si="393"/>
        <v/>
      </c>
      <c r="DW126" s="92" t="str">
        <f t="shared" si="408"/>
        <v/>
      </c>
      <c r="DX126" s="93" t="str">
        <f t="shared" si="407"/>
        <v/>
      </c>
      <c r="DY126" s="94" t="str">
        <f t="shared" si="394"/>
        <v/>
      </c>
      <c r="DZ126" s="95" t="str">
        <f t="shared" si="395"/>
        <v/>
      </c>
      <c r="EA126" s="96" t="str">
        <f t="shared" si="396"/>
        <v/>
      </c>
      <c r="EB126" s="97" t="s">
        <v>292</v>
      </c>
      <c r="EC126" s="98" t="str">
        <f t="shared" si="397"/>
        <v/>
      </c>
      <c r="EE126" s="89"/>
      <c r="EF126" s="158"/>
      <c r="EG126" s="90" t="str">
        <f t="shared" si="398"/>
        <v/>
      </c>
      <c r="EH126" s="91" t="str">
        <f t="shared" si="399"/>
        <v/>
      </c>
      <c r="EI126" s="92" t="str">
        <f t="shared" si="400"/>
        <v/>
      </c>
      <c r="EJ126" s="93" t="str">
        <f t="shared" si="401"/>
        <v/>
      </c>
      <c r="EK126" s="94" t="str">
        <f t="shared" si="402"/>
        <v/>
      </c>
      <c r="EL126" s="95" t="str">
        <f t="shared" si="403"/>
        <v/>
      </c>
      <c r="EM126" s="96" t="str">
        <f t="shared" si="404"/>
        <v/>
      </c>
      <c r="EN126" s="97" t="str">
        <f t="shared" si="405"/>
        <v/>
      </c>
      <c r="EO126" s="98" t="str">
        <f t="shared" si="406"/>
        <v/>
      </c>
      <c r="EQ126" s="89"/>
      <c r="ER126" s="158"/>
      <c r="ES126" s="90" t="str">
        <f>IF(EW126="","",ES$3)</f>
        <v/>
      </c>
      <c r="ET126" s="91" t="str">
        <f>IF(EW126="","",ES$1)</f>
        <v/>
      </c>
      <c r="EU126" s="92"/>
      <c r="EV126" s="93"/>
      <c r="EW126" s="94" t="str">
        <f>IF(FD126="","",IF(ISNUMBER(SEARCH(":",FD126)),MID(FD126,FIND(":",FD126)+2,FIND("(",FD126)-FIND(":",FD126)-3),LEFT(FD126,FIND("(",FD126)-2)))</f>
        <v/>
      </c>
      <c r="EX126" s="95" t="str">
        <f>IF(FD126="","",MID(FD126,FIND("(",FD126)+1,4))</f>
        <v/>
      </c>
      <c r="EY126" s="96" t="str">
        <f>IF(ISNUMBER(SEARCH("*female*",FD126)),"female",IF(ISNUMBER(SEARCH("*male*",FD126)),"male",""))</f>
        <v/>
      </c>
      <c r="EZ126" s="97" t="str">
        <f>IF(FD126="","",IF(ISERROR(MID(FD126,FIND("male,",FD126)+6,(FIND(")",FD126)-(FIND("male,",FD126)+6))))=TRUE,"missing/error",MID(FD126,FIND("male,",FD126)+6,(FIND(")",FD126)-(FIND("male,",FD126)+6)))))</f>
        <v/>
      </c>
      <c r="FA126" s="98" t="str">
        <f>IF(EW126="","",(MID(EW126,(SEARCH("^^",SUBSTITUTE(EW126," ","^^",LEN(EW126)-LEN(SUBSTITUTE(EW126," ","")))))+1,99)&amp;"_"&amp;LEFT(EW126,FIND(" ",EW126)-1)&amp;"_"&amp;EX126))</f>
        <v/>
      </c>
      <c r="FC126" s="89"/>
      <c r="FD126" s="158"/>
      <c r="FE126" s="90">
        <f t="shared" si="282"/>
        <v>45291</v>
      </c>
      <c r="FF126" s="91" t="str">
        <f t="shared" si="283"/>
        <v>De Croo I</v>
      </c>
      <c r="FG126" s="93">
        <v>45221</v>
      </c>
      <c r="FH126" s="93">
        <f t="shared" si="285"/>
        <v>45291</v>
      </c>
      <c r="FI126" s="94" t="str">
        <f t="shared" si="286"/>
        <v>Paul Van Tigchelt</v>
      </c>
      <c r="FJ126" s="95" t="str">
        <f t="shared" si="287"/>
        <v>1973</v>
      </c>
      <c r="FK126" s="96" t="str">
        <f t="shared" si="288"/>
        <v>male</v>
      </c>
      <c r="FL126" s="97" t="str">
        <f t="shared" si="289"/>
        <v>be_ovld01</v>
      </c>
      <c r="FM126" s="98" t="str">
        <f t="shared" si="290"/>
        <v>Tigchelt_Paul_1973</v>
      </c>
      <c r="FO126" s="89"/>
      <c r="FP126" s="2" t="s">
        <v>1714</v>
      </c>
      <c r="FQ126" s="90" t="str">
        <f>IF(FU126="","",#REF!)</f>
        <v/>
      </c>
      <c r="FR126" s="91" t="str">
        <f>IF(FU126="","",FQ$1)</f>
        <v/>
      </c>
      <c r="FS126" s="92"/>
      <c r="FT126" s="93"/>
      <c r="FU126" s="94" t="str">
        <f>IF(GB126="","",IF(ISNUMBER(SEARCH(":",GB126)),MID(GB126,FIND(":",GB126)+2,FIND("(",GB126)-FIND(":",GB126)-3),LEFT(GB126,FIND("(",GB126)-2)))</f>
        <v/>
      </c>
      <c r="FV126" s="95" t="str">
        <f>IF(GB126="","",MID(GB126,FIND("(",GB126)+1,4))</f>
        <v/>
      </c>
      <c r="FW126" s="96" t="str">
        <f>IF(ISNUMBER(SEARCH("*female*",GB126)),"female",IF(ISNUMBER(SEARCH("*male*",GB126)),"male",""))</f>
        <v/>
      </c>
      <c r="FX126" s="97" t="str">
        <f>IF(GB126="","",IF(ISERROR(MID(GB126,FIND("male,",GB126)+6,(FIND(")",GB126)-(FIND("male,",GB126)+6))))=TRUE,"missing/error",MID(GB126,FIND("male,",GB126)+6,(FIND(")",GB126)-(FIND("male,",GB126)+6)))))</f>
        <v/>
      </c>
      <c r="FY126" s="98" t="str">
        <f>IF(FU126="","",(MID(FU126,(SEARCH("^^",SUBSTITUTE(FU126," ","^^",LEN(FU126)-LEN(SUBSTITUTE(FU126," ","")))))+1,99)&amp;"_"&amp;LEFT(FU126,FIND(" ",FU126)-1)&amp;"_"&amp;FV126))</f>
        <v/>
      </c>
      <c r="GA126" s="89"/>
      <c r="GB126" s="158"/>
      <c r="GC126" s="90" t="str">
        <f>IF(GG126="","",GC$3)</f>
        <v/>
      </c>
      <c r="GD126" s="91" t="str">
        <f>IF(GG126="","",GC$1)</f>
        <v/>
      </c>
      <c r="GE126" s="92"/>
      <c r="GF126" s="93"/>
      <c r="GG126" s="94" t="str">
        <f>IF(GN126="","",IF(ISNUMBER(SEARCH(":",GN126)),MID(GN126,FIND(":",GN126)+2,FIND("(",GN126)-FIND(":",GN126)-3),LEFT(GN126,FIND("(",GN126)-2)))</f>
        <v/>
      </c>
      <c r="GH126" s="95" t="str">
        <f>IF(GN126="","",MID(GN126,FIND("(",GN126)+1,4))</f>
        <v/>
      </c>
      <c r="GI126" s="96" t="str">
        <f>IF(ISNUMBER(SEARCH("*female*",GN126)),"female",IF(ISNUMBER(SEARCH("*male*",GN126)),"male",""))</f>
        <v/>
      </c>
      <c r="GJ126" s="97" t="str">
        <f>IF(GN126="","",IF(ISERROR(MID(GN126,FIND("male,",GN126)+6,(FIND(")",GN126)-(FIND("male,",GN126)+6))))=TRUE,"missing/error",MID(GN126,FIND("male,",GN126)+6,(FIND(")",GN126)-(FIND("male,",GN126)+6)))))</f>
        <v/>
      </c>
      <c r="GK126" s="98" t="str">
        <f>IF(GG126="","",(MID(GG126,(SEARCH("^^",SUBSTITUTE(GG126," ","^^",LEN(GG126)-LEN(SUBSTITUTE(GG126," ","")))))+1,99)&amp;"_"&amp;LEFT(GG126,FIND(" ",GG126)-1)&amp;"_"&amp;GH126))</f>
        <v/>
      </c>
      <c r="GM126" s="89"/>
      <c r="GN126" s="158"/>
      <c r="GO126" s="90" t="str">
        <f>IF(GS126="","",GO$3)</f>
        <v/>
      </c>
      <c r="GP126" s="91" t="str">
        <f>IF(GS126="","",GO$1)</f>
        <v/>
      </c>
      <c r="GQ126" s="92"/>
      <c r="GR126" s="93"/>
      <c r="GS126" s="94" t="str">
        <f>IF(GZ126="","",IF(ISNUMBER(SEARCH(":",GZ126)),MID(GZ126,FIND(":",GZ126)+2,FIND("(",GZ126)-FIND(":",GZ126)-3),LEFT(GZ126,FIND("(",GZ126)-2)))</f>
        <v/>
      </c>
      <c r="GT126" s="95" t="str">
        <f>IF(GZ126="","",MID(GZ126,FIND("(",GZ126)+1,4))</f>
        <v/>
      </c>
      <c r="GU126" s="96" t="str">
        <f>IF(ISNUMBER(SEARCH("*female*",GZ126)),"female",IF(ISNUMBER(SEARCH("*male*",GZ126)),"male",""))</f>
        <v/>
      </c>
      <c r="GV126" s="97" t="str">
        <f>IF(GZ126="","",IF(ISERROR(MID(GZ126,FIND("male,",GZ126)+6,(FIND(")",GZ126)-(FIND("male,",GZ126)+6))))=TRUE,"missing/error",MID(GZ126,FIND("male,",GZ126)+6,(FIND(")",GZ126)-(FIND("male,",GZ126)+6)))))</f>
        <v/>
      </c>
      <c r="GW126" s="98" t="str">
        <f>IF(GS126="","",(MID(GS126,(SEARCH("^^",SUBSTITUTE(GS126," ","^^",LEN(GS126)-LEN(SUBSTITUTE(GS126," ","")))))+1,99)&amp;"_"&amp;LEFT(GS126,FIND(" ",GS126)-1)&amp;"_"&amp;GT126))</f>
        <v/>
      </c>
      <c r="GY126" s="89"/>
      <c r="GZ126" s="158"/>
      <c r="HA126" s="90" t="str">
        <f>IF(HE126="","",HA$3)</f>
        <v/>
      </c>
      <c r="HB126" s="91" t="str">
        <f>IF(HE126="","",HA$1)</f>
        <v/>
      </c>
      <c r="HC126" s="92"/>
      <c r="HD126" s="93"/>
      <c r="HE126" s="94" t="str">
        <f>IF(HL126="","",IF(ISNUMBER(SEARCH(":",HL126)),MID(HL126,FIND(":",HL126)+2,FIND("(",HL126)-FIND(":",HL126)-3),LEFT(HL126,FIND("(",HL126)-2)))</f>
        <v/>
      </c>
      <c r="HF126" s="95" t="str">
        <f>IF(HL126="","",MID(HL126,FIND("(",HL126)+1,4))</f>
        <v/>
      </c>
      <c r="HG126" s="96" t="str">
        <f>IF(ISNUMBER(SEARCH("*female*",HL126)),"female",IF(ISNUMBER(SEARCH("*male*",HL126)),"male",""))</f>
        <v/>
      </c>
      <c r="HH126" s="97" t="str">
        <f>IF(HL126="","",IF(ISERROR(MID(HL126,FIND("male,",HL126)+6,(FIND(")",HL126)-(FIND("male,",HL126)+6))))=TRUE,"missing/error",MID(HL126,FIND("male,",HL126)+6,(FIND(")",HL126)-(FIND("male,",HL126)+6)))))</f>
        <v/>
      </c>
      <c r="HI126" s="98" t="str">
        <f>IF(HE126="","",(MID(HE126,(SEARCH("^^",SUBSTITUTE(HE126," ","^^",LEN(HE126)-LEN(SUBSTITUTE(HE126," ","")))))+1,99)&amp;"_"&amp;LEFT(HE126,FIND(" ",HE126)-1)&amp;"_"&amp;HF126))</f>
        <v/>
      </c>
      <c r="HK126" s="89"/>
      <c r="HL126" s="158"/>
      <c r="HM126" s="90" t="str">
        <f>IF(HQ126="","",HM$3)</f>
        <v/>
      </c>
      <c r="HN126" s="91" t="str">
        <f>IF(HQ126="","",HM$1)</f>
        <v/>
      </c>
      <c r="HO126" s="92"/>
      <c r="HP126" s="93"/>
      <c r="HQ126" s="94" t="str">
        <f>IF(HX126="","",IF(ISNUMBER(SEARCH(":",HX126)),MID(HX126,FIND(":",HX126)+2,FIND("(",HX126)-FIND(":",HX126)-3),LEFT(HX126,FIND("(",HX126)-2)))</f>
        <v/>
      </c>
      <c r="HR126" s="95" t="str">
        <f>IF(HX126="","",MID(HX126,FIND("(",HX126)+1,4))</f>
        <v/>
      </c>
      <c r="HS126" s="96" t="str">
        <f>IF(ISNUMBER(SEARCH("*female*",HX126)),"female",IF(ISNUMBER(SEARCH("*male*",HX126)),"male",""))</f>
        <v/>
      </c>
      <c r="HT126" s="97" t="str">
        <f>IF(HX126="","",IF(ISERROR(MID(HX126,FIND("male,",HX126)+6,(FIND(")",HX126)-(FIND("male,",HX126)+6))))=TRUE,"missing/error",MID(HX126,FIND("male,",HX126)+6,(FIND(")",HX126)-(FIND("male,",HX126)+6)))))</f>
        <v/>
      </c>
      <c r="HU126" s="98" t="str">
        <f>IF(HQ126="","",(MID(HQ126,(SEARCH("^^",SUBSTITUTE(HQ126," ","^^",LEN(HQ126)-LEN(SUBSTITUTE(HQ126," ","")))))+1,99)&amp;"_"&amp;LEFT(HQ126,FIND(" ",HQ126)-1)&amp;"_"&amp;HR126))</f>
        <v/>
      </c>
      <c r="HW126" s="89"/>
      <c r="HX126" s="158"/>
      <c r="HY126" s="90" t="str">
        <f>IF(IC126="","",HY$3)</f>
        <v/>
      </c>
      <c r="HZ126" s="91" t="str">
        <f>IF(IC126="","",HY$1)</f>
        <v/>
      </c>
      <c r="IA126" s="92"/>
      <c r="IB126" s="93"/>
      <c r="IC126" s="94" t="str">
        <f>IF(IJ126="","",IF(ISNUMBER(SEARCH(":",IJ126)),MID(IJ126,FIND(":",IJ126)+2,FIND("(",IJ126)-FIND(":",IJ126)-3),LEFT(IJ126,FIND("(",IJ126)-2)))</f>
        <v/>
      </c>
      <c r="ID126" s="95" t="str">
        <f>IF(IJ126="","",MID(IJ126,FIND("(",IJ126)+1,4))</f>
        <v/>
      </c>
      <c r="IE126" s="96" t="str">
        <f>IF(ISNUMBER(SEARCH("*female*",IJ126)),"female",IF(ISNUMBER(SEARCH("*male*",IJ126)),"male",""))</f>
        <v/>
      </c>
      <c r="IF126" s="97" t="str">
        <f>IF(IJ126="","",IF(ISERROR(MID(IJ126,FIND("male,",IJ126)+6,(FIND(")",IJ126)-(FIND("male,",IJ126)+6))))=TRUE,"missing/error",MID(IJ126,FIND("male,",IJ126)+6,(FIND(")",IJ126)-(FIND("male,",IJ126)+6)))))</f>
        <v/>
      </c>
      <c r="IG126" s="98" t="str">
        <f>IF(IC126="","",(MID(IC126,(SEARCH("^^",SUBSTITUTE(IC126," ","^^",LEN(IC126)-LEN(SUBSTITUTE(IC126," ","")))))+1,99)&amp;"_"&amp;LEFT(IC126,FIND(" ",IC126)-1)&amp;"_"&amp;ID126))</f>
        <v/>
      </c>
      <c r="II126" s="89"/>
      <c r="IJ126" s="158"/>
      <c r="IK126" s="90" t="str">
        <f>IF(IO126="","",IK$3)</f>
        <v/>
      </c>
      <c r="IL126" s="91" t="str">
        <f>IF(IO126="","",IK$1)</f>
        <v/>
      </c>
      <c r="IM126" s="92"/>
      <c r="IN126" s="93"/>
      <c r="IO126" s="94" t="str">
        <f>IF(IV126="","",IF(ISNUMBER(SEARCH(":",IV126)),MID(IV126,FIND(":",IV126)+2,FIND("(",IV126)-FIND(":",IV126)-3),LEFT(IV126,FIND("(",IV126)-2)))</f>
        <v/>
      </c>
      <c r="IP126" s="95" t="str">
        <f>IF(IV126="","",MID(IV126,FIND("(",IV126)+1,4))</f>
        <v/>
      </c>
      <c r="IQ126" s="96" t="str">
        <f>IF(ISNUMBER(SEARCH("*female*",IV126)),"female",IF(ISNUMBER(SEARCH("*male*",IV126)),"male",""))</f>
        <v/>
      </c>
      <c r="IR126" s="97" t="str">
        <f>IF(IV126="","",IF(ISERROR(MID(IV126,FIND("male,",IV126)+6,(FIND(")",IV126)-(FIND("male,",IV126)+6))))=TRUE,"missing/error",MID(IV126,FIND("male,",IV126)+6,(FIND(")",IV126)-(FIND("male,",IV126)+6)))))</f>
        <v/>
      </c>
      <c r="IS126" s="98" t="str">
        <f>IF(IO126="","",(MID(IO126,(SEARCH("^^",SUBSTITUTE(IO126," ","^^",LEN(IO126)-LEN(SUBSTITUTE(IO126," ","")))))+1,99)&amp;"_"&amp;LEFT(IO126,FIND(" ",IO126)-1)&amp;"_"&amp;IP126))</f>
        <v/>
      </c>
      <c r="IU126" s="89"/>
      <c r="IV126" s="158"/>
      <c r="IW126" s="90" t="str">
        <f>IF(JA126="","",IW$3)</f>
        <v/>
      </c>
      <c r="IX126" s="91" t="str">
        <f>IF(JA126="","",IW$1)</f>
        <v/>
      </c>
      <c r="IY126" s="92"/>
      <c r="IZ126" s="93"/>
      <c r="JA126" s="94" t="str">
        <f>IF(JH126="","",IF(ISNUMBER(SEARCH(":",JH126)),MID(JH126,FIND(":",JH126)+2,FIND("(",JH126)-FIND(":",JH126)-3),LEFT(JH126,FIND("(",JH126)-2)))</f>
        <v/>
      </c>
      <c r="JB126" s="95" t="str">
        <f>IF(JH126="","",MID(JH126,FIND("(",JH126)+1,4))</f>
        <v/>
      </c>
      <c r="JC126" s="96" t="str">
        <f>IF(ISNUMBER(SEARCH("*female*",JH126)),"female",IF(ISNUMBER(SEARCH("*male*",JH126)),"male",""))</f>
        <v/>
      </c>
      <c r="JD126" s="97" t="str">
        <f>IF(JH126="","",IF(ISERROR(MID(JH126,FIND("male,",JH126)+6,(FIND(")",JH126)-(FIND("male,",JH126)+6))))=TRUE,"missing/error",MID(JH126,FIND("male,",JH126)+6,(FIND(")",JH126)-(FIND("male,",JH126)+6)))))</f>
        <v/>
      </c>
      <c r="JE126" s="98" t="str">
        <f>IF(JA126="","",(MID(JA126,(SEARCH("^^",SUBSTITUTE(JA126," ","^^",LEN(JA126)-LEN(SUBSTITUTE(JA126," ","")))))+1,99)&amp;"_"&amp;LEFT(JA126,FIND(" ",JA126)-1)&amp;"_"&amp;JB126))</f>
        <v/>
      </c>
      <c r="JG126" s="89"/>
      <c r="JH126" s="146"/>
      <c r="JI126" s="90" t="str">
        <f>IF(JM126="","",JI$3)</f>
        <v/>
      </c>
      <c r="JJ126" s="91" t="str">
        <f>IF(JM126="","",JI$1)</f>
        <v/>
      </c>
      <c r="JK126" s="92"/>
      <c r="JL126" s="93"/>
      <c r="JM126" s="94" t="str">
        <f>IF(JT126="","",IF(ISNUMBER(SEARCH(":",JT126)),MID(JT126,FIND(":",JT126)+2,FIND("(",JT126)-FIND(":",JT126)-3),LEFT(JT126,FIND("(",JT126)-2)))</f>
        <v/>
      </c>
      <c r="JN126" s="95" t="str">
        <f>IF(JT126="","",MID(JT126,FIND("(",JT126)+1,4))</f>
        <v/>
      </c>
      <c r="JO126" s="96" t="str">
        <f>IF(ISNUMBER(SEARCH("*female*",JT126)),"female",IF(ISNUMBER(SEARCH("*male*",JT126)),"male",""))</f>
        <v/>
      </c>
      <c r="JP126" s="97" t="str">
        <f>IF(JT126="","",IF(ISERROR(MID(JT126,FIND("male,",JT126)+6,(FIND(")",JT126)-(FIND("male,",JT126)+6))))=TRUE,"missing/error",MID(JT126,FIND("male,",JT126)+6,(FIND(")",JT126)-(FIND("male,",JT126)+6)))))</f>
        <v/>
      </c>
      <c r="JQ126" s="98" t="str">
        <f>IF(JM126="","",(MID(JM126,(SEARCH("^^",SUBSTITUTE(JM126," ","^^",LEN(JM126)-LEN(SUBSTITUTE(JM126," ","")))))+1,99)&amp;"_"&amp;LEFT(JM126,FIND(" ",JM126)-1)&amp;"_"&amp;JN126))</f>
        <v/>
      </c>
      <c r="JS126" s="89"/>
      <c r="JT126" s="146"/>
      <c r="JU126" s="90" t="str">
        <f>IF(JY126="","",JU$3)</f>
        <v/>
      </c>
      <c r="JV126" s="91" t="str">
        <f>IF(JY126="","",JU$1)</f>
        <v/>
      </c>
      <c r="JW126" s="92"/>
      <c r="JX126" s="93"/>
      <c r="JY126" s="94" t="str">
        <f>IF(KF126="","",IF(ISNUMBER(SEARCH(":",KF126)),MID(KF126,FIND(":",KF126)+2,FIND("(",KF126)-FIND(":",KF126)-3),LEFT(KF126,FIND("(",KF126)-2)))</f>
        <v/>
      </c>
      <c r="JZ126" s="95" t="str">
        <f>IF(KF126="","",MID(KF126,FIND("(",KF126)+1,4))</f>
        <v/>
      </c>
      <c r="KA126" s="96" t="str">
        <f>IF(ISNUMBER(SEARCH("*female*",KF126)),"female",IF(ISNUMBER(SEARCH("*male*",KF126)),"male",""))</f>
        <v/>
      </c>
      <c r="KB126" s="97" t="str">
        <f>IF(KF126="","",IF(ISERROR(MID(KF126,FIND("male,",KF126)+6,(FIND(")",KF126)-(FIND("male,",KF126)+6))))=TRUE,"missing/error",MID(KF126,FIND("male,",KF126)+6,(FIND(")",KF126)-(FIND("male,",KF126)+6)))))</f>
        <v/>
      </c>
      <c r="KC126" s="98" t="str">
        <f>IF(JY126="","",(MID(JY126,(SEARCH("^^",SUBSTITUTE(JY126," ","^^",LEN(JY126)-LEN(SUBSTITUTE(JY126," ","")))))+1,99)&amp;"_"&amp;LEFT(JY126,FIND(" ",JY126)-1)&amp;"_"&amp;JZ126))</f>
        <v/>
      </c>
      <c r="KE126" s="89"/>
      <c r="KF126" s="146"/>
    </row>
    <row r="127" spans="1:292" ht="13.5" customHeight="1">
      <c r="A127" s="16"/>
      <c r="B127" s="2" t="s">
        <v>1529</v>
      </c>
      <c r="D127" s="2" t="s">
        <v>1035</v>
      </c>
      <c r="E127" s="90"/>
      <c r="F127" s="91"/>
      <c r="G127" s="92"/>
      <c r="H127" s="93"/>
      <c r="I127" s="94"/>
      <c r="J127" s="95"/>
      <c r="K127" s="96"/>
      <c r="L127" s="97"/>
      <c r="M127" s="98"/>
      <c r="O127" s="89"/>
      <c r="P127" s="158"/>
      <c r="Q127" s="90"/>
      <c r="R127" s="91"/>
      <c r="S127" s="92"/>
      <c r="T127" s="93"/>
      <c r="U127" s="94"/>
      <c r="V127" s="95"/>
      <c r="W127" s="96"/>
      <c r="X127" s="97"/>
      <c r="Y127" s="98"/>
      <c r="AA127" s="89"/>
      <c r="AB127" s="158"/>
      <c r="AC127" s="90"/>
      <c r="AD127" s="91"/>
      <c r="AE127" s="92"/>
      <c r="AF127" s="93"/>
      <c r="AG127" s="94"/>
      <c r="AH127" s="95"/>
      <c r="AI127" s="96"/>
      <c r="AJ127" s="97"/>
      <c r="AK127" s="98"/>
      <c r="AM127" s="89"/>
      <c r="AN127" s="158"/>
      <c r="AO127" s="90"/>
      <c r="AP127" s="91"/>
      <c r="AQ127" s="92"/>
      <c r="AR127" s="93"/>
      <c r="AS127" s="94"/>
      <c r="AT127" s="95"/>
      <c r="AU127" s="96"/>
      <c r="AV127" s="97"/>
      <c r="AW127" s="98"/>
      <c r="AY127" s="89"/>
      <c r="AZ127" s="158"/>
      <c r="BA127" s="90"/>
      <c r="BB127" s="91"/>
      <c r="BC127" s="92"/>
      <c r="BD127" s="93"/>
      <c r="BE127" s="94"/>
      <c r="BF127" s="95"/>
      <c r="BG127" s="96"/>
      <c r="BH127" s="97"/>
      <c r="BI127" s="98"/>
      <c r="BK127" s="89"/>
      <c r="BL127" s="158"/>
      <c r="BM127" s="90"/>
      <c r="BN127" s="91"/>
      <c r="BO127" s="92"/>
      <c r="BP127" s="93"/>
      <c r="BQ127" s="94"/>
      <c r="BR127" s="95"/>
      <c r="BS127" s="96"/>
      <c r="BT127" s="97"/>
      <c r="BU127" s="98"/>
      <c r="BW127" s="89"/>
      <c r="BX127" s="158"/>
      <c r="BY127" s="90"/>
      <c r="BZ127" s="91"/>
      <c r="CA127" s="92"/>
      <c r="CB127" s="93"/>
      <c r="CC127" s="94"/>
      <c r="CD127" s="95"/>
      <c r="CE127" s="96"/>
      <c r="CF127" s="97"/>
      <c r="CG127" s="98"/>
      <c r="CI127" s="89"/>
      <c r="CJ127" s="158"/>
      <c r="CK127" s="90"/>
      <c r="CL127" s="91"/>
      <c r="CM127" s="92"/>
      <c r="CN127" s="93"/>
      <c r="CO127" s="94"/>
      <c r="CP127" s="95"/>
      <c r="CQ127" s="96"/>
      <c r="CR127" s="97"/>
      <c r="CS127" s="98"/>
      <c r="CU127" s="89"/>
      <c r="CV127" s="158"/>
      <c r="CW127" s="90"/>
      <c r="CX127" s="91"/>
      <c r="CY127" s="92"/>
      <c r="CZ127" s="93"/>
      <c r="DA127" s="94"/>
      <c r="DB127" s="95"/>
      <c r="DC127" s="96"/>
      <c r="DD127" s="97"/>
      <c r="DE127" s="98"/>
      <c r="DG127" s="89"/>
      <c r="DH127" s="158"/>
      <c r="DI127" s="90"/>
      <c r="DJ127" s="91"/>
      <c r="DK127" s="92"/>
      <c r="DL127" s="93"/>
      <c r="DM127" s="94"/>
      <c r="DN127" s="95"/>
      <c r="DO127" s="96"/>
      <c r="DP127" s="97"/>
      <c r="DQ127" s="98"/>
      <c r="DS127" s="89"/>
      <c r="DT127" s="158"/>
      <c r="DU127" s="90">
        <f t="shared" si="392"/>
        <v>41923</v>
      </c>
      <c r="DV127" s="91" t="str">
        <f t="shared" si="393"/>
        <v>Di Rupo I</v>
      </c>
      <c r="DW127" s="92">
        <f t="shared" si="408"/>
        <v>40883</v>
      </c>
      <c r="DX127" s="93">
        <f t="shared" si="407"/>
        <v>41923</v>
      </c>
      <c r="DY127" s="94" t="str">
        <f t="shared" si="394"/>
        <v>Maggie De Block</v>
      </c>
      <c r="DZ127" s="95" t="str">
        <f t="shared" si="395"/>
        <v>1966</v>
      </c>
      <c r="EA127" s="96" t="str">
        <f t="shared" si="396"/>
        <v>female</v>
      </c>
      <c r="EB127" s="97" t="s">
        <v>621</v>
      </c>
      <c r="EC127" s="98" t="str">
        <f t="shared" si="397"/>
        <v>Block_Maggie_1966</v>
      </c>
      <c r="EE127" s="89"/>
      <c r="EF127" s="158" t="s">
        <v>1244</v>
      </c>
      <c r="EG127" s="90" t="str">
        <f t="shared" si="398"/>
        <v/>
      </c>
      <c r="EH127" s="91" t="str">
        <f t="shared" si="399"/>
        <v/>
      </c>
      <c r="EI127" s="92" t="str">
        <f t="shared" si="400"/>
        <v/>
      </c>
      <c r="EJ127" s="93" t="str">
        <f t="shared" si="401"/>
        <v/>
      </c>
      <c r="EK127" s="94" t="str">
        <f t="shared" si="402"/>
        <v/>
      </c>
      <c r="EL127" s="95" t="str">
        <f t="shared" si="403"/>
        <v/>
      </c>
      <c r="EM127" s="96" t="str">
        <f t="shared" si="404"/>
        <v/>
      </c>
      <c r="EN127" s="97" t="str">
        <f t="shared" si="405"/>
        <v/>
      </c>
      <c r="EO127" s="98" t="str">
        <f t="shared" si="406"/>
        <v/>
      </c>
      <c r="EQ127" s="89"/>
      <c r="ER127" s="158"/>
      <c r="ES127" s="90"/>
      <c r="ET127" s="91"/>
      <c r="EU127" s="92"/>
      <c r="EV127" s="93"/>
      <c r="EW127" s="94"/>
      <c r="EX127" s="95"/>
      <c r="EY127" s="96"/>
      <c r="EZ127" s="97"/>
      <c r="FA127" s="98"/>
      <c r="FC127" s="89"/>
      <c r="FD127" s="158"/>
      <c r="FE127" s="90" t="str">
        <f t="shared" si="282"/>
        <v/>
      </c>
      <c r="FF127" s="91" t="str">
        <f t="shared" si="283"/>
        <v/>
      </c>
      <c r="FG127" s="92" t="str">
        <f t="shared" si="284"/>
        <v/>
      </c>
      <c r="FH127" s="93" t="str">
        <f t="shared" si="285"/>
        <v/>
      </c>
      <c r="FI127" s="94" t="str">
        <f t="shared" si="286"/>
        <v/>
      </c>
      <c r="FJ127" s="95" t="str">
        <f t="shared" si="287"/>
        <v/>
      </c>
      <c r="FK127" s="96" t="str">
        <f t="shared" si="288"/>
        <v/>
      </c>
      <c r="FL127" s="97" t="str">
        <f t="shared" si="289"/>
        <v/>
      </c>
      <c r="FM127" s="98" t="str">
        <f t="shared" si="290"/>
        <v/>
      </c>
      <c r="FO127" s="89"/>
      <c r="FP127" s="217"/>
      <c r="FQ127" s="90"/>
      <c r="FR127" s="91"/>
      <c r="FS127" s="92"/>
      <c r="FT127" s="93"/>
      <c r="FU127" s="94"/>
      <c r="FV127" s="95"/>
      <c r="FW127" s="96"/>
      <c r="FX127" s="97"/>
      <c r="FY127" s="98"/>
      <c r="GA127" s="89"/>
      <c r="GB127" s="158"/>
      <c r="GC127" s="90"/>
      <c r="GD127" s="91"/>
      <c r="GE127" s="92"/>
      <c r="GF127" s="93"/>
      <c r="GG127" s="94"/>
      <c r="GH127" s="95"/>
      <c r="GI127" s="96"/>
      <c r="GJ127" s="97"/>
      <c r="GK127" s="98"/>
      <c r="GM127" s="89"/>
      <c r="GN127" s="158"/>
      <c r="GO127" s="90"/>
      <c r="GP127" s="91"/>
      <c r="GQ127" s="92"/>
      <c r="GR127" s="93"/>
      <c r="GS127" s="94"/>
      <c r="GT127" s="95"/>
      <c r="GU127" s="96"/>
      <c r="GV127" s="97"/>
      <c r="GW127" s="98"/>
      <c r="GY127" s="89"/>
      <c r="GZ127" s="158"/>
      <c r="HA127" s="90"/>
      <c r="HB127" s="91"/>
      <c r="HC127" s="92"/>
      <c r="HD127" s="93"/>
      <c r="HE127" s="94"/>
      <c r="HF127" s="95"/>
      <c r="HG127" s="96"/>
      <c r="HH127" s="97"/>
      <c r="HI127" s="98"/>
      <c r="HK127" s="89"/>
      <c r="HL127" s="158"/>
      <c r="HM127" s="90"/>
      <c r="HN127" s="91"/>
      <c r="HO127" s="92"/>
      <c r="HP127" s="93"/>
      <c r="HQ127" s="94"/>
      <c r="HR127" s="95"/>
      <c r="HS127" s="96"/>
      <c r="HT127" s="97"/>
      <c r="HU127" s="98"/>
      <c r="HW127" s="89"/>
      <c r="HX127" s="158"/>
      <c r="HY127" s="90"/>
      <c r="HZ127" s="91"/>
      <c r="IA127" s="92"/>
      <c r="IB127" s="93"/>
      <c r="IC127" s="94"/>
      <c r="ID127" s="95"/>
      <c r="IE127" s="96"/>
      <c r="IF127" s="97"/>
      <c r="IG127" s="98"/>
      <c r="II127" s="89"/>
      <c r="IJ127" s="158"/>
      <c r="IK127" s="90"/>
      <c r="IL127" s="91"/>
      <c r="IM127" s="92"/>
      <c r="IN127" s="93"/>
      <c r="IO127" s="94"/>
      <c r="IP127" s="95"/>
      <c r="IQ127" s="96"/>
      <c r="IR127" s="97"/>
      <c r="IS127" s="98"/>
      <c r="IU127" s="89"/>
      <c r="IV127" s="158"/>
      <c r="IW127" s="90"/>
      <c r="IX127" s="91"/>
      <c r="IY127" s="92"/>
      <c r="IZ127" s="93"/>
      <c r="JA127" s="94"/>
      <c r="JB127" s="95"/>
      <c r="JC127" s="96"/>
      <c r="JD127" s="97"/>
      <c r="JE127" s="98"/>
      <c r="JG127" s="89"/>
      <c r="JH127" s="146"/>
      <c r="JI127" s="90"/>
      <c r="JJ127" s="91"/>
      <c r="JK127" s="92"/>
      <c r="JL127" s="93"/>
      <c r="JM127" s="94"/>
      <c r="JN127" s="95"/>
      <c r="JO127" s="96"/>
      <c r="JP127" s="97"/>
      <c r="JQ127" s="98"/>
      <c r="JS127" s="89"/>
      <c r="JT127" s="146"/>
      <c r="JU127" s="90"/>
      <c r="JV127" s="91"/>
      <c r="JW127" s="92"/>
      <c r="JX127" s="93"/>
      <c r="JY127" s="94"/>
      <c r="JZ127" s="95"/>
      <c r="KA127" s="96"/>
      <c r="KB127" s="97"/>
      <c r="KC127" s="98"/>
      <c r="KE127" s="89"/>
      <c r="KF127" s="146"/>
    </row>
    <row r="128" spans="1:292" ht="13.5" customHeight="1">
      <c r="A128" s="16"/>
      <c r="B128" s="2" t="s">
        <v>1044</v>
      </c>
      <c r="D128" s="2" t="s">
        <v>1045</v>
      </c>
      <c r="E128" s="90"/>
      <c r="F128" s="91"/>
      <c r="G128" s="92"/>
      <c r="H128" s="93"/>
      <c r="I128" s="94" t="s">
        <v>292</v>
      </c>
      <c r="J128" s="95"/>
      <c r="K128" s="96"/>
      <c r="L128" s="97"/>
      <c r="M128" s="98" t="s">
        <v>292</v>
      </c>
      <c r="O128" s="89"/>
      <c r="P128" s="158"/>
      <c r="Q128" s="90"/>
      <c r="R128" s="91"/>
      <c r="S128" s="92"/>
      <c r="T128" s="93"/>
      <c r="U128" s="94" t="s">
        <v>292</v>
      </c>
      <c r="V128" s="95"/>
      <c r="W128" s="96"/>
      <c r="X128" s="97"/>
      <c r="Y128" s="98" t="s">
        <v>292</v>
      </c>
      <c r="AA128" s="89"/>
      <c r="AB128" s="158"/>
      <c r="AC128" s="90"/>
      <c r="AD128" s="91"/>
      <c r="AE128" s="92"/>
      <c r="AF128" s="93"/>
      <c r="AG128" s="94" t="s">
        <v>292</v>
      </c>
      <c r="AH128" s="95"/>
      <c r="AI128" s="96"/>
      <c r="AJ128" s="97"/>
      <c r="AK128" s="98" t="s">
        <v>292</v>
      </c>
      <c r="AM128" s="89"/>
      <c r="AN128" s="158"/>
      <c r="AO128" s="90"/>
      <c r="AP128" s="91"/>
      <c r="AQ128" s="92"/>
      <c r="AR128" s="93"/>
      <c r="AS128" s="94" t="s">
        <v>292</v>
      </c>
      <c r="AT128" s="95"/>
      <c r="AU128" s="96"/>
      <c r="AV128" s="97"/>
      <c r="AW128" s="98" t="s">
        <v>292</v>
      </c>
      <c r="AY128" s="89"/>
      <c r="AZ128" s="158"/>
      <c r="BA128" s="90"/>
      <c r="BB128" s="91"/>
      <c r="BC128" s="92"/>
      <c r="BD128" s="93"/>
      <c r="BE128" s="94" t="s">
        <v>292</v>
      </c>
      <c r="BF128" s="95"/>
      <c r="BG128" s="96"/>
      <c r="BH128" s="97"/>
      <c r="BI128" s="98" t="s">
        <v>292</v>
      </c>
      <c r="BK128" s="89"/>
      <c r="BL128" s="158"/>
      <c r="BM128" s="90"/>
      <c r="BN128" s="91"/>
      <c r="BO128" s="92"/>
      <c r="BP128" s="93"/>
      <c r="BQ128" s="94" t="s">
        <v>292</v>
      </c>
      <c r="BR128" s="95"/>
      <c r="BS128" s="96"/>
      <c r="BT128" s="97"/>
      <c r="BU128" s="98" t="s">
        <v>292</v>
      </c>
      <c r="BW128" s="89"/>
      <c r="BX128" s="158"/>
      <c r="BY128" s="90"/>
      <c r="BZ128" s="91"/>
      <c r="CA128" s="92"/>
      <c r="CB128" s="93"/>
      <c r="CC128" s="94" t="s">
        <v>292</v>
      </c>
      <c r="CD128" s="95"/>
      <c r="CE128" s="96"/>
      <c r="CF128" s="97"/>
      <c r="CG128" s="98" t="s">
        <v>292</v>
      </c>
      <c r="CI128" s="89"/>
      <c r="CJ128" s="158"/>
      <c r="CK128" s="90">
        <v>39814</v>
      </c>
      <c r="CL128" s="91" t="s">
        <v>443</v>
      </c>
      <c r="CM128" s="92">
        <v>39527</v>
      </c>
      <c r="CN128" s="93">
        <v>39812</v>
      </c>
      <c r="CO128" s="94" t="s">
        <v>843</v>
      </c>
      <c r="CP128" s="95">
        <v>1958</v>
      </c>
      <c r="CQ128" s="96" t="s">
        <v>790</v>
      </c>
      <c r="CR128" s="97" t="s">
        <v>296</v>
      </c>
      <c r="CS128" s="98" t="s">
        <v>844</v>
      </c>
      <c r="CU128" s="89"/>
      <c r="CV128" s="158"/>
      <c r="CW128" s="90"/>
      <c r="CX128" s="91"/>
      <c r="CY128" s="92"/>
      <c r="CZ128" s="93"/>
      <c r="DA128" s="94" t="s">
        <v>292</v>
      </c>
      <c r="DB128" s="95"/>
      <c r="DC128" s="96"/>
      <c r="DD128" s="97"/>
      <c r="DE128" s="98" t="s">
        <v>292</v>
      </c>
      <c r="DG128" s="89"/>
      <c r="DH128" s="158"/>
      <c r="DI128" s="90"/>
      <c r="DJ128" s="91"/>
      <c r="DK128" s="92"/>
      <c r="DL128" s="313"/>
      <c r="DM128" s="94" t="s">
        <v>292</v>
      </c>
      <c r="DN128" s="95"/>
      <c r="DO128" s="96"/>
      <c r="DP128" s="97"/>
      <c r="DQ128" s="98" t="s">
        <v>292</v>
      </c>
      <c r="DS128" s="89"/>
      <c r="DT128" s="158"/>
      <c r="DU128" s="90" t="str">
        <f t="shared" si="392"/>
        <v/>
      </c>
      <c r="DV128" s="91" t="str">
        <f t="shared" si="393"/>
        <v/>
      </c>
      <c r="DW128" s="92" t="str">
        <f t="shared" si="408"/>
        <v/>
      </c>
      <c r="DX128" s="93" t="str">
        <f t="shared" si="407"/>
        <v/>
      </c>
      <c r="DY128" s="94" t="str">
        <f t="shared" si="394"/>
        <v/>
      </c>
      <c r="DZ128" s="95" t="str">
        <f t="shared" si="395"/>
        <v/>
      </c>
      <c r="EA128" s="96" t="str">
        <f t="shared" si="396"/>
        <v/>
      </c>
      <c r="EB128" s="97" t="s">
        <v>292</v>
      </c>
      <c r="EC128" s="98" t="str">
        <f t="shared" si="397"/>
        <v/>
      </c>
      <c r="EE128" s="89"/>
      <c r="EF128" s="158"/>
      <c r="EG128" s="90" t="str">
        <f t="shared" si="398"/>
        <v/>
      </c>
      <c r="EH128" s="91" t="str">
        <f t="shared" si="399"/>
        <v/>
      </c>
      <c r="EI128" s="92" t="str">
        <f t="shared" si="400"/>
        <v/>
      </c>
      <c r="EJ128" s="93" t="str">
        <f t="shared" si="401"/>
        <v/>
      </c>
      <c r="EK128" s="94" t="str">
        <f t="shared" si="402"/>
        <v/>
      </c>
      <c r="EL128" s="95" t="str">
        <f t="shared" si="403"/>
        <v/>
      </c>
      <c r="EM128" s="96" t="str">
        <f t="shared" si="404"/>
        <v/>
      </c>
      <c r="EN128" s="97" t="str">
        <f t="shared" si="405"/>
        <v/>
      </c>
      <c r="EO128" s="98" t="str">
        <f t="shared" si="406"/>
        <v/>
      </c>
      <c r="EQ128" s="89"/>
      <c r="ER128" s="158"/>
      <c r="ES128" s="90" t="str">
        <f>IF(EW128="","",ES$3)</f>
        <v/>
      </c>
      <c r="ET128" s="91" t="str">
        <f>IF(EW128="","",ES$1)</f>
        <v/>
      </c>
      <c r="EU128" s="92"/>
      <c r="EV128" s="93"/>
      <c r="EW128" s="94" t="str">
        <f>IF(FD128="","",IF(ISNUMBER(SEARCH(":",FD128)),MID(FD128,FIND(":",FD128)+2,FIND("(",FD128)-FIND(":",FD128)-3),LEFT(FD128,FIND("(",FD128)-2)))</f>
        <v/>
      </c>
      <c r="EX128" s="95" t="str">
        <f>IF(FD128="","",MID(FD128,FIND("(",FD128)+1,4))</f>
        <v/>
      </c>
      <c r="EY128" s="96" t="str">
        <f>IF(ISNUMBER(SEARCH("*female*",FD128)),"female",IF(ISNUMBER(SEARCH("*male*",FD128)),"male",""))</f>
        <v/>
      </c>
      <c r="EZ128" s="97" t="str">
        <f>IF(FD128="","",IF(ISERROR(MID(FD128,FIND("male,",FD128)+6,(FIND(")",FD128)-(FIND("male,",FD128)+6))))=TRUE,"missing/error",MID(FD128,FIND("male,",FD128)+6,(FIND(")",FD128)-(FIND("male,",FD128)+6)))))</f>
        <v/>
      </c>
      <c r="FA128" s="98" t="str">
        <f>IF(EW128="","",(MID(EW128,(SEARCH("^^",SUBSTITUTE(EW128," ","^^",LEN(EW128)-LEN(SUBSTITUTE(EW128," ","")))))+1,99)&amp;"_"&amp;LEFT(EW128,FIND(" ",EW128)-1)&amp;"_"&amp;EX128))</f>
        <v/>
      </c>
      <c r="FC128" s="89"/>
      <c r="FD128" s="158"/>
      <c r="FE128" s="90" t="str">
        <f t="shared" si="282"/>
        <v/>
      </c>
      <c r="FF128" s="91" t="str">
        <f t="shared" si="283"/>
        <v/>
      </c>
      <c r="FG128" s="92" t="str">
        <f t="shared" si="284"/>
        <v/>
      </c>
      <c r="FH128" s="93" t="str">
        <f t="shared" si="285"/>
        <v/>
      </c>
      <c r="FI128" s="94" t="str">
        <f t="shared" si="286"/>
        <v/>
      </c>
      <c r="FJ128" s="95" t="str">
        <f t="shared" si="287"/>
        <v/>
      </c>
      <c r="FK128" s="96" t="str">
        <f t="shared" si="288"/>
        <v/>
      </c>
      <c r="FL128" s="97" t="str">
        <f t="shared" si="289"/>
        <v/>
      </c>
      <c r="FM128" s="98" t="str">
        <f t="shared" si="290"/>
        <v/>
      </c>
      <c r="FO128" s="89"/>
      <c r="FP128" s="217"/>
      <c r="FQ128" s="90" t="str">
        <f>IF(FU128="","",#REF!)</f>
        <v/>
      </c>
      <c r="FR128" s="91" t="str">
        <f>IF(FU128="","",FQ$1)</f>
        <v/>
      </c>
      <c r="FS128" s="92"/>
      <c r="FT128" s="93"/>
      <c r="FU128" s="94" t="str">
        <f>IF(GB128="","",IF(ISNUMBER(SEARCH(":",GB128)),MID(GB128,FIND(":",GB128)+2,FIND("(",GB128)-FIND(":",GB128)-3),LEFT(GB128,FIND("(",GB128)-2)))</f>
        <v/>
      </c>
      <c r="FV128" s="95" t="str">
        <f>IF(GB128="","",MID(GB128,FIND("(",GB128)+1,4))</f>
        <v/>
      </c>
      <c r="FW128" s="96" t="str">
        <f>IF(ISNUMBER(SEARCH("*female*",GB128)),"female",IF(ISNUMBER(SEARCH("*male*",GB128)),"male",""))</f>
        <v/>
      </c>
      <c r="FX128" s="97" t="str">
        <f>IF(GB128="","",IF(ISERROR(MID(GB128,FIND("male,",GB128)+6,(FIND(")",GB128)-(FIND("male,",GB128)+6))))=TRUE,"missing/error",MID(GB128,FIND("male,",GB128)+6,(FIND(")",GB128)-(FIND("male,",GB128)+6)))))</f>
        <v/>
      </c>
      <c r="FY128" s="98" t="str">
        <f>IF(FU128="","",(MID(FU128,(SEARCH("^^",SUBSTITUTE(FU128," ","^^",LEN(FU128)-LEN(SUBSTITUTE(FU128," ","")))))+1,99)&amp;"_"&amp;LEFT(FU128,FIND(" ",FU128)-1)&amp;"_"&amp;FV128))</f>
        <v/>
      </c>
      <c r="GA128" s="89"/>
      <c r="GB128" s="158"/>
      <c r="GC128" s="90" t="str">
        <f>IF(GG128="","",GC$3)</f>
        <v/>
      </c>
      <c r="GD128" s="91" t="str">
        <f>IF(GG128="","",GC$1)</f>
        <v/>
      </c>
      <c r="GE128" s="92"/>
      <c r="GF128" s="93"/>
      <c r="GG128" s="94" t="str">
        <f>IF(GN128="","",IF(ISNUMBER(SEARCH(":",GN128)),MID(GN128,FIND(":",GN128)+2,FIND("(",GN128)-FIND(":",GN128)-3),LEFT(GN128,FIND("(",GN128)-2)))</f>
        <v/>
      </c>
      <c r="GH128" s="95" t="str">
        <f>IF(GN128="","",MID(GN128,FIND("(",GN128)+1,4))</f>
        <v/>
      </c>
      <c r="GI128" s="96" t="str">
        <f>IF(ISNUMBER(SEARCH("*female*",GN128)),"female",IF(ISNUMBER(SEARCH("*male*",GN128)),"male",""))</f>
        <v/>
      </c>
      <c r="GJ128" s="97" t="str">
        <f>IF(GN128="","",IF(ISERROR(MID(GN128,FIND("male,",GN128)+6,(FIND(")",GN128)-(FIND("male,",GN128)+6))))=TRUE,"missing/error",MID(GN128,FIND("male,",GN128)+6,(FIND(")",GN128)-(FIND("male,",GN128)+6)))))</f>
        <v/>
      </c>
      <c r="GK128" s="98" t="str">
        <f>IF(GG128="","",(MID(GG128,(SEARCH("^^",SUBSTITUTE(GG128," ","^^",LEN(GG128)-LEN(SUBSTITUTE(GG128," ","")))))+1,99)&amp;"_"&amp;LEFT(GG128,FIND(" ",GG128)-1)&amp;"_"&amp;GH128))</f>
        <v/>
      </c>
      <c r="GM128" s="89"/>
      <c r="GN128" s="158"/>
      <c r="GO128" s="90" t="str">
        <f>IF(GS128="","",GO$3)</f>
        <v/>
      </c>
      <c r="GP128" s="91" t="str">
        <f>IF(GS128="","",GO$1)</f>
        <v/>
      </c>
      <c r="GQ128" s="92"/>
      <c r="GR128" s="93"/>
      <c r="GS128" s="94" t="str">
        <f>IF(GZ128="","",IF(ISNUMBER(SEARCH(":",GZ128)),MID(GZ128,FIND(":",GZ128)+2,FIND("(",GZ128)-FIND(":",GZ128)-3),LEFT(GZ128,FIND("(",GZ128)-2)))</f>
        <v/>
      </c>
      <c r="GT128" s="95" t="str">
        <f>IF(GZ128="","",MID(GZ128,FIND("(",GZ128)+1,4))</f>
        <v/>
      </c>
      <c r="GU128" s="96" t="str">
        <f>IF(ISNUMBER(SEARCH("*female*",GZ128)),"female",IF(ISNUMBER(SEARCH("*male*",GZ128)),"male",""))</f>
        <v/>
      </c>
      <c r="GV128" s="97" t="str">
        <f>IF(GZ128="","",IF(ISERROR(MID(GZ128,FIND("male,",GZ128)+6,(FIND(")",GZ128)-(FIND("male,",GZ128)+6))))=TRUE,"missing/error",MID(GZ128,FIND("male,",GZ128)+6,(FIND(")",GZ128)-(FIND("male,",GZ128)+6)))))</f>
        <v/>
      </c>
      <c r="GW128" s="98" t="str">
        <f>IF(GS128="","",(MID(GS128,(SEARCH("^^",SUBSTITUTE(GS128," ","^^",LEN(GS128)-LEN(SUBSTITUTE(GS128," ","")))))+1,99)&amp;"_"&amp;LEFT(GS128,FIND(" ",GS128)-1)&amp;"_"&amp;GT128))</f>
        <v/>
      </c>
      <c r="GY128" s="89"/>
      <c r="GZ128" s="158"/>
      <c r="HA128" s="90" t="str">
        <f>IF(HE128="","",HA$3)</f>
        <v/>
      </c>
      <c r="HB128" s="91" t="str">
        <f>IF(HE128="","",HA$1)</f>
        <v/>
      </c>
      <c r="HC128" s="92"/>
      <c r="HD128" s="93"/>
      <c r="HE128" s="94" t="str">
        <f>IF(HL128="","",IF(ISNUMBER(SEARCH(":",HL128)),MID(HL128,FIND(":",HL128)+2,FIND("(",HL128)-FIND(":",HL128)-3),LEFT(HL128,FIND("(",HL128)-2)))</f>
        <v/>
      </c>
      <c r="HF128" s="95" t="str">
        <f>IF(HL128="","",MID(HL128,FIND("(",HL128)+1,4))</f>
        <v/>
      </c>
      <c r="HG128" s="96" t="str">
        <f>IF(ISNUMBER(SEARCH("*female*",HL128)),"female",IF(ISNUMBER(SEARCH("*male*",HL128)),"male",""))</f>
        <v/>
      </c>
      <c r="HH128" s="97" t="str">
        <f>IF(HL128="","",IF(ISERROR(MID(HL128,FIND("male,",HL128)+6,(FIND(")",HL128)-(FIND("male,",HL128)+6))))=TRUE,"missing/error",MID(HL128,FIND("male,",HL128)+6,(FIND(")",HL128)-(FIND("male,",HL128)+6)))))</f>
        <v/>
      </c>
      <c r="HI128" s="98" t="str">
        <f>IF(HE128="","",(MID(HE128,(SEARCH("^^",SUBSTITUTE(HE128," ","^^",LEN(HE128)-LEN(SUBSTITUTE(HE128," ","")))))+1,99)&amp;"_"&amp;LEFT(HE128,FIND(" ",HE128)-1)&amp;"_"&amp;HF128))</f>
        <v/>
      </c>
      <c r="HK128" s="89"/>
      <c r="HL128" s="158"/>
      <c r="HM128" s="90" t="str">
        <f>IF(HQ128="","",HM$3)</f>
        <v/>
      </c>
      <c r="HN128" s="91" t="str">
        <f>IF(HQ128="","",HM$1)</f>
        <v/>
      </c>
      <c r="HO128" s="92"/>
      <c r="HP128" s="93"/>
      <c r="HQ128" s="94" t="str">
        <f>IF(HX128="","",IF(ISNUMBER(SEARCH(":",HX128)),MID(HX128,FIND(":",HX128)+2,FIND("(",HX128)-FIND(":",HX128)-3),LEFT(HX128,FIND("(",HX128)-2)))</f>
        <v/>
      </c>
      <c r="HR128" s="95" t="str">
        <f>IF(HX128="","",MID(HX128,FIND("(",HX128)+1,4))</f>
        <v/>
      </c>
      <c r="HS128" s="96" t="str">
        <f>IF(ISNUMBER(SEARCH("*female*",HX128)),"female",IF(ISNUMBER(SEARCH("*male*",HX128)),"male",""))</f>
        <v/>
      </c>
      <c r="HT128" s="97" t="str">
        <f>IF(HX128="","",IF(ISERROR(MID(HX128,FIND("male,",HX128)+6,(FIND(")",HX128)-(FIND("male,",HX128)+6))))=TRUE,"missing/error",MID(HX128,FIND("male,",HX128)+6,(FIND(")",HX128)-(FIND("male,",HX128)+6)))))</f>
        <v/>
      </c>
      <c r="HU128" s="98" t="str">
        <f>IF(HQ128="","",(MID(HQ128,(SEARCH("^^",SUBSTITUTE(HQ128," ","^^",LEN(HQ128)-LEN(SUBSTITUTE(HQ128," ","")))))+1,99)&amp;"_"&amp;LEFT(HQ128,FIND(" ",HQ128)-1)&amp;"_"&amp;HR128))</f>
        <v/>
      </c>
      <c r="HW128" s="89"/>
      <c r="HX128" s="158"/>
      <c r="HY128" s="90" t="str">
        <f>IF(IC128="","",HY$3)</f>
        <v/>
      </c>
      <c r="HZ128" s="91" t="str">
        <f>IF(IC128="","",HY$1)</f>
        <v/>
      </c>
      <c r="IA128" s="92"/>
      <c r="IB128" s="93"/>
      <c r="IC128" s="94" t="str">
        <f>IF(IJ128="","",IF(ISNUMBER(SEARCH(":",IJ128)),MID(IJ128,FIND(":",IJ128)+2,FIND("(",IJ128)-FIND(":",IJ128)-3),LEFT(IJ128,FIND("(",IJ128)-2)))</f>
        <v/>
      </c>
      <c r="ID128" s="95" t="str">
        <f>IF(IJ128="","",MID(IJ128,FIND("(",IJ128)+1,4))</f>
        <v/>
      </c>
      <c r="IE128" s="96" t="str">
        <f>IF(ISNUMBER(SEARCH("*female*",IJ128)),"female",IF(ISNUMBER(SEARCH("*male*",IJ128)),"male",""))</f>
        <v/>
      </c>
      <c r="IF128" s="97" t="str">
        <f>IF(IJ128="","",IF(ISERROR(MID(IJ128,FIND("male,",IJ128)+6,(FIND(")",IJ128)-(FIND("male,",IJ128)+6))))=TRUE,"missing/error",MID(IJ128,FIND("male,",IJ128)+6,(FIND(")",IJ128)-(FIND("male,",IJ128)+6)))))</f>
        <v/>
      </c>
      <c r="IG128" s="98" t="str">
        <f>IF(IC128="","",(MID(IC128,(SEARCH("^^",SUBSTITUTE(IC128," ","^^",LEN(IC128)-LEN(SUBSTITUTE(IC128," ","")))))+1,99)&amp;"_"&amp;LEFT(IC128,FIND(" ",IC128)-1)&amp;"_"&amp;ID128))</f>
        <v/>
      </c>
      <c r="II128" s="89"/>
      <c r="IJ128" s="158"/>
      <c r="IK128" s="90" t="str">
        <f>IF(IO128="","",IK$3)</f>
        <v/>
      </c>
      <c r="IL128" s="91" t="str">
        <f>IF(IO128="","",IK$1)</f>
        <v/>
      </c>
      <c r="IM128" s="92"/>
      <c r="IN128" s="93"/>
      <c r="IO128" s="94" t="str">
        <f>IF(IV128="","",IF(ISNUMBER(SEARCH(":",IV128)),MID(IV128,FIND(":",IV128)+2,FIND("(",IV128)-FIND(":",IV128)-3),LEFT(IV128,FIND("(",IV128)-2)))</f>
        <v/>
      </c>
      <c r="IP128" s="95" t="str">
        <f>IF(IV128="","",MID(IV128,FIND("(",IV128)+1,4))</f>
        <v/>
      </c>
      <c r="IQ128" s="96" t="str">
        <f>IF(ISNUMBER(SEARCH("*female*",IV128)),"female",IF(ISNUMBER(SEARCH("*male*",IV128)),"male",""))</f>
        <v/>
      </c>
      <c r="IR128" s="97" t="str">
        <f>IF(IV128="","",IF(ISERROR(MID(IV128,FIND("male,",IV128)+6,(FIND(")",IV128)-(FIND("male,",IV128)+6))))=TRUE,"missing/error",MID(IV128,FIND("male,",IV128)+6,(FIND(")",IV128)-(FIND("male,",IV128)+6)))))</f>
        <v/>
      </c>
      <c r="IS128" s="98" t="str">
        <f>IF(IO128="","",(MID(IO128,(SEARCH("^^",SUBSTITUTE(IO128," ","^^",LEN(IO128)-LEN(SUBSTITUTE(IO128," ","")))))+1,99)&amp;"_"&amp;LEFT(IO128,FIND(" ",IO128)-1)&amp;"_"&amp;IP128))</f>
        <v/>
      </c>
      <c r="IU128" s="89"/>
      <c r="IV128" s="158"/>
      <c r="IW128" s="90" t="str">
        <f>IF(JA128="","",IW$3)</f>
        <v/>
      </c>
      <c r="IX128" s="91" t="str">
        <f>IF(JA128="","",IW$1)</f>
        <v/>
      </c>
      <c r="IY128" s="92"/>
      <c r="IZ128" s="93"/>
      <c r="JA128" s="94" t="str">
        <f>IF(JH128="","",IF(ISNUMBER(SEARCH(":",JH128)),MID(JH128,FIND(":",JH128)+2,FIND("(",JH128)-FIND(":",JH128)-3),LEFT(JH128,FIND("(",JH128)-2)))</f>
        <v/>
      </c>
      <c r="JB128" s="95" t="str">
        <f>IF(JH128="","",MID(JH128,FIND("(",JH128)+1,4))</f>
        <v/>
      </c>
      <c r="JC128" s="96" t="str">
        <f>IF(ISNUMBER(SEARCH("*female*",JH128)),"female",IF(ISNUMBER(SEARCH("*male*",JH128)),"male",""))</f>
        <v/>
      </c>
      <c r="JD128" s="97" t="str">
        <f>IF(JH128="","",IF(ISERROR(MID(JH128,FIND("male,",JH128)+6,(FIND(")",JH128)-(FIND("male,",JH128)+6))))=TRUE,"missing/error",MID(JH128,FIND("male,",JH128)+6,(FIND(")",JH128)-(FIND("male,",JH128)+6)))))</f>
        <v/>
      </c>
      <c r="JE128" s="98" t="str">
        <f>IF(JA128="","",(MID(JA128,(SEARCH("^^",SUBSTITUTE(JA128," ","^^",LEN(JA128)-LEN(SUBSTITUTE(JA128," ","")))))+1,99)&amp;"_"&amp;LEFT(JA128,FIND(" ",JA128)-1)&amp;"_"&amp;JB128))</f>
        <v/>
      </c>
      <c r="JG128" s="89"/>
      <c r="JH128" s="146"/>
      <c r="JI128" s="90" t="str">
        <f>IF(JM128="","",JI$3)</f>
        <v/>
      </c>
      <c r="JJ128" s="91" t="str">
        <f>IF(JM128="","",JI$1)</f>
        <v/>
      </c>
      <c r="JK128" s="92"/>
      <c r="JL128" s="93"/>
      <c r="JM128" s="94" t="str">
        <f>IF(JT128="","",IF(ISNUMBER(SEARCH(":",JT128)),MID(JT128,FIND(":",JT128)+2,FIND("(",JT128)-FIND(":",JT128)-3),LEFT(JT128,FIND("(",JT128)-2)))</f>
        <v/>
      </c>
      <c r="JN128" s="95" t="str">
        <f>IF(JT128="","",MID(JT128,FIND("(",JT128)+1,4))</f>
        <v/>
      </c>
      <c r="JO128" s="96" t="str">
        <f>IF(ISNUMBER(SEARCH("*female*",JT128)),"female",IF(ISNUMBER(SEARCH("*male*",JT128)),"male",""))</f>
        <v/>
      </c>
      <c r="JP128" s="97" t="str">
        <f>IF(JT128="","",IF(ISERROR(MID(JT128,FIND("male,",JT128)+6,(FIND(")",JT128)-(FIND("male,",JT128)+6))))=TRUE,"missing/error",MID(JT128,FIND("male,",JT128)+6,(FIND(")",JT128)-(FIND("male,",JT128)+6)))))</f>
        <v/>
      </c>
      <c r="JQ128" s="98" t="str">
        <f>IF(JM128="","",(MID(JM128,(SEARCH("^^",SUBSTITUTE(JM128," ","^^",LEN(JM128)-LEN(SUBSTITUTE(JM128," ","")))))+1,99)&amp;"_"&amp;LEFT(JM128,FIND(" ",JM128)-1)&amp;"_"&amp;JN128))</f>
        <v/>
      </c>
      <c r="JS128" s="89"/>
      <c r="JT128" s="146"/>
      <c r="JU128" s="90" t="str">
        <f>IF(JY128="","",JU$3)</f>
        <v/>
      </c>
      <c r="JV128" s="91" t="str">
        <f>IF(JY128="","",JU$1)</f>
        <v/>
      </c>
      <c r="JW128" s="92"/>
      <c r="JX128" s="93"/>
      <c r="JY128" s="94" t="str">
        <f>IF(KF128="","",IF(ISNUMBER(SEARCH(":",KF128)),MID(KF128,FIND(":",KF128)+2,FIND("(",KF128)-FIND(":",KF128)-3),LEFT(KF128,FIND("(",KF128)-2)))</f>
        <v/>
      </c>
      <c r="JZ128" s="95" t="str">
        <f>IF(KF128="","",MID(KF128,FIND("(",KF128)+1,4))</f>
        <v/>
      </c>
      <c r="KA128" s="96" t="str">
        <f>IF(ISNUMBER(SEARCH("*female*",KF128)),"female",IF(ISNUMBER(SEARCH("*male*",KF128)),"male",""))</f>
        <v/>
      </c>
      <c r="KB128" s="97" t="str">
        <f>IF(KF128="","",IF(ISERROR(MID(KF128,FIND("male,",KF128)+6,(FIND(")",KF128)-(FIND("male,",KF128)+6))))=TRUE,"missing/error",MID(KF128,FIND("male,",KF128)+6,(FIND(")",KF128)-(FIND("male,",KF128)+6)))))</f>
        <v/>
      </c>
      <c r="KC128" s="98" t="str">
        <f>IF(JY128="","",(MID(JY128,(SEARCH("^^",SUBSTITUTE(JY128," ","^^",LEN(JY128)-LEN(SUBSTITUTE(JY128," ","")))))+1,99)&amp;"_"&amp;LEFT(JY128,FIND(" ",JY128)-1)&amp;"_"&amp;JZ128))</f>
        <v/>
      </c>
      <c r="KE128" s="89"/>
      <c r="KF128" s="146"/>
    </row>
    <row r="129" spans="1:292" ht="13.5" customHeight="1">
      <c r="A129" s="16"/>
      <c r="B129" s="2" t="s">
        <v>1042</v>
      </c>
      <c r="C129" s="2" t="s">
        <v>1043</v>
      </c>
      <c r="E129" s="90"/>
      <c r="F129" s="91"/>
      <c r="G129" s="92"/>
      <c r="H129" s="93"/>
      <c r="I129" s="94" t="s">
        <v>292</v>
      </c>
      <c r="J129" s="95"/>
      <c r="K129" s="96"/>
      <c r="L129" s="97"/>
      <c r="M129" s="98" t="s">
        <v>292</v>
      </c>
      <c r="O129" s="89"/>
      <c r="P129" s="158"/>
      <c r="Q129" s="90"/>
      <c r="R129" s="91"/>
      <c r="S129" s="92"/>
      <c r="T129" s="93"/>
      <c r="U129" s="94" t="s">
        <v>292</v>
      </c>
      <c r="V129" s="95"/>
      <c r="W129" s="96"/>
      <c r="X129" s="97"/>
      <c r="Y129" s="98" t="s">
        <v>292</v>
      </c>
      <c r="AA129" s="89"/>
      <c r="AB129" s="158"/>
      <c r="AC129" s="90">
        <v>33676</v>
      </c>
      <c r="AD129" s="91" t="s">
        <v>438</v>
      </c>
      <c r="AE129" s="92">
        <v>33676</v>
      </c>
      <c r="AF129" s="93">
        <v>34873</v>
      </c>
      <c r="AG129" s="94" t="s">
        <v>835</v>
      </c>
      <c r="AH129" s="95">
        <v>1949</v>
      </c>
      <c r="AI129" s="96" t="s">
        <v>790</v>
      </c>
      <c r="AJ129" s="97" t="s">
        <v>297</v>
      </c>
      <c r="AK129" s="98" t="s">
        <v>836</v>
      </c>
      <c r="AM129" s="89"/>
      <c r="AN129" s="158"/>
      <c r="AO129" s="90"/>
      <c r="AP129" s="91"/>
      <c r="AQ129" s="92"/>
      <c r="AR129" s="93"/>
      <c r="AS129" s="94" t="s">
        <v>292</v>
      </c>
      <c r="AT129" s="95"/>
      <c r="AU129" s="96"/>
      <c r="AV129" s="97"/>
      <c r="AW129" s="98" t="s">
        <v>292</v>
      </c>
      <c r="AY129" s="89"/>
      <c r="AZ129" s="158"/>
      <c r="BA129" s="90"/>
      <c r="BB129" s="91"/>
      <c r="BC129" s="92"/>
      <c r="BD129" s="93"/>
      <c r="BE129" s="94" t="s">
        <v>292</v>
      </c>
      <c r="BF129" s="95"/>
      <c r="BG129" s="96"/>
      <c r="BH129" s="97"/>
      <c r="BI129" s="98" t="s">
        <v>292</v>
      </c>
      <c r="BK129" s="89"/>
      <c r="BL129" s="158"/>
      <c r="BM129" s="90"/>
      <c r="BN129" s="91"/>
      <c r="BO129" s="92"/>
      <c r="BP129" s="93"/>
      <c r="BQ129" s="94" t="s">
        <v>292</v>
      </c>
      <c r="BR129" s="95"/>
      <c r="BS129" s="96"/>
      <c r="BT129" s="97"/>
      <c r="BU129" s="98" t="s">
        <v>292</v>
      </c>
      <c r="BW129" s="89"/>
      <c r="BX129" s="158"/>
      <c r="BY129" s="90"/>
      <c r="BZ129" s="91"/>
      <c r="CA129" s="92"/>
      <c r="CB129" s="93"/>
      <c r="CC129" s="94" t="s">
        <v>292</v>
      </c>
      <c r="CD129" s="95"/>
      <c r="CE129" s="96"/>
      <c r="CF129" s="97"/>
      <c r="CG129" s="98" t="s">
        <v>292</v>
      </c>
      <c r="CI129" s="89"/>
      <c r="CJ129" s="158"/>
      <c r="CK129" s="90"/>
      <c r="CL129" s="91"/>
      <c r="CM129" s="92"/>
      <c r="CN129" s="93"/>
      <c r="CO129" s="94" t="s">
        <v>292</v>
      </c>
      <c r="CP129" s="95"/>
      <c r="CQ129" s="96"/>
      <c r="CR129" s="97"/>
      <c r="CS129" s="98" t="s">
        <v>292</v>
      </c>
      <c r="CU129" s="89"/>
      <c r="CV129" s="158"/>
      <c r="CW129" s="90"/>
      <c r="CX129" s="91"/>
      <c r="CY129" s="92"/>
      <c r="CZ129" s="93"/>
      <c r="DA129" s="94" t="s">
        <v>292</v>
      </c>
      <c r="DB129" s="95"/>
      <c r="DC129" s="96"/>
      <c r="DD129" s="97"/>
      <c r="DE129" s="98" t="s">
        <v>292</v>
      </c>
      <c r="DG129" s="89"/>
      <c r="DH129" s="158"/>
      <c r="DI129" s="90"/>
      <c r="DJ129" s="91"/>
      <c r="DK129" s="92"/>
      <c r="DL129" s="93"/>
      <c r="DM129" s="94" t="s">
        <v>292</v>
      </c>
      <c r="DN129" s="95"/>
      <c r="DO129" s="96"/>
      <c r="DP129" s="97"/>
      <c r="DQ129" s="98" t="s">
        <v>292</v>
      </c>
      <c r="DS129" s="89"/>
      <c r="DT129" s="158"/>
      <c r="DU129" s="90" t="str">
        <f t="shared" si="392"/>
        <v/>
      </c>
      <c r="DV129" s="91" t="str">
        <f t="shared" si="393"/>
        <v/>
      </c>
      <c r="DW129" s="92" t="str">
        <f t="shared" si="408"/>
        <v/>
      </c>
      <c r="DX129" s="93" t="str">
        <f t="shared" si="407"/>
        <v/>
      </c>
      <c r="DY129" s="94" t="str">
        <f t="shared" si="394"/>
        <v/>
      </c>
      <c r="DZ129" s="95" t="str">
        <f t="shared" si="395"/>
        <v/>
      </c>
      <c r="EA129" s="96" t="str">
        <f t="shared" si="396"/>
        <v/>
      </c>
      <c r="EB129" s="97" t="s">
        <v>292</v>
      </c>
      <c r="EC129" s="98" t="str">
        <f t="shared" si="397"/>
        <v/>
      </c>
      <c r="EE129" s="89"/>
      <c r="EF129" s="158"/>
      <c r="EG129" s="90" t="str">
        <f t="shared" si="398"/>
        <v/>
      </c>
      <c r="EH129" s="91" t="str">
        <f t="shared" si="399"/>
        <v/>
      </c>
      <c r="EI129" s="92" t="str">
        <f t="shared" si="400"/>
        <v/>
      </c>
      <c r="EJ129" s="93" t="str">
        <f t="shared" si="401"/>
        <v/>
      </c>
      <c r="EK129" s="94" t="str">
        <f t="shared" si="402"/>
        <v/>
      </c>
      <c r="EL129" s="95" t="str">
        <f t="shared" si="403"/>
        <v/>
      </c>
      <c r="EM129" s="96" t="str">
        <f t="shared" si="404"/>
        <v/>
      </c>
      <c r="EN129" s="97" t="str">
        <f t="shared" si="405"/>
        <v/>
      </c>
      <c r="EO129" s="98" t="str">
        <f t="shared" si="406"/>
        <v/>
      </c>
      <c r="EQ129" s="89"/>
      <c r="ER129" s="158"/>
      <c r="ES129" s="90" t="str">
        <f>IF(EW129="","",ES$3)</f>
        <v/>
      </c>
      <c r="ET129" s="91" t="str">
        <f>IF(EW129="","",ES$1)</f>
        <v/>
      </c>
      <c r="EU129" s="92"/>
      <c r="EV129" s="93"/>
      <c r="EW129" s="94" t="str">
        <f>IF(FD129="","",IF(ISNUMBER(SEARCH(":",FD129)),MID(FD129,FIND(":",FD129)+2,FIND("(",FD129)-FIND(":",FD129)-3),LEFT(FD129,FIND("(",FD129)-2)))</f>
        <v/>
      </c>
      <c r="EX129" s="95" t="str">
        <f>IF(FD129="","",MID(FD129,FIND("(",FD129)+1,4))</f>
        <v/>
      </c>
      <c r="EY129" s="96" t="str">
        <f>IF(ISNUMBER(SEARCH("*female*",FD129)),"female",IF(ISNUMBER(SEARCH("*male*",FD129)),"male",""))</f>
        <v/>
      </c>
      <c r="EZ129" s="97" t="str">
        <f>IF(FD129="","",IF(ISERROR(MID(FD129,FIND("male,",FD129)+6,(FIND(")",FD129)-(FIND("male,",FD129)+6))))=TRUE,"missing/error",MID(FD129,FIND("male,",FD129)+6,(FIND(")",FD129)-(FIND("male,",FD129)+6)))))</f>
        <v/>
      </c>
      <c r="FA129" s="98" t="str">
        <f>IF(EW129="","",(MID(EW129,(SEARCH("^^",SUBSTITUTE(EW129," ","^^",LEN(EW129)-LEN(SUBSTITUTE(EW129," ","")))))+1,99)&amp;"_"&amp;LEFT(EW129,FIND(" ",EW129)-1)&amp;"_"&amp;EX129))</f>
        <v/>
      </c>
      <c r="FC129" s="89"/>
      <c r="FD129" s="158"/>
      <c r="FE129" s="90" t="str">
        <f t="shared" si="282"/>
        <v/>
      </c>
      <c r="FF129" s="91" t="str">
        <f t="shared" si="283"/>
        <v/>
      </c>
      <c r="FG129" s="92" t="str">
        <f t="shared" si="284"/>
        <v/>
      </c>
      <c r="FH129" s="93" t="str">
        <f t="shared" si="285"/>
        <v/>
      </c>
      <c r="FI129" s="94" t="str">
        <f t="shared" si="286"/>
        <v/>
      </c>
      <c r="FJ129" s="95" t="str">
        <f t="shared" si="287"/>
        <v/>
      </c>
      <c r="FK129" s="96" t="str">
        <f t="shared" si="288"/>
        <v/>
      </c>
      <c r="FL129" s="97" t="str">
        <f t="shared" si="289"/>
        <v/>
      </c>
      <c r="FM129" s="98" t="str">
        <f t="shared" si="290"/>
        <v/>
      </c>
      <c r="FO129" s="89"/>
      <c r="FP129" s="217"/>
      <c r="FQ129" s="90" t="str">
        <f>IF(FU129="","",#REF!)</f>
        <v/>
      </c>
      <c r="FR129" s="91" t="str">
        <f>IF(FU129="","",FQ$1)</f>
        <v/>
      </c>
      <c r="FS129" s="92"/>
      <c r="FT129" s="93"/>
      <c r="FU129" s="94" t="str">
        <f>IF(GB129="","",IF(ISNUMBER(SEARCH(":",GB129)),MID(GB129,FIND(":",GB129)+2,FIND("(",GB129)-FIND(":",GB129)-3),LEFT(GB129,FIND("(",GB129)-2)))</f>
        <v/>
      </c>
      <c r="FV129" s="95" t="str">
        <f>IF(GB129="","",MID(GB129,FIND("(",GB129)+1,4))</f>
        <v/>
      </c>
      <c r="FW129" s="96" t="str">
        <f>IF(ISNUMBER(SEARCH("*female*",GB129)),"female",IF(ISNUMBER(SEARCH("*male*",GB129)),"male",""))</f>
        <v/>
      </c>
      <c r="FX129" s="97" t="str">
        <f>IF(GB129="","",IF(ISERROR(MID(GB129,FIND("male,",GB129)+6,(FIND(")",GB129)-(FIND("male,",GB129)+6))))=TRUE,"missing/error",MID(GB129,FIND("male,",GB129)+6,(FIND(")",GB129)-(FIND("male,",GB129)+6)))))</f>
        <v/>
      </c>
      <c r="FY129" s="98" t="str">
        <f>IF(FU129="","",(MID(FU129,(SEARCH("^^",SUBSTITUTE(FU129," ","^^",LEN(FU129)-LEN(SUBSTITUTE(FU129," ","")))))+1,99)&amp;"_"&amp;LEFT(FU129,FIND(" ",FU129)-1)&amp;"_"&amp;FV129))</f>
        <v/>
      </c>
      <c r="GA129" s="89"/>
      <c r="GB129" s="158"/>
      <c r="GC129" s="90" t="str">
        <f>IF(GG129="","",GC$3)</f>
        <v/>
      </c>
      <c r="GD129" s="91" t="str">
        <f>IF(GG129="","",GC$1)</f>
        <v/>
      </c>
      <c r="GE129" s="92"/>
      <c r="GF129" s="93"/>
      <c r="GG129" s="94" t="str">
        <f>IF(GN129="","",IF(ISNUMBER(SEARCH(":",GN129)),MID(GN129,FIND(":",GN129)+2,FIND("(",GN129)-FIND(":",GN129)-3),LEFT(GN129,FIND("(",GN129)-2)))</f>
        <v/>
      </c>
      <c r="GH129" s="95" t="str">
        <f>IF(GN129="","",MID(GN129,FIND("(",GN129)+1,4))</f>
        <v/>
      </c>
      <c r="GI129" s="96" t="str">
        <f>IF(ISNUMBER(SEARCH("*female*",GN129)),"female",IF(ISNUMBER(SEARCH("*male*",GN129)),"male",""))</f>
        <v/>
      </c>
      <c r="GJ129" s="97" t="str">
        <f>IF(GN129="","",IF(ISERROR(MID(GN129,FIND("male,",GN129)+6,(FIND(")",GN129)-(FIND("male,",GN129)+6))))=TRUE,"missing/error",MID(GN129,FIND("male,",GN129)+6,(FIND(")",GN129)-(FIND("male,",GN129)+6)))))</f>
        <v/>
      </c>
      <c r="GK129" s="98" t="str">
        <f>IF(GG129="","",(MID(GG129,(SEARCH("^^",SUBSTITUTE(GG129," ","^^",LEN(GG129)-LEN(SUBSTITUTE(GG129," ","")))))+1,99)&amp;"_"&amp;LEFT(GG129,FIND(" ",GG129)-1)&amp;"_"&amp;GH129))</f>
        <v/>
      </c>
      <c r="GM129" s="89"/>
      <c r="GN129" s="158"/>
      <c r="GO129" s="90" t="str">
        <f>IF(GS129="","",GO$3)</f>
        <v/>
      </c>
      <c r="GP129" s="91" t="str">
        <f>IF(GS129="","",GO$1)</f>
        <v/>
      </c>
      <c r="GQ129" s="92"/>
      <c r="GR129" s="93"/>
      <c r="GS129" s="94" t="str">
        <f>IF(GZ129="","",IF(ISNUMBER(SEARCH(":",GZ129)),MID(GZ129,FIND(":",GZ129)+2,FIND("(",GZ129)-FIND(":",GZ129)-3),LEFT(GZ129,FIND("(",GZ129)-2)))</f>
        <v/>
      </c>
      <c r="GT129" s="95" t="str">
        <f>IF(GZ129="","",MID(GZ129,FIND("(",GZ129)+1,4))</f>
        <v/>
      </c>
      <c r="GU129" s="96" t="str">
        <f>IF(ISNUMBER(SEARCH("*female*",GZ129)),"female",IF(ISNUMBER(SEARCH("*male*",GZ129)),"male",""))</f>
        <v/>
      </c>
      <c r="GV129" s="97" t="str">
        <f>IF(GZ129="","",IF(ISERROR(MID(GZ129,FIND("male,",GZ129)+6,(FIND(")",GZ129)-(FIND("male,",GZ129)+6))))=TRUE,"missing/error",MID(GZ129,FIND("male,",GZ129)+6,(FIND(")",GZ129)-(FIND("male,",GZ129)+6)))))</f>
        <v/>
      </c>
      <c r="GW129" s="98" t="str">
        <f>IF(GS129="","",(MID(GS129,(SEARCH("^^",SUBSTITUTE(GS129," ","^^",LEN(GS129)-LEN(SUBSTITUTE(GS129," ","")))))+1,99)&amp;"_"&amp;LEFT(GS129,FIND(" ",GS129)-1)&amp;"_"&amp;GT129))</f>
        <v/>
      </c>
      <c r="GY129" s="89"/>
      <c r="GZ129" s="158"/>
      <c r="HA129" s="90" t="str">
        <f>IF(HE129="","",HA$3)</f>
        <v/>
      </c>
      <c r="HB129" s="91" t="str">
        <f>IF(HE129="","",HA$1)</f>
        <v/>
      </c>
      <c r="HC129" s="92"/>
      <c r="HD129" s="93"/>
      <c r="HE129" s="94" t="str">
        <f>IF(HL129="","",IF(ISNUMBER(SEARCH(":",HL129)),MID(HL129,FIND(":",HL129)+2,FIND("(",HL129)-FIND(":",HL129)-3),LEFT(HL129,FIND("(",HL129)-2)))</f>
        <v/>
      </c>
      <c r="HF129" s="95" t="str">
        <f>IF(HL129="","",MID(HL129,FIND("(",HL129)+1,4))</f>
        <v/>
      </c>
      <c r="HG129" s="96" t="str">
        <f>IF(ISNUMBER(SEARCH("*female*",HL129)),"female",IF(ISNUMBER(SEARCH("*male*",HL129)),"male",""))</f>
        <v/>
      </c>
      <c r="HH129" s="97" t="str">
        <f>IF(HL129="","",IF(ISERROR(MID(HL129,FIND("male,",HL129)+6,(FIND(")",HL129)-(FIND("male,",HL129)+6))))=TRUE,"missing/error",MID(HL129,FIND("male,",HL129)+6,(FIND(")",HL129)-(FIND("male,",HL129)+6)))))</f>
        <v/>
      </c>
      <c r="HI129" s="98" t="str">
        <f>IF(HE129="","",(MID(HE129,(SEARCH("^^",SUBSTITUTE(HE129," ","^^",LEN(HE129)-LEN(SUBSTITUTE(HE129," ","")))))+1,99)&amp;"_"&amp;LEFT(HE129,FIND(" ",HE129)-1)&amp;"_"&amp;HF129))</f>
        <v/>
      </c>
      <c r="HK129" s="89"/>
      <c r="HL129" s="158"/>
      <c r="HM129" s="90" t="str">
        <f>IF(HQ129="","",HM$3)</f>
        <v/>
      </c>
      <c r="HN129" s="91" t="str">
        <f>IF(HQ129="","",HM$1)</f>
        <v/>
      </c>
      <c r="HO129" s="92"/>
      <c r="HP129" s="93"/>
      <c r="HQ129" s="94" t="str">
        <f>IF(HX129="","",IF(ISNUMBER(SEARCH(":",HX129)),MID(HX129,FIND(":",HX129)+2,FIND("(",HX129)-FIND(":",HX129)-3),LEFT(HX129,FIND("(",HX129)-2)))</f>
        <v/>
      </c>
      <c r="HR129" s="95" t="str">
        <f>IF(HX129="","",MID(HX129,FIND("(",HX129)+1,4))</f>
        <v/>
      </c>
      <c r="HS129" s="96" t="str">
        <f>IF(ISNUMBER(SEARCH("*female*",HX129)),"female",IF(ISNUMBER(SEARCH("*male*",HX129)),"male",""))</f>
        <v/>
      </c>
      <c r="HT129" s="97" t="str">
        <f>IF(HX129="","",IF(ISERROR(MID(HX129,FIND("male,",HX129)+6,(FIND(")",HX129)-(FIND("male,",HX129)+6))))=TRUE,"missing/error",MID(HX129,FIND("male,",HX129)+6,(FIND(")",HX129)-(FIND("male,",HX129)+6)))))</f>
        <v/>
      </c>
      <c r="HU129" s="98" t="str">
        <f>IF(HQ129="","",(MID(HQ129,(SEARCH("^^",SUBSTITUTE(HQ129," ","^^",LEN(HQ129)-LEN(SUBSTITUTE(HQ129," ","")))))+1,99)&amp;"_"&amp;LEFT(HQ129,FIND(" ",HQ129)-1)&amp;"_"&amp;HR129))</f>
        <v/>
      </c>
      <c r="HW129" s="89"/>
      <c r="HX129" s="158"/>
      <c r="HY129" s="90" t="str">
        <f>IF(IC129="","",HY$3)</f>
        <v/>
      </c>
      <c r="HZ129" s="91" t="str">
        <f>IF(IC129="","",HY$1)</f>
        <v/>
      </c>
      <c r="IA129" s="92"/>
      <c r="IB129" s="93"/>
      <c r="IC129" s="94" t="str">
        <f>IF(IJ129="","",IF(ISNUMBER(SEARCH(":",IJ129)),MID(IJ129,FIND(":",IJ129)+2,FIND("(",IJ129)-FIND(":",IJ129)-3),LEFT(IJ129,FIND("(",IJ129)-2)))</f>
        <v/>
      </c>
      <c r="ID129" s="95" t="str">
        <f>IF(IJ129="","",MID(IJ129,FIND("(",IJ129)+1,4))</f>
        <v/>
      </c>
      <c r="IE129" s="96" t="str">
        <f>IF(ISNUMBER(SEARCH("*female*",IJ129)),"female",IF(ISNUMBER(SEARCH("*male*",IJ129)),"male",""))</f>
        <v/>
      </c>
      <c r="IF129" s="97" t="str">
        <f>IF(IJ129="","",IF(ISERROR(MID(IJ129,FIND("male,",IJ129)+6,(FIND(")",IJ129)-(FIND("male,",IJ129)+6))))=TRUE,"missing/error",MID(IJ129,FIND("male,",IJ129)+6,(FIND(")",IJ129)-(FIND("male,",IJ129)+6)))))</f>
        <v/>
      </c>
      <c r="IG129" s="98" t="str">
        <f>IF(IC129="","",(MID(IC129,(SEARCH("^^",SUBSTITUTE(IC129," ","^^",LEN(IC129)-LEN(SUBSTITUTE(IC129," ","")))))+1,99)&amp;"_"&amp;LEFT(IC129,FIND(" ",IC129)-1)&amp;"_"&amp;ID129))</f>
        <v/>
      </c>
      <c r="II129" s="89"/>
      <c r="IJ129" s="158"/>
      <c r="IK129" s="90" t="str">
        <f>IF(IO129="","",IK$3)</f>
        <v/>
      </c>
      <c r="IL129" s="91" t="str">
        <f>IF(IO129="","",IK$1)</f>
        <v/>
      </c>
      <c r="IM129" s="92"/>
      <c r="IN129" s="93"/>
      <c r="IO129" s="94" t="str">
        <f>IF(IV129="","",IF(ISNUMBER(SEARCH(":",IV129)),MID(IV129,FIND(":",IV129)+2,FIND("(",IV129)-FIND(":",IV129)-3),LEFT(IV129,FIND("(",IV129)-2)))</f>
        <v/>
      </c>
      <c r="IP129" s="95" t="str">
        <f>IF(IV129="","",MID(IV129,FIND("(",IV129)+1,4))</f>
        <v/>
      </c>
      <c r="IQ129" s="96" t="str">
        <f>IF(ISNUMBER(SEARCH("*female*",IV129)),"female",IF(ISNUMBER(SEARCH("*male*",IV129)),"male",""))</f>
        <v/>
      </c>
      <c r="IR129" s="97" t="str">
        <f>IF(IV129="","",IF(ISERROR(MID(IV129,FIND("male,",IV129)+6,(FIND(")",IV129)-(FIND("male,",IV129)+6))))=TRUE,"missing/error",MID(IV129,FIND("male,",IV129)+6,(FIND(")",IV129)-(FIND("male,",IV129)+6)))))</f>
        <v/>
      </c>
      <c r="IS129" s="98" t="str">
        <f>IF(IO129="","",(MID(IO129,(SEARCH("^^",SUBSTITUTE(IO129," ","^^",LEN(IO129)-LEN(SUBSTITUTE(IO129," ","")))))+1,99)&amp;"_"&amp;LEFT(IO129,FIND(" ",IO129)-1)&amp;"_"&amp;IP129))</f>
        <v/>
      </c>
      <c r="IU129" s="89"/>
      <c r="IV129" s="158"/>
      <c r="IW129" s="90" t="str">
        <f>IF(JA129="","",IW$3)</f>
        <v/>
      </c>
      <c r="IX129" s="91" t="str">
        <f>IF(JA129="","",IW$1)</f>
        <v/>
      </c>
      <c r="IY129" s="92"/>
      <c r="IZ129" s="93"/>
      <c r="JA129" s="94" t="str">
        <f>IF(JH129="","",IF(ISNUMBER(SEARCH(":",JH129)),MID(JH129,FIND(":",JH129)+2,FIND("(",JH129)-FIND(":",JH129)-3),LEFT(JH129,FIND("(",JH129)-2)))</f>
        <v/>
      </c>
      <c r="JB129" s="95" t="str">
        <f>IF(JH129="","",MID(JH129,FIND("(",JH129)+1,4))</f>
        <v/>
      </c>
      <c r="JC129" s="96" t="str">
        <f>IF(ISNUMBER(SEARCH("*female*",JH129)),"female",IF(ISNUMBER(SEARCH("*male*",JH129)),"male",""))</f>
        <v/>
      </c>
      <c r="JD129" s="97" t="str">
        <f>IF(JH129="","",IF(ISERROR(MID(JH129,FIND("male,",JH129)+6,(FIND(")",JH129)-(FIND("male,",JH129)+6))))=TRUE,"missing/error",MID(JH129,FIND("male,",JH129)+6,(FIND(")",JH129)-(FIND("male,",JH129)+6)))))</f>
        <v/>
      </c>
      <c r="JE129" s="98" t="str">
        <f>IF(JA129="","",(MID(JA129,(SEARCH("^^",SUBSTITUTE(JA129," ","^^",LEN(JA129)-LEN(SUBSTITUTE(JA129," ","")))))+1,99)&amp;"_"&amp;LEFT(JA129,FIND(" ",JA129)-1)&amp;"_"&amp;JB129))</f>
        <v/>
      </c>
      <c r="JG129" s="89"/>
      <c r="JH129" s="146"/>
      <c r="JI129" s="90" t="str">
        <f>IF(JM129="","",JI$3)</f>
        <v/>
      </c>
      <c r="JJ129" s="91" t="str">
        <f>IF(JM129="","",JI$1)</f>
        <v/>
      </c>
      <c r="JK129" s="92"/>
      <c r="JL129" s="93"/>
      <c r="JM129" s="94" t="str">
        <f>IF(JT129="","",IF(ISNUMBER(SEARCH(":",JT129)),MID(JT129,FIND(":",JT129)+2,FIND("(",JT129)-FIND(":",JT129)-3),LEFT(JT129,FIND("(",JT129)-2)))</f>
        <v/>
      </c>
      <c r="JN129" s="95" t="str">
        <f>IF(JT129="","",MID(JT129,FIND("(",JT129)+1,4))</f>
        <v/>
      </c>
      <c r="JO129" s="96" t="str">
        <f>IF(ISNUMBER(SEARCH("*female*",JT129)),"female",IF(ISNUMBER(SEARCH("*male*",JT129)),"male",""))</f>
        <v/>
      </c>
      <c r="JP129" s="97" t="str">
        <f>IF(JT129="","",IF(ISERROR(MID(JT129,FIND("male,",JT129)+6,(FIND(")",JT129)-(FIND("male,",JT129)+6))))=TRUE,"missing/error",MID(JT129,FIND("male,",JT129)+6,(FIND(")",JT129)-(FIND("male,",JT129)+6)))))</f>
        <v/>
      </c>
      <c r="JQ129" s="98" t="str">
        <f>IF(JM129="","",(MID(JM129,(SEARCH("^^",SUBSTITUTE(JM129," ","^^",LEN(JM129)-LEN(SUBSTITUTE(JM129," ","")))))+1,99)&amp;"_"&amp;LEFT(JM129,FIND(" ",JM129)-1)&amp;"_"&amp;JN129))</f>
        <v/>
      </c>
      <c r="JS129" s="89"/>
      <c r="JT129" s="146"/>
      <c r="JU129" s="90" t="str">
        <f>IF(JY129="","",JU$3)</f>
        <v/>
      </c>
      <c r="JV129" s="91" t="str">
        <f>IF(JY129="","",JU$1)</f>
        <v/>
      </c>
      <c r="JW129" s="92"/>
      <c r="JX129" s="93"/>
      <c r="JY129" s="94" t="str">
        <f>IF(KF129="","",IF(ISNUMBER(SEARCH(":",KF129)),MID(KF129,FIND(":",KF129)+2,FIND("(",KF129)-FIND(":",KF129)-3),LEFT(KF129,FIND("(",KF129)-2)))</f>
        <v/>
      </c>
      <c r="JZ129" s="95" t="str">
        <f>IF(KF129="","",MID(KF129,FIND("(",KF129)+1,4))</f>
        <v/>
      </c>
      <c r="KA129" s="96" t="str">
        <f>IF(ISNUMBER(SEARCH("*female*",KF129)),"female",IF(ISNUMBER(SEARCH("*male*",KF129)),"male",""))</f>
        <v/>
      </c>
      <c r="KB129" s="97" t="str">
        <f>IF(KF129="","",IF(ISERROR(MID(KF129,FIND("male,",KF129)+6,(FIND(")",KF129)-(FIND("male,",KF129)+6))))=TRUE,"missing/error",MID(KF129,FIND("male,",KF129)+6,(FIND(")",KF129)-(FIND("male,",KF129)+6)))))</f>
        <v/>
      </c>
      <c r="KC129" s="98" t="str">
        <f>IF(JY129="","",(MID(JY129,(SEARCH("^^",SUBSTITUTE(JY129," ","^^",LEN(JY129)-LEN(SUBSTITUTE(JY129," ","")))))+1,99)&amp;"_"&amp;LEFT(JY129,FIND(" ",JY129)-1)&amp;"_"&amp;JZ129))</f>
        <v/>
      </c>
      <c r="KE129" s="89"/>
      <c r="KF129" s="146"/>
    </row>
    <row r="130" spans="1:292" ht="13.5" customHeight="1">
      <c r="A130" s="16"/>
      <c r="B130" s="2" t="s">
        <v>1040</v>
      </c>
      <c r="C130" s="2" t="s">
        <v>1041</v>
      </c>
      <c r="E130" s="90">
        <v>33239</v>
      </c>
      <c r="F130" s="91" t="s">
        <v>788</v>
      </c>
      <c r="G130" s="92">
        <v>32272</v>
      </c>
      <c r="H130" s="93">
        <v>33514</v>
      </c>
      <c r="I130" s="94" t="s">
        <v>835</v>
      </c>
      <c r="J130" s="95">
        <v>1949</v>
      </c>
      <c r="K130" s="96" t="s">
        <v>790</v>
      </c>
      <c r="L130" s="97" t="s">
        <v>297</v>
      </c>
      <c r="M130" s="98" t="s">
        <v>836</v>
      </c>
      <c r="O130" s="89"/>
      <c r="P130" s="158"/>
      <c r="Q130" s="90">
        <v>33510</v>
      </c>
      <c r="R130" s="91" t="s">
        <v>437</v>
      </c>
      <c r="S130" s="92">
        <v>33514</v>
      </c>
      <c r="T130" s="93">
        <v>33676</v>
      </c>
      <c r="U130" s="94" t="s">
        <v>835</v>
      </c>
      <c r="V130" s="95">
        <v>1949</v>
      </c>
      <c r="W130" s="96" t="s">
        <v>790</v>
      </c>
      <c r="X130" s="97" t="s">
        <v>297</v>
      </c>
      <c r="Y130" s="98" t="s">
        <v>836</v>
      </c>
      <c r="AA130" s="89"/>
      <c r="AB130" s="158"/>
      <c r="AC130" s="90"/>
      <c r="AD130" s="91"/>
      <c r="AE130" s="92"/>
      <c r="AF130" s="93"/>
      <c r="AG130" s="94" t="s">
        <v>292</v>
      </c>
      <c r="AH130" s="95"/>
      <c r="AI130" s="96"/>
      <c r="AJ130" s="97"/>
      <c r="AK130" s="98" t="s">
        <v>292</v>
      </c>
      <c r="AM130" s="89"/>
      <c r="AN130" s="158"/>
      <c r="AO130" s="90"/>
      <c r="AP130" s="91"/>
      <c r="AQ130" s="92"/>
      <c r="AR130" s="93"/>
      <c r="AS130" s="94" t="s">
        <v>292</v>
      </c>
      <c r="AT130" s="95"/>
      <c r="AU130" s="96"/>
      <c r="AV130" s="97"/>
      <c r="AW130" s="98" t="s">
        <v>292</v>
      </c>
      <c r="AY130" s="89"/>
      <c r="AZ130" s="158"/>
      <c r="BA130" s="90"/>
      <c r="BB130" s="91"/>
      <c r="BC130" s="92"/>
      <c r="BD130" s="93"/>
      <c r="BE130" s="94" t="s">
        <v>292</v>
      </c>
      <c r="BF130" s="95"/>
      <c r="BG130" s="96"/>
      <c r="BH130" s="97"/>
      <c r="BI130" s="98" t="s">
        <v>292</v>
      </c>
      <c r="BK130" s="89"/>
      <c r="BL130" s="158"/>
      <c r="BM130" s="90"/>
      <c r="BN130" s="91"/>
      <c r="BO130" s="92"/>
      <c r="BP130" s="93"/>
      <c r="BQ130" s="94" t="s">
        <v>292</v>
      </c>
      <c r="BR130" s="95"/>
      <c r="BS130" s="96"/>
      <c r="BT130" s="97"/>
      <c r="BU130" s="98" t="s">
        <v>292</v>
      </c>
      <c r="BW130" s="89"/>
      <c r="BX130" s="158"/>
      <c r="BY130" s="90"/>
      <c r="BZ130" s="91"/>
      <c r="CA130" s="92"/>
      <c r="CB130" s="93"/>
      <c r="CC130" s="94" t="s">
        <v>292</v>
      </c>
      <c r="CD130" s="95"/>
      <c r="CE130" s="96"/>
      <c r="CF130" s="97"/>
      <c r="CG130" s="98" t="s">
        <v>292</v>
      </c>
      <c r="CI130" s="89"/>
      <c r="CJ130" s="158"/>
      <c r="CK130" s="90"/>
      <c r="CL130" s="91"/>
      <c r="CM130" s="92"/>
      <c r="CN130" s="93"/>
      <c r="CO130" s="94" t="s">
        <v>292</v>
      </c>
      <c r="CP130" s="95"/>
      <c r="CQ130" s="96"/>
      <c r="CR130" s="97"/>
      <c r="CS130" s="98" t="s">
        <v>292</v>
      </c>
      <c r="CU130" s="89"/>
      <c r="CV130" s="158"/>
      <c r="CW130" s="90"/>
      <c r="CX130" s="91"/>
      <c r="CY130" s="92"/>
      <c r="CZ130" s="93"/>
      <c r="DA130" s="94" t="s">
        <v>292</v>
      </c>
      <c r="DB130" s="95"/>
      <c r="DC130" s="96"/>
      <c r="DD130" s="97"/>
      <c r="DE130" s="98" t="s">
        <v>292</v>
      </c>
      <c r="DG130" s="89"/>
      <c r="DH130" s="158"/>
      <c r="DI130" s="90"/>
      <c r="DJ130" s="91"/>
      <c r="DK130" s="92"/>
      <c r="DL130" s="93"/>
      <c r="DM130" s="94" t="s">
        <v>292</v>
      </c>
      <c r="DN130" s="95"/>
      <c r="DO130" s="96"/>
      <c r="DP130" s="97"/>
      <c r="DQ130" s="98" t="s">
        <v>292</v>
      </c>
      <c r="DS130" s="89"/>
      <c r="DT130" s="158"/>
      <c r="DU130" s="90" t="str">
        <f t="shared" si="392"/>
        <v/>
      </c>
      <c r="DV130" s="91" t="str">
        <f t="shared" si="393"/>
        <v/>
      </c>
      <c r="DW130" s="92" t="str">
        <f t="shared" si="408"/>
        <v/>
      </c>
      <c r="DX130" s="93" t="str">
        <f t="shared" si="407"/>
        <v/>
      </c>
      <c r="DY130" s="94" t="str">
        <f t="shared" si="394"/>
        <v/>
      </c>
      <c r="DZ130" s="95" t="str">
        <f t="shared" si="395"/>
        <v/>
      </c>
      <c r="EA130" s="96" t="str">
        <f t="shared" si="396"/>
        <v/>
      </c>
      <c r="EB130" s="97" t="s">
        <v>292</v>
      </c>
      <c r="EC130" s="98" t="str">
        <f t="shared" si="397"/>
        <v/>
      </c>
      <c r="EE130" s="89"/>
      <c r="EF130" s="158"/>
      <c r="EG130" s="90" t="str">
        <f t="shared" si="398"/>
        <v/>
      </c>
      <c r="EH130" s="91" t="str">
        <f t="shared" si="399"/>
        <v/>
      </c>
      <c r="EI130" s="92" t="str">
        <f t="shared" si="400"/>
        <v/>
      </c>
      <c r="EJ130" s="93" t="str">
        <f t="shared" si="401"/>
        <v/>
      </c>
      <c r="EK130" s="94" t="str">
        <f t="shared" si="402"/>
        <v/>
      </c>
      <c r="EL130" s="95" t="str">
        <f t="shared" si="403"/>
        <v/>
      </c>
      <c r="EM130" s="96" t="str">
        <f t="shared" si="404"/>
        <v/>
      </c>
      <c r="EN130" s="97" t="str">
        <f t="shared" si="405"/>
        <v/>
      </c>
      <c r="EO130" s="98" t="str">
        <f t="shared" si="406"/>
        <v/>
      </c>
      <c r="EQ130" s="89"/>
      <c r="ER130" s="158"/>
      <c r="ES130" s="90" t="str">
        <f>IF(EW130="","",ES$3)</f>
        <v/>
      </c>
      <c r="ET130" s="91" t="str">
        <f>IF(EW130="","",ES$1)</f>
        <v/>
      </c>
      <c r="EU130" s="92"/>
      <c r="EV130" s="93"/>
      <c r="EW130" s="94" t="str">
        <f>IF(FD130="","",IF(ISNUMBER(SEARCH(":",FD130)),MID(FD130,FIND(":",FD130)+2,FIND("(",FD130)-FIND(":",FD130)-3),LEFT(FD130,FIND("(",FD130)-2)))</f>
        <v/>
      </c>
      <c r="EX130" s="95" t="str">
        <f>IF(FD130="","",MID(FD130,FIND("(",FD130)+1,4))</f>
        <v/>
      </c>
      <c r="EY130" s="96" t="str">
        <f>IF(ISNUMBER(SEARCH("*female*",FD130)),"female",IF(ISNUMBER(SEARCH("*male*",FD130)),"male",""))</f>
        <v/>
      </c>
      <c r="EZ130" s="97" t="str">
        <f>IF(FD130="","",IF(ISERROR(MID(FD130,FIND("male,",FD130)+6,(FIND(")",FD130)-(FIND("male,",FD130)+6))))=TRUE,"missing/error",MID(FD130,FIND("male,",FD130)+6,(FIND(")",FD130)-(FIND("male,",FD130)+6)))))</f>
        <v/>
      </c>
      <c r="FA130" s="98" t="str">
        <f>IF(EW130="","",(MID(EW130,(SEARCH("^^",SUBSTITUTE(EW130," ","^^",LEN(EW130)-LEN(SUBSTITUTE(EW130," ","")))))+1,99)&amp;"_"&amp;LEFT(EW130,FIND(" ",EW130)-1)&amp;"_"&amp;EX130))</f>
        <v/>
      </c>
      <c r="FC130" s="89"/>
      <c r="FD130" s="158"/>
      <c r="FE130" s="90" t="str">
        <f t="shared" si="282"/>
        <v/>
      </c>
      <c r="FF130" s="91" t="str">
        <f t="shared" si="283"/>
        <v/>
      </c>
      <c r="FG130" s="92" t="str">
        <f t="shared" si="284"/>
        <v/>
      </c>
      <c r="FH130" s="93" t="str">
        <f t="shared" si="285"/>
        <v/>
      </c>
      <c r="FI130" s="94" t="str">
        <f t="shared" si="286"/>
        <v/>
      </c>
      <c r="FJ130" s="95" t="str">
        <f t="shared" si="287"/>
        <v/>
      </c>
      <c r="FK130" s="96" t="str">
        <f t="shared" si="288"/>
        <v/>
      </c>
      <c r="FL130" s="97" t="str">
        <f t="shared" si="289"/>
        <v/>
      </c>
      <c r="FM130" s="98" t="str">
        <f t="shared" si="290"/>
        <v/>
      </c>
      <c r="FO130" s="89"/>
      <c r="FP130" s="217"/>
      <c r="FQ130" s="90" t="str">
        <f>IF(FU130="","",#REF!)</f>
        <v/>
      </c>
      <c r="FR130" s="91" t="str">
        <f>IF(FU130="","",FQ$1)</f>
        <v/>
      </c>
      <c r="FS130" s="92"/>
      <c r="FT130" s="93"/>
      <c r="FU130" s="94" t="str">
        <f>IF(GB130="","",IF(ISNUMBER(SEARCH(":",GB130)),MID(GB130,FIND(":",GB130)+2,FIND("(",GB130)-FIND(":",GB130)-3),LEFT(GB130,FIND("(",GB130)-2)))</f>
        <v/>
      </c>
      <c r="FV130" s="95" t="str">
        <f>IF(GB130="","",MID(GB130,FIND("(",GB130)+1,4))</f>
        <v/>
      </c>
      <c r="FW130" s="96" t="str">
        <f>IF(ISNUMBER(SEARCH("*female*",GB130)),"female",IF(ISNUMBER(SEARCH("*male*",GB130)),"male",""))</f>
        <v/>
      </c>
      <c r="FX130" s="97" t="str">
        <f>IF(GB130="","",IF(ISERROR(MID(GB130,FIND("male,",GB130)+6,(FIND(")",GB130)-(FIND("male,",GB130)+6))))=TRUE,"missing/error",MID(GB130,FIND("male,",GB130)+6,(FIND(")",GB130)-(FIND("male,",GB130)+6)))))</f>
        <v/>
      </c>
      <c r="FY130" s="98" t="str">
        <f>IF(FU130="","",(MID(FU130,(SEARCH("^^",SUBSTITUTE(FU130," ","^^",LEN(FU130)-LEN(SUBSTITUTE(FU130," ","")))))+1,99)&amp;"_"&amp;LEFT(FU130,FIND(" ",FU130)-1)&amp;"_"&amp;FV130))</f>
        <v/>
      </c>
      <c r="GA130" s="89"/>
      <c r="GB130" s="158"/>
      <c r="GC130" s="90" t="str">
        <f>IF(GG130="","",GC$3)</f>
        <v/>
      </c>
      <c r="GD130" s="91" t="str">
        <f>IF(GG130="","",GC$1)</f>
        <v/>
      </c>
      <c r="GE130" s="92"/>
      <c r="GF130" s="93"/>
      <c r="GG130" s="94" t="str">
        <f>IF(GN130="","",IF(ISNUMBER(SEARCH(":",GN130)),MID(GN130,FIND(":",GN130)+2,FIND("(",GN130)-FIND(":",GN130)-3),LEFT(GN130,FIND("(",GN130)-2)))</f>
        <v/>
      </c>
      <c r="GH130" s="95" t="str">
        <f>IF(GN130="","",MID(GN130,FIND("(",GN130)+1,4))</f>
        <v/>
      </c>
      <c r="GI130" s="96" t="str">
        <f>IF(ISNUMBER(SEARCH("*female*",GN130)),"female",IF(ISNUMBER(SEARCH("*male*",GN130)),"male",""))</f>
        <v/>
      </c>
      <c r="GJ130" s="97" t="str">
        <f>IF(GN130="","",IF(ISERROR(MID(GN130,FIND("male,",GN130)+6,(FIND(")",GN130)-(FIND("male,",GN130)+6))))=TRUE,"missing/error",MID(GN130,FIND("male,",GN130)+6,(FIND(")",GN130)-(FIND("male,",GN130)+6)))))</f>
        <v/>
      </c>
      <c r="GK130" s="98" t="str">
        <f>IF(GG130="","",(MID(GG130,(SEARCH("^^",SUBSTITUTE(GG130," ","^^",LEN(GG130)-LEN(SUBSTITUTE(GG130," ","")))))+1,99)&amp;"_"&amp;LEFT(GG130,FIND(" ",GG130)-1)&amp;"_"&amp;GH130))</f>
        <v/>
      </c>
      <c r="GM130" s="89"/>
      <c r="GN130" s="158"/>
      <c r="GO130" s="90" t="str">
        <f>IF(GS130="","",GO$3)</f>
        <v/>
      </c>
      <c r="GP130" s="91" t="str">
        <f>IF(GS130="","",GO$1)</f>
        <v/>
      </c>
      <c r="GQ130" s="92"/>
      <c r="GR130" s="93"/>
      <c r="GS130" s="94" t="str">
        <f>IF(GZ130="","",IF(ISNUMBER(SEARCH(":",GZ130)),MID(GZ130,FIND(":",GZ130)+2,FIND("(",GZ130)-FIND(":",GZ130)-3),LEFT(GZ130,FIND("(",GZ130)-2)))</f>
        <v/>
      </c>
      <c r="GT130" s="95" t="str">
        <f>IF(GZ130="","",MID(GZ130,FIND("(",GZ130)+1,4))</f>
        <v/>
      </c>
      <c r="GU130" s="96" t="str">
        <f>IF(ISNUMBER(SEARCH("*female*",GZ130)),"female",IF(ISNUMBER(SEARCH("*male*",GZ130)),"male",""))</f>
        <v/>
      </c>
      <c r="GV130" s="97" t="str">
        <f>IF(GZ130="","",IF(ISERROR(MID(GZ130,FIND("male,",GZ130)+6,(FIND(")",GZ130)-(FIND("male,",GZ130)+6))))=TRUE,"missing/error",MID(GZ130,FIND("male,",GZ130)+6,(FIND(")",GZ130)-(FIND("male,",GZ130)+6)))))</f>
        <v/>
      </c>
      <c r="GW130" s="98" t="str">
        <f>IF(GS130="","",(MID(GS130,(SEARCH("^^",SUBSTITUTE(GS130," ","^^",LEN(GS130)-LEN(SUBSTITUTE(GS130," ","")))))+1,99)&amp;"_"&amp;LEFT(GS130,FIND(" ",GS130)-1)&amp;"_"&amp;GT130))</f>
        <v/>
      </c>
      <c r="GY130" s="89"/>
      <c r="GZ130" s="158"/>
      <c r="HA130" s="90" t="str">
        <f>IF(HE130="","",HA$3)</f>
        <v/>
      </c>
      <c r="HB130" s="91" t="str">
        <f>IF(HE130="","",HA$1)</f>
        <v/>
      </c>
      <c r="HC130" s="92"/>
      <c r="HD130" s="93"/>
      <c r="HE130" s="94" t="str">
        <f>IF(HL130="","",IF(ISNUMBER(SEARCH(":",HL130)),MID(HL130,FIND(":",HL130)+2,FIND("(",HL130)-FIND(":",HL130)-3),LEFT(HL130,FIND("(",HL130)-2)))</f>
        <v/>
      </c>
      <c r="HF130" s="95" t="str">
        <f>IF(HL130="","",MID(HL130,FIND("(",HL130)+1,4))</f>
        <v/>
      </c>
      <c r="HG130" s="96" t="str">
        <f>IF(ISNUMBER(SEARCH("*female*",HL130)),"female",IF(ISNUMBER(SEARCH("*male*",HL130)),"male",""))</f>
        <v/>
      </c>
      <c r="HH130" s="97" t="str">
        <f>IF(HL130="","",IF(ISERROR(MID(HL130,FIND("male,",HL130)+6,(FIND(")",HL130)-(FIND("male,",HL130)+6))))=TRUE,"missing/error",MID(HL130,FIND("male,",HL130)+6,(FIND(")",HL130)-(FIND("male,",HL130)+6)))))</f>
        <v/>
      </c>
      <c r="HI130" s="98" t="str">
        <f>IF(HE130="","",(MID(HE130,(SEARCH("^^",SUBSTITUTE(HE130," ","^^",LEN(HE130)-LEN(SUBSTITUTE(HE130," ","")))))+1,99)&amp;"_"&amp;LEFT(HE130,FIND(" ",HE130)-1)&amp;"_"&amp;HF130))</f>
        <v/>
      </c>
      <c r="HK130" s="89"/>
      <c r="HL130" s="158"/>
      <c r="HM130" s="90" t="str">
        <f>IF(HQ130="","",HM$3)</f>
        <v/>
      </c>
      <c r="HN130" s="91" t="str">
        <f>IF(HQ130="","",HM$1)</f>
        <v/>
      </c>
      <c r="HO130" s="92"/>
      <c r="HP130" s="93"/>
      <c r="HQ130" s="94" t="str">
        <f>IF(HX130="","",IF(ISNUMBER(SEARCH(":",HX130)),MID(HX130,FIND(":",HX130)+2,FIND("(",HX130)-FIND(":",HX130)-3),LEFT(HX130,FIND("(",HX130)-2)))</f>
        <v/>
      </c>
      <c r="HR130" s="95" t="str">
        <f>IF(HX130="","",MID(HX130,FIND("(",HX130)+1,4))</f>
        <v/>
      </c>
      <c r="HS130" s="96" t="str">
        <f>IF(ISNUMBER(SEARCH("*female*",HX130)),"female",IF(ISNUMBER(SEARCH("*male*",HX130)),"male",""))</f>
        <v/>
      </c>
      <c r="HT130" s="97" t="str">
        <f>IF(HX130="","",IF(ISERROR(MID(HX130,FIND("male,",HX130)+6,(FIND(")",HX130)-(FIND("male,",HX130)+6))))=TRUE,"missing/error",MID(HX130,FIND("male,",HX130)+6,(FIND(")",HX130)-(FIND("male,",HX130)+6)))))</f>
        <v/>
      </c>
      <c r="HU130" s="98" t="str">
        <f>IF(HQ130="","",(MID(HQ130,(SEARCH("^^",SUBSTITUTE(HQ130," ","^^",LEN(HQ130)-LEN(SUBSTITUTE(HQ130," ","")))))+1,99)&amp;"_"&amp;LEFT(HQ130,FIND(" ",HQ130)-1)&amp;"_"&amp;HR130))</f>
        <v/>
      </c>
      <c r="HW130" s="89"/>
      <c r="HX130" s="158"/>
      <c r="HY130" s="90" t="str">
        <f>IF(IC130="","",HY$3)</f>
        <v/>
      </c>
      <c r="HZ130" s="91" t="str">
        <f>IF(IC130="","",HY$1)</f>
        <v/>
      </c>
      <c r="IA130" s="92"/>
      <c r="IB130" s="93"/>
      <c r="IC130" s="94" t="str">
        <f>IF(IJ130="","",IF(ISNUMBER(SEARCH(":",IJ130)),MID(IJ130,FIND(":",IJ130)+2,FIND("(",IJ130)-FIND(":",IJ130)-3),LEFT(IJ130,FIND("(",IJ130)-2)))</f>
        <v/>
      </c>
      <c r="ID130" s="95" t="str">
        <f>IF(IJ130="","",MID(IJ130,FIND("(",IJ130)+1,4))</f>
        <v/>
      </c>
      <c r="IE130" s="96" t="str">
        <f>IF(ISNUMBER(SEARCH("*female*",IJ130)),"female",IF(ISNUMBER(SEARCH("*male*",IJ130)),"male",""))</f>
        <v/>
      </c>
      <c r="IF130" s="97" t="str">
        <f>IF(IJ130="","",IF(ISERROR(MID(IJ130,FIND("male,",IJ130)+6,(FIND(")",IJ130)-(FIND("male,",IJ130)+6))))=TRUE,"missing/error",MID(IJ130,FIND("male,",IJ130)+6,(FIND(")",IJ130)-(FIND("male,",IJ130)+6)))))</f>
        <v/>
      </c>
      <c r="IG130" s="98" t="str">
        <f>IF(IC130="","",(MID(IC130,(SEARCH("^^",SUBSTITUTE(IC130," ","^^",LEN(IC130)-LEN(SUBSTITUTE(IC130," ","")))))+1,99)&amp;"_"&amp;LEFT(IC130,FIND(" ",IC130)-1)&amp;"_"&amp;ID130))</f>
        <v/>
      </c>
      <c r="II130" s="89"/>
      <c r="IJ130" s="158"/>
      <c r="IK130" s="90" t="str">
        <f>IF(IO130="","",IK$3)</f>
        <v/>
      </c>
      <c r="IL130" s="91" t="str">
        <f>IF(IO130="","",IK$1)</f>
        <v/>
      </c>
      <c r="IM130" s="92"/>
      <c r="IN130" s="93"/>
      <c r="IO130" s="94" t="str">
        <f>IF(IV130="","",IF(ISNUMBER(SEARCH(":",IV130)),MID(IV130,FIND(":",IV130)+2,FIND("(",IV130)-FIND(":",IV130)-3),LEFT(IV130,FIND("(",IV130)-2)))</f>
        <v/>
      </c>
      <c r="IP130" s="95" t="str">
        <f>IF(IV130="","",MID(IV130,FIND("(",IV130)+1,4))</f>
        <v/>
      </c>
      <c r="IQ130" s="96" t="str">
        <f>IF(ISNUMBER(SEARCH("*female*",IV130)),"female",IF(ISNUMBER(SEARCH("*male*",IV130)),"male",""))</f>
        <v/>
      </c>
      <c r="IR130" s="97" t="str">
        <f>IF(IV130="","",IF(ISERROR(MID(IV130,FIND("male,",IV130)+6,(FIND(")",IV130)-(FIND("male,",IV130)+6))))=TRUE,"missing/error",MID(IV130,FIND("male,",IV130)+6,(FIND(")",IV130)-(FIND("male,",IV130)+6)))))</f>
        <v/>
      </c>
      <c r="IS130" s="98" t="str">
        <f>IF(IO130="","",(MID(IO130,(SEARCH("^^",SUBSTITUTE(IO130," ","^^",LEN(IO130)-LEN(SUBSTITUTE(IO130," ","")))))+1,99)&amp;"_"&amp;LEFT(IO130,FIND(" ",IO130)-1)&amp;"_"&amp;IP130))</f>
        <v/>
      </c>
      <c r="IU130" s="89"/>
      <c r="IV130" s="158"/>
      <c r="IW130" s="90" t="str">
        <f>IF(JA130="","",IW$3)</f>
        <v/>
      </c>
      <c r="IX130" s="91" t="str">
        <f>IF(JA130="","",IW$1)</f>
        <v/>
      </c>
      <c r="IY130" s="92"/>
      <c r="IZ130" s="93"/>
      <c r="JA130" s="94" t="str">
        <f>IF(JH130="","",IF(ISNUMBER(SEARCH(":",JH130)),MID(JH130,FIND(":",JH130)+2,FIND("(",JH130)-FIND(":",JH130)-3),LEFT(JH130,FIND("(",JH130)-2)))</f>
        <v/>
      </c>
      <c r="JB130" s="95" t="str">
        <f>IF(JH130="","",MID(JH130,FIND("(",JH130)+1,4))</f>
        <v/>
      </c>
      <c r="JC130" s="96" t="str">
        <f>IF(ISNUMBER(SEARCH("*female*",JH130)),"female",IF(ISNUMBER(SEARCH("*male*",JH130)),"male",""))</f>
        <v/>
      </c>
      <c r="JD130" s="97" t="str">
        <f>IF(JH130="","",IF(ISERROR(MID(JH130,FIND("male,",JH130)+6,(FIND(")",JH130)-(FIND("male,",JH130)+6))))=TRUE,"missing/error",MID(JH130,FIND("male,",JH130)+6,(FIND(")",JH130)-(FIND("male,",JH130)+6)))))</f>
        <v/>
      </c>
      <c r="JE130" s="98" t="str">
        <f>IF(JA130="","",(MID(JA130,(SEARCH("^^",SUBSTITUTE(JA130," ","^^",LEN(JA130)-LEN(SUBSTITUTE(JA130," ","")))))+1,99)&amp;"_"&amp;LEFT(JA130,FIND(" ",JA130)-1)&amp;"_"&amp;JB130))</f>
        <v/>
      </c>
      <c r="JG130" s="89"/>
      <c r="JH130" s="146"/>
      <c r="JI130" s="90" t="str">
        <f>IF(JM130="","",JI$3)</f>
        <v/>
      </c>
      <c r="JJ130" s="91" t="str">
        <f>IF(JM130="","",JI$1)</f>
        <v/>
      </c>
      <c r="JK130" s="92"/>
      <c r="JL130" s="93"/>
      <c r="JM130" s="94" t="str">
        <f>IF(JT130="","",IF(ISNUMBER(SEARCH(":",JT130)),MID(JT130,FIND(":",JT130)+2,FIND("(",JT130)-FIND(":",JT130)-3),LEFT(JT130,FIND("(",JT130)-2)))</f>
        <v/>
      </c>
      <c r="JN130" s="95" t="str">
        <f>IF(JT130="","",MID(JT130,FIND("(",JT130)+1,4))</f>
        <v/>
      </c>
      <c r="JO130" s="96" t="str">
        <f>IF(ISNUMBER(SEARCH("*female*",JT130)),"female",IF(ISNUMBER(SEARCH("*male*",JT130)),"male",""))</f>
        <v/>
      </c>
      <c r="JP130" s="97" t="str">
        <f>IF(JT130="","",IF(ISERROR(MID(JT130,FIND("male,",JT130)+6,(FIND(")",JT130)-(FIND("male,",JT130)+6))))=TRUE,"missing/error",MID(JT130,FIND("male,",JT130)+6,(FIND(")",JT130)-(FIND("male,",JT130)+6)))))</f>
        <v/>
      </c>
      <c r="JQ130" s="98" t="str">
        <f>IF(JM130="","",(MID(JM130,(SEARCH("^^",SUBSTITUTE(JM130," ","^^",LEN(JM130)-LEN(SUBSTITUTE(JM130," ","")))))+1,99)&amp;"_"&amp;LEFT(JM130,FIND(" ",JM130)-1)&amp;"_"&amp;JN130))</f>
        <v/>
      </c>
      <c r="JS130" s="89"/>
      <c r="JT130" s="146"/>
      <c r="JU130" s="90" t="str">
        <f>IF(JY130="","",JU$3)</f>
        <v/>
      </c>
      <c r="JV130" s="91" t="str">
        <f>IF(JY130="","",JU$1)</f>
        <v/>
      </c>
      <c r="JW130" s="92"/>
      <c r="JX130" s="93"/>
      <c r="JY130" s="94" t="str">
        <f>IF(KF130="","",IF(ISNUMBER(SEARCH(":",KF130)),MID(KF130,FIND(":",KF130)+2,FIND("(",KF130)-FIND(":",KF130)-3),LEFT(KF130,FIND("(",KF130)-2)))</f>
        <v/>
      </c>
      <c r="JZ130" s="95" t="str">
        <f>IF(KF130="","",MID(KF130,FIND("(",KF130)+1,4))</f>
        <v/>
      </c>
      <c r="KA130" s="96" t="str">
        <f>IF(ISNUMBER(SEARCH("*female*",KF130)),"female",IF(ISNUMBER(SEARCH("*male*",KF130)),"male",""))</f>
        <v/>
      </c>
      <c r="KB130" s="97" t="str">
        <f>IF(KF130="","",IF(ISERROR(MID(KF130,FIND("male,",KF130)+6,(FIND(")",KF130)-(FIND("male,",KF130)+6))))=TRUE,"missing/error",MID(KF130,FIND("male,",KF130)+6,(FIND(")",KF130)-(FIND("male,",KF130)+6)))))</f>
        <v/>
      </c>
      <c r="KC130" s="98" t="str">
        <f>IF(JY130="","",(MID(JY130,(SEARCH("^^",SUBSTITUTE(JY130," ","^^",LEN(JY130)-LEN(SUBSTITUTE(JY130," ","")))))+1,99)&amp;"_"&amp;LEFT(JY130,FIND(" ",JY130)-1)&amp;"_"&amp;JZ130))</f>
        <v/>
      </c>
      <c r="KE130" s="89"/>
      <c r="KF130" s="146"/>
    </row>
    <row r="131" spans="1:292" ht="13.5" customHeight="1">
      <c r="A131" s="16"/>
      <c r="B131" s="2" t="s">
        <v>1696</v>
      </c>
      <c r="E131" s="90"/>
      <c r="F131" s="91"/>
      <c r="G131" s="92"/>
      <c r="H131" s="93"/>
      <c r="I131" s="94"/>
      <c r="J131" s="95"/>
      <c r="K131" s="96"/>
      <c r="L131" s="97"/>
      <c r="M131" s="98"/>
      <c r="O131" s="89"/>
      <c r="P131" s="158"/>
      <c r="Q131" s="90"/>
      <c r="R131" s="91"/>
      <c r="S131" s="92"/>
      <c r="T131" s="93"/>
      <c r="U131" s="94"/>
      <c r="V131" s="95"/>
      <c r="W131" s="96"/>
      <c r="X131" s="97"/>
      <c r="Y131" s="98"/>
      <c r="AA131" s="89"/>
      <c r="AB131" s="158"/>
      <c r="AC131" s="90"/>
      <c r="AD131" s="91"/>
      <c r="AE131" s="92"/>
      <c r="AF131" s="93"/>
      <c r="AG131" s="94"/>
      <c r="AH131" s="95"/>
      <c r="AI131" s="96"/>
      <c r="AJ131" s="97"/>
      <c r="AK131" s="98"/>
      <c r="AM131" s="89"/>
      <c r="AN131" s="158"/>
      <c r="AO131" s="90"/>
      <c r="AP131" s="91"/>
      <c r="AQ131" s="92"/>
      <c r="AR131" s="93"/>
      <c r="AS131" s="94"/>
      <c r="AT131" s="95"/>
      <c r="AU131" s="96"/>
      <c r="AV131" s="97"/>
      <c r="AW131" s="98"/>
      <c r="AY131" s="89"/>
      <c r="AZ131" s="158"/>
      <c r="BA131" s="90"/>
      <c r="BB131" s="91"/>
      <c r="BC131" s="92"/>
      <c r="BD131" s="93"/>
      <c r="BE131" s="94"/>
      <c r="BF131" s="95"/>
      <c r="BG131" s="96"/>
      <c r="BH131" s="97"/>
      <c r="BI131" s="98"/>
      <c r="BK131" s="89"/>
      <c r="BL131" s="158"/>
      <c r="BM131" s="90"/>
      <c r="BN131" s="91"/>
      <c r="BO131" s="92"/>
      <c r="BP131" s="93"/>
      <c r="BQ131" s="94"/>
      <c r="BR131" s="95"/>
      <c r="BS131" s="96"/>
      <c r="BT131" s="97"/>
      <c r="BU131" s="98"/>
      <c r="BW131" s="89"/>
      <c r="BX131" s="158"/>
      <c r="BY131" s="90"/>
      <c r="BZ131" s="91"/>
      <c r="CA131" s="92"/>
      <c r="CB131" s="93"/>
      <c r="CC131" s="94"/>
      <c r="CD131" s="95"/>
      <c r="CE131" s="96"/>
      <c r="CF131" s="97"/>
      <c r="CG131" s="98"/>
      <c r="CI131" s="89"/>
      <c r="CJ131" s="158"/>
      <c r="CK131" s="90"/>
      <c r="CL131" s="91"/>
      <c r="CM131" s="92"/>
      <c r="CN131" s="93"/>
      <c r="CO131" s="94"/>
      <c r="CP131" s="95"/>
      <c r="CQ131" s="96"/>
      <c r="CR131" s="97"/>
      <c r="CS131" s="98"/>
      <c r="CU131" s="89"/>
      <c r="CV131" s="158"/>
      <c r="CW131" s="90"/>
      <c r="CX131" s="91"/>
      <c r="CY131" s="92"/>
      <c r="CZ131" s="93"/>
      <c r="DA131" s="94"/>
      <c r="DB131" s="95"/>
      <c r="DC131" s="96"/>
      <c r="DD131" s="97"/>
      <c r="DE131" s="98"/>
      <c r="DG131" s="89"/>
      <c r="DH131" s="158"/>
      <c r="DI131" s="90"/>
      <c r="DJ131" s="91"/>
      <c r="DK131" s="92"/>
      <c r="DL131" s="93"/>
      <c r="DM131" s="94"/>
      <c r="DN131" s="95"/>
      <c r="DO131" s="96"/>
      <c r="DP131" s="97"/>
      <c r="DQ131" s="98"/>
      <c r="DS131" s="89"/>
      <c r="DT131" s="158"/>
      <c r="DU131" s="90"/>
      <c r="DV131" s="91"/>
      <c r="DW131" s="92"/>
      <c r="DX131" s="93"/>
      <c r="DY131" s="94"/>
      <c r="DZ131" s="95"/>
      <c r="EA131" s="96"/>
      <c r="EB131" s="97"/>
      <c r="EC131" s="98"/>
      <c r="EE131" s="89"/>
      <c r="EF131" s="158"/>
      <c r="EG131" s="90"/>
      <c r="EH131" s="91"/>
      <c r="EI131" s="92"/>
      <c r="EJ131" s="93"/>
      <c r="EK131" s="94"/>
      <c r="EL131" s="95"/>
      <c r="EM131" s="96"/>
      <c r="EN131" s="97"/>
      <c r="EO131" s="98"/>
      <c r="EQ131" s="89"/>
      <c r="ER131" s="158"/>
      <c r="ES131" s="90"/>
      <c r="ET131" s="91"/>
      <c r="EU131" s="92"/>
      <c r="EV131" s="93"/>
      <c r="EW131" s="94"/>
      <c r="EX131" s="95"/>
      <c r="EY131" s="96"/>
      <c r="EZ131" s="97"/>
      <c r="FA131" s="98"/>
      <c r="FC131" s="89"/>
      <c r="FD131" s="158"/>
      <c r="FE131" s="90">
        <f t="shared" si="282"/>
        <v>45291</v>
      </c>
      <c r="FF131" s="91" t="str">
        <f t="shared" si="283"/>
        <v>De Croo I</v>
      </c>
      <c r="FG131" s="92">
        <f t="shared" si="284"/>
        <v>44105</v>
      </c>
      <c r="FH131" s="93">
        <f t="shared" si="285"/>
        <v>45291</v>
      </c>
      <c r="FI131" s="94" t="str">
        <f t="shared" si="286"/>
        <v>David Clarinval</v>
      </c>
      <c r="FJ131" s="95" t="str">
        <f t="shared" si="287"/>
        <v>1976</v>
      </c>
      <c r="FK131" s="96" t="str">
        <f t="shared" si="288"/>
        <v>male</v>
      </c>
      <c r="FL131" s="97" t="str">
        <f t="shared" si="289"/>
        <v>be_mr01</v>
      </c>
      <c r="FM131" s="98" t="str">
        <f t="shared" si="290"/>
        <v>Clarinval_David_1976</v>
      </c>
      <c r="FO131" s="89"/>
      <c r="FP131" s="158" t="s">
        <v>1623</v>
      </c>
      <c r="FQ131" s="90"/>
      <c r="FR131" s="91"/>
      <c r="FS131" s="92"/>
      <c r="FT131" s="93"/>
      <c r="FU131" s="94"/>
      <c r="FV131" s="95"/>
      <c r="FW131" s="96"/>
      <c r="FX131" s="97"/>
      <c r="FY131" s="98"/>
      <c r="GA131" s="89"/>
      <c r="GB131" s="158"/>
      <c r="GC131" s="90"/>
      <c r="GD131" s="91"/>
      <c r="GE131" s="92"/>
      <c r="GF131" s="93"/>
      <c r="GG131" s="94"/>
      <c r="GH131" s="95"/>
      <c r="GI131" s="96"/>
      <c r="GJ131" s="97"/>
      <c r="GK131" s="98"/>
      <c r="GM131" s="89"/>
      <c r="GN131" s="158"/>
      <c r="GO131" s="90"/>
      <c r="GP131" s="91"/>
      <c r="GQ131" s="92"/>
      <c r="GR131" s="93"/>
      <c r="GS131" s="94"/>
      <c r="GT131" s="95"/>
      <c r="GU131" s="96"/>
      <c r="GV131" s="97"/>
      <c r="GW131" s="98"/>
      <c r="GY131" s="89"/>
      <c r="GZ131" s="158"/>
      <c r="HA131" s="90"/>
      <c r="HB131" s="91"/>
      <c r="HC131" s="92"/>
      <c r="HD131" s="93"/>
      <c r="HE131" s="94"/>
      <c r="HF131" s="95"/>
      <c r="HG131" s="96"/>
      <c r="HH131" s="97"/>
      <c r="HI131" s="98"/>
      <c r="HK131" s="89"/>
      <c r="HL131" s="158"/>
      <c r="HM131" s="90"/>
      <c r="HN131" s="91"/>
      <c r="HO131" s="92"/>
      <c r="HP131" s="93"/>
      <c r="HQ131" s="94"/>
      <c r="HR131" s="95"/>
      <c r="HS131" s="96"/>
      <c r="HT131" s="97"/>
      <c r="HU131" s="98"/>
      <c r="HW131" s="89"/>
      <c r="HX131" s="158"/>
      <c r="HY131" s="90"/>
      <c r="HZ131" s="91"/>
      <c r="IA131" s="92"/>
      <c r="IB131" s="93"/>
      <c r="IC131" s="94"/>
      <c r="ID131" s="95"/>
      <c r="IE131" s="96"/>
      <c r="IF131" s="97"/>
      <c r="IG131" s="98"/>
      <c r="II131" s="89"/>
      <c r="IJ131" s="158"/>
      <c r="IK131" s="90"/>
      <c r="IL131" s="91"/>
      <c r="IM131" s="92"/>
      <c r="IN131" s="93"/>
      <c r="IO131" s="94"/>
      <c r="IP131" s="95"/>
      <c r="IQ131" s="96"/>
      <c r="IR131" s="97"/>
      <c r="IS131" s="98"/>
      <c r="IU131" s="89"/>
      <c r="IV131" s="158"/>
      <c r="IW131" s="90"/>
      <c r="IX131" s="91"/>
      <c r="IY131" s="92"/>
      <c r="IZ131" s="93"/>
      <c r="JA131" s="94"/>
      <c r="JB131" s="95"/>
      <c r="JC131" s="96"/>
      <c r="JD131" s="97"/>
      <c r="JE131" s="98"/>
      <c r="JG131" s="89"/>
      <c r="JH131" s="146"/>
      <c r="JI131" s="90"/>
      <c r="JJ131" s="91"/>
      <c r="JK131" s="92"/>
      <c r="JL131" s="93"/>
      <c r="JM131" s="94"/>
      <c r="JN131" s="95"/>
      <c r="JO131" s="96"/>
      <c r="JP131" s="97"/>
      <c r="JQ131" s="98"/>
      <c r="JS131" s="89"/>
      <c r="JT131" s="146"/>
      <c r="JU131" s="90"/>
      <c r="JV131" s="91"/>
      <c r="JW131" s="92"/>
      <c r="JX131" s="93"/>
      <c r="JY131" s="94"/>
      <c r="JZ131" s="95"/>
      <c r="KA131" s="96"/>
      <c r="KB131" s="97"/>
      <c r="KC131" s="98"/>
      <c r="KE131" s="89"/>
      <c r="KF131" s="146"/>
    </row>
    <row r="132" spans="1:292" ht="13.5" customHeight="1">
      <c r="A132" s="16"/>
      <c r="B132" s="2" t="s">
        <v>1046</v>
      </c>
      <c r="D132" s="2" t="s">
        <v>1047</v>
      </c>
      <c r="E132" s="90"/>
      <c r="F132" s="91"/>
      <c r="G132" s="92"/>
      <c r="H132" s="93"/>
      <c r="I132" s="94" t="s">
        <v>292</v>
      </c>
      <c r="J132" s="95"/>
      <c r="K132" s="96"/>
      <c r="L132" s="97"/>
      <c r="M132" s="98" t="s">
        <v>292</v>
      </c>
      <c r="O132" s="89"/>
      <c r="P132" s="158"/>
      <c r="Q132" s="90"/>
      <c r="R132" s="91"/>
      <c r="S132" s="92"/>
      <c r="T132" s="93"/>
      <c r="U132" s="94" t="s">
        <v>292</v>
      </c>
      <c r="V132" s="95"/>
      <c r="W132" s="96"/>
      <c r="X132" s="97"/>
      <c r="Y132" s="98" t="s">
        <v>292</v>
      </c>
      <c r="AA132" s="89"/>
      <c r="AB132" s="158"/>
      <c r="AC132" s="90">
        <v>33676</v>
      </c>
      <c r="AD132" s="91" t="s">
        <v>438</v>
      </c>
      <c r="AE132" s="92">
        <v>33676</v>
      </c>
      <c r="AF132" s="93">
        <v>34873</v>
      </c>
      <c r="AG132" s="94" t="s">
        <v>1048</v>
      </c>
      <c r="AH132" s="95">
        <v>1928</v>
      </c>
      <c r="AI132" s="96" t="s">
        <v>790</v>
      </c>
      <c r="AJ132" s="97" t="s">
        <v>296</v>
      </c>
      <c r="AK132" s="98" t="s">
        <v>1049</v>
      </c>
      <c r="AM132" s="89"/>
      <c r="AN132" s="158"/>
      <c r="AO132" s="90">
        <v>35065</v>
      </c>
      <c r="AP132" s="91" t="s">
        <v>439</v>
      </c>
      <c r="AQ132" s="92">
        <v>34873</v>
      </c>
      <c r="AR132" s="93">
        <v>36313</v>
      </c>
      <c r="AS132" s="94" t="s">
        <v>918</v>
      </c>
      <c r="AT132" s="95">
        <v>1952</v>
      </c>
      <c r="AU132" s="96" t="s">
        <v>790</v>
      </c>
      <c r="AV132" s="97" t="s">
        <v>296</v>
      </c>
      <c r="AW132" s="98" t="s">
        <v>919</v>
      </c>
      <c r="AY132" s="89" t="s">
        <v>814</v>
      </c>
      <c r="AZ132" s="158"/>
      <c r="BA132" s="90"/>
      <c r="BB132" s="91"/>
      <c r="BC132" s="92"/>
      <c r="BD132" s="93"/>
      <c r="BE132" s="94" t="s">
        <v>292</v>
      </c>
      <c r="BF132" s="95"/>
      <c r="BG132" s="96"/>
      <c r="BH132" s="97"/>
      <c r="BI132" s="98" t="s">
        <v>292</v>
      </c>
      <c r="BK132" s="89"/>
      <c r="BL132" s="158"/>
      <c r="BM132" s="90"/>
      <c r="BN132" s="91"/>
      <c r="BO132" s="92"/>
      <c r="BP132" s="93"/>
      <c r="BQ132" s="94" t="s">
        <v>292</v>
      </c>
      <c r="BR132" s="95"/>
      <c r="BS132" s="96"/>
      <c r="BT132" s="97"/>
      <c r="BU132" s="98" t="s">
        <v>292</v>
      </c>
      <c r="BW132" s="89"/>
      <c r="BX132" s="158"/>
      <c r="BY132" s="90"/>
      <c r="BZ132" s="91"/>
      <c r="CA132" s="92"/>
      <c r="CB132" s="93"/>
      <c r="CC132" s="94" t="s">
        <v>292</v>
      </c>
      <c r="CD132" s="95"/>
      <c r="CE132" s="96"/>
      <c r="CF132" s="97"/>
      <c r="CG132" s="98" t="s">
        <v>292</v>
      </c>
      <c r="CI132" s="89"/>
      <c r="CJ132" s="158"/>
      <c r="CK132" s="90"/>
      <c r="CL132" s="91"/>
      <c r="CM132" s="92"/>
      <c r="CN132" s="93"/>
      <c r="CO132" s="94" t="s">
        <v>292</v>
      </c>
      <c r="CP132" s="95"/>
      <c r="CQ132" s="96"/>
      <c r="CR132" s="97"/>
      <c r="CS132" s="98" t="s">
        <v>292</v>
      </c>
      <c r="CU132" s="89"/>
      <c r="CV132" s="158"/>
      <c r="CW132" s="90"/>
      <c r="CX132" s="91"/>
      <c r="CY132" s="92"/>
      <c r="CZ132" s="93"/>
      <c r="DA132" s="94" t="s">
        <v>292</v>
      </c>
      <c r="DB132" s="95"/>
      <c r="DC132" s="96"/>
      <c r="DD132" s="97"/>
      <c r="DE132" s="98" t="s">
        <v>292</v>
      </c>
      <c r="DG132" s="89"/>
      <c r="DH132" s="158"/>
      <c r="DI132" s="90"/>
      <c r="DJ132" s="91"/>
      <c r="DK132" s="92"/>
      <c r="DL132" s="93"/>
      <c r="DM132" s="94" t="s">
        <v>292</v>
      </c>
      <c r="DN132" s="95"/>
      <c r="DO132" s="96"/>
      <c r="DP132" s="97"/>
      <c r="DQ132" s="98" t="s">
        <v>292</v>
      </c>
      <c r="DS132" s="89"/>
      <c r="DT132" s="158"/>
      <c r="DU132" s="90" t="str">
        <f t="shared" ref="DU132:DU137" si="409">IF(DY132="","",DU$3)</f>
        <v/>
      </c>
      <c r="DV132" s="91" t="str">
        <f t="shared" ref="DV132:DV137" si="410">IF(DY132="","",DU$1)</f>
        <v/>
      </c>
      <c r="DW132" s="92" t="str">
        <f t="shared" ref="DW132:DW137" si="411">IF(DY132="","",DU$2)</f>
        <v/>
      </c>
      <c r="DX132" s="93" t="str">
        <f t="shared" ref="DX132:DX137" si="412">IF(DY132="","",DU$3)</f>
        <v/>
      </c>
      <c r="DY132" s="94" t="str">
        <f t="shared" ref="DY132:DY137" si="413">IF(EF132="","",IF(ISNUMBER(SEARCH(":",EF132)),MID(EF132,FIND(":",EF132)+2,FIND("(",EF132)-FIND(":",EF132)-3),LEFT(EF132,FIND("(",EF132)-2)))</f>
        <v/>
      </c>
      <c r="DZ132" s="95" t="str">
        <f t="shared" ref="DZ132:DZ137" si="414">IF(EF132="","",MID(EF132,FIND("(",EF132)+1,4))</f>
        <v/>
      </c>
      <c r="EA132" s="96" t="str">
        <f t="shared" ref="EA132:EA137" si="415">IF(ISNUMBER(SEARCH("*female*",EF132)),"female",IF(ISNUMBER(SEARCH("*male*",EF132)),"male",""))</f>
        <v/>
      </c>
      <c r="EB132" s="97" t="s">
        <v>292</v>
      </c>
      <c r="EC132" s="98" t="str">
        <f t="shared" ref="EC132:EC137" si="416">IF(DY132="","",(MID(DY132,(SEARCH("^^",SUBSTITUTE(DY132," ","^^",LEN(DY132)-LEN(SUBSTITUTE(DY132," ","")))))+1,99)&amp;"_"&amp;LEFT(DY132,FIND(" ",DY132)-1)&amp;"_"&amp;DZ132))</f>
        <v/>
      </c>
      <c r="EE132" s="89"/>
      <c r="EF132" s="158"/>
      <c r="EG132" s="90" t="str">
        <f t="shared" ref="EG132:EG137" si="417">IF(EK132="","",EG$3)</f>
        <v/>
      </c>
      <c r="EH132" s="91" t="str">
        <f t="shared" ref="EH132:EH137" si="418">IF(EK132="","",EG$1)</f>
        <v/>
      </c>
      <c r="EI132" s="92" t="str">
        <f t="shared" ref="EI132:EI137" si="419">IF(EK132="","",EG$2)</f>
        <v/>
      </c>
      <c r="EJ132" s="93" t="str">
        <f t="shared" ref="EJ132:EJ137" si="420">IF(EK132="","",EG$3)</f>
        <v/>
      </c>
      <c r="EK132" s="94" t="str">
        <f t="shared" ref="EK132:EK137" si="421">IF(ER132="","",IF(ISNUMBER(SEARCH(":",ER132)),MID(ER132,FIND(":",ER132)+2,FIND("(",ER132)-FIND(":",ER132)-3),LEFT(ER132,FIND("(",ER132)-2)))</f>
        <v/>
      </c>
      <c r="EL132" s="95" t="str">
        <f t="shared" ref="EL132:EL137" si="422">IF(ER132="","",MID(ER132,FIND("(",ER132)+1,4))</f>
        <v/>
      </c>
      <c r="EM132" s="96" t="str">
        <f t="shared" ref="EM132:EM137" si="423">IF(ISNUMBER(SEARCH("*female*",ER132)),"female",IF(ISNUMBER(SEARCH("*male*",ER132)),"male",""))</f>
        <v/>
      </c>
      <c r="EN132" s="97" t="str">
        <f t="shared" ref="EN132:EN137" si="424">IF(ER132="","",IF(ISERROR(MID(ER132,FIND("male,",ER132)+6,(FIND(")",ER132)-(FIND("male,",ER132)+6))))=TRUE,"missing/error",MID(ER132,FIND("male,",ER132)+6,(FIND(")",ER132)-(FIND("male,",ER132)+6)))))</f>
        <v/>
      </c>
      <c r="EO132" s="98" t="str">
        <f t="shared" ref="EO132:EO137" si="425">IF(EK132="","",(MID(EK132,(SEARCH("^^",SUBSTITUTE(EK132," ","^^",LEN(EK132)-LEN(SUBSTITUTE(EK132," ","")))))+1,99)&amp;"_"&amp;LEFT(EK132,FIND(" ",EK132)-1)&amp;"_"&amp;EL132))</f>
        <v/>
      </c>
      <c r="EQ132" s="89"/>
      <c r="ER132" s="158"/>
      <c r="ES132" s="90" t="str">
        <f t="shared" ref="ES132:ES137" si="426">IF(EW132="","",ES$3)</f>
        <v/>
      </c>
      <c r="ET132" s="91" t="str">
        <f t="shared" ref="ET132:ET137" si="427">IF(EW132="","",ES$1)</f>
        <v/>
      </c>
      <c r="EU132" s="92"/>
      <c r="EV132" s="93"/>
      <c r="EW132" s="94" t="str">
        <f t="shared" ref="EW132:EW137" si="428">IF(FD132="","",IF(ISNUMBER(SEARCH(":",FD132)),MID(FD132,FIND(":",FD132)+2,FIND("(",FD132)-FIND(":",FD132)-3),LEFT(FD132,FIND("(",FD132)-2)))</f>
        <v/>
      </c>
      <c r="EX132" s="95" t="str">
        <f t="shared" ref="EX132:EX137" si="429">IF(FD132="","",MID(FD132,FIND("(",FD132)+1,4))</f>
        <v/>
      </c>
      <c r="EY132" s="96" t="str">
        <f t="shared" ref="EY132:EY137" si="430">IF(ISNUMBER(SEARCH("*female*",FD132)),"female",IF(ISNUMBER(SEARCH("*male*",FD132)),"male",""))</f>
        <v/>
      </c>
      <c r="EZ132" s="97" t="str">
        <f t="shared" ref="EZ132:EZ137" si="431">IF(FD132="","",IF(ISERROR(MID(FD132,FIND("male,",FD132)+6,(FIND(")",FD132)-(FIND("male,",FD132)+6))))=TRUE,"missing/error",MID(FD132,FIND("male,",FD132)+6,(FIND(")",FD132)-(FIND("male,",FD132)+6)))))</f>
        <v/>
      </c>
      <c r="FA132" s="98" t="str">
        <f t="shared" ref="FA132:FA137" si="432">IF(EW132="","",(MID(EW132,(SEARCH("^^",SUBSTITUTE(EW132," ","^^",LEN(EW132)-LEN(SUBSTITUTE(EW132," ","")))))+1,99)&amp;"_"&amp;LEFT(EW132,FIND(" ",EW132)-1)&amp;"_"&amp;EX132))</f>
        <v/>
      </c>
      <c r="FC132" s="89"/>
      <c r="FD132" s="158"/>
      <c r="FE132" s="90" t="str">
        <f t="shared" si="282"/>
        <v/>
      </c>
      <c r="FF132" s="91" t="str">
        <f t="shared" si="283"/>
        <v/>
      </c>
      <c r="FG132" s="92" t="str">
        <f t="shared" si="284"/>
        <v/>
      </c>
      <c r="FH132" s="93" t="str">
        <f t="shared" si="285"/>
        <v/>
      </c>
      <c r="FI132" s="94" t="str">
        <f t="shared" si="286"/>
        <v/>
      </c>
      <c r="FJ132" s="95" t="str">
        <f t="shared" si="287"/>
        <v/>
      </c>
      <c r="FK132" s="96" t="str">
        <f t="shared" si="288"/>
        <v/>
      </c>
      <c r="FL132" s="97" t="str">
        <f t="shared" si="289"/>
        <v/>
      </c>
      <c r="FM132" s="98" t="str">
        <f t="shared" si="290"/>
        <v/>
      </c>
      <c r="FO132" s="89"/>
      <c r="FP132" s="217"/>
      <c r="FQ132" s="90" t="str">
        <f>IF(FU132="","",#REF!)</f>
        <v/>
      </c>
      <c r="FR132" s="91" t="str">
        <f t="shared" ref="FR132:FR137" si="433">IF(FU132="","",FQ$1)</f>
        <v/>
      </c>
      <c r="FS132" s="92"/>
      <c r="FT132" s="93"/>
      <c r="FU132" s="94" t="str">
        <f t="shared" ref="FU132:FU137" si="434">IF(GB132="","",IF(ISNUMBER(SEARCH(":",GB132)),MID(GB132,FIND(":",GB132)+2,FIND("(",GB132)-FIND(":",GB132)-3),LEFT(GB132,FIND("(",GB132)-2)))</f>
        <v/>
      </c>
      <c r="FV132" s="95" t="str">
        <f t="shared" ref="FV132:FV137" si="435">IF(GB132="","",MID(GB132,FIND("(",GB132)+1,4))</f>
        <v/>
      </c>
      <c r="FW132" s="96" t="str">
        <f t="shared" ref="FW132:FW137" si="436">IF(ISNUMBER(SEARCH("*female*",GB132)),"female",IF(ISNUMBER(SEARCH("*male*",GB132)),"male",""))</f>
        <v/>
      </c>
      <c r="FX132" s="97" t="str">
        <f t="shared" ref="FX132:FX137" si="437">IF(GB132="","",IF(ISERROR(MID(GB132,FIND("male,",GB132)+6,(FIND(")",GB132)-(FIND("male,",GB132)+6))))=TRUE,"missing/error",MID(GB132,FIND("male,",GB132)+6,(FIND(")",GB132)-(FIND("male,",GB132)+6)))))</f>
        <v/>
      </c>
      <c r="FY132" s="98" t="str">
        <f t="shared" ref="FY132:FY137" si="438">IF(FU132="","",(MID(FU132,(SEARCH("^^",SUBSTITUTE(FU132," ","^^",LEN(FU132)-LEN(SUBSTITUTE(FU132," ","")))))+1,99)&amp;"_"&amp;LEFT(FU132,FIND(" ",FU132)-1)&amp;"_"&amp;FV132))</f>
        <v/>
      </c>
      <c r="GA132" s="89"/>
      <c r="GB132" s="158"/>
      <c r="GC132" s="90" t="str">
        <f t="shared" ref="GC132:GC137" si="439">IF(GG132="","",GC$3)</f>
        <v/>
      </c>
      <c r="GD132" s="91" t="str">
        <f t="shared" ref="GD132:GD137" si="440">IF(GG132="","",GC$1)</f>
        <v/>
      </c>
      <c r="GE132" s="92"/>
      <c r="GF132" s="93"/>
      <c r="GG132" s="94" t="str">
        <f t="shared" ref="GG132:GG137" si="441">IF(GN132="","",IF(ISNUMBER(SEARCH(":",GN132)),MID(GN132,FIND(":",GN132)+2,FIND("(",GN132)-FIND(":",GN132)-3),LEFT(GN132,FIND("(",GN132)-2)))</f>
        <v/>
      </c>
      <c r="GH132" s="95" t="str">
        <f t="shared" ref="GH132:GH137" si="442">IF(GN132="","",MID(GN132,FIND("(",GN132)+1,4))</f>
        <v/>
      </c>
      <c r="GI132" s="96" t="str">
        <f t="shared" ref="GI132:GI137" si="443">IF(ISNUMBER(SEARCH("*female*",GN132)),"female",IF(ISNUMBER(SEARCH("*male*",GN132)),"male",""))</f>
        <v/>
      </c>
      <c r="GJ132" s="97" t="str">
        <f t="shared" ref="GJ132:GJ137" si="444">IF(GN132="","",IF(ISERROR(MID(GN132,FIND("male,",GN132)+6,(FIND(")",GN132)-(FIND("male,",GN132)+6))))=TRUE,"missing/error",MID(GN132,FIND("male,",GN132)+6,(FIND(")",GN132)-(FIND("male,",GN132)+6)))))</f>
        <v/>
      </c>
      <c r="GK132" s="98" t="str">
        <f t="shared" ref="GK132:GK137" si="445">IF(GG132="","",(MID(GG132,(SEARCH("^^",SUBSTITUTE(GG132," ","^^",LEN(GG132)-LEN(SUBSTITUTE(GG132," ","")))))+1,99)&amp;"_"&amp;LEFT(GG132,FIND(" ",GG132)-1)&amp;"_"&amp;GH132))</f>
        <v/>
      </c>
      <c r="GM132" s="89"/>
      <c r="GN132" s="158"/>
      <c r="GO132" s="90" t="str">
        <f t="shared" ref="GO132:GO137" si="446">IF(GS132="","",GO$3)</f>
        <v/>
      </c>
      <c r="GP132" s="91" t="str">
        <f t="shared" ref="GP132:GP137" si="447">IF(GS132="","",GO$1)</f>
        <v/>
      </c>
      <c r="GQ132" s="92"/>
      <c r="GR132" s="93"/>
      <c r="GS132" s="94" t="str">
        <f t="shared" ref="GS132:GS137" si="448">IF(GZ132="","",IF(ISNUMBER(SEARCH(":",GZ132)),MID(GZ132,FIND(":",GZ132)+2,FIND("(",GZ132)-FIND(":",GZ132)-3),LEFT(GZ132,FIND("(",GZ132)-2)))</f>
        <v/>
      </c>
      <c r="GT132" s="95" t="str">
        <f t="shared" ref="GT132:GT137" si="449">IF(GZ132="","",MID(GZ132,FIND("(",GZ132)+1,4))</f>
        <v/>
      </c>
      <c r="GU132" s="96" t="str">
        <f t="shared" ref="GU132:GU137" si="450">IF(ISNUMBER(SEARCH("*female*",GZ132)),"female",IF(ISNUMBER(SEARCH("*male*",GZ132)),"male",""))</f>
        <v/>
      </c>
      <c r="GV132" s="97" t="str">
        <f t="shared" ref="GV132:GV137" si="451">IF(GZ132="","",IF(ISERROR(MID(GZ132,FIND("male,",GZ132)+6,(FIND(")",GZ132)-(FIND("male,",GZ132)+6))))=TRUE,"missing/error",MID(GZ132,FIND("male,",GZ132)+6,(FIND(")",GZ132)-(FIND("male,",GZ132)+6)))))</f>
        <v/>
      </c>
      <c r="GW132" s="98" t="str">
        <f t="shared" ref="GW132:GW137" si="452">IF(GS132="","",(MID(GS132,(SEARCH("^^",SUBSTITUTE(GS132," ","^^",LEN(GS132)-LEN(SUBSTITUTE(GS132," ","")))))+1,99)&amp;"_"&amp;LEFT(GS132,FIND(" ",GS132)-1)&amp;"_"&amp;GT132))</f>
        <v/>
      </c>
      <c r="GY132" s="89"/>
      <c r="GZ132" s="158"/>
      <c r="HA132" s="90" t="str">
        <f t="shared" ref="HA132:HA137" si="453">IF(HE132="","",HA$3)</f>
        <v/>
      </c>
      <c r="HB132" s="91" t="str">
        <f t="shared" ref="HB132:HB137" si="454">IF(HE132="","",HA$1)</f>
        <v/>
      </c>
      <c r="HC132" s="92"/>
      <c r="HD132" s="93"/>
      <c r="HE132" s="94" t="str">
        <f t="shared" ref="HE132:HE137" si="455">IF(HL132="","",IF(ISNUMBER(SEARCH(":",HL132)),MID(HL132,FIND(":",HL132)+2,FIND("(",HL132)-FIND(":",HL132)-3),LEFT(HL132,FIND("(",HL132)-2)))</f>
        <v/>
      </c>
      <c r="HF132" s="95" t="str">
        <f t="shared" ref="HF132:HF137" si="456">IF(HL132="","",MID(HL132,FIND("(",HL132)+1,4))</f>
        <v/>
      </c>
      <c r="HG132" s="96" t="str">
        <f t="shared" ref="HG132:HG137" si="457">IF(ISNUMBER(SEARCH("*female*",HL132)),"female",IF(ISNUMBER(SEARCH("*male*",HL132)),"male",""))</f>
        <v/>
      </c>
      <c r="HH132" s="97" t="str">
        <f t="shared" ref="HH132:HH137" si="458">IF(HL132="","",IF(ISERROR(MID(HL132,FIND("male,",HL132)+6,(FIND(")",HL132)-(FIND("male,",HL132)+6))))=TRUE,"missing/error",MID(HL132,FIND("male,",HL132)+6,(FIND(")",HL132)-(FIND("male,",HL132)+6)))))</f>
        <v/>
      </c>
      <c r="HI132" s="98" t="str">
        <f t="shared" ref="HI132:HI137" si="459">IF(HE132="","",(MID(HE132,(SEARCH("^^",SUBSTITUTE(HE132," ","^^",LEN(HE132)-LEN(SUBSTITUTE(HE132," ","")))))+1,99)&amp;"_"&amp;LEFT(HE132,FIND(" ",HE132)-1)&amp;"_"&amp;HF132))</f>
        <v/>
      </c>
      <c r="HK132" s="89"/>
      <c r="HL132" s="158"/>
      <c r="HM132" s="90" t="str">
        <f t="shared" ref="HM132:HM137" si="460">IF(HQ132="","",HM$3)</f>
        <v/>
      </c>
      <c r="HN132" s="91" t="str">
        <f t="shared" ref="HN132:HN137" si="461">IF(HQ132="","",HM$1)</f>
        <v/>
      </c>
      <c r="HO132" s="92"/>
      <c r="HP132" s="93"/>
      <c r="HQ132" s="94" t="str">
        <f t="shared" ref="HQ132:HQ137" si="462">IF(HX132="","",IF(ISNUMBER(SEARCH(":",HX132)),MID(HX132,FIND(":",HX132)+2,FIND("(",HX132)-FIND(":",HX132)-3),LEFT(HX132,FIND("(",HX132)-2)))</f>
        <v/>
      </c>
      <c r="HR132" s="95" t="str">
        <f t="shared" ref="HR132:HR137" si="463">IF(HX132="","",MID(HX132,FIND("(",HX132)+1,4))</f>
        <v/>
      </c>
      <c r="HS132" s="96" t="str">
        <f t="shared" ref="HS132:HS137" si="464">IF(ISNUMBER(SEARCH("*female*",HX132)),"female",IF(ISNUMBER(SEARCH("*male*",HX132)),"male",""))</f>
        <v/>
      </c>
      <c r="HT132" s="97" t="str">
        <f t="shared" ref="HT132:HT137" si="465">IF(HX132="","",IF(ISERROR(MID(HX132,FIND("male,",HX132)+6,(FIND(")",HX132)-(FIND("male,",HX132)+6))))=TRUE,"missing/error",MID(HX132,FIND("male,",HX132)+6,(FIND(")",HX132)-(FIND("male,",HX132)+6)))))</f>
        <v/>
      </c>
      <c r="HU132" s="98" t="str">
        <f t="shared" ref="HU132:HU137" si="466">IF(HQ132="","",(MID(HQ132,(SEARCH("^^",SUBSTITUTE(HQ132," ","^^",LEN(HQ132)-LEN(SUBSTITUTE(HQ132," ","")))))+1,99)&amp;"_"&amp;LEFT(HQ132,FIND(" ",HQ132)-1)&amp;"_"&amp;HR132))</f>
        <v/>
      </c>
      <c r="HW132" s="89"/>
      <c r="HX132" s="158"/>
      <c r="HY132" s="90" t="str">
        <f t="shared" ref="HY132:HY137" si="467">IF(IC132="","",HY$3)</f>
        <v/>
      </c>
      <c r="HZ132" s="91" t="str">
        <f t="shared" ref="HZ132:HZ137" si="468">IF(IC132="","",HY$1)</f>
        <v/>
      </c>
      <c r="IA132" s="92"/>
      <c r="IB132" s="93"/>
      <c r="IC132" s="94" t="str">
        <f t="shared" ref="IC132:IC137" si="469">IF(IJ132="","",IF(ISNUMBER(SEARCH(":",IJ132)),MID(IJ132,FIND(":",IJ132)+2,FIND("(",IJ132)-FIND(":",IJ132)-3),LEFT(IJ132,FIND("(",IJ132)-2)))</f>
        <v/>
      </c>
      <c r="ID132" s="95" t="str">
        <f t="shared" ref="ID132:ID137" si="470">IF(IJ132="","",MID(IJ132,FIND("(",IJ132)+1,4))</f>
        <v/>
      </c>
      <c r="IE132" s="96" t="str">
        <f t="shared" ref="IE132:IE137" si="471">IF(ISNUMBER(SEARCH("*female*",IJ132)),"female",IF(ISNUMBER(SEARCH("*male*",IJ132)),"male",""))</f>
        <v/>
      </c>
      <c r="IF132" s="97" t="str">
        <f t="shared" ref="IF132:IF137" si="472">IF(IJ132="","",IF(ISERROR(MID(IJ132,FIND("male,",IJ132)+6,(FIND(")",IJ132)-(FIND("male,",IJ132)+6))))=TRUE,"missing/error",MID(IJ132,FIND("male,",IJ132)+6,(FIND(")",IJ132)-(FIND("male,",IJ132)+6)))))</f>
        <v/>
      </c>
      <c r="IG132" s="98" t="str">
        <f t="shared" ref="IG132:IG137" si="473">IF(IC132="","",(MID(IC132,(SEARCH("^^",SUBSTITUTE(IC132," ","^^",LEN(IC132)-LEN(SUBSTITUTE(IC132," ","")))))+1,99)&amp;"_"&amp;LEFT(IC132,FIND(" ",IC132)-1)&amp;"_"&amp;ID132))</f>
        <v/>
      </c>
      <c r="II132" s="89"/>
      <c r="IJ132" s="158"/>
      <c r="IK132" s="90" t="str">
        <f t="shared" ref="IK132:IK137" si="474">IF(IO132="","",IK$3)</f>
        <v/>
      </c>
      <c r="IL132" s="91" t="str">
        <f t="shared" ref="IL132:IL137" si="475">IF(IO132="","",IK$1)</f>
        <v/>
      </c>
      <c r="IM132" s="92"/>
      <c r="IN132" s="93"/>
      <c r="IO132" s="94" t="str">
        <f t="shared" ref="IO132:IO137" si="476">IF(IV132="","",IF(ISNUMBER(SEARCH(":",IV132)),MID(IV132,FIND(":",IV132)+2,FIND("(",IV132)-FIND(":",IV132)-3),LEFT(IV132,FIND("(",IV132)-2)))</f>
        <v/>
      </c>
      <c r="IP132" s="95" t="str">
        <f t="shared" ref="IP132:IP137" si="477">IF(IV132="","",MID(IV132,FIND("(",IV132)+1,4))</f>
        <v/>
      </c>
      <c r="IQ132" s="96" t="str">
        <f t="shared" ref="IQ132:IQ137" si="478">IF(ISNUMBER(SEARCH("*female*",IV132)),"female",IF(ISNUMBER(SEARCH("*male*",IV132)),"male",""))</f>
        <v/>
      </c>
      <c r="IR132" s="97" t="str">
        <f t="shared" ref="IR132:IR137" si="479">IF(IV132="","",IF(ISERROR(MID(IV132,FIND("male,",IV132)+6,(FIND(")",IV132)-(FIND("male,",IV132)+6))))=TRUE,"missing/error",MID(IV132,FIND("male,",IV132)+6,(FIND(")",IV132)-(FIND("male,",IV132)+6)))))</f>
        <v/>
      </c>
      <c r="IS132" s="98" t="str">
        <f t="shared" ref="IS132:IS137" si="480">IF(IO132="","",(MID(IO132,(SEARCH("^^",SUBSTITUTE(IO132," ","^^",LEN(IO132)-LEN(SUBSTITUTE(IO132," ","")))))+1,99)&amp;"_"&amp;LEFT(IO132,FIND(" ",IO132)-1)&amp;"_"&amp;IP132))</f>
        <v/>
      </c>
      <c r="IU132" s="89"/>
      <c r="IV132" s="158"/>
      <c r="IW132" s="90" t="str">
        <f t="shared" ref="IW132:IW137" si="481">IF(JA132="","",IW$3)</f>
        <v/>
      </c>
      <c r="IX132" s="91" t="str">
        <f t="shared" ref="IX132:IX137" si="482">IF(JA132="","",IW$1)</f>
        <v/>
      </c>
      <c r="IY132" s="92"/>
      <c r="IZ132" s="93"/>
      <c r="JA132" s="94" t="str">
        <f t="shared" ref="JA132:JA137" si="483">IF(JH132="","",IF(ISNUMBER(SEARCH(":",JH132)),MID(JH132,FIND(":",JH132)+2,FIND("(",JH132)-FIND(":",JH132)-3),LEFT(JH132,FIND("(",JH132)-2)))</f>
        <v/>
      </c>
      <c r="JB132" s="95" t="str">
        <f t="shared" ref="JB132:JB137" si="484">IF(JH132="","",MID(JH132,FIND("(",JH132)+1,4))</f>
        <v/>
      </c>
      <c r="JC132" s="96" t="str">
        <f t="shared" ref="JC132:JC137" si="485">IF(ISNUMBER(SEARCH("*female*",JH132)),"female",IF(ISNUMBER(SEARCH("*male*",JH132)),"male",""))</f>
        <v/>
      </c>
      <c r="JD132" s="97" t="str">
        <f t="shared" ref="JD132:JD137" si="486">IF(JH132="","",IF(ISERROR(MID(JH132,FIND("male,",JH132)+6,(FIND(")",JH132)-(FIND("male,",JH132)+6))))=TRUE,"missing/error",MID(JH132,FIND("male,",JH132)+6,(FIND(")",JH132)-(FIND("male,",JH132)+6)))))</f>
        <v/>
      </c>
      <c r="JE132" s="98" t="str">
        <f t="shared" ref="JE132:JE137" si="487">IF(JA132="","",(MID(JA132,(SEARCH("^^",SUBSTITUTE(JA132," ","^^",LEN(JA132)-LEN(SUBSTITUTE(JA132," ","")))))+1,99)&amp;"_"&amp;LEFT(JA132,FIND(" ",JA132)-1)&amp;"_"&amp;JB132))</f>
        <v/>
      </c>
      <c r="JG132" s="89"/>
      <c r="JH132" s="146"/>
      <c r="JI132" s="90" t="str">
        <f t="shared" ref="JI132:JI137" si="488">IF(JM132="","",JI$3)</f>
        <v/>
      </c>
      <c r="JJ132" s="91" t="str">
        <f t="shared" ref="JJ132:JJ137" si="489">IF(JM132="","",JI$1)</f>
        <v/>
      </c>
      <c r="JK132" s="92"/>
      <c r="JL132" s="93"/>
      <c r="JM132" s="94" t="str">
        <f t="shared" ref="JM132:JM137" si="490">IF(JT132="","",IF(ISNUMBER(SEARCH(":",JT132)),MID(JT132,FIND(":",JT132)+2,FIND("(",JT132)-FIND(":",JT132)-3),LEFT(JT132,FIND("(",JT132)-2)))</f>
        <v/>
      </c>
      <c r="JN132" s="95" t="str">
        <f t="shared" ref="JN132:JN137" si="491">IF(JT132="","",MID(JT132,FIND("(",JT132)+1,4))</f>
        <v/>
      </c>
      <c r="JO132" s="96" t="str">
        <f t="shared" ref="JO132:JO137" si="492">IF(ISNUMBER(SEARCH("*female*",JT132)),"female",IF(ISNUMBER(SEARCH("*male*",JT132)),"male",""))</f>
        <v/>
      </c>
      <c r="JP132" s="97" t="str">
        <f t="shared" ref="JP132:JP137" si="493">IF(JT132="","",IF(ISERROR(MID(JT132,FIND("male,",JT132)+6,(FIND(")",JT132)-(FIND("male,",JT132)+6))))=TRUE,"missing/error",MID(JT132,FIND("male,",JT132)+6,(FIND(")",JT132)-(FIND("male,",JT132)+6)))))</f>
        <v/>
      </c>
      <c r="JQ132" s="98" t="str">
        <f t="shared" ref="JQ132:JQ137" si="494">IF(JM132="","",(MID(JM132,(SEARCH("^^",SUBSTITUTE(JM132," ","^^",LEN(JM132)-LEN(SUBSTITUTE(JM132," ","")))))+1,99)&amp;"_"&amp;LEFT(JM132,FIND(" ",JM132)-1)&amp;"_"&amp;JN132))</f>
        <v/>
      </c>
      <c r="JS132" s="89"/>
      <c r="JT132" s="146"/>
      <c r="JU132" s="90" t="str">
        <f t="shared" ref="JU132:JU137" si="495">IF(JY132="","",JU$3)</f>
        <v/>
      </c>
      <c r="JV132" s="91" t="str">
        <f t="shared" ref="JV132:JV137" si="496">IF(JY132="","",JU$1)</f>
        <v/>
      </c>
      <c r="JW132" s="92"/>
      <c r="JX132" s="93"/>
      <c r="JY132" s="94" t="str">
        <f t="shared" ref="JY132:JY137" si="497">IF(KF132="","",IF(ISNUMBER(SEARCH(":",KF132)),MID(KF132,FIND(":",KF132)+2,FIND("(",KF132)-FIND(":",KF132)-3),LEFT(KF132,FIND("(",KF132)-2)))</f>
        <v/>
      </c>
      <c r="JZ132" s="95" t="str">
        <f t="shared" ref="JZ132:JZ137" si="498">IF(KF132="","",MID(KF132,FIND("(",KF132)+1,4))</f>
        <v/>
      </c>
      <c r="KA132" s="96" t="str">
        <f t="shared" ref="KA132:KA137" si="499">IF(ISNUMBER(SEARCH("*female*",KF132)),"female",IF(ISNUMBER(SEARCH("*male*",KF132)),"male",""))</f>
        <v/>
      </c>
      <c r="KB132" s="97" t="str">
        <f t="shared" ref="KB132:KB137" si="500">IF(KF132="","",IF(ISERROR(MID(KF132,FIND("male,",KF132)+6,(FIND(")",KF132)-(FIND("male,",KF132)+6))))=TRUE,"missing/error",MID(KF132,FIND("male,",KF132)+6,(FIND(")",KF132)-(FIND("male,",KF132)+6)))))</f>
        <v/>
      </c>
      <c r="KC132" s="98" t="str">
        <f t="shared" ref="KC132:KC137" si="501">IF(JY132="","",(MID(JY132,(SEARCH("^^",SUBSTITUTE(JY132," ","^^",LEN(JY132)-LEN(SUBSTITUTE(JY132," ","")))))+1,99)&amp;"_"&amp;LEFT(JY132,FIND(" ",JY132)-1)&amp;"_"&amp;JZ132))</f>
        <v/>
      </c>
      <c r="KE132" s="89"/>
      <c r="KF132" s="146"/>
    </row>
    <row r="133" spans="1:292" ht="13.5" customHeight="1">
      <c r="A133" s="16"/>
      <c r="B133" s="2" t="s">
        <v>1046</v>
      </c>
      <c r="D133" s="2" t="s">
        <v>1047</v>
      </c>
      <c r="E133" s="90"/>
      <c r="F133" s="91"/>
      <c r="G133" s="92"/>
      <c r="H133" s="93"/>
      <c r="I133" s="94" t="s">
        <v>292</v>
      </c>
      <c r="J133" s="95"/>
      <c r="K133" s="96"/>
      <c r="L133" s="97"/>
      <c r="M133" s="98" t="s">
        <v>292</v>
      </c>
      <c r="O133" s="89"/>
      <c r="P133" s="158"/>
      <c r="Q133" s="90"/>
      <c r="R133" s="91"/>
      <c r="S133" s="92"/>
      <c r="T133" s="93"/>
      <c r="U133" s="94" t="s">
        <v>292</v>
      </c>
      <c r="V133" s="95"/>
      <c r="W133" s="96"/>
      <c r="X133" s="97"/>
      <c r="Y133" s="98" t="s">
        <v>292</v>
      </c>
      <c r="AA133" s="89"/>
      <c r="AB133" s="158"/>
      <c r="AC133" s="90"/>
      <c r="AD133" s="91"/>
      <c r="AE133" s="92"/>
      <c r="AF133" s="93"/>
      <c r="AG133" s="94" t="s">
        <v>292</v>
      </c>
      <c r="AH133" s="95"/>
      <c r="AI133" s="96"/>
      <c r="AJ133" s="97"/>
      <c r="AK133" s="98" t="s">
        <v>292</v>
      </c>
      <c r="AM133" s="89"/>
      <c r="AN133" s="158"/>
      <c r="AO133" s="90">
        <v>36161</v>
      </c>
      <c r="AP133" s="91" t="s">
        <v>439</v>
      </c>
      <c r="AQ133" s="92">
        <v>36313</v>
      </c>
      <c r="AR133" s="93">
        <v>36354</v>
      </c>
      <c r="AS133" s="94" t="s">
        <v>798</v>
      </c>
      <c r="AT133" s="95">
        <v>1947</v>
      </c>
      <c r="AU133" s="96" t="s">
        <v>790</v>
      </c>
      <c r="AV133" s="97" t="s">
        <v>296</v>
      </c>
      <c r="AW133" s="98" t="s">
        <v>799</v>
      </c>
      <c r="AY133" s="89"/>
      <c r="AZ133" s="158"/>
      <c r="BA133" s="90"/>
      <c r="BB133" s="91"/>
      <c r="BC133" s="92"/>
      <c r="BD133" s="93"/>
      <c r="BE133" s="94" t="s">
        <v>292</v>
      </c>
      <c r="BF133" s="95"/>
      <c r="BG133" s="96"/>
      <c r="BH133" s="97"/>
      <c r="BI133" s="98" t="s">
        <v>292</v>
      </c>
      <c r="BK133" s="89"/>
      <c r="BL133" s="158"/>
      <c r="BM133" s="90"/>
      <c r="BN133" s="91"/>
      <c r="BO133" s="92"/>
      <c r="BP133" s="93"/>
      <c r="BQ133" s="94" t="s">
        <v>292</v>
      </c>
      <c r="BR133" s="95"/>
      <c r="BS133" s="96"/>
      <c r="BT133" s="97"/>
      <c r="BU133" s="98" t="s">
        <v>292</v>
      </c>
      <c r="BW133" s="89"/>
      <c r="BX133" s="158"/>
      <c r="BY133" s="90"/>
      <c r="BZ133" s="91"/>
      <c r="CA133" s="92"/>
      <c r="CB133" s="93"/>
      <c r="CC133" s="94" t="s">
        <v>292</v>
      </c>
      <c r="CD133" s="95"/>
      <c r="CE133" s="96"/>
      <c r="CF133" s="97"/>
      <c r="CG133" s="98" t="s">
        <v>292</v>
      </c>
      <c r="CI133" s="89"/>
      <c r="CJ133" s="158"/>
      <c r="CK133" s="90"/>
      <c r="CL133" s="91"/>
      <c r="CM133" s="92"/>
      <c r="CN133" s="93"/>
      <c r="CO133" s="94" t="s">
        <v>292</v>
      </c>
      <c r="CP133" s="95"/>
      <c r="CQ133" s="96"/>
      <c r="CR133" s="97"/>
      <c r="CS133" s="98" t="s">
        <v>292</v>
      </c>
      <c r="CU133" s="89"/>
      <c r="CV133" s="158"/>
      <c r="CW133" s="90"/>
      <c r="CX133" s="91"/>
      <c r="CY133" s="92"/>
      <c r="CZ133" s="93"/>
      <c r="DA133" s="94" t="s">
        <v>292</v>
      </c>
      <c r="DB133" s="95"/>
      <c r="DC133" s="96"/>
      <c r="DD133" s="97"/>
      <c r="DE133" s="98" t="s">
        <v>292</v>
      </c>
      <c r="DG133" s="89"/>
      <c r="DH133" s="158"/>
      <c r="DI133" s="90"/>
      <c r="DJ133" s="91"/>
      <c r="DK133" s="92"/>
      <c r="DL133" s="93"/>
      <c r="DM133" s="94" t="s">
        <v>292</v>
      </c>
      <c r="DN133" s="95"/>
      <c r="DO133" s="96"/>
      <c r="DP133" s="97"/>
      <c r="DQ133" s="98" t="s">
        <v>292</v>
      </c>
      <c r="DS133" s="89"/>
      <c r="DT133" s="158"/>
      <c r="DU133" s="90" t="str">
        <f t="shared" si="409"/>
        <v/>
      </c>
      <c r="DV133" s="91" t="str">
        <f t="shared" si="410"/>
        <v/>
      </c>
      <c r="DW133" s="92" t="str">
        <f t="shared" si="411"/>
        <v/>
      </c>
      <c r="DX133" s="93" t="str">
        <f t="shared" si="412"/>
        <v/>
      </c>
      <c r="DY133" s="94" t="str">
        <f t="shared" si="413"/>
        <v/>
      </c>
      <c r="DZ133" s="95" t="str">
        <f t="shared" si="414"/>
        <v/>
      </c>
      <c r="EA133" s="96" t="str">
        <f t="shared" si="415"/>
        <v/>
      </c>
      <c r="EB133" s="97" t="s">
        <v>292</v>
      </c>
      <c r="EC133" s="98" t="str">
        <f t="shared" si="416"/>
        <v/>
      </c>
      <c r="EE133" s="89"/>
      <c r="EF133" s="158"/>
      <c r="EG133" s="90" t="str">
        <f t="shared" si="417"/>
        <v/>
      </c>
      <c r="EH133" s="91" t="str">
        <f t="shared" si="418"/>
        <v/>
      </c>
      <c r="EI133" s="92" t="str">
        <f t="shared" si="419"/>
        <v/>
      </c>
      <c r="EJ133" s="93" t="str">
        <f t="shared" si="420"/>
        <v/>
      </c>
      <c r="EK133" s="94" t="str">
        <f t="shared" si="421"/>
        <v/>
      </c>
      <c r="EL133" s="95" t="str">
        <f t="shared" si="422"/>
        <v/>
      </c>
      <c r="EM133" s="96" t="str">
        <f t="shared" si="423"/>
        <v/>
      </c>
      <c r="EN133" s="97" t="str">
        <f t="shared" si="424"/>
        <v/>
      </c>
      <c r="EO133" s="98" t="str">
        <f t="shared" si="425"/>
        <v/>
      </c>
      <c r="EQ133" s="89"/>
      <c r="ER133" s="158"/>
      <c r="ES133" s="90" t="str">
        <f t="shared" si="426"/>
        <v/>
      </c>
      <c r="ET133" s="91" t="str">
        <f t="shared" si="427"/>
        <v/>
      </c>
      <c r="EU133" s="92"/>
      <c r="EV133" s="93"/>
      <c r="EW133" s="94" t="str">
        <f t="shared" si="428"/>
        <v/>
      </c>
      <c r="EX133" s="95" t="str">
        <f t="shared" si="429"/>
        <v/>
      </c>
      <c r="EY133" s="96" t="str">
        <f t="shared" si="430"/>
        <v/>
      </c>
      <c r="EZ133" s="97" t="str">
        <f t="shared" si="431"/>
        <v/>
      </c>
      <c r="FA133" s="98" t="str">
        <f t="shared" si="432"/>
        <v/>
      </c>
      <c r="FC133" s="89"/>
      <c r="FD133" s="158"/>
      <c r="FE133" s="90" t="str">
        <f t="shared" si="282"/>
        <v/>
      </c>
      <c r="FF133" s="91" t="str">
        <f t="shared" si="283"/>
        <v/>
      </c>
      <c r="FG133" s="92" t="str">
        <f t="shared" si="284"/>
        <v/>
      </c>
      <c r="FH133" s="93" t="str">
        <f t="shared" si="285"/>
        <v/>
      </c>
      <c r="FI133" s="94" t="str">
        <f t="shared" si="286"/>
        <v/>
      </c>
      <c r="FJ133" s="95" t="str">
        <f t="shared" si="287"/>
        <v/>
      </c>
      <c r="FK133" s="96" t="str">
        <f t="shared" si="288"/>
        <v/>
      </c>
      <c r="FL133" s="97" t="str">
        <f t="shared" si="289"/>
        <v/>
      </c>
      <c r="FM133" s="98" t="str">
        <f t="shared" si="290"/>
        <v/>
      </c>
      <c r="FO133" s="89"/>
      <c r="FP133" s="217"/>
      <c r="FQ133" s="90" t="str">
        <f>IF(FU133="","",#REF!)</f>
        <v/>
      </c>
      <c r="FR133" s="91" t="str">
        <f t="shared" si="433"/>
        <v/>
      </c>
      <c r="FS133" s="92"/>
      <c r="FT133" s="93"/>
      <c r="FU133" s="94" t="str">
        <f t="shared" si="434"/>
        <v/>
      </c>
      <c r="FV133" s="95" t="str">
        <f t="shared" si="435"/>
        <v/>
      </c>
      <c r="FW133" s="96" t="str">
        <f t="shared" si="436"/>
        <v/>
      </c>
      <c r="FX133" s="97" t="str">
        <f t="shared" si="437"/>
        <v/>
      </c>
      <c r="FY133" s="98" t="str">
        <f t="shared" si="438"/>
        <v/>
      </c>
      <c r="GA133" s="89"/>
      <c r="GB133" s="158"/>
      <c r="GC133" s="90" t="str">
        <f t="shared" si="439"/>
        <v/>
      </c>
      <c r="GD133" s="91" t="str">
        <f t="shared" si="440"/>
        <v/>
      </c>
      <c r="GE133" s="92"/>
      <c r="GF133" s="93"/>
      <c r="GG133" s="94" t="str">
        <f t="shared" si="441"/>
        <v/>
      </c>
      <c r="GH133" s="95" t="str">
        <f t="shared" si="442"/>
        <v/>
      </c>
      <c r="GI133" s="96" t="str">
        <f t="shared" si="443"/>
        <v/>
      </c>
      <c r="GJ133" s="97" t="str">
        <f t="shared" si="444"/>
        <v/>
      </c>
      <c r="GK133" s="98" t="str">
        <f t="shared" si="445"/>
        <v/>
      </c>
      <c r="GM133" s="89"/>
      <c r="GN133" s="158"/>
      <c r="GO133" s="90" t="str">
        <f t="shared" si="446"/>
        <v/>
      </c>
      <c r="GP133" s="91" t="str">
        <f t="shared" si="447"/>
        <v/>
      </c>
      <c r="GQ133" s="92"/>
      <c r="GR133" s="93"/>
      <c r="GS133" s="94" t="str">
        <f t="shared" si="448"/>
        <v/>
      </c>
      <c r="GT133" s="95" t="str">
        <f t="shared" si="449"/>
        <v/>
      </c>
      <c r="GU133" s="96" t="str">
        <f t="shared" si="450"/>
        <v/>
      </c>
      <c r="GV133" s="97" t="str">
        <f t="shared" si="451"/>
        <v/>
      </c>
      <c r="GW133" s="98" t="str">
        <f t="shared" si="452"/>
        <v/>
      </c>
      <c r="GY133" s="89"/>
      <c r="GZ133" s="158"/>
      <c r="HA133" s="90" t="str">
        <f t="shared" si="453"/>
        <v/>
      </c>
      <c r="HB133" s="91" t="str">
        <f t="shared" si="454"/>
        <v/>
      </c>
      <c r="HC133" s="92"/>
      <c r="HD133" s="93"/>
      <c r="HE133" s="94" t="str">
        <f t="shared" si="455"/>
        <v/>
      </c>
      <c r="HF133" s="95" t="str">
        <f t="shared" si="456"/>
        <v/>
      </c>
      <c r="HG133" s="96" t="str">
        <f t="shared" si="457"/>
        <v/>
      </c>
      <c r="HH133" s="97" t="str">
        <f t="shared" si="458"/>
        <v/>
      </c>
      <c r="HI133" s="98" t="str">
        <f t="shared" si="459"/>
        <v/>
      </c>
      <c r="HK133" s="89"/>
      <c r="HL133" s="158"/>
      <c r="HM133" s="90" t="str">
        <f t="shared" si="460"/>
        <v/>
      </c>
      <c r="HN133" s="91" t="str">
        <f t="shared" si="461"/>
        <v/>
      </c>
      <c r="HO133" s="92"/>
      <c r="HP133" s="93"/>
      <c r="HQ133" s="94" t="str">
        <f t="shared" si="462"/>
        <v/>
      </c>
      <c r="HR133" s="95" t="str">
        <f t="shared" si="463"/>
        <v/>
      </c>
      <c r="HS133" s="96" t="str">
        <f t="shared" si="464"/>
        <v/>
      </c>
      <c r="HT133" s="97" t="str">
        <f t="shared" si="465"/>
        <v/>
      </c>
      <c r="HU133" s="98" t="str">
        <f t="shared" si="466"/>
        <v/>
      </c>
      <c r="HW133" s="89"/>
      <c r="HX133" s="158"/>
      <c r="HY133" s="90" t="str">
        <f t="shared" si="467"/>
        <v/>
      </c>
      <c r="HZ133" s="91" t="str">
        <f t="shared" si="468"/>
        <v/>
      </c>
      <c r="IA133" s="92"/>
      <c r="IB133" s="93"/>
      <c r="IC133" s="94" t="str">
        <f t="shared" si="469"/>
        <v/>
      </c>
      <c r="ID133" s="95" t="str">
        <f t="shared" si="470"/>
        <v/>
      </c>
      <c r="IE133" s="96" t="str">
        <f t="shared" si="471"/>
        <v/>
      </c>
      <c r="IF133" s="97" t="str">
        <f t="shared" si="472"/>
        <v/>
      </c>
      <c r="IG133" s="98" t="str">
        <f t="shared" si="473"/>
        <v/>
      </c>
      <c r="II133" s="89"/>
      <c r="IJ133" s="158"/>
      <c r="IK133" s="90" t="str">
        <f t="shared" si="474"/>
        <v/>
      </c>
      <c r="IL133" s="91" t="str">
        <f t="shared" si="475"/>
        <v/>
      </c>
      <c r="IM133" s="92"/>
      <c r="IN133" s="93"/>
      <c r="IO133" s="94" t="str">
        <f t="shared" si="476"/>
        <v/>
      </c>
      <c r="IP133" s="95" t="str">
        <f t="shared" si="477"/>
        <v/>
      </c>
      <c r="IQ133" s="96" t="str">
        <f t="shared" si="478"/>
        <v/>
      </c>
      <c r="IR133" s="97" t="str">
        <f t="shared" si="479"/>
        <v/>
      </c>
      <c r="IS133" s="98" t="str">
        <f t="shared" si="480"/>
        <v/>
      </c>
      <c r="IU133" s="89"/>
      <c r="IV133" s="158"/>
      <c r="IW133" s="90" t="str">
        <f t="shared" si="481"/>
        <v/>
      </c>
      <c r="IX133" s="91" t="str">
        <f t="shared" si="482"/>
        <v/>
      </c>
      <c r="IY133" s="92"/>
      <c r="IZ133" s="93"/>
      <c r="JA133" s="94" t="str">
        <f t="shared" si="483"/>
        <v/>
      </c>
      <c r="JB133" s="95" t="str">
        <f t="shared" si="484"/>
        <v/>
      </c>
      <c r="JC133" s="96" t="str">
        <f t="shared" si="485"/>
        <v/>
      </c>
      <c r="JD133" s="97" t="str">
        <f t="shared" si="486"/>
        <v/>
      </c>
      <c r="JE133" s="98" t="str">
        <f t="shared" si="487"/>
        <v/>
      </c>
      <c r="JG133" s="89"/>
      <c r="JH133" s="146"/>
      <c r="JI133" s="90" t="str">
        <f t="shared" si="488"/>
        <v/>
      </c>
      <c r="JJ133" s="91" t="str">
        <f t="shared" si="489"/>
        <v/>
      </c>
      <c r="JK133" s="92"/>
      <c r="JL133" s="93"/>
      <c r="JM133" s="94" t="str">
        <f t="shared" si="490"/>
        <v/>
      </c>
      <c r="JN133" s="95" t="str">
        <f t="shared" si="491"/>
        <v/>
      </c>
      <c r="JO133" s="96" t="str">
        <f t="shared" si="492"/>
        <v/>
      </c>
      <c r="JP133" s="97" t="str">
        <f t="shared" si="493"/>
        <v/>
      </c>
      <c r="JQ133" s="98" t="str">
        <f t="shared" si="494"/>
        <v/>
      </c>
      <c r="JS133" s="89"/>
      <c r="JT133" s="146"/>
      <c r="JU133" s="90" t="str">
        <f t="shared" si="495"/>
        <v/>
      </c>
      <c r="JV133" s="91" t="str">
        <f t="shared" si="496"/>
        <v/>
      </c>
      <c r="JW133" s="92"/>
      <c r="JX133" s="93"/>
      <c r="JY133" s="94" t="str">
        <f t="shared" si="497"/>
        <v/>
      </c>
      <c r="JZ133" s="95" t="str">
        <f t="shared" si="498"/>
        <v/>
      </c>
      <c r="KA133" s="96" t="str">
        <f t="shared" si="499"/>
        <v/>
      </c>
      <c r="KB133" s="97" t="str">
        <f t="shared" si="500"/>
        <v/>
      </c>
      <c r="KC133" s="98" t="str">
        <f t="shared" si="501"/>
        <v/>
      </c>
      <c r="KE133" s="89"/>
      <c r="KF133" s="146"/>
    </row>
    <row r="134" spans="1:292" ht="13.5" customHeight="1">
      <c r="A134" s="16"/>
      <c r="B134" s="2" t="s">
        <v>1050</v>
      </c>
      <c r="D134" s="2" t="s">
        <v>1051</v>
      </c>
      <c r="E134" s="90"/>
      <c r="F134" s="91"/>
      <c r="G134" s="92"/>
      <c r="H134" s="93"/>
      <c r="I134" s="94" t="s">
        <v>292</v>
      </c>
      <c r="J134" s="95"/>
      <c r="K134" s="96"/>
      <c r="L134" s="97"/>
      <c r="M134" s="98" t="s">
        <v>292</v>
      </c>
      <c r="O134" s="89"/>
      <c r="P134" s="158"/>
      <c r="Q134" s="90"/>
      <c r="R134" s="91"/>
      <c r="S134" s="92"/>
      <c r="T134" s="93"/>
      <c r="U134" s="94" t="s">
        <v>292</v>
      </c>
      <c r="V134" s="95"/>
      <c r="W134" s="96"/>
      <c r="X134" s="97"/>
      <c r="Y134" s="98" t="s">
        <v>292</v>
      </c>
      <c r="AA134" s="89"/>
      <c r="AB134" s="158"/>
      <c r="AC134" s="90"/>
      <c r="AD134" s="91"/>
      <c r="AE134" s="92"/>
      <c r="AF134" s="93"/>
      <c r="AG134" s="94" t="s">
        <v>292</v>
      </c>
      <c r="AH134" s="95"/>
      <c r="AI134" s="96"/>
      <c r="AJ134" s="97"/>
      <c r="AK134" s="98" t="s">
        <v>292</v>
      </c>
      <c r="AM134" s="89"/>
      <c r="AN134" s="158"/>
      <c r="AO134" s="90"/>
      <c r="AP134" s="91"/>
      <c r="AQ134" s="92"/>
      <c r="AR134" s="93"/>
      <c r="AS134" s="94" t="s">
        <v>292</v>
      </c>
      <c r="AT134" s="95"/>
      <c r="AU134" s="96"/>
      <c r="AV134" s="97"/>
      <c r="AW134" s="98" t="s">
        <v>292</v>
      </c>
      <c r="AY134" s="89"/>
      <c r="AZ134" s="158"/>
      <c r="BA134" s="90"/>
      <c r="BB134" s="91"/>
      <c r="BC134" s="92"/>
      <c r="BD134" s="93"/>
      <c r="BE134" s="94" t="s">
        <v>292</v>
      </c>
      <c r="BF134" s="95"/>
      <c r="BG134" s="96"/>
      <c r="BH134" s="97"/>
      <c r="BI134" s="98" t="s">
        <v>292</v>
      </c>
      <c r="BK134" s="89"/>
      <c r="BL134" s="158"/>
      <c r="BM134" s="90"/>
      <c r="BN134" s="91"/>
      <c r="BO134" s="92"/>
      <c r="BP134" s="93"/>
      <c r="BQ134" s="94" t="s">
        <v>292</v>
      </c>
      <c r="BR134" s="95"/>
      <c r="BS134" s="96"/>
      <c r="BT134" s="97"/>
      <c r="BU134" s="98" t="s">
        <v>292</v>
      </c>
      <c r="BW134" s="89"/>
      <c r="BX134" s="158"/>
      <c r="BY134" s="90"/>
      <c r="BZ134" s="91"/>
      <c r="CA134" s="92"/>
      <c r="CB134" s="93"/>
      <c r="CC134" s="94" t="s">
        <v>292</v>
      </c>
      <c r="CD134" s="95"/>
      <c r="CE134" s="96"/>
      <c r="CF134" s="97"/>
      <c r="CG134" s="98" t="s">
        <v>292</v>
      </c>
      <c r="CI134" s="89"/>
      <c r="CJ134" s="158"/>
      <c r="CK134" s="90">
        <v>39814</v>
      </c>
      <c r="CL134" s="91" t="s">
        <v>443</v>
      </c>
      <c r="CM134" s="92">
        <v>39527</v>
      </c>
      <c r="CN134" s="93">
        <v>39812</v>
      </c>
      <c r="CO134" s="94" t="s">
        <v>1027</v>
      </c>
      <c r="CP134" s="95">
        <v>1967</v>
      </c>
      <c r="CQ134" s="96" t="s">
        <v>818</v>
      </c>
      <c r="CR134" s="97" t="s">
        <v>303</v>
      </c>
      <c r="CS134" s="98" t="s">
        <v>1028</v>
      </c>
      <c r="CU134" s="89"/>
      <c r="CV134" s="158"/>
      <c r="CW134" s="90">
        <v>39814</v>
      </c>
      <c r="CX134" s="91" t="s">
        <v>444</v>
      </c>
      <c r="CY134" s="92">
        <v>39527</v>
      </c>
      <c r="CZ134" s="93">
        <v>40011</v>
      </c>
      <c r="DA134" s="94" t="s">
        <v>1027</v>
      </c>
      <c r="DB134" s="95">
        <v>1967</v>
      </c>
      <c r="DC134" s="96" t="s">
        <v>818</v>
      </c>
      <c r="DD134" s="97" t="s">
        <v>303</v>
      </c>
      <c r="DE134" s="98" t="s">
        <v>1028</v>
      </c>
      <c r="DG134" s="89" t="s">
        <v>814</v>
      </c>
      <c r="DH134" s="158"/>
      <c r="DI134" s="90"/>
      <c r="DJ134" s="91"/>
      <c r="DK134" s="92"/>
      <c r="DL134" s="93"/>
      <c r="DM134" s="94" t="s">
        <v>292</v>
      </c>
      <c r="DN134" s="95"/>
      <c r="DO134" s="96"/>
      <c r="DP134" s="97"/>
      <c r="DQ134" s="98" t="s">
        <v>292</v>
      </c>
      <c r="DS134" s="89"/>
      <c r="DT134" s="158"/>
      <c r="DU134" s="90" t="str">
        <f t="shared" si="409"/>
        <v/>
      </c>
      <c r="DV134" s="91" t="str">
        <f t="shared" si="410"/>
        <v/>
      </c>
      <c r="DW134" s="92" t="str">
        <f t="shared" si="411"/>
        <v/>
      </c>
      <c r="DX134" s="93" t="str">
        <f t="shared" si="412"/>
        <v/>
      </c>
      <c r="DY134" s="94" t="str">
        <f t="shared" si="413"/>
        <v/>
      </c>
      <c r="DZ134" s="95" t="str">
        <f t="shared" si="414"/>
        <v/>
      </c>
      <c r="EA134" s="96" t="str">
        <f t="shared" si="415"/>
        <v/>
      </c>
      <c r="EB134" s="97" t="s">
        <v>292</v>
      </c>
      <c r="EC134" s="98" t="str">
        <f t="shared" si="416"/>
        <v/>
      </c>
      <c r="EE134" s="89"/>
      <c r="EF134" s="158"/>
      <c r="EG134" s="90" t="str">
        <f t="shared" si="417"/>
        <v/>
      </c>
      <c r="EH134" s="91" t="str">
        <f t="shared" si="418"/>
        <v/>
      </c>
      <c r="EI134" s="92" t="str">
        <f t="shared" si="419"/>
        <v/>
      </c>
      <c r="EJ134" s="93" t="str">
        <f t="shared" si="420"/>
        <v/>
      </c>
      <c r="EK134" s="94" t="str">
        <f t="shared" si="421"/>
        <v/>
      </c>
      <c r="EL134" s="95" t="str">
        <f t="shared" si="422"/>
        <v/>
      </c>
      <c r="EM134" s="96" t="str">
        <f t="shared" si="423"/>
        <v/>
      </c>
      <c r="EN134" s="97" t="str">
        <f t="shared" si="424"/>
        <v/>
      </c>
      <c r="EO134" s="98" t="str">
        <f t="shared" si="425"/>
        <v/>
      </c>
      <c r="EQ134" s="89"/>
      <c r="ER134" s="158"/>
      <c r="ES134" s="90" t="str">
        <f t="shared" si="426"/>
        <v/>
      </c>
      <c r="ET134" s="91" t="str">
        <f t="shared" si="427"/>
        <v/>
      </c>
      <c r="EU134" s="92"/>
      <c r="EV134" s="93"/>
      <c r="EW134" s="94" t="str">
        <f t="shared" si="428"/>
        <v/>
      </c>
      <c r="EX134" s="95" t="str">
        <f t="shared" si="429"/>
        <v/>
      </c>
      <c r="EY134" s="96" t="str">
        <f t="shared" si="430"/>
        <v/>
      </c>
      <c r="EZ134" s="97" t="str">
        <f t="shared" si="431"/>
        <v/>
      </c>
      <c r="FA134" s="98" t="str">
        <f t="shared" si="432"/>
        <v/>
      </c>
      <c r="FC134" s="89"/>
      <c r="FD134" s="158"/>
      <c r="FE134" s="90" t="str">
        <f t="shared" si="282"/>
        <v/>
      </c>
      <c r="FF134" s="91" t="str">
        <f t="shared" si="283"/>
        <v/>
      </c>
      <c r="FG134" s="92" t="str">
        <f t="shared" si="284"/>
        <v/>
      </c>
      <c r="FH134" s="93" t="str">
        <f t="shared" si="285"/>
        <v/>
      </c>
      <c r="FI134" s="94" t="str">
        <f t="shared" si="286"/>
        <v/>
      </c>
      <c r="FJ134" s="95" t="str">
        <f t="shared" si="287"/>
        <v/>
      </c>
      <c r="FK134" s="96" t="str">
        <f t="shared" si="288"/>
        <v/>
      </c>
      <c r="FL134" s="97" t="str">
        <f t="shared" si="289"/>
        <v/>
      </c>
      <c r="FM134" s="98" t="str">
        <f t="shared" si="290"/>
        <v/>
      </c>
      <c r="FO134" s="89"/>
      <c r="FP134" s="217"/>
      <c r="FQ134" s="90" t="str">
        <f>IF(FU134="","",#REF!)</f>
        <v/>
      </c>
      <c r="FR134" s="91" t="str">
        <f t="shared" si="433"/>
        <v/>
      </c>
      <c r="FS134" s="92"/>
      <c r="FT134" s="93"/>
      <c r="FU134" s="94" t="str">
        <f t="shared" si="434"/>
        <v/>
      </c>
      <c r="FV134" s="95" t="str">
        <f t="shared" si="435"/>
        <v/>
      </c>
      <c r="FW134" s="96" t="str">
        <f t="shared" si="436"/>
        <v/>
      </c>
      <c r="FX134" s="97" t="str">
        <f t="shared" si="437"/>
        <v/>
      </c>
      <c r="FY134" s="98" t="str">
        <f t="shared" si="438"/>
        <v/>
      </c>
      <c r="GA134" s="89"/>
      <c r="GB134" s="158"/>
      <c r="GC134" s="90" t="str">
        <f t="shared" si="439"/>
        <v/>
      </c>
      <c r="GD134" s="91" t="str">
        <f t="shared" si="440"/>
        <v/>
      </c>
      <c r="GE134" s="92"/>
      <c r="GF134" s="93"/>
      <c r="GG134" s="94" t="str">
        <f t="shared" si="441"/>
        <v/>
      </c>
      <c r="GH134" s="95" t="str">
        <f t="shared" si="442"/>
        <v/>
      </c>
      <c r="GI134" s="96" t="str">
        <f t="shared" si="443"/>
        <v/>
      </c>
      <c r="GJ134" s="97" t="str">
        <f t="shared" si="444"/>
        <v/>
      </c>
      <c r="GK134" s="98" t="str">
        <f t="shared" si="445"/>
        <v/>
      </c>
      <c r="GM134" s="89"/>
      <c r="GN134" s="158"/>
      <c r="GO134" s="90" t="str">
        <f t="shared" si="446"/>
        <v/>
      </c>
      <c r="GP134" s="91" t="str">
        <f t="shared" si="447"/>
        <v/>
      </c>
      <c r="GQ134" s="92"/>
      <c r="GR134" s="93"/>
      <c r="GS134" s="94" t="str">
        <f t="shared" si="448"/>
        <v/>
      </c>
      <c r="GT134" s="95" t="str">
        <f t="shared" si="449"/>
        <v/>
      </c>
      <c r="GU134" s="96" t="str">
        <f t="shared" si="450"/>
        <v/>
      </c>
      <c r="GV134" s="97" t="str">
        <f t="shared" si="451"/>
        <v/>
      </c>
      <c r="GW134" s="98" t="str">
        <f t="shared" si="452"/>
        <v/>
      </c>
      <c r="GY134" s="89"/>
      <c r="GZ134" s="158"/>
      <c r="HA134" s="90" t="str">
        <f t="shared" si="453"/>
        <v/>
      </c>
      <c r="HB134" s="91" t="str">
        <f t="shared" si="454"/>
        <v/>
      </c>
      <c r="HC134" s="92"/>
      <c r="HD134" s="93"/>
      <c r="HE134" s="94" t="str">
        <f t="shared" si="455"/>
        <v/>
      </c>
      <c r="HF134" s="95" t="str">
        <f t="shared" si="456"/>
        <v/>
      </c>
      <c r="HG134" s="96" t="str">
        <f t="shared" si="457"/>
        <v/>
      </c>
      <c r="HH134" s="97" t="str">
        <f t="shared" si="458"/>
        <v/>
      </c>
      <c r="HI134" s="98" t="str">
        <f t="shared" si="459"/>
        <v/>
      </c>
      <c r="HK134" s="89"/>
      <c r="HL134" s="158"/>
      <c r="HM134" s="90" t="str">
        <f t="shared" si="460"/>
        <v/>
      </c>
      <c r="HN134" s="91" t="str">
        <f t="shared" si="461"/>
        <v/>
      </c>
      <c r="HO134" s="92"/>
      <c r="HP134" s="93"/>
      <c r="HQ134" s="94" t="str">
        <f t="shared" si="462"/>
        <v/>
      </c>
      <c r="HR134" s="95" t="str">
        <f t="shared" si="463"/>
        <v/>
      </c>
      <c r="HS134" s="96" t="str">
        <f t="shared" si="464"/>
        <v/>
      </c>
      <c r="HT134" s="97" t="str">
        <f t="shared" si="465"/>
        <v/>
      </c>
      <c r="HU134" s="98" t="str">
        <f t="shared" si="466"/>
        <v/>
      </c>
      <c r="HW134" s="89"/>
      <c r="HX134" s="158"/>
      <c r="HY134" s="90" t="str">
        <f t="shared" si="467"/>
        <v/>
      </c>
      <c r="HZ134" s="91" t="str">
        <f t="shared" si="468"/>
        <v/>
      </c>
      <c r="IA134" s="92"/>
      <c r="IB134" s="93"/>
      <c r="IC134" s="94" t="str">
        <f t="shared" si="469"/>
        <v/>
      </c>
      <c r="ID134" s="95" t="str">
        <f t="shared" si="470"/>
        <v/>
      </c>
      <c r="IE134" s="96" t="str">
        <f t="shared" si="471"/>
        <v/>
      </c>
      <c r="IF134" s="97" t="str">
        <f t="shared" si="472"/>
        <v/>
      </c>
      <c r="IG134" s="98" t="str">
        <f t="shared" si="473"/>
        <v/>
      </c>
      <c r="II134" s="89"/>
      <c r="IJ134" s="158"/>
      <c r="IK134" s="90" t="str">
        <f t="shared" si="474"/>
        <v/>
      </c>
      <c r="IL134" s="91" t="str">
        <f t="shared" si="475"/>
        <v/>
      </c>
      <c r="IM134" s="92"/>
      <c r="IN134" s="93"/>
      <c r="IO134" s="94" t="str">
        <f t="shared" si="476"/>
        <v/>
      </c>
      <c r="IP134" s="95" t="str">
        <f t="shared" si="477"/>
        <v/>
      </c>
      <c r="IQ134" s="96" t="str">
        <f t="shared" si="478"/>
        <v/>
      </c>
      <c r="IR134" s="97" t="str">
        <f t="shared" si="479"/>
        <v/>
      </c>
      <c r="IS134" s="98" t="str">
        <f t="shared" si="480"/>
        <v/>
      </c>
      <c r="IU134" s="89"/>
      <c r="IV134" s="158"/>
      <c r="IW134" s="90" t="str">
        <f t="shared" si="481"/>
        <v/>
      </c>
      <c r="IX134" s="91" t="str">
        <f t="shared" si="482"/>
        <v/>
      </c>
      <c r="IY134" s="92"/>
      <c r="IZ134" s="93"/>
      <c r="JA134" s="94" t="str">
        <f t="shared" si="483"/>
        <v/>
      </c>
      <c r="JB134" s="95" t="str">
        <f t="shared" si="484"/>
        <v/>
      </c>
      <c r="JC134" s="96" t="str">
        <f t="shared" si="485"/>
        <v/>
      </c>
      <c r="JD134" s="97" t="str">
        <f t="shared" si="486"/>
        <v/>
      </c>
      <c r="JE134" s="98" t="str">
        <f t="shared" si="487"/>
        <v/>
      </c>
      <c r="JG134" s="89"/>
      <c r="JH134" s="146"/>
      <c r="JI134" s="90" t="str">
        <f t="shared" si="488"/>
        <v/>
      </c>
      <c r="JJ134" s="91" t="str">
        <f t="shared" si="489"/>
        <v/>
      </c>
      <c r="JK134" s="92"/>
      <c r="JL134" s="93"/>
      <c r="JM134" s="94" t="str">
        <f t="shared" si="490"/>
        <v/>
      </c>
      <c r="JN134" s="95" t="str">
        <f t="shared" si="491"/>
        <v/>
      </c>
      <c r="JO134" s="96" t="str">
        <f t="shared" si="492"/>
        <v/>
      </c>
      <c r="JP134" s="97" t="str">
        <f t="shared" si="493"/>
        <v/>
      </c>
      <c r="JQ134" s="98" t="str">
        <f t="shared" si="494"/>
        <v/>
      </c>
      <c r="JS134" s="89"/>
      <c r="JT134" s="146"/>
      <c r="JU134" s="90" t="str">
        <f t="shared" si="495"/>
        <v/>
      </c>
      <c r="JV134" s="91" t="str">
        <f t="shared" si="496"/>
        <v/>
      </c>
      <c r="JW134" s="92"/>
      <c r="JX134" s="93"/>
      <c r="JY134" s="94" t="str">
        <f t="shared" si="497"/>
        <v/>
      </c>
      <c r="JZ134" s="95" t="str">
        <f t="shared" si="498"/>
        <v/>
      </c>
      <c r="KA134" s="96" t="str">
        <f t="shared" si="499"/>
        <v/>
      </c>
      <c r="KB134" s="97" t="str">
        <f t="shared" si="500"/>
        <v/>
      </c>
      <c r="KC134" s="98" t="str">
        <f t="shared" si="501"/>
        <v/>
      </c>
      <c r="KE134" s="89"/>
      <c r="KF134" s="146"/>
    </row>
    <row r="135" spans="1:292" ht="13.5" customHeight="1">
      <c r="A135" s="16"/>
      <c r="B135" s="2" t="s">
        <v>1050</v>
      </c>
      <c r="D135" s="2" t="s">
        <v>1051</v>
      </c>
      <c r="E135" s="90"/>
      <c r="F135" s="91"/>
      <c r="G135" s="92"/>
      <c r="H135" s="93"/>
      <c r="I135" s="94" t="s">
        <v>292</v>
      </c>
      <c r="J135" s="95"/>
      <c r="K135" s="96"/>
      <c r="L135" s="97"/>
      <c r="M135" s="98" t="s">
        <v>292</v>
      </c>
      <c r="O135" s="89"/>
      <c r="P135" s="158"/>
      <c r="Q135" s="90"/>
      <c r="R135" s="91"/>
      <c r="S135" s="92"/>
      <c r="T135" s="93"/>
      <c r="U135" s="94" t="s">
        <v>292</v>
      </c>
      <c r="V135" s="95"/>
      <c r="W135" s="96"/>
      <c r="X135" s="97"/>
      <c r="Y135" s="98" t="s">
        <v>292</v>
      </c>
      <c r="AA135" s="89"/>
      <c r="AB135" s="158"/>
      <c r="AC135" s="90"/>
      <c r="AD135" s="91"/>
      <c r="AE135" s="92"/>
      <c r="AF135" s="93"/>
      <c r="AG135" s="94" t="s">
        <v>292</v>
      </c>
      <c r="AH135" s="95"/>
      <c r="AI135" s="96"/>
      <c r="AJ135" s="97"/>
      <c r="AK135" s="98" t="s">
        <v>292</v>
      </c>
      <c r="AM135" s="89"/>
      <c r="AN135" s="158"/>
      <c r="AO135" s="90"/>
      <c r="AP135" s="91"/>
      <c r="AQ135" s="92"/>
      <c r="AR135" s="93"/>
      <c r="AS135" s="94" t="s">
        <v>292</v>
      </c>
      <c r="AT135" s="95"/>
      <c r="AU135" s="96"/>
      <c r="AV135" s="97"/>
      <c r="AW135" s="98" t="s">
        <v>292</v>
      </c>
      <c r="AY135" s="89"/>
      <c r="AZ135" s="158"/>
      <c r="BA135" s="90"/>
      <c r="BB135" s="91"/>
      <c r="BC135" s="92"/>
      <c r="BD135" s="93"/>
      <c r="BE135" s="94" t="s">
        <v>292</v>
      </c>
      <c r="BF135" s="95"/>
      <c r="BG135" s="96"/>
      <c r="BH135" s="97"/>
      <c r="BI135" s="98" t="s">
        <v>292</v>
      </c>
      <c r="BK135" s="89"/>
      <c r="BL135" s="158"/>
      <c r="BM135" s="90"/>
      <c r="BN135" s="91"/>
      <c r="BO135" s="92"/>
      <c r="BP135" s="93"/>
      <c r="BQ135" s="94" t="s">
        <v>292</v>
      </c>
      <c r="BR135" s="95"/>
      <c r="BS135" s="96"/>
      <c r="BT135" s="97"/>
      <c r="BU135" s="98" t="s">
        <v>292</v>
      </c>
      <c r="BW135" s="89"/>
      <c r="BX135" s="158"/>
      <c r="BY135" s="90"/>
      <c r="BZ135" s="91"/>
      <c r="CA135" s="92"/>
      <c r="CB135" s="93"/>
      <c r="CC135" s="94" t="s">
        <v>292</v>
      </c>
      <c r="CD135" s="95"/>
      <c r="CE135" s="96"/>
      <c r="CF135" s="97"/>
      <c r="CG135" s="98" t="s">
        <v>292</v>
      </c>
      <c r="CI135" s="89"/>
      <c r="CJ135" s="158"/>
      <c r="CK135" s="90"/>
      <c r="CL135" s="91"/>
      <c r="CM135" s="92"/>
      <c r="CN135" s="93"/>
      <c r="CO135" s="94" t="s">
        <v>292</v>
      </c>
      <c r="CP135" s="95"/>
      <c r="CQ135" s="96"/>
      <c r="CR135" s="97"/>
      <c r="CS135" s="98" t="s">
        <v>292</v>
      </c>
      <c r="CU135" s="89"/>
      <c r="CV135" s="158"/>
      <c r="CW135" s="90">
        <v>40179</v>
      </c>
      <c r="CX135" s="91" t="s">
        <v>444</v>
      </c>
      <c r="CY135" s="92">
        <v>40011</v>
      </c>
      <c r="CZ135" s="93">
        <v>40142</v>
      </c>
      <c r="DA135" s="94" t="s">
        <v>833</v>
      </c>
      <c r="DB135" s="95">
        <v>1961</v>
      </c>
      <c r="DC135" s="96" t="s">
        <v>818</v>
      </c>
      <c r="DD135" s="97" t="s">
        <v>297</v>
      </c>
      <c r="DE135" s="98" t="s">
        <v>834</v>
      </c>
      <c r="DG135" s="89"/>
      <c r="DH135" s="158" t="s">
        <v>1052</v>
      </c>
      <c r="DI135" s="90"/>
      <c r="DJ135" s="91"/>
      <c r="DK135" s="92"/>
      <c r="DL135" s="93"/>
      <c r="DM135" s="94" t="s">
        <v>292</v>
      </c>
      <c r="DN135" s="95"/>
      <c r="DO135" s="96"/>
      <c r="DP135" s="97"/>
      <c r="DQ135" s="98" t="s">
        <v>292</v>
      </c>
      <c r="DS135" s="89"/>
      <c r="DT135" s="158"/>
      <c r="DU135" s="90" t="str">
        <f t="shared" si="409"/>
        <v/>
      </c>
      <c r="DV135" s="91" t="str">
        <f t="shared" si="410"/>
        <v/>
      </c>
      <c r="DW135" s="92" t="str">
        <f t="shared" si="411"/>
        <v/>
      </c>
      <c r="DX135" s="93" t="str">
        <f t="shared" si="412"/>
        <v/>
      </c>
      <c r="DY135" s="94" t="str">
        <f t="shared" si="413"/>
        <v/>
      </c>
      <c r="DZ135" s="95" t="str">
        <f t="shared" si="414"/>
        <v/>
      </c>
      <c r="EA135" s="96" t="str">
        <f t="shared" si="415"/>
        <v/>
      </c>
      <c r="EB135" s="97" t="s">
        <v>292</v>
      </c>
      <c r="EC135" s="98" t="str">
        <f t="shared" si="416"/>
        <v/>
      </c>
      <c r="EE135" s="89"/>
      <c r="EF135" s="158"/>
      <c r="EG135" s="90" t="str">
        <f t="shared" si="417"/>
        <v/>
      </c>
      <c r="EH135" s="91" t="str">
        <f t="shared" si="418"/>
        <v/>
      </c>
      <c r="EI135" s="92" t="str">
        <f t="shared" si="419"/>
        <v/>
      </c>
      <c r="EJ135" s="93" t="str">
        <f t="shared" si="420"/>
        <v/>
      </c>
      <c r="EK135" s="94" t="str">
        <f t="shared" si="421"/>
        <v/>
      </c>
      <c r="EL135" s="95" t="str">
        <f t="shared" si="422"/>
        <v/>
      </c>
      <c r="EM135" s="96" t="str">
        <f t="shared" si="423"/>
        <v/>
      </c>
      <c r="EN135" s="97" t="str">
        <f t="shared" si="424"/>
        <v/>
      </c>
      <c r="EO135" s="98" t="str">
        <f t="shared" si="425"/>
        <v/>
      </c>
      <c r="EQ135" s="89"/>
      <c r="ER135" s="158"/>
      <c r="ES135" s="90" t="str">
        <f t="shared" si="426"/>
        <v/>
      </c>
      <c r="ET135" s="91" t="str">
        <f t="shared" si="427"/>
        <v/>
      </c>
      <c r="EU135" s="92"/>
      <c r="EV135" s="93"/>
      <c r="EW135" s="94" t="str">
        <f t="shared" si="428"/>
        <v/>
      </c>
      <c r="EX135" s="95" t="str">
        <f t="shared" si="429"/>
        <v/>
      </c>
      <c r="EY135" s="96" t="str">
        <f t="shared" si="430"/>
        <v/>
      </c>
      <c r="EZ135" s="97" t="str">
        <f t="shared" si="431"/>
        <v/>
      </c>
      <c r="FA135" s="98" t="str">
        <f t="shared" si="432"/>
        <v/>
      </c>
      <c r="FC135" s="89"/>
      <c r="FD135" s="158"/>
      <c r="FE135" s="90" t="str">
        <f t="shared" si="282"/>
        <v/>
      </c>
      <c r="FF135" s="91" t="str">
        <f t="shared" si="283"/>
        <v/>
      </c>
      <c r="FG135" s="92" t="str">
        <f t="shared" si="284"/>
        <v/>
      </c>
      <c r="FH135" s="93" t="str">
        <f t="shared" si="285"/>
        <v/>
      </c>
      <c r="FI135" s="94" t="str">
        <f t="shared" si="286"/>
        <v/>
      </c>
      <c r="FJ135" s="95" t="str">
        <f t="shared" si="287"/>
        <v/>
      </c>
      <c r="FK135" s="96" t="str">
        <f t="shared" si="288"/>
        <v/>
      </c>
      <c r="FL135" s="97" t="str">
        <f t="shared" si="289"/>
        <v/>
      </c>
      <c r="FM135" s="98" t="str">
        <f t="shared" si="290"/>
        <v/>
      </c>
      <c r="FO135" s="89"/>
      <c r="FP135" s="217"/>
      <c r="FQ135" s="90" t="str">
        <f>IF(FU135="","",#REF!)</f>
        <v/>
      </c>
      <c r="FR135" s="91" t="str">
        <f t="shared" si="433"/>
        <v/>
      </c>
      <c r="FS135" s="92"/>
      <c r="FT135" s="93"/>
      <c r="FU135" s="94" t="str">
        <f t="shared" si="434"/>
        <v/>
      </c>
      <c r="FV135" s="95" t="str">
        <f t="shared" si="435"/>
        <v/>
      </c>
      <c r="FW135" s="96" t="str">
        <f t="shared" si="436"/>
        <v/>
      </c>
      <c r="FX135" s="97" t="str">
        <f t="shared" si="437"/>
        <v/>
      </c>
      <c r="FY135" s="98" t="str">
        <f t="shared" si="438"/>
        <v/>
      </c>
      <c r="GA135" s="89"/>
      <c r="GB135" s="158"/>
      <c r="GC135" s="90" t="str">
        <f t="shared" si="439"/>
        <v/>
      </c>
      <c r="GD135" s="91" t="str">
        <f t="shared" si="440"/>
        <v/>
      </c>
      <c r="GE135" s="92"/>
      <c r="GF135" s="93"/>
      <c r="GG135" s="94" t="str">
        <f t="shared" si="441"/>
        <v/>
      </c>
      <c r="GH135" s="95" t="str">
        <f t="shared" si="442"/>
        <v/>
      </c>
      <c r="GI135" s="96" t="str">
        <f t="shared" si="443"/>
        <v/>
      </c>
      <c r="GJ135" s="97" t="str">
        <f t="shared" si="444"/>
        <v/>
      </c>
      <c r="GK135" s="98" t="str">
        <f t="shared" si="445"/>
        <v/>
      </c>
      <c r="GM135" s="89"/>
      <c r="GN135" s="158"/>
      <c r="GO135" s="90" t="str">
        <f t="shared" si="446"/>
        <v/>
      </c>
      <c r="GP135" s="91" t="str">
        <f t="shared" si="447"/>
        <v/>
      </c>
      <c r="GQ135" s="92"/>
      <c r="GR135" s="93"/>
      <c r="GS135" s="94" t="str">
        <f t="shared" si="448"/>
        <v/>
      </c>
      <c r="GT135" s="95" t="str">
        <f t="shared" si="449"/>
        <v/>
      </c>
      <c r="GU135" s="96" t="str">
        <f t="shared" si="450"/>
        <v/>
      </c>
      <c r="GV135" s="97" t="str">
        <f t="shared" si="451"/>
        <v/>
      </c>
      <c r="GW135" s="98" t="str">
        <f t="shared" si="452"/>
        <v/>
      </c>
      <c r="GY135" s="89"/>
      <c r="GZ135" s="158"/>
      <c r="HA135" s="90" t="str">
        <f t="shared" si="453"/>
        <v/>
      </c>
      <c r="HB135" s="91" t="str">
        <f t="shared" si="454"/>
        <v/>
      </c>
      <c r="HC135" s="92"/>
      <c r="HD135" s="93"/>
      <c r="HE135" s="94" t="str">
        <f t="shared" si="455"/>
        <v/>
      </c>
      <c r="HF135" s="95" t="str">
        <f t="shared" si="456"/>
        <v/>
      </c>
      <c r="HG135" s="96" t="str">
        <f t="shared" si="457"/>
        <v/>
      </c>
      <c r="HH135" s="97" t="str">
        <f t="shared" si="458"/>
        <v/>
      </c>
      <c r="HI135" s="98" t="str">
        <f t="shared" si="459"/>
        <v/>
      </c>
      <c r="HK135" s="89"/>
      <c r="HL135" s="158"/>
      <c r="HM135" s="90" t="str">
        <f t="shared" si="460"/>
        <v/>
      </c>
      <c r="HN135" s="91" t="str">
        <f t="shared" si="461"/>
        <v/>
      </c>
      <c r="HO135" s="92"/>
      <c r="HP135" s="93"/>
      <c r="HQ135" s="94" t="str">
        <f t="shared" si="462"/>
        <v/>
      </c>
      <c r="HR135" s="95" t="str">
        <f t="shared" si="463"/>
        <v/>
      </c>
      <c r="HS135" s="96" t="str">
        <f t="shared" si="464"/>
        <v/>
      </c>
      <c r="HT135" s="97" t="str">
        <f t="shared" si="465"/>
        <v/>
      </c>
      <c r="HU135" s="98" t="str">
        <f t="shared" si="466"/>
        <v/>
      </c>
      <c r="HW135" s="89"/>
      <c r="HX135" s="158"/>
      <c r="HY135" s="90" t="str">
        <f t="shared" si="467"/>
        <v/>
      </c>
      <c r="HZ135" s="91" t="str">
        <f t="shared" si="468"/>
        <v/>
      </c>
      <c r="IA135" s="92"/>
      <c r="IB135" s="93"/>
      <c r="IC135" s="94" t="str">
        <f t="shared" si="469"/>
        <v/>
      </c>
      <c r="ID135" s="95" t="str">
        <f t="shared" si="470"/>
        <v/>
      </c>
      <c r="IE135" s="96" t="str">
        <f t="shared" si="471"/>
        <v/>
      </c>
      <c r="IF135" s="97" t="str">
        <f t="shared" si="472"/>
        <v/>
      </c>
      <c r="IG135" s="98" t="str">
        <f t="shared" si="473"/>
        <v/>
      </c>
      <c r="II135" s="89"/>
      <c r="IJ135" s="158"/>
      <c r="IK135" s="90" t="str">
        <f t="shared" si="474"/>
        <v/>
      </c>
      <c r="IL135" s="91" t="str">
        <f t="shared" si="475"/>
        <v/>
      </c>
      <c r="IM135" s="92"/>
      <c r="IN135" s="93"/>
      <c r="IO135" s="94" t="str">
        <f t="shared" si="476"/>
        <v/>
      </c>
      <c r="IP135" s="95" t="str">
        <f t="shared" si="477"/>
        <v/>
      </c>
      <c r="IQ135" s="96" t="str">
        <f t="shared" si="478"/>
        <v/>
      </c>
      <c r="IR135" s="97" t="str">
        <f t="shared" si="479"/>
        <v/>
      </c>
      <c r="IS135" s="98" t="str">
        <f t="shared" si="480"/>
        <v/>
      </c>
      <c r="IU135" s="89"/>
      <c r="IV135" s="158"/>
      <c r="IW135" s="90" t="str">
        <f t="shared" si="481"/>
        <v/>
      </c>
      <c r="IX135" s="91" t="str">
        <f t="shared" si="482"/>
        <v/>
      </c>
      <c r="IY135" s="92"/>
      <c r="IZ135" s="93"/>
      <c r="JA135" s="94" t="str">
        <f t="shared" si="483"/>
        <v/>
      </c>
      <c r="JB135" s="95" t="str">
        <f t="shared" si="484"/>
        <v/>
      </c>
      <c r="JC135" s="96" t="str">
        <f t="shared" si="485"/>
        <v/>
      </c>
      <c r="JD135" s="97" t="str">
        <f t="shared" si="486"/>
        <v/>
      </c>
      <c r="JE135" s="98" t="str">
        <f t="shared" si="487"/>
        <v/>
      </c>
      <c r="JG135" s="89"/>
      <c r="JH135" s="146"/>
      <c r="JI135" s="90" t="str">
        <f t="shared" si="488"/>
        <v/>
      </c>
      <c r="JJ135" s="91" t="str">
        <f t="shared" si="489"/>
        <v/>
      </c>
      <c r="JK135" s="92"/>
      <c r="JL135" s="93"/>
      <c r="JM135" s="94" t="str">
        <f t="shared" si="490"/>
        <v/>
      </c>
      <c r="JN135" s="95" t="str">
        <f t="shared" si="491"/>
        <v/>
      </c>
      <c r="JO135" s="96" t="str">
        <f t="shared" si="492"/>
        <v/>
      </c>
      <c r="JP135" s="97" t="str">
        <f t="shared" si="493"/>
        <v/>
      </c>
      <c r="JQ135" s="98" t="str">
        <f t="shared" si="494"/>
        <v/>
      </c>
      <c r="JS135" s="89"/>
      <c r="JT135" s="146"/>
      <c r="JU135" s="90" t="str">
        <f t="shared" si="495"/>
        <v/>
      </c>
      <c r="JV135" s="91" t="str">
        <f t="shared" si="496"/>
        <v/>
      </c>
      <c r="JW135" s="92"/>
      <c r="JX135" s="93"/>
      <c r="JY135" s="94" t="str">
        <f t="shared" si="497"/>
        <v/>
      </c>
      <c r="JZ135" s="95" t="str">
        <f t="shared" si="498"/>
        <v/>
      </c>
      <c r="KA135" s="96" t="str">
        <f t="shared" si="499"/>
        <v/>
      </c>
      <c r="KB135" s="97" t="str">
        <f t="shared" si="500"/>
        <v/>
      </c>
      <c r="KC135" s="98" t="str">
        <f t="shared" si="501"/>
        <v/>
      </c>
      <c r="KE135" s="89"/>
      <c r="KF135" s="146"/>
    </row>
    <row r="136" spans="1:292" ht="13.5" customHeight="1">
      <c r="A136" s="16"/>
      <c r="B136" s="2" t="s">
        <v>1050</v>
      </c>
      <c r="D136" s="2" t="s">
        <v>1051</v>
      </c>
      <c r="E136" s="90"/>
      <c r="F136" s="91"/>
      <c r="G136" s="92"/>
      <c r="H136" s="93"/>
      <c r="I136" s="94" t="s">
        <v>292</v>
      </c>
      <c r="J136" s="95"/>
      <c r="K136" s="96"/>
      <c r="L136" s="97"/>
      <c r="M136" s="98" t="s">
        <v>292</v>
      </c>
      <c r="O136" s="89"/>
      <c r="P136" s="158"/>
      <c r="Q136" s="90"/>
      <c r="R136" s="91"/>
      <c r="S136" s="92"/>
      <c r="T136" s="93"/>
      <c r="U136" s="94" t="s">
        <v>292</v>
      </c>
      <c r="V136" s="95"/>
      <c r="W136" s="96"/>
      <c r="X136" s="97"/>
      <c r="Y136" s="98" t="s">
        <v>292</v>
      </c>
      <c r="AA136" s="89"/>
      <c r="AB136" s="158"/>
      <c r="AC136" s="90"/>
      <c r="AD136" s="91"/>
      <c r="AE136" s="92"/>
      <c r="AF136" s="93"/>
      <c r="AG136" s="94" t="s">
        <v>292</v>
      </c>
      <c r="AH136" s="95"/>
      <c r="AI136" s="96"/>
      <c r="AJ136" s="97"/>
      <c r="AK136" s="98" t="s">
        <v>292</v>
      </c>
      <c r="AM136" s="89"/>
      <c r="AN136" s="158"/>
      <c r="AO136" s="90"/>
      <c r="AP136" s="91"/>
      <c r="AQ136" s="92"/>
      <c r="AR136" s="93"/>
      <c r="AS136" s="94" t="s">
        <v>292</v>
      </c>
      <c r="AT136" s="95"/>
      <c r="AU136" s="96"/>
      <c r="AV136" s="97"/>
      <c r="AW136" s="98" t="s">
        <v>292</v>
      </c>
      <c r="AY136" s="89"/>
      <c r="AZ136" s="158"/>
      <c r="BA136" s="90"/>
      <c r="BB136" s="91"/>
      <c r="BC136" s="92"/>
      <c r="BD136" s="93"/>
      <c r="BE136" s="94" t="s">
        <v>292</v>
      </c>
      <c r="BF136" s="95"/>
      <c r="BG136" s="96"/>
      <c r="BH136" s="97"/>
      <c r="BI136" s="98" t="s">
        <v>292</v>
      </c>
      <c r="BK136" s="89"/>
      <c r="BL136" s="158"/>
      <c r="BM136" s="90"/>
      <c r="BN136" s="91"/>
      <c r="BO136" s="92"/>
      <c r="BP136" s="93"/>
      <c r="BQ136" s="94" t="s">
        <v>292</v>
      </c>
      <c r="BR136" s="95"/>
      <c r="BS136" s="96"/>
      <c r="BT136" s="97"/>
      <c r="BU136" s="98" t="s">
        <v>292</v>
      </c>
      <c r="BW136" s="89"/>
      <c r="BX136" s="158"/>
      <c r="BY136" s="90"/>
      <c r="BZ136" s="91"/>
      <c r="CA136" s="92"/>
      <c r="CB136" s="93"/>
      <c r="CC136" s="94" t="s">
        <v>292</v>
      </c>
      <c r="CD136" s="95"/>
      <c r="CE136" s="96"/>
      <c r="CF136" s="97"/>
      <c r="CG136" s="98" t="s">
        <v>292</v>
      </c>
      <c r="CI136" s="89"/>
      <c r="CJ136" s="158"/>
      <c r="CK136" s="90"/>
      <c r="CL136" s="91"/>
      <c r="CM136" s="92"/>
      <c r="CN136" s="93"/>
      <c r="CO136" s="94" t="s">
        <v>292</v>
      </c>
      <c r="CP136" s="95"/>
      <c r="CQ136" s="96"/>
      <c r="CR136" s="97"/>
      <c r="CS136" s="98" t="s">
        <v>292</v>
      </c>
      <c r="CU136" s="89"/>
      <c r="CV136" s="158"/>
      <c r="CW136" s="90">
        <v>40179</v>
      </c>
      <c r="CX136" s="91" t="s">
        <v>444</v>
      </c>
      <c r="CY136" s="92">
        <v>40011</v>
      </c>
      <c r="CZ136" s="93">
        <v>40142</v>
      </c>
      <c r="DA136" s="94" t="s">
        <v>798</v>
      </c>
      <c r="DB136" s="95">
        <v>1947</v>
      </c>
      <c r="DC136" s="96" t="s">
        <v>790</v>
      </c>
      <c r="DD136" s="97" t="s">
        <v>296</v>
      </c>
      <c r="DE136" s="98" t="s">
        <v>799</v>
      </c>
      <c r="DG136" s="89"/>
      <c r="DH136" s="158" t="s">
        <v>1052</v>
      </c>
      <c r="DI136" s="90"/>
      <c r="DJ136" s="91"/>
      <c r="DK136" s="92"/>
      <c r="DL136" s="93"/>
      <c r="DM136" s="94" t="s">
        <v>292</v>
      </c>
      <c r="DN136" s="95"/>
      <c r="DO136" s="96"/>
      <c r="DP136" s="97"/>
      <c r="DQ136" s="98" t="s">
        <v>292</v>
      </c>
      <c r="DS136" s="89"/>
      <c r="DT136" s="158"/>
      <c r="DU136" s="90" t="str">
        <f t="shared" si="409"/>
        <v/>
      </c>
      <c r="DV136" s="91" t="str">
        <f t="shared" si="410"/>
        <v/>
      </c>
      <c r="DW136" s="92" t="str">
        <f t="shared" si="411"/>
        <v/>
      </c>
      <c r="DX136" s="93" t="str">
        <f t="shared" si="412"/>
        <v/>
      </c>
      <c r="DY136" s="94" t="str">
        <f t="shared" si="413"/>
        <v/>
      </c>
      <c r="DZ136" s="95" t="str">
        <f t="shared" si="414"/>
        <v/>
      </c>
      <c r="EA136" s="96" t="str">
        <f t="shared" si="415"/>
        <v/>
      </c>
      <c r="EB136" s="97" t="s">
        <v>292</v>
      </c>
      <c r="EC136" s="98" t="str">
        <f t="shared" si="416"/>
        <v/>
      </c>
      <c r="EE136" s="89"/>
      <c r="EF136" s="158"/>
      <c r="EG136" s="90" t="str">
        <f t="shared" si="417"/>
        <v/>
      </c>
      <c r="EH136" s="91" t="str">
        <f t="shared" si="418"/>
        <v/>
      </c>
      <c r="EI136" s="92" t="str">
        <f t="shared" si="419"/>
        <v/>
      </c>
      <c r="EJ136" s="93" t="str">
        <f t="shared" si="420"/>
        <v/>
      </c>
      <c r="EK136" s="94" t="str">
        <f t="shared" si="421"/>
        <v/>
      </c>
      <c r="EL136" s="95" t="str">
        <f t="shared" si="422"/>
        <v/>
      </c>
      <c r="EM136" s="96" t="str">
        <f t="shared" si="423"/>
        <v/>
      </c>
      <c r="EN136" s="97" t="str">
        <f t="shared" si="424"/>
        <v/>
      </c>
      <c r="EO136" s="98" t="str">
        <f t="shared" si="425"/>
        <v/>
      </c>
      <c r="EQ136" s="89"/>
      <c r="ER136" s="158"/>
      <c r="ES136" s="90" t="str">
        <f t="shared" si="426"/>
        <v/>
      </c>
      <c r="ET136" s="91" t="str">
        <f t="shared" si="427"/>
        <v/>
      </c>
      <c r="EU136" s="92"/>
      <c r="EV136" s="93"/>
      <c r="EW136" s="94" t="str">
        <f t="shared" si="428"/>
        <v/>
      </c>
      <c r="EX136" s="95" t="str">
        <f t="shared" si="429"/>
        <v/>
      </c>
      <c r="EY136" s="96" t="str">
        <f t="shared" si="430"/>
        <v/>
      </c>
      <c r="EZ136" s="97" t="str">
        <f t="shared" si="431"/>
        <v/>
      </c>
      <c r="FA136" s="98" t="str">
        <f t="shared" si="432"/>
        <v/>
      </c>
      <c r="FC136" s="89"/>
      <c r="FD136" s="158"/>
      <c r="FE136" s="90" t="str">
        <f t="shared" si="282"/>
        <v/>
      </c>
      <c r="FF136" s="91" t="str">
        <f t="shared" si="283"/>
        <v/>
      </c>
      <c r="FG136" s="92" t="str">
        <f t="shared" si="284"/>
        <v/>
      </c>
      <c r="FH136" s="93" t="str">
        <f t="shared" si="285"/>
        <v/>
      </c>
      <c r="FI136" s="94" t="str">
        <f t="shared" si="286"/>
        <v/>
      </c>
      <c r="FJ136" s="95" t="str">
        <f t="shared" si="287"/>
        <v/>
      </c>
      <c r="FK136" s="96" t="str">
        <f t="shared" si="288"/>
        <v/>
      </c>
      <c r="FL136" s="97" t="str">
        <f t="shared" si="289"/>
        <v/>
      </c>
      <c r="FM136" s="98" t="str">
        <f t="shared" si="290"/>
        <v/>
      </c>
      <c r="FO136" s="89"/>
      <c r="FP136" s="217"/>
      <c r="FQ136" s="90" t="str">
        <f>IF(FU136="","",#REF!)</f>
        <v/>
      </c>
      <c r="FR136" s="91" t="str">
        <f t="shared" si="433"/>
        <v/>
      </c>
      <c r="FS136" s="92"/>
      <c r="FT136" s="93"/>
      <c r="FU136" s="94" t="str">
        <f t="shared" si="434"/>
        <v/>
      </c>
      <c r="FV136" s="95" t="str">
        <f t="shared" si="435"/>
        <v/>
      </c>
      <c r="FW136" s="96" t="str">
        <f t="shared" si="436"/>
        <v/>
      </c>
      <c r="FX136" s="97" t="str">
        <f t="shared" si="437"/>
        <v/>
      </c>
      <c r="FY136" s="98" t="str">
        <f t="shared" si="438"/>
        <v/>
      </c>
      <c r="GA136" s="89"/>
      <c r="GB136" s="158"/>
      <c r="GC136" s="90" t="str">
        <f t="shared" si="439"/>
        <v/>
      </c>
      <c r="GD136" s="91" t="str">
        <f t="shared" si="440"/>
        <v/>
      </c>
      <c r="GE136" s="92"/>
      <c r="GF136" s="93"/>
      <c r="GG136" s="94" t="str">
        <f t="shared" si="441"/>
        <v/>
      </c>
      <c r="GH136" s="95" t="str">
        <f t="shared" si="442"/>
        <v/>
      </c>
      <c r="GI136" s="96" t="str">
        <f t="shared" si="443"/>
        <v/>
      </c>
      <c r="GJ136" s="97" t="str">
        <f t="shared" si="444"/>
        <v/>
      </c>
      <c r="GK136" s="98" t="str">
        <f t="shared" si="445"/>
        <v/>
      </c>
      <c r="GM136" s="89"/>
      <c r="GN136" s="158"/>
      <c r="GO136" s="90" t="str">
        <f t="shared" si="446"/>
        <v/>
      </c>
      <c r="GP136" s="91" t="str">
        <f t="shared" si="447"/>
        <v/>
      </c>
      <c r="GQ136" s="92"/>
      <c r="GR136" s="93"/>
      <c r="GS136" s="94" t="str">
        <f t="shared" si="448"/>
        <v/>
      </c>
      <c r="GT136" s="95" t="str">
        <f t="shared" si="449"/>
        <v/>
      </c>
      <c r="GU136" s="96" t="str">
        <f t="shared" si="450"/>
        <v/>
      </c>
      <c r="GV136" s="97" t="str">
        <f t="shared" si="451"/>
        <v/>
      </c>
      <c r="GW136" s="98" t="str">
        <f t="shared" si="452"/>
        <v/>
      </c>
      <c r="GY136" s="89"/>
      <c r="GZ136" s="158"/>
      <c r="HA136" s="90" t="str">
        <f t="shared" si="453"/>
        <v/>
      </c>
      <c r="HB136" s="91" t="str">
        <f t="shared" si="454"/>
        <v/>
      </c>
      <c r="HC136" s="92"/>
      <c r="HD136" s="93"/>
      <c r="HE136" s="94" t="str">
        <f t="shared" si="455"/>
        <v/>
      </c>
      <c r="HF136" s="95" t="str">
        <f t="shared" si="456"/>
        <v/>
      </c>
      <c r="HG136" s="96" t="str">
        <f t="shared" si="457"/>
        <v/>
      </c>
      <c r="HH136" s="97" t="str">
        <f t="shared" si="458"/>
        <v/>
      </c>
      <c r="HI136" s="98" t="str">
        <f t="shared" si="459"/>
        <v/>
      </c>
      <c r="HK136" s="89"/>
      <c r="HL136" s="158"/>
      <c r="HM136" s="90" t="str">
        <f t="shared" si="460"/>
        <v/>
      </c>
      <c r="HN136" s="91" t="str">
        <f t="shared" si="461"/>
        <v/>
      </c>
      <c r="HO136" s="92"/>
      <c r="HP136" s="93"/>
      <c r="HQ136" s="94" t="str">
        <f t="shared" si="462"/>
        <v/>
      </c>
      <c r="HR136" s="95" t="str">
        <f t="shared" si="463"/>
        <v/>
      </c>
      <c r="HS136" s="96" t="str">
        <f t="shared" si="464"/>
        <v/>
      </c>
      <c r="HT136" s="97" t="str">
        <f t="shared" si="465"/>
        <v/>
      </c>
      <c r="HU136" s="98" t="str">
        <f t="shared" si="466"/>
        <v/>
      </c>
      <c r="HW136" s="89"/>
      <c r="HX136" s="158"/>
      <c r="HY136" s="90" t="str">
        <f t="shared" si="467"/>
        <v/>
      </c>
      <c r="HZ136" s="91" t="str">
        <f t="shared" si="468"/>
        <v/>
      </c>
      <c r="IA136" s="92"/>
      <c r="IB136" s="93"/>
      <c r="IC136" s="94" t="str">
        <f t="shared" si="469"/>
        <v/>
      </c>
      <c r="ID136" s="95" t="str">
        <f t="shared" si="470"/>
        <v/>
      </c>
      <c r="IE136" s="96" t="str">
        <f t="shared" si="471"/>
        <v/>
      </c>
      <c r="IF136" s="97" t="str">
        <f t="shared" si="472"/>
        <v/>
      </c>
      <c r="IG136" s="98" t="str">
        <f t="shared" si="473"/>
        <v/>
      </c>
      <c r="II136" s="89"/>
      <c r="IJ136" s="158"/>
      <c r="IK136" s="90" t="str">
        <f t="shared" si="474"/>
        <v/>
      </c>
      <c r="IL136" s="91" t="str">
        <f t="shared" si="475"/>
        <v/>
      </c>
      <c r="IM136" s="92"/>
      <c r="IN136" s="93"/>
      <c r="IO136" s="94" t="str">
        <f t="shared" si="476"/>
        <v/>
      </c>
      <c r="IP136" s="95" t="str">
        <f t="shared" si="477"/>
        <v/>
      </c>
      <c r="IQ136" s="96" t="str">
        <f t="shared" si="478"/>
        <v/>
      </c>
      <c r="IR136" s="97" t="str">
        <f t="shared" si="479"/>
        <v/>
      </c>
      <c r="IS136" s="98" t="str">
        <f t="shared" si="480"/>
        <v/>
      </c>
      <c r="IU136" s="89"/>
      <c r="IV136" s="158"/>
      <c r="IW136" s="90" t="str">
        <f t="shared" si="481"/>
        <v/>
      </c>
      <c r="IX136" s="91" t="str">
        <f t="shared" si="482"/>
        <v/>
      </c>
      <c r="IY136" s="92"/>
      <c r="IZ136" s="93"/>
      <c r="JA136" s="94" t="str">
        <f t="shared" si="483"/>
        <v/>
      </c>
      <c r="JB136" s="95" t="str">
        <f t="shared" si="484"/>
        <v/>
      </c>
      <c r="JC136" s="96" t="str">
        <f t="shared" si="485"/>
        <v/>
      </c>
      <c r="JD136" s="97" t="str">
        <f t="shared" si="486"/>
        <v/>
      </c>
      <c r="JE136" s="98" t="str">
        <f t="shared" si="487"/>
        <v/>
      </c>
      <c r="JG136" s="89"/>
      <c r="JH136" s="146"/>
      <c r="JI136" s="90" t="str">
        <f t="shared" si="488"/>
        <v/>
      </c>
      <c r="JJ136" s="91" t="str">
        <f t="shared" si="489"/>
        <v/>
      </c>
      <c r="JK136" s="92"/>
      <c r="JL136" s="93"/>
      <c r="JM136" s="94" t="str">
        <f t="shared" si="490"/>
        <v/>
      </c>
      <c r="JN136" s="95" t="str">
        <f t="shared" si="491"/>
        <v/>
      </c>
      <c r="JO136" s="96" t="str">
        <f t="shared" si="492"/>
        <v/>
      </c>
      <c r="JP136" s="97" t="str">
        <f t="shared" si="493"/>
        <v/>
      </c>
      <c r="JQ136" s="98" t="str">
        <f t="shared" si="494"/>
        <v/>
      </c>
      <c r="JS136" s="89"/>
      <c r="JT136" s="146"/>
      <c r="JU136" s="90" t="str">
        <f t="shared" si="495"/>
        <v/>
      </c>
      <c r="JV136" s="91" t="str">
        <f t="shared" si="496"/>
        <v/>
      </c>
      <c r="JW136" s="92"/>
      <c r="JX136" s="93"/>
      <c r="JY136" s="94" t="str">
        <f t="shared" si="497"/>
        <v/>
      </c>
      <c r="JZ136" s="95" t="str">
        <f t="shared" si="498"/>
        <v/>
      </c>
      <c r="KA136" s="96" t="str">
        <f t="shared" si="499"/>
        <v/>
      </c>
      <c r="KB136" s="97" t="str">
        <f t="shared" si="500"/>
        <v/>
      </c>
      <c r="KC136" s="98" t="str">
        <f t="shared" si="501"/>
        <v/>
      </c>
      <c r="KE136" s="89"/>
      <c r="KF136" s="146"/>
    </row>
    <row r="137" spans="1:292" ht="13.5" customHeight="1">
      <c r="A137" s="16"/>
      <c r="B137" s="2" t="s">
        <v>1050</v>
      </c>
      <c r="D137" s="2" t="s">
        <v>1051</v>
      </c>
      <c r="E137" s="90"/>
      <c r="F137" s="91"/>
      <c r="G137" s="92"/>
      <c r="H137" s="93"/>
      <c r="I137" s="94" t="s">
        <v>292</v>
      </c>
      <c r="J137" s="95"/>
      <c r="K137" s="96"/>
      <c r="L137" s="97"/>
      <c r="M137" s="98" t="s">
        <v>292</v>
      </c>
      <c r="O137" s="89"/>
      <c r="P137" s="158"/>
      <c r="Q137" s="90"/>
      <c r="R137" s="91"/>
      <c r="S137" s="92"/>
      <c r="T137" s="93"/>
      <c r="U137" s="94" t="s">
        <v>292</v>
      </c>
      <c r="V137" s="95"/>
      <c r="W137" s="96"/>
      <c r="X137" s="97"/>
      <c r="Y137" s="98" t="s">
        <v>292</v>
      </c>
      <c r="AA137" s="89"/>
      <c r="AB137" s="158"/>
      <c r="AC137" s="90"/>
      <c r="AD137" s="91"/>
      <c r="AE137" s="92"/>
      <c r="AF137" s="93"/>
      <c r="AG137" s="94" t="s">
        <v>292</v>
      </c>
      <c r="AH137" s="95"/>
      <c r="AI137" s="96"/>
      <c r="AJ137" s="97"/>
      <c r="AK137" s="98" t="s">
        <v>292</v>
      </c>
      <c r="AM137" s="89"/>
      <c r="AN137" s="158"/>
      <c r="AO137" s="90"/>
      <c r="AP137" s="91"/>
      <c r="AQ137" s="92"/>
      <c r="AR137" s="93"/>
      <c r="AS137" s="94" t="s">
        <v>292</v>
      </c>
      <c r="AT137" s="95"/>
      <c r="AU137" s="96"/>
      <c r="AV137" s="97"/>
      <c r="AW137" s="98" t="s">
        <v>292</v>
      </c>
      <c r="AY137" s="89"/>
      <c r="AZ137" s="158"/>
      <c r="BA137" s="90"/>
      <c r="BB137" s="91"/>
      <c r="BC137" s="92"/>
      <c r="BD137" s="93"/>
      <c r="BE137" s="94" t="s">
        <v>292</v>
      </c>
      <c r="BF137" s="95"/>
      <c r="BG137" s="96"/>
      <c r="BH137" s="97"/>
      <c r="BI137" s="98" t="s">
        <v>292</v>
      </c>
      <c r="BK137" s="89"/>
      <c r="BL137" s="158"/>
      <c r="BM137" s="90"/>
      <c r="BN137" s="91"/>
      <c r="BO137" s="92"/>
      <c r="BP137" s="93"/>
      <c r="BQ137" s="94" t="s">
        <v>292</v>
      </c>
      <c r="BR137" s="95"/>
      <c r="BS137" s="96"/>
      <c r="BT137" s="97"/>
      <c r="BU137" s="98" t="s">
        <v>292</v>
      </c>
      <c r="BW137" s="89"/>
      <c r="BX137" s="158"/>
      <c r="BY137" s="90"/>
      <c r="BZ137" s="91"/>
      <c r="CA137" s="92"/>
      <c r="CB137" s="93"/>
      <c r="CC137" s="94" t="s">
        <v>292</v>
      </c>
      <c r="CD137" s="95"/>
      <c r="CE137" s="96"/>
      <c r="CF137" s="97"/>
      <c r="CG137" s="98" t="s">
        <v>292</v>
      </c>
      <c r="CI137" s="89"/>
      <c r="CJ137" s="158"/>
      <c r="CK137" s="90"/>
      <c r="CL137" s="91"/>
      <c r="CM137" s="92"/>
      <c r="CN137" s="93"/>
      <c r="CO137" s="94" t="s">
        <v>292</v>
      </c>
      <c r="CP137" s="95"/>
      <c r="CQ137" s="96"/>
      <c r="CR137" s="97"/>
      <c r="CS137" s="98" t="s">
        <v>292</v>
      </c>
      <c r="CU137" s="89"/>
      <c r="CV137" s="158"/>
      <c r="CW137" s="90">
        <v>40179</v>
      </c>
      <c r="CX137" s="91" t="s">
        <v>444</v>
      </c>
      <c r="CY137" s="92">
        <v>40011</v>
      </c>
      <c r="CZ137" s="93">
        <v>40142</v>
      </c>
      <c r="DA137" s="94" t="s">
        <v>835</v>
      </c>
      <c r="DB137" s="95">
        <v>1977</v>
      </c>
      <c r="DC137" s="96" t="s">
        <v>790</v>
      </c>
      <c r="DD137" s="97" t="s">
        <v>297</v>
      </c>
      <c r="DE137" s="98" t="s">
        <v>1053</v>
      </c>
      <c r="DG137" s="89"/>
      <c r="DH137" s="158" t="s">
        <v>1052</v>
      </c>
      <c r="DI137" s="90"/>
      <c r="DJ137" s="91"/>
      <c r="DK137" s="92"/>
      <c r="DL137" s="93"/>
      <c r="DM137" s="94" t="s">
        <v>292</v>
      </c>
      <c r="DN137" s="95"/>
      <c r="DO137" s="96"/>
      <c r="DP137" s="97"/>
      <c r="DQ137" s="98" t="s">
        <v>292</v>
      </c>
      <c r="DS137" s="89"/>
      <c r="DT137" s="158"/>
      <c r="DU137" s="90" t="str">
        <f t="shared" si="409"/>
        <v/>
      </c>
      <c r="DV137" s="91" t="str">
        <f t="shared" si="410"/>
        <v/>
      </c>
      <c r="DW137" s="92" t="str">
        <f t="shared" si="411"/>
        <v/>
      </c>
      <c r="DX137" s="93" t="str">
        <f t="shared" si="412"/>
        <v/>
      </c>
      <c r="DY137" s="94" t="str">
        <f t="shared" si="413"/>
        <v/>
      </c>
      <c r="DZ137" s="95" t="str">
        <f t="shared" si="414"/>
        <v/>
      </c>
      <c r="EA137" s="96" t="str">
        <f t="shared" si="415"/>
        <v/>
      </c>
      <c r="EB137" s="97" t="s">
        <v>292</v>
      </c>
      <c r="EC137" s="98" t="str">
        <f t="shared" si="416"/>
        <v/>
      </c>
      <c r="EE137" s="89"/>
      <c r="EF137" s="158"/>
      <c r="EG137" s="90" t="str">
        <f t="shared" si="417"/>
        <v/>
      </c>
      <c r="EH137" s="91" t="str">
        <f t="shared" si="418"/>
        <v/>
      </c>
      <c r="EI137" s="92" t="str">
        <f t="shared" si="419"/>
        <v/>
      </c>
      <c r="EJ137" s="93" t="str">
        <f t="shared" si="420"/>
        <v/>
      </c>
      <c r="EK137" s="94" t="str">
        <f t="shared" si="421"/>
        <v/>
      </c>
      <c r="EL137" s="95" t="str">
        <f t="shared" si="422"/>
        <v/>
      </c>
      <c r="EM137" s="96" t="str">
        <f t="shared" si="423"/>
        <v/>
      </c>
      <c r="EN137" s="97" t="str">
        <f t="shared" si="424"/>
        <v/>
      </c>
      <c r="EO137" s="98" t="str">
        <f t="shared" si="425"/>
        <v/>
      </c>
      <c r="EQ137" s="89"/>
      <c r="ER137" s="158"/>
      <c r="ES137" s="90" t="str">
        <f t="shared" si="426"/>
        <v/>
      </c>
      <c r="ET137" s="91" t="str">
        <f t="shared" si="427"/>
        <v/>
      </c>
      <c r="EU137" s="92"/>
      <c r="EV137" s="93"/>
      <c r="EW137" s="94" t="str">
        <f t="shared" si="428"/>
        <v/>
      </c>
      <c r="EX137" s="95" t="str">
        <f t="shared" si="429"/>
        <v/>
      </c>
      <c r="EY137" s="96" t="str">
        <f t="shared" si="430"/>
        <v/>
      </c>
      <c r="EZ137" s="97" t="str">
        <f t="shared" si="431"/>
        <v/>
      </c>
      <c r="FA137" s="98" t="str">
        <f t="shared" si="432"/>
        <v/>
      </c>
      <c r="FC137" s="89"/>
      <c r="FD137" s="158"/>
      <c r="FE137" s="90" t="str">
        <f t="shared" si="282"/>
        <v/>
      </c>
      <c r="FF137" s="91" t="str">
        <f t="shared" si="283"/>
        <v/>
      </c>
      <c r="FG137" s="92" t="str">
        <f t="shared" si="284"/>
        <v/>
      </c>
      <c r="FH137" s="93" t="str">
        <f t="shared" si="285"/>
        <v/>
      </c>
      <c r="FI137" s="94" t="str">
        <f t="shared" si="286"/>
        <v/>
      </c>
      <c r="FJ137" s="95" t="str">
        <f t="shared" si="287"/>
        <v/>
      </c>
      <c r="FK137" s="96" t="str">
        <f t="shared" si="288"/>
        <v/>
      </c>
      <c r="FL137" s="97" t="str">
        <f t="shared" si="289"/>
        <v/>
      </c>
      <c r="FM137" s="98" t="str">
        <f t="shared" si="290"/>
        <v/>
      </c>
      <c r="FO137" s="89"/>
      <c r="FP137" s="217"/>
      <c r="FQ137" s="90" t="str">
        <f>IF(FU137="","",#REF!)</f>
        <v/>
      </c>
      <c r="FR137" s="91" t="str">
        <f t="shared" si="433"/>
        <v/>
      </c>
      <c r="FS137" s="92"/>
      <c r="FT137" s="93"/>
      <c r="FU137" s="94" t="str">
        <f t="shared" si="434"/>
        <v/>
      </c>
      <c r="FV137" s="95" t="str">
        <f t="shared" si="435"/>
        <v/>
      </c>
      <c r="FW137" s="96" t="str">
        <f t="shared" si="436"/>
        <v/>
      </c>
      <c r="FX137" s="97" t="str">
        <f t="shared" si="437"/>
        <v/>
      </c>
      <c r="FY137" s="98" t="str">
        <f t="shared" si="438"/>
        <v/>
      </c>
      <c r="GA137" s="89"/>
      <c r="GB137" s="158"/>
      <c r="GC137" s="90" t="str">
        <f t="shared" si="439"/>
        <v/>
      </c>
      <c r="GD137" s="91" t="str">
        <f t="shared" si="440"/>
        <v/>
      </c>
      <c r="GE137" s="92"/>
      <c r="GF137" s="93"/>
      <c r="GG137" s="94" t="str">
        <f t="shared" si="441"/>
        <v/>
      </c>
      <c r="GH137" s="95" t="str">
        <f t="shared" si="442"/>
        <v/>
      </c>
      <c r="GI137" s="96" t="str">
        <f t="shared" si="443"/>
        <v/>
      </c>
      <c r="GJ137" s="97" t="str">
        <f t="shared" si="444"/>
        <v/>
      </c>
      <c r="GK137" s="98" t="str">
        <f t="shared" si="445"/>
        <v/>
      </c>
      <c r="GM137" s="89"/>
      <c r="GN137" s="158"/>
      <c r="GO137" s="90" t="str">
        <f t="shared" si="446"/>
        <v/>
      </c>
      <c r="GP137" s="91" t="str">
        <f t="shared" si="447"/>
        <v/>
      </c>
      <c r="GQ137" s="92"/>
      <c r="GR137" s="93"/>
      <c r="GS137" s="94" t="str">
        <f t="shared" si="448"/>
        <v/>
      </c>
      <c r="GT137" s="95" t="str">
        <f t="shared" si="449"/>
        <v/>
      </c>
      <c r="GU137" s="96" t="str">
        <f t="shared" si="450"/>
        <v/>
      </c>
      <c r="GV137" s="97" t="str">
        <f t="shared" si="451"/>
        <v/>
      </c>
      <c r="GW137" s="98" t="str">
        <f t="shared" si="452"/>
        <v/>
      </c>
      <c r="GY137" s="89"/>
      <c r="GZ137" s="158"/>
      <c r="HA137" s="90" t="str">
        <f t="shared" si="453"/>
        <v/>
      </c>
      <c r="HB137" s="91" t="str">
        <f t="shared" si="454"/>
        <v/>
      </c>
      <c r="HC137" s="92"/>
      <c r="HD137" s="93"/>
      <c r="HE137" s="94" t="str">
        <f t="shared" si="455"/>
        <v/>
      </c>
      <c r="HF137" s="95" t="str">
        <f t="shared" si="456"/>
        <v/>
      </c>
      <c r="HG137" s="96" t="str">
        <f t="shared" si="457"/>
        <v/>
      </c>
      <c r="HH137" s="97" t="str">
        <f t="shared" si="458"/>
        <v/>
      </c>
      <c r="HI137" s="98" t="str">
        <f t="shared" si="459"/>
        <v/>
      </c>
      <c r="HK137" s="89"/>
      <c r="HL137" s="158"/>
      <c r="HM137" s="90" t="str">
        <f t="shared" si="460"/>
        <v/>
      </c>
      <c r="HN137" s="91" t="str">
        <f t="shared" si="461"/>
        <v/>
      </c>
      <c r="HO137" s="92"/>
      <c r="HP137" s="93"/>
      <c r="HQ137" s="94" t="str">
        <f t="shared" si="462"/>
        <v/>
      </c>
      <c r="HR137" s="95" t="str">
        <f t="shared" si="463"/>
        <v/>
      </c>
      <c r="HS137" s="96" t="str">
        <f t="shared" si="464"/>
        <v/>
      </c>
      <c r="HT137" s="97" t="str">
        <f t="shared" si="465"/>
        <v/>
      </c>
      <c r="HU137" s="98" t="str">
        <f t="shared" si="466"/>
        <v/>
      </c>
      <c r="HW137" s="89"/>
      <c r="HX137" s="158"/>
      <c r="HY137" s="90" t="str">
        <f t="shared" si="467"/>
        <v/>
      </c>
      <c r="HZ137" s="91" t="str">
        <f t="shared" si="468"/>
        <v/>
      </c>
      <c r="IA137" s="92"/>
      <c r="IB137" s="93"/>
      <c r="IC137" s="94" t="str">
        <f t="shared" si="469"/>
        <v/>
      </c>
      <c r="ID137" s="95" t="str">
        <f t="shared" si="470"/>
        <v/>
      </c>
      <c r="IE137" s="96" t="str">
        <f t="shared" si="471"/>
        <v/>
      </c>
      <c r="IF137" s="97" t="str">
        <f t="shared" si="472"/>
        <v/>
      </c>
      <c r="IG137" s="98" t="str">
        <f t="shared" si="473"/>
        <v/>
      </c>
      <c r="II137" s="89"/>
      <c r="IJ137" s="158"/>
      <c r="IK137" s="90" t="str">
        <f t="shared" si="474"/>
        <v/>
      </c>
      <c r="IL137" s="91" t="str">
        <f t="shared" si="475"/>
        <v/>
      </c>
      <c r="IM137" s="92"/>
      <c r="IN137" s="93"/>
      <c r="IO137" s="94" t="str">
        <f t="shared" si="476"/>
        <v/>
      </c>
      <c r="IP137" s="95" t="str">
        <f t="shared" si="477"/>
        <v/>
      </c>
      <c r="IQ137" s="96" t="str">
        <f t="shared" si="478"/>
        <v/>
      </c>
      <c r="IR137" s="97" t="str">
        <f t="shared" si="479"/>
        <v/>
      </c>
      <c r="IS137" s="98" t="str">
        <f t="shared" si="480"/>
        <v/>
      </c>
      <c r="IU137" s="89"/>
      <c r="IV137" s="158"/>
      <c r="IW137" s="90" t="str">
        <f t="shared" si="481"/>
        <v/>
      </c>
      <c r="IX137" s="91" t="str">
        <f t="shared" si="482"/>
        <v/>
      </c>
      <c r="IY137" s="92"/>
      <c r="IZ137" s="93"/>
      <c r="JA137" s="94" t="str">
        <f t="shared" si="483"/>
        <v/>
      </c>
      <c r="JB137" s="95" t="str">
        <f t="shared" si="484"/>
        <v/>
      </c>
      <c r="JC137" s="96" t="str">
        <f t="shared" si="485"/>
        <v/>
      </c>
      <c r="JD137" s="97" t="str">
        <f t="shared" si="486"/>
        <v/>
      </c>
      <c r="JE137" s="98" t="str">
        <f t="shared" si="487"/>
        <v/>
      </c>
      <c r="JG137" s="89"/>
      <c r="JH137" s="146"/>
      <c r="JI137" s="90" t="str">
        <f t="shared" si="488"/>
        <v/>
      </c>
      <c r="JJ137" s="91" t="str">
        <f t="shared" si="489"/>
        <v/>
      </c>
      <c r="JK137" s="92"/>
      <c r="JL137" s="93"/>
      <c r="JM137" s="94" t="str">
        <f t="shared" si="490"/>
        <v/>
      </c>
      <c r="JN137" s="95" t="str">
        <f t="shared" si="491"/>
        <v/>
      </c>
      <c r="JO137" s="96" t="str">
        <f t="shared" si="492"/>
        <v/>
      </c>
      <c r="JP137" s="97" t="str">
        <f t="shared" si="493"/>
        <v/>
      </c>
      <c r="JQ137" s="98" t="str">
        <f t="shared" si="494"/>
        <v/>
      </c>
      <c r="JS137" s="89"/>
      <c r="JT137" s="146"/>
      <c r="JU137" s="90" t="str">
        <f t="shared" si="495"/>
        <v/>
      </c>
      <c r="JV137" s="91" t="str">
        <f t="shared" si="496"/>
        <v/>
      </c>
      <c r="JW137" s="92"/>
      <c r="JX137" s="93"/>
      <c r="JY137" s="94" t="str">
        <f t="shared" si="497"/>
        <v/>
      </c>
      <c r="JZ137" s="95" t="str">
        <f t="shared" si="498"/>
        <v/>
      </c>
      <c r="KA137" s="96" t="str">
        <f t="shared" si="499"/>
        <v/>
      </c>
      <c r="KB137" s="97" t="str">
        <f t="shared" si="500"/>
        <v/>
      </c>
      <c r="KC137" s="98" t="str">
        <f t="shared" si="501"/>
        <v/>
      </c>
      <c r="KE137" s="89"/>
      <c r="KF137" s="146"/>
    </row>
    <row r="138" spans="1:292" ht="13.5" customHeight="1">
      <c r="A138" s="16"/>
      <c r="B138" s="2" t="s">
        <v>1689</v>
      </c>
      <c r="E138" s="90"/>
      <c r="F138" s="91"/>
      <c r="G138" s="92"/>
      <c r="H138" s="93"/>
      <c r="I138" s="94"/>
      <c r="J138" s="95"/>
      <c r="K138" s="96"/>
      <c r="L138" s="97"/>
      <c r="M138" s="98"/>
      <c r="O138" s="89"/>
      <c r="P138" s="158"/>
      <c r="Q138" s="90"/>
      <c r="R138" s="91"/>
      <c r="S138" s="92"/>
      <c r="T138" s="93"/>
      <c r="U138" s="94"/>
      <c r="V138" s="95"/>
      <c r="W138" s="96"/>
      <c r="X138" s="97"/>
      <c r="Y138" s="98"/>
      <c r="AA138" s="89"/>
      <c r="AB138" s="158"/>
      <c r="AC138" s="90"/>
      <c r="AD138" s="91"/>
      <c r="AE138" s="92"/>
      <c r="AF138" s="93"/>
      <c r="AG138" s="94"/>
      <c r="AH138" s="95"/>
      <c r="AI138" s="96"/>
      <c r="AJ138" s="97"/>
      <c r="AK138" s="98"/>
      <c r="AM138" s="89"/>
      <c r="AN138" s="158"/>
      <c r="AO138" s="90"/>
      <c r="AP138" s="91"/>
      <c r="AQ138" s="92"/>
      <c r="AR138" s="93"/>
      <c r="AS138" s="94"/>
      <c r="AT138" s="95"/>
      <c r="AU138" s="96"/>
      <c r="AV138" s="97"/>
      <c r="AW138" s="98"/>
      <c r="AY138" s="89"/>
      <c r="AZ138" s="158"/>
      <c r="BA138" s="90"/>
      <c r="BB138" s="91"/>
      <c r="BC138" s="92"/>
      <c r="BD138" s="93"/>
      <c r="BE138" s="94"/>
      <c r="BF138" s="95"/>
      <c r="BG138" s="96"/>
      <c r="BH138" s="97"/>
      <c r="BI138" s="98"/>
      <c r="BK138" s="89"/>
      <c r="BL138" s="158"/>
      <c r="BM138" s="90"/>
      <c r="BN138" s="91"/>
      <c r="BO138" s="92"/>
      <c r="BP138" s="93"/>
      <c r="BQ138" s="94"/>
      <c r="BR138" s="95"/>
      <c r="BS138" s="96"/>
      <c r="BT138" s="97"/>
      <c r="BU138" s="98"/>
      <c r="BW138" s="89"/>
      <c r="BX138" s="158"/>
      <c r="BY138" s="90"/>
      <c r="BZ138" s="91"/>
      <c r="CA138" s="92"/>
      <c r="CB138" s="93"/>
      <c r="CC138" s="94"/>
      <c r="CD138" s="95"/>
      <c r="CE138" s="96"/>
      <c r="CF138" s="97"/>
      <c r="CG138" s="98"/>
      <c r="CI138" s="89"/>
      <c r="CJ138" s="158"/>
      <c r="CK138" s="90"/>
      <c r="CL138" s="91"/>
      <c r="CM138" s="92"/>
      <c r="CN138" s="93"/>
      <c r="CO138" s="94"/>
      <c r="CP138" s="95"/>
      <c r="CQ138" s="96"/>
      <c r="CR138" s="97"/>
      <c r="CS138" s="98"/>
      <c r="CU138" s="89"/>
      <c r="CV138" s="158"/>
      <c r="CW138" s="90"/>
      <c r="CX138" s="91"/>
      <c r="CY138" s="92"/>
      <c r="CZ138" s="93"/>
      <c r="DA138" s="94"/>
      <c r="DB138" s="95"/>
      <c r="DC138" s="96"/>
      <c r="DD138" s="97"/>
      <c r="DE138" s="98"/>
      <c r="DG138" s="89"/>
      <c r="DH138" s="158"/>
      <c r="DI138" s="90"/>
      <c r="DJ138" s="91"/>
      <c r="DK138" s="92"/>
      <c r="DL138" s="93"/>
      <c r="DM138" s="94"/>
      <c r="DN138" s="95"/>
      <c r="DO138" s="96"/>
      <c r="DP138" s="97"/>
      <c r="DQ138" s="98"/>
      <c r="DS138" s="89"/>
      <c r="DT138" s="158"/>
      <c r="DU138" s="90"/>
      <c r="DV138" s="91"/>
      <c r="DW138" s="92"/>
      <c r="DX138" s="93"/>
      <c r="DY138" s="94"/>
      <c r="DZ138" s="95"/>
      <c r="EA138" s="96"/>
      <c r="EB138" s="97"/>
      <c r="EC138" s="98"/>
      <c r="EE138" s="89"/>
      <c r="EF138" s="158"/>
      <c r="EG138" s="90"/>
      <c r="EH138" s="91"/>
      <c r="EI138" s="92"/>
      <c r="EJ138" s="93"/>
      <c r="EK138" s="94"/>
      <c r="EL138" s="95"/>
      <c r="EM138" s="96"/>
      <c r="EN138" s="97"/>
      <c r="EO138" s="98"/>
      <c r="EQ138" s="89"/>
      <c r="ER138" s="158"/>
      <c r="ES138" s="90"/>
      <c r="ET138" s="91"/>
      <c r="EU138" s="92"/>
      <c r="EV138" s="93"/>
      <c r="EW138" s="94"/>
      <c r="EX138" s="95"/>
      <c r="EY138" s="96"/>
      <c r="EZ138" s="97"/>
      <c r="FA138" s="98"/>
      <c r="FC138" s="89"/>
      <c r="FD138" s="158"/>
      <c r="FE138" s="90">
        <f t="shared" si="282"/>
        <v>45291</v>
      </c>
      <c r="FF138" s="91" t="str">
        <f t="shared" si="283"/>
        <v>De Croo I</v>
      </c>
      <c r="FG138" s="92">
        <f t="shared" si="284"/>
        <v>44105</v>
      </c>
      <c r="FH138" s="93">
        <f t="shared" si="285"/>
        <v>45291</v>
      </c>
      <c r="FI138" s="94" t="str">
        <f t="shared" si="286"/>
        <v>Georges Gilkiner</v>
      </c>
      <c r="FJ138" s="95" t="str">
        <f t="shared" si="287"/>
        <v>1971</v>
      </c>
      <c r="FK138" s="96" t="str">
        <f t="shared" si="288"/>
        <v>male</v>
      </c>
      <c r="FL138" s="97" t="str">
        <f t="shared" si="289"/>
        <v>be_ecolo01</v>
      </c>
      <c r="FM138" s="98" t="str">
        <f t="shared" si="290"/>
        <v>Gilkiner_Georges_1971</v>
      </c>
      <c r="FO138" s="89"/>
      <c r="FP138" s="158" t="s">
        <v>1618</v>
      </c>
      <c r="FQ138" s="90"/>
      <c r="FR138" s="91"/>
      <c r="FS138" s="92"/>
      <c r="FT138" s="93"/>
      <c r="FU138" s="94"/>
      <c r="FV138" s="95"/>
      <c r="FW138" s="96"/>
      <c r="FX138" s="97"/>
      <c r="FY138" s="98"/>
      <c r="GA138" s="89"/>
      <c r="GB138" s="158"/>
      <c r="GC138" s="90"/>
      <c r="GD138" s="91"/>
      <c r="GE138" s="92"/>
      <c r="GF138" s="93"/>
      <c r="GG138" s="94"/>
      <c r="GH138" s="95"/>
      <c r="GI138" s="96"/>
      <c r="GJ138" s="97"/>
      <c r="GK138" s="98"/>
      <c r="GM138" s="89"/>
      <c r="GN138" s="158"/>
      <c r="GO138" s="90"/>
      <c r="GP138" s="91"/>
      <c r="GQ138" s="92"/>
      <c r="GR138" s="93"/>
      <c r="GS138" s="94"/>
      <c r="GT138" s="95"/>
      <c r="GU138" s="96"/>
      <c r="GV138" s="97"/>
      <c r="GW138" s="98"/>
      <c r="GY138" s="89"/>
      <c r="GZ138" s="158"/>
      <c r="HA138" s="90"/>
      <c r="HB138" s="91"/>
      <c r="HC138" s="92"/>
      <c r="HD138" s="93"/>
      <c r="HE138" s="94"/>
      <c r="HF138" s="95"/>
      <c r="HG138" s="96"/>
      <c r="HH138" s="97"/>
      <c r="HI138" s="98"/>
      <c r="HK138" s="89"/>
      <c r="HL138" s="158"/>
      <c r="HM138" s="90"/>
      <c r="HN138" s="91"/>
      <c r="HO138" s="92"/>
      <c r="HP138" s="93"/>
      <c r="HQ138" s="94"/>
      <c r="HR138" s="95"/>
      <c r="HS138" s="96"/>
      <c r="HT138" s="97"/>
      <c r="HU138" s="98"/>
      <c r="HW138" s="89"/>
      <c r="HX138" s="158"/>
      <c r="HY138" s="90"/>
      <c r="HZ138" s="91"/>
      <c r="IA138" s="92"/>
      <c r="IB138" s="93"/>
      <c r="IC138" s="94"/>
      <c r="ID138" s="95"/>
      <c r="IE138" s="96"/>
      <c r="IF138" s="97"/>
      <c r="IG138" s="98"/>
      <c r="II138" s="89"/>
      <c r="IJ138" s="158"/>
      <c r="IK138" s="90"/>
      <c r="IL138" s="91"/>
      <c r="IM138" s="92"/>
      <c r="IN138" s="93"/>
      <c r="IO138" s="94"/>
      <c r="IP138" s="95"/>
      <c r="IQ138" s="96"/>
      <c r="IR138" s="97"/>
      <c r="IS138" s="98"/>
      <c r="IU138" s="89"/>
      <c r="IV138" s="158"/>
      <c r="IW138" s="90"/>
      <c r="IX138" s="91"/>
      <c r="IY138" s="92"/>
      <c r="IZ138" s="93"/>
      <c r="JA138" s="94"/>
      <c r="JB138" s="95"/>
      <c r="JC138" s="96"/>
      <c r="JD138" s="97"/>
      <c r="JE138" s="98"/>
      <c r="JG138" s="89"/>
      <c r="JH138" s="146"/>
      <c r="JI138" s="90"/>
      <c r="JJ138" s="91"/>
      <c r="JK138" s="92"/>
      <c r="JL138" s="93"/>
      <c r="JM138" s="94"/>
      <c r="JN138" s="95"/>
      <c r="JO138" s="96"/>
      <c r="JP138" s="97"/>
      <c r="JQ138" s="98"/>
      <c r="JS138" s="89"/>
      <c r="JT138" s="146"/>
      <c r="JU138" s="90"/>
      <c r="JV138" s="91"/>
      <c r="JW138" s="92"/>
      <c r="JX138" s="93"/>
      <c r="JY138" s="94"/>
      <c r="JZ138" s="95"/>
      <c r="KA138" s="96"/>
      <c r="KB138" s="97"/>
      <c r="KC138" s="98"/>
      <c r="KE138" s="89"/>
      <c r="KF138" s="146"/>
    </row>
    <row r="139" spans="1:292" ht="13.5" customHeight="1">
      <c r="A139" s="16"/>
      <c r="B139" s="2" t="s">
        <v>1117</v>
      </c>
      <c r="C139" s="2" t="s">
        <v>1118</v>
      </c>
      <c r="E139" s="90"/>
      <c r="F139" s="91"/>
      <c r="G139" s="92"/>
      <c r="H139" s="3"/>
      <c r="I139" s="94" t="s">
        <v>292</v>
      </c>
      <c r="J139" s="95"/>
      <c r="K139" s="96"/>
      <c r="L139" s="97"/>
      <c r="M139" s="98" t="s">
        <v>292</v>
      </c>
      <c r="O139" s="3"/>
      <c r="Q139" s="90"/>
      <c r="R139" s="91"/>
      <c r="S139" s="92"/>
      <c r="T139" s="3"/>
      <c r="U139" s="94" t="s">
        <v>292</v>
      </c>
      <c r="V139" s="95"/>
      <c r="W139" s="96"/>
      <c r="X139" s="97"/>
      <c r="Y139" s="98" t="s">
        <v>292</v>
      </c>
      <c r="AA139" s="3"/>
      <c r="AC139" s="90"/>
      <c r="AD139" s="91"/>
      <c r="AE139" s="92"/>
      <c r="AF139" s="3"/>
      <c r="AG139" s="94" t="s">
        <v>292</v>
      </c>
      <c r="AH139" s="95"/>
      <c r="AI139" s="96"/>
      <c r="AJ139" s="97"/>
      <c r="AK139" s="98" t="s">
        <v>292</v>
      </c>
      <c r="AM139" s="3"/>
      <c r="AO139" s="90"/>
      <c r="AP139" s="91"/>
      <c r="AQ139" s="92"/>
      <c r="AR139" s="3"/>
      <c r="AS139" s="94" t="s">
        <v>292</v>
      </c>
      <c r="AT139" s="95"/>
      <c r="AU139" s="96"/>
      <c r="AV139" s="97"/>
      <c r="AW139" s="98" t="s">
        <v>292</v>
      </c>
      <c r="AY139" s="3"/>
      <c r="BA139" s="90">
        <v>36354</v>
      </c>
      <c r="BB139" s="91" t="s">
        <v>440</v>
      </c>
      <c r="BC139" s="92">
        <v>36354</v>
      </c>
      <c r="BD139" s="3">
        <v>37746</v>
      </c>
      <c r="BE139" s="94" t="s">
        <v>841</v>
      </c>
      <c r="BF139" s="95">
        <v>1954</v>
      </c>
      <c r="BG139" s="96" t="s">
        <v>818</v>
      </c>
      <c r="BH139" s="97" t="s">
        <v>301</v>
      </c>
      <c r="BI139" s="98" t="s">
        <v>842</v>
      </c>
      <c r="BK139" s="3" t="s">
        <v>814</v>
      </c>
      <c r="BM139" s="90"/>
      <c r="BN139" s="91"/>
      <c r="BO139" s="92"/>
      <c r="BP139" s="3"/>
      <c r="BQ139" s="94" t="s">
        <v>292</v>
      </c>
      <c r="BR139" s="95"/>
      <c r="BS139" s="96"/>
      <c r="BT139" s="97"/>
      <c r="BU139" s="98" t="s">
        <v>292</v>
      </c>
      <c r="BW139" s="3"/>
      <c r="BY139" s="90"/>
      <c r="BZ139" s="91"/>
      <c r="CA139" s="92"/>
      <c r="CB139" s="3"/>
      <c r="CC139" s="94" t="s">
        <v>292</v>
      </c>
      <c r="CD139" s="95"/>
      <c r="CE139" s="96"/>
      <c r="CF139" s="97"/>
      <c r="CG139" s="98" t="s">
        <v>292</v>
      </c>
      <c r="CI139" s="3"/>
      <c r="CK139" s="90"/>
      <c r="CL139" s="91"/>
      <c r="CM139" s="92"/>
      <c r="CN139" s="3"/>
      <c r="CO139" s="94" t="s">
        <v>292</v>
      </c>
      <c r="CP139" s="95"/>
      <c r="CQ139" s="96"/>
      <c r="CR139" s="97"/>
      <c r="CS139" s="98" t="s">
        <v>292</v>
      </c>
      <c r="CU139" s="3"/>
      <c r="CW139" s="90"/>
      <c r="CX139" s="91"/>
      <c r="CY139" s="92"/>
      <c r="CZ139" s="3"/>
      <c r="DA139" s="94" t="s">
        <v>292</v>
      </c>
      <c r="DB139" s="95"/>
      <c r="DC139" s="96"/>
      <c r="DD139" s="97"/>
      <c r="DE139" s="98" t="s">
        <v>292</v>
      </c>
      <c r="DG139" s="3"/>
      <c r="DI139" s="90"/>
      <c r="DJ139" s="91"/>
      <c r="DK139" s="92"/>
      <c r="DL139" s="3"/>
      <c r="DM139" s="94" t="s">
        <v>292</v>
      </c>
      <c r="DN139" s="95"/>
      <c r="DO139" s="96"/>
      <c r="DP139" s="97"/>
      <c r="DQ139" s="98" t="s">
        <v>292</v>
      </c>
      <c r="DS139" s="3"/>
      <c r="DU139" s="90" t="str">
        <f>IF(DY139="","",DU$3)</f>
        <v/>
      </c>
      <c r="DV139" s="91" t="str">
        <f>IF(DY139="","",DU$1)</f>
        <v/>
      </c>
      <c r="DW139" s="92" t="str">
        <f>IF(DY139="","",DU$2)</f>
        <v/>
      </c>
      <c r="DX139" s="93" t="str">
        <f>IF(DY139="","",DU$3)</f>
        <v/>
      </c>
      <c r="DY139" s="94" t="str">
        <f>IF(EF139="","",IF(ISNUMBER(SEARCH(":",EF139)),MID(EF139,FIND(":",EF139)+2,FIND("(",EF139)-FIND(":",EF139)-3),LEFT(EF139,FIND("(",EF139)-2)))</f>
        <v/>
      </c>
      <c r="DZ139" s="95" t="str">
        <f>IF(EF139="","",MID(EF139,FIND("(",EF139)+1,4))</f>
        <v/>
      </c>
      <c r="EA139" s="96" t="str">
        <f>IF(ISNUMBER(SEARCH("*female*",EF139)),"female",IF(ISNUMBER(SEARCH("*male*",EF139)),"male",""))</f>
        <v/>
      </c>
      <c r="EB139" s="97" t="s">
        <v>292</v>
      </c>
      <c r="EC139" s="98" t="str">
        <f>IF(DY139="","",(MID(DY139,(SEARCH("^^",SUBSTITUTE(DY139," ","^^",LEN(DY139)-LEN(SUBSTITUTE(DY139," ","")))))+1,99)&amp;"_"&amp;LEFT(DY139,FIND(" ",DY139)-1)&amp;"_"&amp;DZ139))</f>
        <v/>
      </c>
      <c r="EE139" s="89"/>
      <c r="EG139" s="90" t="str">
        <f>IF(EK139="","",EG$3)</f>
        <v/>
      </c>
      <c r="EH139" s="91" t="str">
        <f>IF(EK139="","",EG$1)</f>
        <v/>
      </c>
      <c r="EI139" s="92" t="str">
        <f>IF(EK139="","",EG$2)</f>
        <v/>
      </c>
      <c r="EJ139" s="93" t="str">
        <f>IF(EK139="","",EG$3)</f>
        <v/>
      </c>
      <c r="EK139" s="94" t="str">
        <f>IF(ER139="","",IF(ISNUMBER(SEARCH(":",ER139)),MID(ER139,FIND(":",ER139)+2,FIND("(",ER139)-FIND(":",ER139)-3),LEFT(ER139,FIND("(",ER139)-2)))</f>
        <v/>
      </c>
      <c r="EL139" s="95" t="str">
        <f>IF(ER139="","",MID(ER139,FIND("(",ER139)+1,4))</f>
        <v/>
      </c>
      <c r="EM139" s="96" t="str">
        <f>IF(ISNUMBER(SEARCH("*female*",ER139)),"female",IF(ISNUMBER(SEARCH("*male*",ER139)),"male",""))</f>
        <v/>
      </c>
      <c r="EN139" s="97" t="str">
        <f>IF(ER139="","",IF(ISERROR(MID(ER139,FIND("male,",ER139)+6,(FIND(")",ER139)-(FIND("male,",ER139)+6))))=TRUE,"missing/error",MID(ER139,FIND("male,",ER139)+6,(FIND(")",ER139)-(FIND("male,",ER139)+6)))))</f>
        <v/>
      </c>
      <c r="EO139" s="98" t="str">
        <f>IF(EK139="","",(MID(EK139,(SEARCH("^^",SUBSTITUTE(EK139," ","^^",LEN(EK139)-LEN(SUBSTITUTE(EK139," ","")))))+1,99)&amp;"_"&amp;LEFT(EK139,FIND(" ",EK139)-1)&amp;"_"&amp;EL139))</f>
        <v/>
      </c>
      <c r="EQ139" s="89"/>
      <c r="ES139" s="90"/>
      <c r="ET139" s="91"/>
      <c r="EU139" s="92"/>
      <c r="EV139" s="3"/>
      <c r="EW139" s="94"/>
      <c r="EX139" s="95"/>
      <c r="EY139" s="96"/>
      <c r="EZ139" s="97"/>
      <c r="FA139" s="98"/>
      <c r="FC139" s="3"/>
      <c r="FE139" s="90" t="str">
        <f t="shared" si="282"/>
        <v/>
      </c>
      <c r="FF139" s="91" t="str">
        <f t="shared" si="283"/>
        <v/>
      </c>
      <c r="FG139" s="92" t="str">
        <f t="shared" si="284"/>
        <v/>
      </c>
      <c r="FH139" s="93" t="str">
        <f t="shared" si="285"/>
        <v/>
      </c>
      <c r="FI139" s="94" t="str">
        <f t="shared" si="286"/>
        <v/>
      </c>
      <c r="FJ139" s="95" t="str">
        <f t="shared" si="287"/>
        <v/>
      </c>
      <c r="FK139" s="96" t="str">
        <f t="shared" si="288"/>
        <v/>
      </c>
      <c r="FL139" s="97" t="str">
        <f t="shared" si="289"/>
        <v/>
      </c>
      <c r="FM139" s="98" t="str">
        <f t="shared" si="290"/>
        <v/>
      </c>
      <c r="FO139" s="89"/>
      <c r="FP139" s="217"/>
      <c r="FQ139" s="90" t="str">
        <f>IF(FU139="","",#REF!)</f>
        <v/>
      </c>
      <c r="FR139" s="91" t="str">
        <f>IF(FU139="","",FQ$1)</f>
        <v/>
      </c>
      <c r="FS139" s="92"/>
      <c r="FT139" s="93"/>
      <c r="FU139" s="94" t="str">
        <f>IF(GB139="","",IF(ISNUMBER(SEARCH(":",GB139)),MID(GB139,FIND(":",GB139)+2,FIND("(",GB139)-FIND(":",GB139)-3),LEFT(GB139,FIND("(",GB139)-2)))</f>
        <v/>
      </c>
      <c r="FV139" s="95" t="str">
        <f>IF(GB139="","",MID(GB139,FIND("(",GB139)+1,4))</f>
        <v/>
      </c>
      <c r="FW139" s="96" t="str">
        <f>IF(ISNUMBER(SEARCH("*female*",GB139)),"female",IF(ISNUMBER(SEARCH("*male*",GB139)),"male",""))</f>
        <v/>
      </c>
      <c r="FX139" s="97" t="str">
        <f>IF(GB139="","",IF(ISERROR(MID(GB139,FIND("male,",GB139)+6,(FIND(")",GB139)-(FIND("male,",GB139)+6))))=TRUE,"missing/error",MID(GB139,FIND("male,",GB139)+6,(FIND(")",GB139)-(FIND("male,",GB139)+6)))))</f>
        <v/>
      </c>
      <c r="FY139" s="98" t="str">
        <f>IF(FU139="","",(MID(FU139,(SEARCH("^^",SUBSTITUTE(FU139," ","^^",LEN(FU139)-LEN(SUBSTITUTE(FU139," ","")))))+1,99)&amp;"_"&amp;LEFT(FU139,FIND(" ",FU139)-1)&amp;"_"&amp;FV139))</f>
        <v/>
      </c>
      <c r="GA139" s="89"/>
      <c r="GB139" s="158"/>
      <c r="GC139" s="90"/>
      <c r="GD139" s="91"/>
      <c r="GE139" s="92"/>
      <c r="GF139" s="3"/>
      <c r="GG139" s="94"/>
      <c r="GH139" s="95"/>
      <c r="GI139" s="96"/>
      <c r="GJ139" s="97"/>
      <c r="GK139" s="98"/>
      <c r="GM139" s="3"/>
      <c r="GO139" s="90"/>
      <c r="GP139" s="91"/>
      <c r="GQ139" s="92"/>
      <c r="GR139" s="3"/>
      <c r="GS139" s="94"/>
      <c r="GT139" s="95"/>
      <c r="GU139" s="96"/>
      <c r="GV139" s="97"/>
      <c r="GW139" s="98"/>
      <c r="GY139" s="3"/>
      <c r="HA139" s="90"/>
      <c r="HB139" s="91"/>
      <c r="HC139" s="92"/>
      <c r="HD139" s="3"/>
      <c r="HE139" s="94"/>
      <c r="HF139" s="95"/>
      <c r="HG139" s="96"/>
      <c r="HH139" s="97"/>
      <c r="HI139" s="98"/>
      <c r="HK139" s="3"/>
      <c r="HM139" s="90"/>
      <c r="HN139" s="91"/>
      <c r="HO139" s="92"/>
      <c r="HP139" s="3"/>
      <c r="HQ139" s="94"/>
      <c r="HR139" s="95"/>
      <c r="HS139" s="96"/>
      <c r="HT139" s="97"/>
      <c r="HU139" s="98"/>
      <c r="HW139" s="3"/>
      <c r="HY139" s="90"/>
      <c r="HZ139" s="91"/>
      <c r="IA139" s="92"/>
      <c r="IB139" s="3"/>
      <c r="IC139" s="94"/>
      <c r="ID139" s="95"/>
      <c r="IE139" s="96"/>
      <c r="IF139" s="97"/>
      <c r="IG139" s="98"/>
      <c r="II139" s="3"/>
      <c r="IK139" s="90"/>
      <c r="IL139" s="91"/>
      <c r="IM139" s="92"/>
      <c r="IN139" s="3"/>
      <c r="IO139" s="94"/>
      <c r="IP139" s="95"/>
      <c r="IQ139" s="96"/>
      <c r="IR139" s="97"/>
      <c r="IS139" s="98"/>
      <c r="IU139" s="3"/>
      <c r="IW139" s="90"/>
      <c r="IX139" s="91"/>
      <c r="IY139" s="92"/>
      <c r="IZ139" s="3"/>
      <c r="JA139" s="94"/>
      <c r="JB139" s="95"/>
      <c r="JC139" s="96"/>
      <c r="JD139" s="97"/>
      <c r="JE139" s="98"/>
      <c r="JG139" s="3"/>
      <c r="JI139" s="90"/>
      <c r="JJ139" s="91"/>
      <c r="JK139" s="92"/>
      <c r="JL139" s="3"/>
      <c r="JM139" s="94"/>
      <c r="JN139" s="95"/>
      <c r="JO139" s="96"/>
      <c r="JP139" s="97"/>
      <c r="JQ139" s="98"/>
      <c r="JS139" s="3"/>
      <c r="JU139" s="90"/>
      <c r="JV139" s="91"/>
      <c r="JW139" s="92"/>
      <c r="JX139" s="3"/>
      <c r="JY139" s="94"/>
      <c r="JZ139" s="95"/>
      <c r="KA139" s="96"/>
      <c r="KB139" s="97"/>
      <c r="KC139" s="98"/>
      <c r="KE139" s="3"/>
    </row>
    <row r="140" spans="1:292" ht="13.5" customHeight="1">
      <c r="A140" s="16"/>
      <c r="B140" s="2" t="s">
        <v>1117</v>
      </c>
      <c r="C140" s="2" t="s">
        <v>1118</v>
      </c>
      <c r="E140" s="90"/>
      <c r="F140" s="91"/>
      <c r="G140" s="92"/>
      <c r="H140" s="3"/>
      <c r="I140" s="94" t="s">
        <v>292</v>
      </c>
      <c r="J140" s="95"/>
      <c r="K140" s="96"/>
      <c r="L140" s="97"/>
      <c r="M140" s="98" t="s">
        <v>292</v>
      </c>
      <c r="O140" s="3"/>
      <c r="Q140" s="90"/>
      <c r="R140" s="91"/>
      <c r="S140" s="92"/>
      <c r="T140" s="3"/>
      <c r="U140" s="94" t="s">
        <v>292</v>
      </c>
      <c r="V140" s="95"/>
      <c r="W140" s="96"/>
      <c r="X140" s="97"/>
      <c r="Y140" s="98" t="s">
        <v>292</v>
      </c>
      <c r="AA140" s="3"/>
      <c r="AC140" s="90"/>
      <c r="AD140" s="91"/>
      <c r="AE140" s="92"/>
      <c r="AF140" s="3"/>
      <c r="AG140" s="94" t="s">
        <v>292</v>
      </c>
      <c r="AH140" s="95"/>
      <c r="AI140" s="96"/>
      <c r="AJ140" s="97"/>
      <c r="AK140" s="98" t="s">
        <v>292</v>
      </c>
      <c r="AM140" s="3"/>
      <c r="AO140" s="90"/>
      <c r="AP140" s="91"/>
      <c r="AQ140" s="92"/>
      <c r="AR140" s="3"/>
      <c r="AS140" s="94" t="s">
        <v>292</v>
      </c>
      <c r="AT140" s="95"/>
      <c r="AU140" s="96"/>
      <c r="AV140" s="97"/>
      <c r="AW140" s="98" t="s">
        <v>292</v>
      </c>
      <c r="AY140" s="3"/>
      <c r="BA140" s="90">
        <v>37987</v>
      </c>
      <c r="BB140" s="91" t="s">
        <v>440</v>
      </c>
      <c r="BC140" s="92">
        <v>37746</v>
      </c>
      <c r="BD140" s="3">
        <v>37814</v>
      </c>
      <c r="BE140" s="94" t="s">
        <v>817</v>
      </c>
      <c r="BF140" s="95">
        <v>1958</v>
      </c>
      <c r="BG140" s="96" t="s">
        <v>818</v>
      </c>
      <c r="BH140" s="97" t="s">
        <v>323</v>
      </c>
      <c r="BI140" s="98" t="s">
        <v>819</v>
      </c>
      <c r="BK140" s="3"/>
      <c r="BM140" s="90"/>
      <c r="BN140" s="91"/>
      <c r="BO140" s="92"/>
      <c r="BP140" s="3"/>
      <c r="BQ140" s="94" t="s">
        <v>292</v>
      </c>
      <c r="BR140" s="95"/>
      <c r="BS140" s="96"/>
      <c r="BT140" s="97"/>
      <c r="BU140" s="98" t="s">
        <v>292</v>
      </c>
      <c r="BW140" s="3"/>
      <c r="BY140" s="90"/>
      <c r="BZ140" s="91"/>
      <c r="CA140" s="92"/>
      <c r="CB140" s="3"/>
      <c r="CC140" s="94" t="s">
        <v>292</v>
      </c>
      <c r="CD140" s="95"/>
      <c r="CE140" s="96"/>
      <c r="CF140" s="97"/>
      <c r="CG140" s="98" t="s">
        <v>292</v>
      </c>
      <c r="CI140" s="3"/>
      <c r="CK140" s="90"/>
      <c r="CL140" s="91"/>
      <c r="CM140" s="92"/>
      <c r="CN140" s="3"/>
      <c r="CO140" s="94" t="s">
        <v>292</v>
      </c>
      <c r="CP140" s="95"/>
      <c r="CQ140" s="96"/>
      <c r="CR140" s="97"/>
      <c r="CS140" s="98" t="s">
        <v>292</v>
      </c>
      <c r="CU140" s="3"/>
      <c r="CW140" s="90"/>
      <c r="CX140" s="91"/>
      <c r="CY140" s="92"/>
      <c r="CZ140" s="3"/>
      <c r="DA140" s="94" t="s">
        <v>292</v>
      </c>
      <c r="DB140" s="95"/>
      <c r="DC140" s="96"/>
      <c r="DD140" s="97"/>
      <c r="DE140" s="98" t="s">
        <v>292</v>
      </c>
      <c r="DG140" s="3"/>
      <c r="DI140" s="90"/>
      <c r="DJ140" s="91"/>
      <c r="DK140" s="92"/>
      <c r="DL140" s="3"/>
      <c r="DM140" s="94" t="s">
        <v>292</v>
      </c>
      <c r="DN140" s="95"/>
      <c r="DO140" s="96"/>
      <c r="DP140" s="97"/>
      <c r="DQ140" s="98" t="s">
        <v>292</v>
      </c>
      <c r="DS140" s="3"/>
      <c r="DU140" s="90" t="str">
        <f>IF(DY140="","",DU$3)</f>
        <v/>
      </c>
      <c r="DV140" s="91" t="str">
        <f>IF(DY140="","",DU$1)</f>
        <v/>
      </c>
      <c r="DW140" s="92" t="str">
        <f>IF(DY140="","",DU$2)</f>
        <v/>
      </c>
      <c r="DX140" s="93" t="str">
        <f>IF(DY140="","",DU$3)</f>
        <v/>
      </c>
      <c r="DY140" s="94" t="str">
        <f>IF(EF140="","",IF(ISNUMBER(SEARCH(":",EF140)),MID(EF140,FIND(":",EF140)+2,FIND("(",EF140)-FIND(":",EF140)-3),LEFT(EF140,FIND("(",EF140)-2)))</f>
        <v/>
      </c>
      <c r="DZ140" s="95" t="str">
        <f>IF(EF140="","",MID(EF140,FIND("(",EF140)+1,4))</f>
        <v/>
      </c>
      <c r="EA140" s="96" t="str">
        <f>IF(ISNUMBER(SEARCH("*female*",EF140)),"female",IF(ISNUMBER(SEARCH("*male*",EF140)),"male",""))</f>
        <v/>
      </c>
      <c r="EB140" s="97" t="s">
        <v>292</v>
      </c>
      <c r="EC140" s="98" t="str">
        <f>IF(DY140="","",(MID(DY140,(SEARCH("^^",SUBSTITUTE(DY140," ","^^",LEN(DY140)-LEN(SUBSTITUTE(DY140," ","")))))+1,99)&amp;"_"&amp;LEFT(DY140,FIND(" ",DY140)-1)&amp;"_"&amp;DZ140))</f>
        <v/>
      </c>
      <c r="EE140" s="89"/>
      <c r="EG140" s="90" t="str">
        <f>IF(EK140="","",EG$3)</f>
        <v/>
      </c>
      <c r="EH140" s="91" t="str">
        <f>IF(EK140="","",EG$1)</f>
        <v/>
      </c>
      <c r="EI140" s="92" t="str">
        <f>IF(EK140="","",EG$2)</f>
        <v/>
      </c>
      <c r="EJ140" s="93" t="str">
        <f>IF(EK140="","",EG$3)</f>
        <v/>
      </c>
      <c r="EK140" s="94" t="str">
        <f>IF(ER140="","",IF(ISNUMBER(SEARCH(":",ER140)),MID(ER140,FIND(":",ER140)+2,FIND("(",ER140)-FIND(":",ER140)-3),LEFT(ER140,FIND("(",ER140)-2)))</f>
        <v/>
      </c>
      <c r="EL140" s="95" t="str">
        <f>IF(ER140="","",MID(ER140,FIND("(",ER140)+1,4))</f>
        <v/>
      </c>
      <c r="EM140" s="96" t="str">
        <f>IF(ISNUMBER(SEARCH("*female*",ER140)),"female",IF(ISNUMBER(SEARCH("*male*",ER140)),"male",""))</f>
        <v/>
      </c>
      <c r="EN140" s="97" t="str">
        <f>IF(ER140="","",IF(ISERROR(MID(ER140,FIND("male,",ER140)+6,(FIND(")",ER140)-(FIND("male,",ER140)+6))))=TRUE,"missing/error",MID(ER140,FIND("male,",ER140)+6,(FIND(")",ER140)-(FIND("male,",ER140)+6)))))</f>
        <v/>
      </c>
      <c r="EO140" s="98" t="str">
        <f>IF(EK140="","",(MID(EK140,(SEARCH("^^",SUBSTITUTE(EK140," ","^^",LEN(EK140)-LEN(SUBSTITUTE(EK140," ","")))))+1,99)&amp;"_"&amp;LEFT(EK140,FIND(" ",EK140)-1)&amp;"_"&amp;EL140))</f>
        <v/>
      </c>
      <c r="EQ140" s="89"/>
      <c r="ES140" s="90"/>
      <c r="ET140" s="91"/>
      <c r="EU140" s="92"/>
      <c r="EV140" s="3"/>
      <c r="EW140" s="94"/>
      <c r="EX140" s="95"/>
      <c r="EY140" s="96"/>
      <c r="EZ140" s="97"/>
      <c r="FA140" s="98"/>
      <c r="FC140" s="3"/>
      <c r="FE140" s="90" t="str">
        <f t="shared" si="282"/>
        <v/>
      </c>
      <c r="FF140" s="91" t="str">
        <f t="shared" si="283"/>
        <v/>
      </c>
      <c r="FG140" s="92" t="str">
        <f t="shared" si="284"/>
        <v/>
      </c>
      <c r="FH140" s="93" t="str">
        <f t="shared" si="285"/>
        <v/>
      </c>
      <c r="FI140" s="94" t="str">
        <f t="shared" si="286"/>
        <v/>
      </c>
      <c r="FJ140" s="95" t="str">
        <f t="shared" si="287"/>
        <v/>
      </c>
      <c r="FK140" s="96" t="str">
        <f t="shared" si="288"/>
        <v/>
      </c>
      <c r="FL140" s="97" t="str">
        <f t="shared" si="289"/>
        <v/>
      </c>
      <c r="FM140" s="98" t="str">
        <f t="shared" si="290"/>
        <v/>
      </c>
      <c r="FO140" s="89"/>
      <c r="FP140" s="217"/>
      <c r="FQ140" s="90" t="str">
        <f>IF(FU140="","",#REF!)</f>
        <v/>
      </c>
      <c r="FR140" s="91" t="str">
        <f>IF(FU140="","",FQ$1)</f>
        <v/>
      </c>
      <c r="FS140" s="92"/>
      <c r="FT140" s="93"/>
      <c r="FU140" s="94" t="str">
        <f>IF(GB140="","",IF(ISNUMBER(SEARCH(":",GB140)),MID(GB140,FIND(":",GB140)+2,FIND("(",GB140)-FIND(":",GB140)-3),LEFT(GB140,FIND("(",GB140)-2)))</f>
        <v/>
      </c>
      <c r="FV140" s="95" t="str">
        <f>IF(GB140="","",MID(GB140,FIND("(",GB140)+1,4))</f>
        <v/>
      </c>
      <c r="FW140" s="96" t="str">
        <f>IF(ISNUMBER(SEARCH("*female*",GB140)),"female",IF(ISNUMBER(SEARCH("*male*",GB140)),"male",""))</f>
        <v/>
      </c>
      <c r="FX140" s="97" t="str">
        <f>IF(GB140="","",IF(ISERROR(MID(GB140,FIND("male,",GB140)+6,(FIND(")",GB140)-(FIND("male,",GB140)+6))))=TRUE,"missing/error",MID(GB140,FIND("male,",GB140)+6,(FIND(")",GB140)-(FIND("male,",GB140)+6)))))</f>
        <v/>
      </c>
      <c r="FY140" s="98" t="str">
        <f>IF(FU140="","",(MID(FU140,(SEARCH("^^",SUBSTITUTE(FU140," ","^^",LEN(FU140)-LEN(SUBSTITUTE(FU140," ","")))))+1,99)&amp;"_"&amp;LEFT(FU140,FIND(" ",FU140)-1)&amp;"_"&amp;FV140))</f>
        <v/>
      </c>
      <c r="GA140" s="89"/>
      <c r="GB140" s="158"/>
      <c r="GC140" s="90"/>
      <c r="GD140" s="91"/>
      <c r="GE140" s="92"/>
      <c r="GF140" s="3"/>
      <c r="GG140" s="94"/>
      <c r="GH140" s="95"/>
      <c r="GI140" s="96"/>
      <c r="GJ140" s="97"/>
      <c r="GK140" s="98"/>
      <c r="GM140" s="3"/>
      <c r="GO140" s="90"/>
      <c r="GP140" s="91"/>
      <c r="GQ140" s="92"/>
      <c r="GR140" s="3"/>
      <c r="GS140" s="94"/>
      <c r="GT140" s="95"/>
      <c r="GU140" s="96"/>
      <c r="GV140" s="97"/>
      <c r="GW140" s="98"/>
      <c r="GY140" s="3"/>
      <c r="HA140" s="90"/>
      <c r="HB140" s="91"/>
      <c r="HC140" s="92"/>
      <c r="HD140" s="3"/>
      <c r="HE140" s="94"/>
      <c r="HF140" s="95"/>
      <c r="HG140" s="96"/>
      <c r="HH140" s="97"/>
      <c r="HI140" s="98"/>
      <c r="HK140" s="3"/>
      <c r="HM140" s="90"/>
      <c r="HN140" s="91"/>
      <c r="HO140" s="92"/>
      <c r="HP140" s="3"/>
      <c r="HQ140" s="94"/>
      <c r="HR140" s="95"/>
      <c r="HS140" s="96"/>
      <c r="HT140" s="97"/>
      <c r="HU140" s="98"/>
      <c r="HW140" s="3"/>
      <c r="HY140" s="90"/>
      <c r="HZ140" s="91"/>
      <c r="IA140" s="92"/>
      <c r="IB140" s="3"/>
      <c r="IC140" s="94"/>
      <c r="ID140" s="95"/>
      <c r="IE140" s="96"/>
      <c r="IF140" s="97"/>
      <c r="IG140" s="98"/>
      <c r="II140" s="3"/>
      <c r="IK140" s="90"/>
      <c r="IL140" s="91"/>
      <c r="IM140" s="92"/>
      <c r="IN140" s="3"/>
      <c r="IO140" s="94"/>
      <c r="IP140" s="95"/>
      <c r="IQ140" s="96"/>
      <c r="IR140" s="97"/>
      <c r="IS140" s="98"/>
      <c r="IU140" s="3"/>
      <c r="IW140" s="90"/>
      <c r="IX140" s="91"/>
      <c r="IY140" s="92"/>
      <c r="IZ140" s="3"/>
      <c r="JA140" s="94"/>
      <c r="JB140" s="95"/>
      <c r="JC140" s="96"/>
      <c r="JD140" s="97"/>
      <c r="JE140" s="98"/>
      <c r="JG140" s="3"/>
      <c r="JI140" s="90"/>
      <c r="JJ140" s="91"/>
      <c r="JK140" s="92"/>
      <c r="JL140" s="3"/>
      <c r="JM140" s="94"/>
      <c r="JN140" s="95"/>
      <c r="JO140" s="96"/>
      <c r="JP140" s="97"/>
      <c r="JQ140" s="98"/>
      <c r="JS140" s="3"/>
      <c r="JU140" s="90"/>
      <c r="JV140" s="91"/>
      <c r="JW140" s="92"/>
      <c r="JX140" s="3"/>
      <c r="JY140" s="94"/>
      <c r="JZ140" s="95"/>
      <c r="KA140" s="96"/>
      <c r="KB140" s="97"/>
      <c r="KC140" s="98"/>
      <c r="KE140" s="3"/>
    </row>
    <row r="141" spans="1:292" ht="13.5" customHeight="1">
      <c r="A141" s="16"/>
      <c r="B141" s="89" t="s">
        <v>1554</v>
      </c>
      <c r="C141" s="2" t="s">
        <v>1538</v>
      </c>
      <c r="D141" s="158"/>
      <c r="E141" s="90"/>
      <c r="F141" s="91"/>
      <c r="G141" s="92"/>
      <c r="H141" s="93"/>
      <c r="I141" s="94"/>
      <c r="J141" s="95"/>
      <c r="K141" s="96"/>
      <c r="L141" s="97"/>
      <c r="M141" s="98"/>
      <c r="O141" s="89"/>
      <c r="P141" s="158"/>
      <c r="Q141" s="90"/>
      <c r="R141" s="91"/>
      <c r="S141" s="92"/>
      <c r="T141" s="93"/>
      <c r="U141" s="94"/>
      <c r="V141" s="95"/>
      <c r="W141" s="96"/>
      <c r="X141" s="97"/>
      <c r="Y141" s="98"/>
      <c r="AA141" s="89"/>
      <c r="AB141" s="158"/>
      <c r="AC141" s="90"/>
      <c r="AD141" s="91"/>
      <c r="AE141" s="92"/>
      <c r="AF141" s="93"/>
      <c r="AG141" s="94"/>
      <c r="AH141" s="95"/>
      <c r="AI141" s="96"/>
      <c r="AJ141" s="97"/>
      <c r="AK141" s="98"/>
      <c r="AM141" s="89"/>
      <c r="AN141" s="158"/>
      <c r="AO141" s="90"/>
      <c r="AP141" s="91"/>
      <c r="AQ141" s="92"/>
      <c r="AR141" s="93"/>
      <c r="AS141" s="94"/>
      <c r="AT141" s="95"/>
      <c r="AU141" s="96"/>
      <c r="AV141" s="97"/>
      <c r="AW141" s="98"/>
      <c r="AY141" s="89"/>
      <c r="AZ141" s="158"/>
      <c r="BA141" s="90"/>
      <c r="BB141" s="91"/>
      <c r="BC141" s="92"/>
      <c r="BD141" s="93"/>
      <c r="BE141" s="94"/>
      <c r="BF141" s="95"/>
      <c r="BG141" s="96"/>
      <c r="BH141" s="97"/>
      <c r="BI141" s="98"/>
      <c r="BK141" s="89"/>
      <c r="BL141" s="158"/>
      <c r="BM141" s="90"/>
      <c r="BN141" s="91"/>
      <c r="BO141" s="92"/>
      <c r="BP141" s="93"/>
      <c r="BQ141" s="94"/>
      <c r="BR141" s="95"/>
      <c r="BS141" s="96"/>
      <c r="BT141" s="97"/>
      <c r="BU141" s="98"/>
      <c r="BW141" s="89"/>
      <c r="BX141" s="158"/>
      <c r="BY141" s="90"/>
      <c r="BZ141" s="91"/>
      <c r="CA141" s="92"/>
      <c r="CB141" s="93"/>
      <c r="CC141" s="94"/>
      <c r="CD141" s="95"/>
      <c r="CE141" s="96"/>
      <c r="CF141" s="97"/>
      <c r="CG141" s="98"/>
      <c r="CI141" s="89"/>
      <c r="CJ141" s="158"/>
      <c r="CK141" s="90"/>
      <c r="CL141" s="91"/>
      <c r="CM141" s="92"/>
      <c r="CN141" s="93"/>
      <c r="CO141" s="94"/>
      <c r="CP141" s="95"/>
      <c r="CQ141" s="96"/>
      <c r="CR141" s="97"/>
      <c r="CS141" s="98"/>
      <c r="CU141" s="89"/>
      <c r="CV141" s="158"/>
      <c r="CW141" s="90"/>
      <c r="CX141" s="91"/>
      <c r="CY141" s="92"/>
      <c r="CZ141" s="93"/>
      <c r="DA141" s="94"/>
      <c r="DB141" s="95"/>
      <c r="DC141" s="96"/>
      <c r="DD141" s="97"/>
      <c r="DE141" s="98"/>
      <c r="DG141" s="89"/>
      <c r="DH141" s="158"/>
      <c r="DI141" s="90"/>
      <c r="DJ141" s="91"/>
      <c r="DK141" s="92"/>
      <c r="DL141" s="93"/>
      <c r="DM141" s="94"/>
      <c r="DN141" s="95"/>
      <c r="DO141" s="96"/>
      <c r="DP141" s="97"/>
      <c r="DQ141" s="98"/>
      <c r="DS141" s="89"/>
      <c r="DT141" s="158"/>
      <c r="DU141" s="90"/>
      <c r="DV141" s="91"/>
      <c r="DW141" s="92"/>
      <c r="DX141" s="93"/>
      <c r="DY141" s="94"/>
      <c r="DZ141" s="95"/>
      <c r="EA141" s="96"/>
      <c r="EB141" s="97"/>
      <c r="EC141" s="98"/>
      <c r="EE141" s="89"/>
      <c r="EF141" s="158"/>
      <c r="EG141" s="90">
        <f>IF(EK141="","",EG$3)</f>
        <v>43765</v>
      </c>
      <c r="EH141" s="91" t="str">
        <f>IF(EK141="","",EG$1)</f>
        <v>Michel I</v>
      </c>
      <c r="EI141" s="92">
        <f>IF(EK141="","",EG$2)</f>
        <v>41923</v>
      </c>
      <c r="EJ141" s="93">
        <v>42475</v>
      </c>
      <c r="EK141" s="94" t="str">
        <f>IF(ER141="","",IF(ISNUMBER(SEARCH(":",ER141)),MID(ER141,FIND(":",ER141)+2,FIND("(",ER141)-FIND(":",ER141)-3),LEFT(ER141,FIND("(",ER141)-2)))</f>
        <v>Jacqueline Galant</v>
      </c>
      <c r="EL141" s="95" t="str">
        <f>IF(ER141="","",MID(ER141,FIND("(",ER141)+1,4))</f>
        <v>1974</v>
      </c>
      <c r="EM141" s="96" t="str">
        <f>IF(ISNUMBER(SEARCH("*female*",ER141)),"female",IF(ISNUMBER(SEARCH("*male*",ER141)),"male",""))</f>
        <v>female</v>
      </c>
      <c r="EN141" s="310" t="str">
        <f>IF(ER141="","",IF(ISERROR(MID(ER141,FIND("male,",ER141)+6,(FIND(")",ER141)-(FIND("male,",ER141)+6))))=TRUE,"missing/error",MID(ER141,FIND("male,",ER141)+6,(FIND(")",ER141)-(FIND("male,",ER141)+6)))))</f>
        <v>be_mr01</v>
      </c>
      <c r="EO141" s="98" t="str">
        <f>IF(EK141="","",(MID(EK141,(SEARCH("^^",SUBSTITUTE(EK141," ","^^",LEN(EK141)-LEN(SUBSTITUTE(EK141," ","")))))+1,99)&amp;"_"&amp;LEFT(EK141,FIND(" ",EK141)-1)&amp;"_"&amp;EL141))</f>
        <v>Galant_Jacqueline_1974</v>
      </c>
      <c r="EP141" s="2" t="s">
        <v>1564</v>
      </c>
      <c r="EQ141" s="89"/>
      <c r="ER141" s="220" t="s">
        <v>1587</v>
      </c>
      <c r="ES141" s="90">
        <f>IF(EW141="","",ES$3)</f>
        <v>44105</v>
      </c>
      <c r="ET141" s="91" t="str">
        <f>IF(EW141="","",ES$1)</f>
        <v>Wilmes I</v>
      </c>
      <c r="EU141" s="92">
        <f>IF(EW141="","",ES$2)</f>
        <v>43765</v>
      </c>
      <c r="EV141" s="93">
        <f>IF(EW141="","",ES$3)</f>
        <v>44105</v>
      </c>
      <c r="EW141" s="94" t="str">
        <f>IF(FD141="","",IF(ISNUMBER(SEARCH(":",FD141)),MID(FD141,FIND(":",FD141)+2,FIND("(",FD141)-FIND(":",FD141)-3),LEFT(FD141,FIND("(",FD141)-2)))</f>
        <v>François Bellot</v>
      </c>
      <c r="EX141" s="95" t="str">
        <f>IF(FD141="","",MID(FD141,FIND("(",FD141)+1,4))</f>
        <v>1954</v>
      </c>
      <c r="EY141" s="96" t="str">
        <f>IF(ISNUMBER(SEARCH("*female*",FD141)),"female",IF(ISNUMBER(SEARCH("*male*",FD141)),"male",""))</f>
        <v>male</v>
      </c>
      <c r="EZ141" s="97" t="str">
        <f>IF(FD141="","",IF(ISERROR(MID(FD141,FIND("male,",FD141)+6,(FIND(")",FD141)-(FIND("male,",FD141)+6))))=TRUE,"missing/error",MID(FD141,FIND("male,",FD141)+6,(FIND(")",FD141)-(FIND("male,",FD141)+6)))))</f>
        <v>be_mr01</v>
      </c>
      <c r="FA141" s="98" t="str">
        <f>IF(EW141="","",(MID(EW141,(SEARCH("^^",SUBSTITUTE(EW141," ","^^",LEN(EW141)-LEN(SUBSTITUTE(EW141," ","")))))+1,99)&amp;"_"&amp;LEFT(EW141,FIND(" ",EW141)-1)&amp;"_"&amp;EX141))</f>
        <v>Bellot_François_1954</v>
      </c>
      <c r="FC141" s="89"/>
      <c r="FD141" s="218" t="s">
        <v>1588</v>
      </c>
      <c r="FE141" s="90" t="str">
        <f t="shared" si="282"/>
        <v/>
      </c>
      <c r="FF141" s="91" t="str">
        <f t="shared" si="283"/>
        <v/>
      </c>
      <c r="FG141" s="92" t="str">
        <f t="shared" si="284"/>
        <v/>
      </c>
      <c r="FH141" s="93" t="str">
        <f t="shared" si="285"/>
        <v/>
      </c>
      <c r="FI141" s="94" t="str">
        <f t="shared" si="286"/>
        <v/>
      </c>
      <c r="FJ141" s="95" t="str">
        <f t="shared" si="287"/>
        <v/>
      </c>
      <c r="FK141" s="96" t="str">
        <f t="shared" si="288"/>
        <v/>
      </c>
      <c r="FL141" s="97" t="str">
        <f t="shared" si="289"/>
        <v/>
      </c>
      <c r="FM141" s="98" t="str">
        <f t="shared" si="290"/>
        <v/>
      </c>
      <c r="FO141" s="89"/>
      <c r="FP141" s="217"/>
      <c r="FQ141" s="90" t="str">
        <f>IF(FU141="","",#REF!)</f>
        <v/>
      </c>
      <c r="FR141" s="91" t="str">
        <f>IF(FU141="","",FQ$1)</f>
        <v/>
      </c>
      <c r="FS141" s="92"/>
      <c r="FT141" s="93"/>
      <c r="FU141" s="94" t="str">
        <f>IF(GB141="","",IF(ISNUMBER(SEARCH(":",GB141)),MID(GB141,FIND(":",GB141)+2,FIND("(",GB141)-FIND(":",GB141)-3),LEFT(GB141,FIND("(",GB141)-2)))</f>
        <v/>
      </c>
      <c r="FV141" s="95" t="str">
        <f>IF(GB141="","",MID(GB141,FIND("(",GB141)+1,4))</f>
        <v/>
      </c>
      <c r="FW141" s="96" t="str">
        <f>IF(ISNUMBER(SEARCH("*female*",GB141)),"female",IF(ISNUMBER(SEARCH("*male*",GB141)),"male",""))</f>
        <v/>
      </c>
      <c r="FX141" s="97" t="str">
        <f>IF(GB141="","",IF(ISERROR(MID(GB141,FIND("male,",GB141)+6,(FIND(")",GB141)-(FIND("male,",GB141)+6))))=TRUE,"missing/error",MID(GB141,FIND("male,",GB141)+6,(FIND(")",GB141)-(FIND("male,",GB141)+6)))))</f>
        <v/>
      </c>
      <c r="FY141" s="98" t="str">
        <f>IF(FU141="","",(MID(FU141,(SEARCH("^^",SUBSTITUTE(FU141," ","^^",LEN(FU141)-LEN(SUBSTITUTE(FU141," ","")))))+1,99)&amp;"_"&amp;LEFT(FU141,FIND(" ",FU141)-1)&amp;"_"&amp;FV141))</f>
        <v/>
      </c>
      <c r="GA141" s="89"/>
      <c r="GB141" s="158"/>
      <c r="GC141" s="90"/>
      <c r="GD141" s="91"/>
      <c r="GE141" s="92"/>
      <c r="GF141" s="93"/>
      <c r="GG141" s="94"/>
      <c r="GH141" s="95"/>
      <c r="GI141" s="96"/>
      <c r="GJ141" s="97"/>
      <c r="GK141" s="98"/>
      <c r="GM141" s="89"/>
      <c r="GN141" s="158"/>
      <c r="GO141" s="90"/>
      <c r="GP141" s="91"/>
      <c r="GQ141" s="92"/>
      <c r="GR141" s="93"/>
      <c r="GS141" s="94"/>
      <c r="GT141" s="95"/>
      <c r="GU141" s="96"/>
      <c r="GV141" s="97"/>
      <c r="GW141" s="98"/>
      <c r="GY141" s="89"/>
      <c r="GZ141" s="158"/>
      <c r="HA141" s="90"/>
      <c r="HB141" s="91"/>
      <c r="HC141" s="92"/>
      <c r="HD141" s="93"/>
      <c r="HE141" s="94"/>
      <c r="HF141" s="95"/>
      <c r="HG141" s="96"/>
      <c r="HH141" s="97"/>
      <c r="HI141" s="98"/>
      <c r="HK141" s="89"/>
      <c r="HL141" s="158"/>
      <c r="HM141" s="90"/>
      <c r="HN141" s="91"/>
      <c r="HO141" s="92"/>
      <c r="HP141" s="93"/>
      <c r="HQ141" s="94"/>
      <c r="HR141" s="95"/>
      <c r="HS141" s="96"/>
      <c r="HT141" s="97"/>
      <c r="HU141" s="98"/>
      <c r="HW141" s="89"/>
      <c r="HX141" s="158"/>
      <c r="HY141" s="90"/>
      <c r="HZ141" s="91"/>
      <c r="IA141" s="92"/>
      <c r="IB141" s="93"/>
      <c r="IC141" s="94"/>
      <c r="ID141" s="95"/>
      <c r="IE141" s="96"/>
      <c r="IF141" s="97"/>
      <c r="IG141" s="98"/>
      <c r="II141" s="89"/>
      <c r="IJ141" s="158"/>
      <c r="IK141" s="90"/>
      <c r="IL141" s="91"/>
      <c r="IM141" s="92"/>
      <c r="IN141" s="93"/>
      <c r="IO141" s="94"/>
      <c r="IP141" s="95"/>
      <c r="IQ141" s="96"/>
      <c r="IR141" s="97"/>
      <c r="IS141" s="98"/>
      <c r="IU141" s="89"/>
      <c r="IV141" s="158"/>
      <c r="IW141" s="90"/>
      <c r="IX141" s="91"/>
      <c r="IY141" s="92"/>
      <c r="IZ141" s="93"/>
      <c r="JA141" s="94"/>
      <c r="JB141" s="95"/>
      <c r="JC141" s="96"/>
      <c r="JD141" s="97"/>
      <c r="JE141" s="98"/>
      <c r="JG141" s="89"/>
      <c r="JH141" s="146"/>
      <c r="JI141" s="90"/>
      <c r="JJ141" s="91"/>
      <c r="JK141" s="92"/>
      <c r="JL141" s="93"/>
      <c r="JM141" s="94"/>
      <c r="JN141" s="95"/>
      <c r="JO141" s="96"/>
      <c r="JP141" s="97"/>
      <c r="JQ141" s="98"/>
      <c r="JS141" s="89"/>
      <c r="JT141" s="146"/>
      <c r="JU141" s="90"/>
      <c r="JV141" s="91"/>
      <c r="JW141" s="92"/>
      <c r="JX141" s="93"/>
      <c r="JY141" s="94"/>
      <c r="JZ141" s="95"/>
      <c r="KA141" s="96"/>
      <c r="KB141" s="97"/>
      <c r="KC141" s="98"/>
      <c r="KE141" s="89"/>
      <c r="KF141" s="146"/>
    </row>
    <row r="142" spans="1:292" ht="13.5" customHeight="1">
      <c r="A142" s="16"/>
      <c r="B142" s="89" t="s">
        <v>1554</v>
      </c>
      <c r="C142" s="2" t="s">
        <v>1538</v>
      </c>
      <c r="D142" s="158"/>
      <c r="E142" s="90"/>
      <c r="F142" s="91"/>
      <c r="G142" s="92"/>
      <c r="H142" s="93"/>
      <c r="I142" s="94"/>
      <c r="J142" s="95"/>
      <c r="K142" s="96"/>
      <c r="L142" s="97"/>
      <c r="M142" s="98"/>
      <c r="O142" s="89"/>
      <c r="P142" s="158"/>
      <c r="Q142" s="90"/>
      <c r="R142" s="91"/>
      <c r="S142" s="92"/>
      <c r="T142" s="93"/>
      <c r="U142" s="94"/>
      <c r="V142" s="95"/>
      <c r="W142" s="96"/>
      <c r="X142" s="97"/>
      <c r="Y142" s="98"/>
      <c r="AA142" s="89"/>
      <c r="AB142" s="158"/>
      <c r="AC142" s="90"/>
      <c r="AD142" s="91"/>
      <c r="AE142" s="92"/>
      <c r="AF142" s="93"/>
      <c r="AG142" s="94"/>
      <c r="AH142" s="95"/>
      <c r="AI142" s="96"/>
      <c r="AJ142" s="97"/>
      <c r="AK142" s="98"/>
      <c r="AM142" s="89"/>
      <c r="AN142" s="158"/>
      <c r="AO142" s="90"/>
      <c r="AP142" s="91"/>
      <c r="AQ142" s="92"/>
      <c r="AR142" s="93"/>
      <c r="AS142" s="94"/>
      <c r="AT142" s="95"/>
      <c r="AU142" s="96"/>
      <c r="AV142" s="97"/>
      <c r="AW142" s="98"/>
      <c r="AY142" s="89"/>
      <c r="AZ142" s="158"/>
      <c r="BA142" s="90"/>
      <c r="BB142" s="91"/>
      <c r="BC142" s="92"/>
      <c r="BD142" s="93"/>
      <c r="BE142" s="94"/>
      <c r="BF142" s="95"/>
      <c r="BG142" s="96"/>
      <c r="BH142" s="97"/>
      <c r="BI142" s="98"/>
      <c r="BK142" s="89"/>
      <c r="BL142" s="158"/>
      <c r="BM142" s="90"/>
      <c r="BN142" s="91"/>
      <c r="BO142" s="92"/>
      <c r="BP142" s="93"/>
      <c r="BQ142" s="94"/>
      <c r="BR142" s="95"/>
      <c r="BS142" s="96"/>
      <c r="BT142" s="97"/>
      <c r="BU142" s="98"/>
      <c r="BW142" s="89"/>
      <c r="BX142" s="158"/>
      <c r="BY142" s="90"/>
      <c r="BZ142" s="91"/>
      <c r="CA142" s="92"/>
      <c r="CB142" s="93"/>
      <c r="CC142" s="94"/>
      <c r="CD142" s="95"/>
      <c r="CE142" s="96"/>
      <c r="CF142" s="97"/>
      <c r="CG142" s="98"/>
      <c r="CI142" s="89"/>
      <c r="CJ142" s="158"/>
      <c r="CK142" s="90"/>
      <c r="CL142" s="91"/>
      <c r="CM142" s="92"/>
      <c r="CN142" s="93"/>
      <c r="CO142" s="94"/>
      <c r="CP142" s="95"/>
      <c r="CQ142" s="96"/>
      <c r="CR142" s="97"/>
      <c r="CS142" s="98"/>
      <c r="CU142" s="89"/>
      <c r="CV142" s="158"/>
      <c r="CW142" s="90"/>
      <c r="CX142" s="91"/>
      <c r="CY142" s="92"/>
      <c r="CZ142" s="93"/>
      <c r="DA142" s="94"/>
      <c r="DB142" s="95"/>
      <c r="DC142" s="96"/>
      <c r="DD142" s="97"/>
      <c r="DE142" s="98"/>
      <c r="DG142" s="89"/>
      <c r="DH142" s="158"/>
      <c r="DI142" s="90"/>
      <c r="DJ142" s="91"/>
      <c r="DK142" s="92"/>
      <c r="DL142" s="93"/>
      <c r="DM142" s="94"/>
      <c r="DN142" s="95"/>
      <c r="DO142" s="96"/>
      <c r="DP142" s="97"/>
      <c r="DQ142" s="98"/>
      <c r="DS142" s="89"/>
      <c r="DT142" s="158"/>
      <c r="DU142" s="90"/>
      <c r="DV142" s="91"/>
      <c r="DW142" s="92"/>
      <c r="DX142" s="93"/>
      <c r="DY142" s="94"/>
      <c r="DZ142" s="95"/>
      <c r="EA142" s="96"/>
      <c r="EB142" s="97"/>
      <c r="EC142" s="98"/>
      <c r="EE142" s="89"/>
      <c r="EF142" s="158"/>
      <c r="EG142" s="90">
        <f>IF(EK142="","",EG$3)</f>
        <v>43765</v>
      </c>
      <c r="EH142" s="91" t="str">
        <f>IF(EK142="","",EG$1)</f>
        <v>Michel I</v>
      </c>
      <c r="EI142" s="92">
        <v>42477</v>
      </c>
      <c r="EJ142" s="93">
        <f>IF(EK142="","",EG$3)</f>
        <v>43765</v>
      </c>
      <c r="EK142" s="94" t="str">
        <f>IF(ER142="","",IF(ISNUMBER(SEARCH(":",ER142)),MID(ER142,FIND(":",ER142)+2,FIND("(",ER142)-FIND(":",ER142)-3),LEFT(ER142,FIND("(",ER142)-2)))</f>
        <v>François Bellot</v>
      </c>
      <c r="EL142" s="95" t="str">
        <f>IF(ER142="","",MID(ER142,FIND("(",ER142)+1,4))</f>
        <v>1954</v>
      </c>
      <c r="EM142" s="96" t="str">
        <f>IF(ISNUMBER(SEARCH("*female*",ER142)),"female",IF(ISNUMBER(SEARCH("*male*",ER142)),"male",""))</f>
        <v>male</v>
      </c>
      <c r="EN142" s="310" t="str">
        <f>IF(ER142="","",IF(ISERROR(MID(ER142,FIND("male,",ER142)+6,(FIND(")",ER142)-(FIND("male,",ER142)+6))))=TRUE,"missing/error",MID(ER142,FIND("male,",ER142)+6,(FIND(")",ER142)-(FIND("male,",ER142)+6)))))</f>
        <v>be_mr01</v>
      </c>
      <c r="EO142" s="98" t="str">
        <f>IF(EK142="","",(MID(EK142,(SEARCH("^^",SUBSTITUTE(EK142," ","^^",LEN(EK142)-LEN(SUBSTITUTE(EK142," ","")))))+1,99)&amp;"_"&amp;LEFT(EK142,FIND(" ",EK142)-1)&amp;"_"&amp;EL142))</f>
        <v>Bellot_François_1954</v>
      </c>
      <c r="EQ142" s="89"/>
      <c r="ER142" s="218" t="s">
        <v>1588</v>
      </c>
      <c r="ES142" s="90"/>
      <c r="ET142" s="91"/>
      <c r="EU142" s="92"/>
      <c r="EV142" s="93"/>
      <c r="EW142" s="94"/>
      <c r="EX142" s="95"/>
      <c r="EY142" s="96"/>
      <c r="EZ142" s="97"/>
      <c r="FA142" s="98"/>
      <c r="FC142" s="89"/>
      <c r="FD142" s="158"/>
      <c r="FE142" s="90" t="str">
        <f t="shared" si="282"/>
        <v/>
      </c>
      <c r="FF142" s="91" t="str">
        <f t="shared" si="283"/>
        <v/>
      </c>
      <c r="FG142" s="92" t="str">
        <f t="shared" si="284"/>
        <v/>
      </c>
      <c r="FH142" s="93" t="str">
        <f t="shared" si="285"/>
        <v/>
      </c>
      <c r="FI142" s="94" t="str">
        <f t="shared" si="286"/>
        <v/>
      </c>
      <c r="FJ142" s="95" t="str">
        <f t="shared" si="287"/>
        <v/>
      </c>
      <c r="FK142" s="96" t="str">
        <f t="shared" si="288"/>
        <v/>
      </c>
      <c r="FL142" s="97" t="str">
        <f t="shared" si="289"/>
        <v/>
      </c>
      <c r="FM142" s="98" t="str">
        <f t="shared" si="290"/>
        <v/>
      </c>
      <c r="FO142" s="89"/>
      <c r="FP142" s="217"/>
      <c r="FQ142" s="90" t="str">
        <f>IF(FU142="","",#REF!)</f>
        <v/>
      </c>
      <c r="FR142" s="91" t="str">
        <f>IF(FU142="","",FQ$1)</f>
        <v/>
      </c>
      <c r="FS142" s="92"/>
      <c r="FT142" s="93"/>
      <c r="FU142" s="94" t="str">
        <f>IF(GB142="","",IF(ISNUMBER(SEARCH(":",GB142)),MID(GB142,FIND(":",GB142)+2,FIND("(",GB142)-FIND(":",GB142)-3),LEFT(GB142,FIND("(",GB142)-2)))</f>
        <v/>
      </c>
      <c r="FV142" s="95" t="str">
        <f>IF(GB142="","",MID(GB142,FIND("(",GB142)+1,4))</f>
        <v/>
      </c>
      <c r="FW142" s="96" t="str">
        <f>IF(ISNUMBER(SEARCH("*female*",GB142)),"female",IF(ISNUMBER(SEARCH("*male*",GB142)),"male",""))</f>
        <v/>
      </c>
      <c r="FX142" s="97" t="str">
        <f>IF(GB142="","",IF(ISERROR(MID(GB142,FIND("male,",GB142)+6,(FIND(")",GB142)-(FIND("male,",GB142)+6))))=TRUE,"missing/error",MID(GB142,FIND("male,",GB142)+6,(FIND(")",GB142)-(FIND("male,",GB142)+6)))))</f>
        <v/>
      </c>
      <c r="FY142" s="98" t="str">
        <f>IF(FU142="","",(MID(FU142,(SEARCH("^^",SUBSTITUTE(FU142," ","^^",LEN(FU142)-LEN(SUBSTITUTE(FU142," ","")))))+1,99)&amp;"_"&amp;LEFT(FU142,FIND(" ",FU142)-1)&amp;"_"&amp;FV142))</f>
        <v/>
      </c>
      <c r="GA142" s="89"/>
      <c r="GB142" s="158"/>
      <c r="GC142" s="90"/>
      <c r="GD142" s="91"/>
      <c r="GE142" s="92"/>
      <c r="GF142" s="93"/>
      <c r="GG142" s="94"/>
      <c r="GH142" s="95"/>
      <c r="GI142" s="96"/>
      <c r="GJ142" s="97"/>
      <c r="GK142" s="98"/>
      <c r="GM142" s="89"/>
      <c r="GN142" s="158"/>
      <c r="GO142" s="90"/>
      <c r="GP142" s="91"/>
      <c r="GQ142" s="92"/>
      <c r="GR142" s="93"/>
      <c r="GS142" s="94"/>
      <c r="GT142" s="95"/>
      <c r="GU142" s="96"/>
      <c r="GV142" s="97"/>
      <c r="GW142" s="98"/>
      <c r="GY142" s="89"/>
      <c r="GZ142" s="158"/>
      <c r="HA142" s="90"/>
      <c r="HB142" s="91"/>
      <c r="HC142" s="92"/>
      <c r="HD142" s="93"/>
      <c r="HE142" s="94"/>
      <c r="HF142" s="95"/>
      <c r="HG142" s="96"/>
      <c r="HH142" s="97"/>
      <c r="HI142" s="98"/>
      <c r="HK142" s="89"/>
      <c r="HL142" s="158"/>
      <c r="HM142" s="90"/>
      <c r="HN142" s="91"/>
      <c r="HO142" s="92"/>
      <c r="HP142" s="93"/>
      <c r="HQ142" s="94"/>
      <c r="HR142" s="95"/>
      <c r="HS142" s="96"/>
      <c r="HT142" s="97"/>
      <c r="HU142" s="98"/>
      <c r="HW142" s="89"/>
      <c r="HX142" s="158"/>
      <c r="HY142" s="90"/>
      <c r="HZ142" s="91"/>
      <c r="IA142" s="92"/>
      <c r="IB142" s="93"/>
      <c r="IC142" s="94"/>
      <c r="ID142" s="95"/>
      <c r="IE142" s="96"/>
      <c r="IF142" s="97"/>
      <c r="IG142" s="98"/>
      <c r="II142" s="89"/>
      <c r="IJ142" s="158"/>
      <c r="IK142" s="90"/>
      <c r="IL142" s="91"/>
      <c r="IM142" s="92"/>
      <c r="IN142" s="93"/>
      <c r="IO142" s="94"/>
      <c r="IP142" s="95"/>
      <c r="IQ142" s="96"/>
      <c r="IR142" s="97"/>
      <c r="IS142" s="98"/>
      <c r="IU142" s="89"/>
      <c r="IV142" s="158"/>
      <c r="IW142" s="90"/>
      <c r="IX142" s="91"/>
      <c r="IY142" s="92"/>
      <c r="IZ142" s="93"/>
      <c r="JA142" s="94"/>
      <c r="JB142" s="95"/>
      <c r="JC142" s="96"/>
      <c r="JD142" s="97"/>
      <c r="JE142" s="98"/>
      <c r="JG142" s="89"/>
      <c r="JH142" s="146"/>
      <c r="JI142" s="90"/>
      <c r="JJ142" s="91"/>
      <c r="JK142" s="92"/>
      <c r="JL142" s="93"/>
      <c r="JM142" s="94"/>
      <c r="JN142" s="95"/>
      <c r="JO142" s="96"/>
      <c r="JP142" s="97"/>
      <c r="JQ142" s="98"/>
      <c r="JS142" s="89"/>
      <c r="JT142" s="146"/>
      <c r="JU142" s="90"/>
      <c r="JV142" s="91"/>
      <c r="JW142" s="92"/>
      <c r="JX142" s="93"/>
      <c r="JY142" s="94"/>
      <c r="JZ142" s="95"/>
      <c r="KA142" s="96"/>
      <c r="KB142" s="97"/>
      <c r="KC142" s="98"/>
      <c r="KE142" s="89"/>
      <c r="KF142" s="146"/>
    </row>
    <row r="143" spans="1:292" ht="13.5" customHeight="1">
      <c r="A143" s="16"/>
      <c r="B143" s="89" t="s">
        <v>1708</v>
      </c>
      <c r="D143" s="158"/>
      <c r="E143" s="90"/>
      <c r="F143" s="91"/>
      <c r="G143" s="92"/>
      <c r="H143" s="93"/>
      <c r="I143" s="94"/>
      <c r="J143" s="95"/>
      <c r="K143" s="96"/>
      <c r="L143" s="97"/>
      <c r="M143" s="98"/>
      <c r="O143" s="89"/>
      <c r="P143" s="158"/>
      <c r="Q143" s="90"/>
      <c r="R143" s="91"/>
      <c r="S143" s="92"/>
      <c r="T143" s="93"/>
      <c r="U143" s="94"/>
      <c r="V143" s="95"/>
      <c r="W143" s="96"/>
      <c r="X143" s="97"/>
      <c r="Y143" s="98"/>
      <c r="AA143" s="89"/>
      <c r="AB143" s="158"/>
      <c r="AC143" s="90"/>
      <c r="AD143" s="91"/>
      <c r="AE143" s="92"/>
      <c r="AF143" s="93"/>
      <c r="AG143" s="94"/>
      <c r="AH143" s="95"/>
      <c r="AI143" s="96"/>
      <c r="AJ143" s="97"/>
      <c r="AK143" s="98"/>
      <c r="AM143" s="89"/>
      <c r="AN143" s="158"/>
      <c r="AO143" s="90"/>
      <c r="AP143" s="91"/>
      <c r="AQ143" s="92"/>
      <c r="AR143" s="93"/>
      <c r="AS143" s="94"/>
      <c r="AT143" s="95"/>
      <c r="AU143" s="96"/>
      <c r="AV143" s="97"/>
      <c r="AW143" s="98"/>
      <c r="AY143" s="89"/>
      <c r="AZ143" s="158"/>
      <c r="BA143" s="90"/>
      <c r="BB143" s="91"/>
      <c r="BC143" s="92"/>
      <c r="BD143" s="93"/>
      <c r="BE143" s="94"/>
      <c r="BF143" s="95"/>
      <c r="BG143" s="96"/>
      <c r="BH143" s="97"/>
      <c r="BI143" s="98"/>
      <c r="BK143" s="89"/>
      <c r="BL143" s="158"/>
      <c r="BM143" s="90"/>
      <c r="BN143" s="91"/>
      <c r="BO143" s="92"/>
      <c r="BP143" s="93"/>
      <c r="BQ143" s="94"/>
      <c r="BR143" s="95"/>
      <c r="BS143" s="96"/>
      <c r="BT143" s="97"/>
      <c r="BU143" s="98"/>
      <c r="BW143" s="89"/>
      <c r="BX143" s="158"/>
      <c r="BY143" s="90"/>
      <c r="BZ143" s="91"/>
      <c r="CA143" s="92"/>
      <c r="CB143" s="93"/>
      <c r="CC143" s="94"/>
      <c r="CD143" s="95"/>
      <c r="CE143" s="96"/>
      <c r="CF143" s="97"/>
      <c r="CG143" s="98"/>
      <c r="CI143" s="89"/>
      <c r="CJ143" s="158"/>
      <c r="CK143" s="90"/>
      <c r="CL143" s="91"/>
      <c r="CM143" s="92"/>
      <c r="CN143" s="93"/>
      <c r="CO143" s="94"/>
      <c r="CP143" s="95"/>
      <c r="CQ143" s="96"/>
      <c r="CR143" s="97"/>
      <c r="CS143" s="98"/>
      <c r="CU143" s="89"/>
      <c r="CV143" s="158"/>
      <c r="CW143" s="90"/>
      <c r="CX143" s="91"/>
      <c r="CY143" s="92"/>
      <c r="CZ143" s="93"/>
      <c r="DA143" s="94"/>
      <c r="DB143" s="95"/>
      <c r="DC143" s="96"/>
      <c r="DD143" s="97"/>
      <c r="DE143" s="98"/>
      <c r="DG143" s="89"/>
      <c r="DH143" s="158"/>
      <c r="DI143" s="90"/>
      <c r="DJ143" s="91"/>
      <c r="DK143" s="92"/>
      <c r="DL143" s="93"/>
      <c r="DM143" s="94"/>
      <c r="DN143" s="95"/>
      <c r="DO143" s="96"/>
      <c r="DP143" s="97"/>
      <c r="DQ143" s="98"/>
      <c r="DS143" s="89"/>
      <c r="DT143" s="158"/>
      <c r="DU143" s="90"/>
      <c r="DV143" s="91"/>
      <c r="DW143" s="92"/>
      <c r="DX143" s="93"/>
      <c r="DY143" s="94"/>
      <c r="DZ143" s="95"/>
      <c r="EA143" s="96"/>
      <c r="EB143" s="97"/>
      <c r="EC143" s="98"/>
      <c r="EE143" s="89"/>
      <c r="EF143" s="158"/>
      <c r="EG143" s="90"/>
      <c r="EH143" s="91"/>
      <c r="EI143" s="92"/>
      <c r="EJ143" s="93"/>
      <c r="EK143" s="94"/>
      <c r="EL143" s="95"/>
      <c r="EM143" s="96"/>
      <c r="EN143" s="310"/>
      <c r="EO143" s="98"/>
      <c r="EQ143" s="89"/>
      <c r="ER143" s="218"/>
      <c r="ES143" s="90"/>
      <c r="ET143" s="91"/>
      <c r="EU143" s="92"/>
      <c r="EV143" s="93"/>
      <c r="EW143" s="94"/>
      <c r="EX143" s="95"/>
      <c r="EY143" s="96"/>
      <c r="EZ143" s="97"/>
      <c r="FA143" s="98"/>
      <c r="FC143" s="89"/>
      <c r="FD143" s="158"/>
      <c r="FE143" s="90">
        <f t="shared" si="282"/>
        <v>45291</v>
      </c>
      <c r="FF143" s="91" t="str">
        <f t="shared" si="283"/>
        <v>De Croo I</v>
      </c>
      <c r="FG143" s="92">
        <f t="shared" si="284"/>
        <v>44105</v>
      </c>
      <c r="FH143" s="93">
        <v>44740</v>
      </c>
      <c r="FI143" s="94" t="str">
        <f t="shared" si="286"/>
        <v>Sammy Mahdi</v>
      </c>
      <c r="FJ143" s="95" t="str">
        <f t="shared" si="287"/>
        <v>1988</v>
      </c>
      <c r="FK143" s="96" t="str">
        <f t="shared" si="288"/>
        <v>male</v>
      </c>
      <c r="FL143" s="97" t="str">
        <f t="shared" si="289"/>
        <v>be_cvp01</v>
      </c>
      <c r="FM143" s="98" t="str">
        <f t="shared" si="290"/>
        <v>Mahdi_Sammy_1988</v>
      </c>
      <c r="FO143" s="89"/>
      <c r="FP143" s="217" t="s">
        <v>1633</v>
      </c>
      <c r="FQ143" s="90"/>
      <c r="FR143" s="91"/>
      <c r="FS143" s="92"/>
      <c r="FT143" s="93"/>
      <c r="FU143" s="94"/>
      <c r="FV143" s="95"/>
      <c r="FW143" s="96"/>
      <c r="FX143" s="97"/>
      <c r="FY143" s="98"/>
      <c r="GA143" s="89"/>
      <c r="GB143" s="158"/>
      <c r="GC143" s="90"/>
      <c r="GD143" s="91"/>
      <c r="GE143" s="92"/>
      <c r="GF143" s="93"/>
      <c r="GG143" s="94"/>
      <c r="GH143" s="95"/>
      <c r="GI143" s="96"/>
      <c r="GJ143" s="97"/>
      <c r="GK143" s="98"/>
      <c r="GM143" s="89"/>
      <c r="GN143" s="158"/>
      <c r="GO143" s="90"/>
      <c r="GP143" s="91"/>
      <c r="GQ143" s="92"/>
      <c r="GR143" s="93"/>
      <c r="GS143" s="94"/>
      <c r="GT143" s="95"/>
      <c r="GU143" s="96"/>
      <c r="GV143" s="97"/>
      <c r="GW143" s="98"/>
      <c r="GY143" s="89"/>
      <c r="GZ143" s="158"/>
      <c r="HA143" s="90"/>
      <c r="HB143" s="91"/>
      <c r="HC143" s="92"/>
      <c r="HD143" s="93"/>
      <c r="HE143" s="94"/>
      <c r="HF143" s="95"/>
      <c r="HG143" s="96"/>
      <c r="HH143" s="97"/>
      <c r="HI143" s="98"/>
      <c r="HK143" s="89"/>
      <c r="HL143" s="158"/>
      <c r="HM143" s="90"/>
      <c r="HN143" s="91"/>
      <c r="HO143" s="92"/>
      <c r="HP143" s="93"/>
      <c r="HQ143" s="94"/>
      <c r="HR143" s="95"/>
      <c r="HS143" s="96"/>
      <c r="HT143" s="97"/>
      <c r="HU143" s="98"/>
      <c r="HW143" s="89"/>
      <c r="HX143" s="158"/>
      <c r="HY143" s="90"/>
      <c r="HZ143" s="91"/>
      <c r="IA143" s="92"/>
      <c r="IB143" s="93"/>
      <c r="IC143" s="94"/>
      <c r="ID143" s="95"/>
      <c r="IE143" s="96"/>
      <c r="IF143" s="97"/>
      <c r="IG143" s="98"/>
      <c r="II143" s="89"/>
      <c r="IJ143" s="158"/>
      <c r="IK143" s="90"/>
      <c r="IL143" s="91"/>
      <c r="IM143" s="92"/>
      <c r="IN143" s="93"/>
      <c r="IO143" s="94"/>
      <c r="IP143" s="95"/>
      <c r="IQ143" s="96"/>
      <c r="IR143" s="97"/>
      <c r="IS143" s="98"/>
      <c r="IU143" s="89"/>
      <c r="IV143" s="158"/>
      <c r="IW143" s="90"/>
      <c r="IX143" s="91"/>
      <c r="IY143" s="92"/>
      <c r="IZ143" s="93"/>
      <c r="JA143" s="94"/>
      <c r="JB143" s="95"/>
      <c r="JC143" s="96"/>
      <c r="JD143" s="97"/>
      <c r="JE143" s="98"/>
      <c r="JG143" s="89"/>
      <c r="JH143" s="146"/>
      <c r="JI143" s="90"/>
      <c r="JJ143" s="91"/>
      <c r="JK143" s="92"/>
      <c r="JL143" s="93"/>
      <c r="JM143" s="94"/>
      <c r="JN143" s="95"/>
      <c r="JO143" s="96"/>
      <c r="JP143" s="97"/>
      <c r="JQ143" s="98"/>
      <c r="JS143" s="89"/>
      <c r="JT143" s="146"/>
      <c r="JU143" s="90"/>
      <c r="JV143" s="91"/>
      <c r="JW143" s="92"/>
      <c r="JX143" s="93"/>
      <c r="JY143" s="94"/>
      <c r="JZ143" s="95"/>
      <c r="KA143" s="96"/>
      <c r="KB143" s="97"/>
      <c r="KC143" s="98"/>
      <c r="KE143" s="89"/>
      <c r="KF143" s="146"/>
    </row>
    <row r="144" spans="1:292" ht="13.5" customHeight="1">
      <c r="A144" s="16"/>
      <c r="B144" s="89" t="s">
        <v>1708</v>
      </c>
      <c r="D144" s="158"/>
      <c r="E144" s="90"/>
      <c r="F144" s="91"/>
      <c r="G144" s="92"/>
      <c r="H144" s="93"/>
      <c r="I144" s="94"/>
      <c r="J144" s="95"/>
      <c r="K144" s="96"/>
      <c r="L144" s="97"/>
      <c r="M144" s="98"/>
      <c r="O144" s="89"/>
      <c r="P144" s="158"/>
      <c r="Q144" s="90"/>
      <c r="R144" s="91"/>
      <c r="S144" s="92"/>
      <c r="T144" s="93"/>
      <c r="U144" s="94"/>
      <c r="V144" s="95"/>
      <c r="W144" s="96"/>
      <c r="X144" s="97"/>
      <c r="Y144" s="98"/>
      <c r="AA144" s="89"/>
      <c r="AB144" s="158"/>
      <c r="AC144" s="90"/>
      <c r="AD144" s="91"/>
      <c r="AE144" s="92"/>
      <c r="AF144" s="93"/>
      <c r="AG144" s="94"/>
      <c r="AH144" s="95"/>
      <c r="AI144" s="96"/>
      <c r="AJ144" s="97"/>
      <c r="AK144" s="98"/>
      <c r="AM144" s="89"/>
      <c r="AN144" s="158"/>
      <c r="AO144" s="90"/>
      <c r="AP144" s="91"/>
      <c r="AQ144" s="92"/>
      <c r="AR144" s="93"/>
      <c r="AS144" s="94"/>
      <c r="AT144" s="95"/>
      <c r="AU144" s="96"/>
      <c r="AV144" s="97"/>
      <c r="AW144" s="98"/>
      <c r="AY144" s="89"/>
      <c r="AZ144" s="158"/>
      <c r="BA144" s="90"/>
      <c r="BB144" s="91"/>
      <c r="BC144" s="92"/>
      <c r="BD144" s="93"/>
      <c r="BE144" s="94"/>
      <c r="BF144" s="95"/>
      <c r="BG144" s="96"/>
      <c r="BH144" s="97"/>
      <c r="BI144" s="98"/>
      <c r="BK144" s="89"/>
      <c r="BL144" s="158"/>
      <c r="BM144" s="90"/>
      <c r="BN144" s="91"/>
      <c r="BO144" s="92"/>
      <c r="BP144" s="93"/>
      <c r="BQ144" s="94"/>
      <c r="BR144" s="95"/>
      <c r="BS144" s="96"/>
      <c r="BT144" s="97"/>
      <c r="BU144" s="98"/>
      <c r="BW144" s="89"/>
      <c r="BX144" s="158"/>
      <c r="BY144" s="90"/>
      <c r="BZ144" s="91"/>
      <c r="CA144" s="92"/>
      <c r="CB144" s="93"/>
      <c r="CC144" s="94"/>
      <c r="CD144" s="95"/>
      <c r="CE144" s="96"/>
      <c r="CF144" s="97"/>
      <c r="CG144" s="98"/>
      <c r="CI144" s="89"/>
      <c r="CJ144" s="158"/>
      <c r="CK144" s="90"/>
      <c r="CL144" s="91"/>
      <c r="CM144" s="92"/>
      <c r="CN144" s="93"/>
      <c r="CO144" s="94"/>
      <c r="CP144" s="95"/>
      <c r="CQ144" s="96"/>
      <c r="CR144" s="97"/>
      <c r="CS144" s="98"/>
      <c r="CU144" s="89"/>
      <c r="CV144" s="158"/>
      <c r="CW144" s="90"/>
      <c r="CX144" s="91"/>
      <c r="CY144" s="92"/>
      <c r="CZ144" s="93"/>
      <c r="DA144" s="94"/>
      <c r="DB144" s="95"/>
      <c r="DC144" s="96"/>
      <c r="DD144" s="97"/>
      <c r="DE144" s="98"/>
      <c r="DG144" s="89"/>
      <c r="DH144" s="158"/>
      <c r="DI144" s="90"/>
      <c r="DJ144" s="91"/>
      <c r="DK144" s="92"/>
      <c r="DL144" s="93"/>
      <c r="DM144" s="94"/>
      <c r="DN144" s="95"/>
      <c r="DO144" s="96"/>
      <c r="DP144" s="97"/>
      <c r="DQ144" s="98"/>
      <c r="DS144" s="89"/>
      <c r="DT144" s="158"/>
      <c r="DU144" s="90"/>
      <c r="DV144" s="91"/>
      <c r="DW144" s="92"/>
      <c r="DX144" s="93"/>
      <c r="DY144" s="94"/>
      <c r="DZ144" s="95"/>
      <c r="EA144" s="96"/>
      <c r="EB144" s="97"/>
      <c r="EC144" s="98"/>
      <c r="EE144" s="89"/>
      <c r="EF144" s="158"/>
      <c r="EG144" s="90"/>
      <c r="EH144" s="91"/>
      <c r="EI144" s="92"/>
      <c r="EJ144" s="93"/>
      <c r="EK144" s="94"/>
      <c r="EL144" s="95"/>
      <c r="EM144" s="96"/>
      <c r="EN144" s="310"/>
      <c r="EO144" s="98"/>
      <c r="EQ144" s="89"/>
      <c r="ER144" s="218"/>
      <c r="ES144" s="90"/>
      <c r="ET144" s="91"/>
      <c r="EU144" s="92"/>
      <c r="EV144" s="93"/>
      <c r="EW144" s="94"/>
      <c r="EX144" s="95"/>
      <c r="EY144" s="96"/>
      <c r="EZ144" s="97"/>
      <c r="FA144" s="98"/>
      <c r="FC144" s="89"/>
      <c r="FD144" s="158"/>
      <c r="FE144" s="90">
        <f t="shared" si="282"/>
        <v>45291</v>
      </c>
      <c r="FF144" s="91" t="str">
        <f t="shared" si="283"/>
        <v>De Croo I</v>
      </c>
      <c r="FG144" s="93">
        <v>44740</v>
      </c>
      <c r="FH144" s="93">
        <f t="shared" si="285"/>
        <v>45291</v>
      </c>
      <c r="FI144" s="94" t="str">
        <f t="shared" si="286"/>
        <v>Vincent Van Peteghem</v>
      </c>
      <c r="FJ144" s="95" t="str">
        <f t="shared" si="287"/>
        <v>1980</v>
      </c>
      <c r="FK144" s="96" t="str">
        <f t="shared" si="288"/>
        <v>male</v>
      </c>
      <c r="FL144" s="97" t="str">
        <f t="shared" si="289"/>
        <v>be_cvp01</v>
      </c>
      <c r="FM144" s="98" t="str">
        <f t="shared" si="290"/>
        <v>Peteghem_Vincent_1980</v>
      </c>
      <c r="FO144" s="89"/>
      <c r="FP144" s="158" t="s">
        <v>1620</v>
      </c>
      <c r="FQ144" s="90"/>
      <c r="FR144" s="91"/>
      <c r="FS144" s="92"/>
      <c r="FT144" s="93"/>
      <c r="FU144" s="94"/>
      <c r="FV144" s="95"/>
      <c r="FW144" s="96"/>
      <c r="FX144" s="97"/>
      <c r="FY144" s="98"/>
      <c r="GA144" s="89"/>
      <c r="GB144" s="158"/>
      <c r="GC144" s="90"/>
      <c r="GD144" s="91"/>
      <c r="GE144" s="92"/>
      <c r="GF144" s="93"/>
      <c r="GG144" s="94"/>
      <c r="GH144" s="95"/>
      <c r="GI144" s="96"/>
      <c r="GJ144" s="97"/>
      <c r="GK144" s="98"/>
      <c r="GM144" s="89"/>
      <c r="GN144" s="158"/>
      <c r="GO144" s="90"/>
      <c r="GP144" s="91"/>
      <c r="GQ144" s="92"/>
      <c r="GR144" s="93"/>
      <c r="GS144" s="94"/>
      <c r="GT144" s="95"/>
      <c r="GU144" s="96"/>
      <c r="GV144" s="97"/>
      <c r="GW144" s="98"/>
      <c r="GY144" s="89"/>
      <c r="GZ144" s="158"/>
      <c r="HA144" s="90"/>
      <c r="HB144" s="91"/>
      <c r="HC144" s="92"/>
      <c r="HD144" s="93"/>
      <c r="HE144" s="94"/>
      <c r="HF144" s="95"/>
      <c r="HG144" s="96"/>
      <c r="HH144" s="97"/>
      <c r="HI144" s="98"/>
      <c r="HK144" s="89"/>
      <c r="HL144" s="158"/>
      <c r="HM144" s="90"/>
      <c r="HN144" s="91"/>
      <c r="HO144" s="92"/>
      <c r="HP144" s="93"/>
      <c r="HQ144" s="94"/>
      <c r="HR144" s="95"/>
      <c r="HS144" s="96"/>
      <c r="HT144" s="97"/>
      <c r="HU144" s="98"/>
      <c r="HW144" s="89"/>
      <c r="HX144" s="158"/>
      <c r="HY144" s="90"/>
      <c r="HZ144" s="91"/>
      <c r="IA144" s="92"/>
      <c r="IB144" s="93"/>
      <c r="IC144" s="94"/>
      <c r="ID144" s="95"/>
      <c r="IE144" s="96"/>
      <c r="IF144" s="97"/>
      <c r="IG144" s="98"/>
      <c r="II144" s="89"/>
      <c r="IJ144" s="158"/>
      <c r="IK144" s="90"/>
      <c r="IL144" s="91"/>
      <c r="IM144" s="92"/>
      <c r="IN144" s="93"/>
      <c r="IO144" s="94"/>
      <c r="IP144" s="95"/>
      <c r="IQ144" s="96"/>
      <c r="IR144" s="97"/>
      <c r="IS144" s="98"/>
      <c r="IU144" s="89"/>
      <c r="IV144" s="158"/>
      <c r="IW144" s="90"/>
      <c r="IX144" s="91"/>
      <c r="IY144" s="92"/>
      <c r="IZ144" s="93"/>
      <c r="JA144" s="94"/>
      <c r="JB144" s="95"/>
      <c r="JC144" s="96"/>
      <c r="JD144" s="97"/>
      <c r="JE144" s="98"/>
      <c r="JG144" s="89"/>
      <c r="JH144" s="146"/>
      <c r="JI144" s="90"/>
      <c r="JJ144" s="91"/>
      <c r="JK144" s="92"/>
      <c r="JL144" s="93"/>
      <c r="JM144" s="94"/>
      <c r="JN144" s="95"/>
      <c r="JO144" s="96"/>
      <c r="JP144" s="97"/>
      <c r="JQ144" s="98"/>
      <c r="JS144" s="89"/>
      <c r="JT144" s="146"/>
      <c r="JU144" s="90"/>
      <c r="JV144" s="91"/>
      <c r="JW144" s="92"/>
      <c r="JX144" s="93"/>
      <c r="JY144" s="94"/>
      <c r="JZ144" s="95"/>
      <c r="KA144" s="96"/>
      <c r="KB144" s="97"/>
      <c r="KC144" s="98"/>
      <c r="KE144" s="89"/>
      <c r="KF144" s="146"/>
    </row>
    <row r="145" spans="1:292" ht="13.5" customHeight="1">
      <c r="A145" s="16"/>
      <c r="B145" s="2" t="s">
        <v>1054</v>
      </c>
      <c r="C145" s="2" t="s">
        <v>1055</v>
      </c>
      <c r="D145" s="2" t="s">
        <v>1232</v>
      </c>
      <c r="E145" s="90">
        <v>33239</v>
      </c>
      <c r="F145" s="91" t="s">
        <v>788</v>
      </c>
      <c r="G145" s="92">
        <v>32272</v>
      </c>
      <c r="H145" s="93">
        <v>33514</v>
      </c>
      <c r="I145" s="94" t="s">
        <v>1056</v>
      </c>
      <c r="J145" s="95">
        <v>1926</v>
      </c>
      <c r="K145" s="96" t="s">
        <v>790</v>
      </c>
      <c r="L145" s="97" t="s">
        <v>323</v>
      </c>
      <c r="M145" s="98" t="s">
        <v>1057</v>
      </c>
      <c r="O145" s="89"/>
      <c r="P145" s="158"/>
      <c r="Q145" s="90">
        <v>33510</v>
      </c>
      <c r="R145" s="91" t="s">
        <v>437</v>
      </c>
      <c r="S145" s="92">
        <v>33514</v>
      </c>
      <c r="T145" s="93">
        <v>33676</v>
      </c>
      <c r="U145" s="94" t="s">
        <v>1056</v>
      </c>
      <c r="V145" s="95">
        <v>1926</v>
      </c>
      <c r="W145" s="96" t="s">
        <v>790</v>
      </c>
      <c r="X145" s="97" t="s">
        <v>323</v>
      </c>
      <c r="Y145" s="98" t="s">
        <v>1057</v>
      </c>
      <c r="AA145" s="89"/>
      <c r="AB145" s="158"/>
      <c r="AC145" s="90">
        <v>33676</v>
      </c>
      <c r="AD145" s="91" t="s">
        <v>438</v>
      </c>
      <c r="AE145" s="92">
        <v>33676</v>
      </c>
      <c r="AF145" s="93">
        <v>34503</v>
      </c>
      <c r="AG145" s="94" t="s">
        <v>1058</v>
      </c>
      <c r="AH145" s="95">
        <v>1947</v>
      </c>
      <c r="AI145" s="96" t="s">
        <v>790</v>
      </c>
      <c r="AJ145" s="97" t="s">
        <v>321</v>
      </c>
      <c r="AK145" s="98" t="s">
        <v>1059</v>
      </c>
      <c r="AM145" s="89"/>
      <c r="AN145" s="158"/>
      <c r="AO145" s="90"/>
      <c r="AP145" s="91"/>
      <c r="AQ145" s="92"/>
      <c r="AR145" s="93"/>
      <c r="AS145" s="94" t="s">
        <v>292</v>
      </c>
      <c r="AT145" s="95"/>
      <c r="AU145" s="96"/>
      <c r="AV145" s="97"/>
      <c r="AW145" s="98" t="s">
        <v>292</v>
      </c>
      <c r="AY145" s="89"/>
      <c r="AZ145" s="158"/>
      <c r="BA145" s="90"/>
      <c r="BB145" s="91"/>
      <c r="BC145" s="92"/>
      <c r="BD145" s="93"/>
      <c r="BE145" s="94" t="s">
        <v>292</v>
      </c>
      <c r="BF145" s="95"/>
      <c r="BG145" s="96"/>
      <c r="BH145" s="97"/>
      <c r="BI145" s="98" t="s">
        <v>292</v>
      </c>
      <c r="BK145" s="89"/>
      <c r="BL145" s="158"/>
      <c r="BM145" s="90"/>
      <c r="BN145" s="91"/>
      <c r="BO145" s="92"/>
      <c r="BP145" s="93"/>
      <c r="BQ145" s="94" t="s">
        <v>292</v>
      </c>
      <c r="BR145" s="95"/>
      <c r="BS145" s="96"/>
      <c r="BT145" s="97"/>
      <c r="BU145" s="98" t="s">
        <v>292</v>
      </c>
      <c r="BW145" s="89"/>
      <c r="BX145" s="158"/>
      <c r="BY145" s="90"/>
      <c r="BZ145" s="91"/>
      <c r="CA145" s="92"/>
      <c r="CB145" s="93"/>
      <c r="CC145" s="94" t="s">
        <v>292</v>
      </c>
      <c r="CD145" s="95"/>
      <c r="CE145" s="96"/>
      <c r="CF145" s="97"/>
      <c r="CG145" s="98" t="s">
        <v>292</v>
      </c>
      <c r="CI145" s="89"/>
      <c r="CJ145" s="158"/>
      <c r="CK145" s="90"/>
      <c r="CL145" s="91"/>
      <c r="CM145" s="92"/>
      <c r="CN145" s="93"/>
      <c r="CO145" s="94" t="s">
        <v>292</v>
      </c>
      <c r="CP145" s="95"/>
      <c r="CQ145" s="96"/>
      <c r="CR145" s="97"/>
      <c r="CS145" s="98" t="s">
        <v>292</v>
      </c>
      <c r="CU145" s="89"/>
      <c r="CV145" s="158"/>
      <c r="CW145" s="90"/>
      <c r="CX145" s="91"/>
      <c r="CY145" s="92"/>
      <c r="CZ145" s="93"/>
      <c r="DA145" s="94" t="s">
        <v>292</v>
      </c>
      <c r="DB145" s="95"/>
      <c r="DC145" s="96"/>
      <c r="DD145" s="97"/>
      <c r="DE145" s="98" t="s">
        <v>292</v>
      </c>
      <c r="DG145" s="89"/>
      <c r="DH145" s="158"/>
      <c r="DI145" s="90"/>
      <c r="DJ145" s="91"/>
      <c r="DK145" s="92"/>
      <c r="DL145" s="93"/>
      <c r="DM145" s="94" t="s">
        <v>292</v>
      </c>
      <c r="DN145" s="95"/>
      <c r="DO145" s="96"/>
      <c r="DP145" s="97"/>
      <c r="DQ145" s="98" t="s">
        <v>292</v>
      </c>
      <c r="DS145" s="89"/>
      <c r="DT145" s="158"/>
      <c r="DU145" s="90">
        <f>IF(DY145="","",DU$3)</f>
        <v>41923</v>
      </c>
      <c r="DV145" s="91" t="str">
        <f>IF(DY145="","",DU$1)</f>
        <v>Di Rupo I</v>
      </c>
      <c r="DW145" s="92">
        <f>IF(DY145="","",DU$2)</f>
        <v>40883</v>
      </c>
      <c r="DX145" s="92">
        <v>41200</v>
      </c>
      <c r="DY145" s="94" t="str">
        <f>IF(EF145="","",IF(ISNUMBER(SEARCH(":",EF145)),MID(EF145,FIND(":",EF145)+2,FIND("(",EF145)-FIND(":",EF145)-3),LEFT(EF145,FIND("(",EF145)-2)))</f>
        <v>Vincent Van Quickenborne</v>
      </c>
      <c r="DZ145" s="95" t="str">
        <f>IF(EF145="","",MID(EF145,FIND("(",EF145)+1,4))</f>
        <v>1973</v>
      </c>
      <c r="EA145" s="96" t="str">
        <f>IF(ISNUMBER(SEARCH("*female*",EF145)),"female",IF(ISNUMBER(SEARCH("*male*",EF145)),"male",""))</f>
        <v>male</v>
      </c>
      <c r="EB145" s="97" t="s">
        <v>621</v>
      </c>
      <c r="EC145" s="98" t="str">
        <f>IF(DY145="","",(MID(DY145,(SEARCH("^^",SUBSTITUTE(DY145," ","^^",LEN(DY145)-LEN(SUBSTITUTE(DY145," ","")))))+1,99)&amp;"_"&amp;LEFT(DY145,FIND(" ",DY145)-1)&amp;"_"&amp;DZ145))</f>
        <v>Quickenborne_Vincent_1973</v>
      </c>
      <c r="EE145" s="89"/>
      <c r="EF145" s="159" t="s">
        <v>1217</v>
      </c>
      <c r="EG145" s="90">
        <f>IF(EK145="","",EG$3)</f>
        <v>43765</v>
      </c>
      <c r="EH145" s="91" t="str">
        <f>IF(EK145="","",EG$1)</f>
        <v>Michel I</v>
      </c>
      <c r="EI145" s="92">
        <f>IF(EK145="","",EG$2)</f>
        <v>41923</v>
      </c>
      <c r="EJ145" s="93">
        <f>IF(EK145="","",EG$3)</f>
        <v>43765</v>
      </c>
      <c r="EK145" s="94" t="str">
        <f>IF(ER145="","",IF(ISNUMBER(SEARCH(":",ER145)),MID(ER145,FIND(":",ER145)+2,FIND("(",ER145)-FIND(":",ER145)-3),LEFT(ER145,FIND("(",ER145)-2)))</f>
        <v>Daniel Bacquelaine</v>
      </c>
      <c r="EL145" s="95" t="str">
        <f>IF(ER145="","",MID(ER145,FIND("(",ER145)+1,4))</f>
        <v>1952</v>
      </c>
      <c r="EM145" s="96" t="str">
        <f>IF(ISNUMBER(SEARCH("*female*",ER145)),"female",IF(ISNUMBER(SEARCH("*male*",ER145)),"male",""))</f>
        <v>male</v>
      </c>
      <c r="EN145" s="310" t="str">
        <f>IF(ER145="","",IF(ISERROR(MID(ER145,FIND("male,",ER145)+6,(FIND(")",ER145)-(FIND("male,",ER145)+6))))=TRUE,"missing/error",MID(ER145,FIND("male,",ER145)+6,(FIND(")",ER145)-(FIND("male,",ER145)+6)))))</f>
        <v>be_mr01</v>
      </c>
      <c r="EO145" s="98" t="str">
        <f>IF(EK145="","",(MID(EK145,(SEARCH("^^",SUBSTITUTE(EK145," ","^^",LEN(EK145)-LEN(SUBSTITUTE(EK145," ","")))))+1,99)&amp;"_"&amp;LEFT(EK145,FIND(" ",EK145)-1)&amp;"_"&amp;EL145))</f>
        <v>Bacquelaine_Daniel_1952</v>
      </c>
      <c r="EQ145" s="89"/>
      <c r="ER145" s="217" t="s">
        <v>1586</v>
      </c>
      <c r="ES145" s="90">
        <f>IF(EW145="","",ES$3)</f>
        <v>44105</v>
      </c>
      <c r="ET145" s="91" t="str">
        <f>IF(EW145="","",ES$1)</f>
        <v>Wilmes I</v>
      </c>
      <c r="EU145" s="92">
        <f>IF(EW145="","",ES$2)</f>
        <v>43765</v>
      </c>
      <c r="EV145" s="93">
        <f>IF(EW145="","",ES$3)</f>
        <v>44105</v>
      </c>
      <c r="EW145" s="94" t="str">
        <f>IF(FD145="","",IF(ISNUMBER(SEARCH(":",FD145)),MID(FD145,FIND(":",FD145)+2,FIND("(",FD145)-FIND(":",FD145)-3),LEFT(FD145,FIND("(",FD145)-2)))</f>
        <v>Daniel Bacquelaine</v>
      </c>
      <c r="EX145" s="95" t="str">
        <f>IF(FD145="","",MID(FD145,FIND("(",FD145)+1,4))</f>
        <v>1952</v>
      </c>
      <c r="EY145" s="96" t="str">
        <f>IF(ISNUMBER(SEARCH("*female*",FD145)),"female",IF(ISNUMBER(SEARCH("*male*",FD145)),"male",""))</f>
        <v>male</v>
      </c>
      <c r="EZ145" s="97" t="str">
        <f>IF(FD145="","",IF(ISERROR(MID(FD145,FIND("male,",FD145)+6,(FIND(")",FD145)-(FIND("male,",FD145)+6))))=TRUE,"missing/error",MID(FD145,FIND("male,",FD145)+6,(FIND(")",FD145)-(FIND("male,",FD145)+6)))))</f>
        <v>be_mr01</v>
      </c>
      <c r="FA145" s="98" t="str">
        <f>IF(EW145="","",(MID(EW145,(SEARCH("^^",SUBSTITUTE(EW145," ","^^",LEN(EW145)-LEN(SUBSTITUTE(EW145," ","")))))+1,99)&amp;"_"&amp;LEFT(EW145,FIND(" ",EW145)-1)&amp;"_"&amp;EX145))</f>
        <v>Bacquelaine_Daniel_1952</v>
      </c>
      <c r="FC145" s="89"/>
      <c r="FD145" s="217" t="s">
        <v>1586</v>
      </c>
      <c r="FE145" s="90">
        <f t="shared" si="282"/>
        <v>45291</v>
      </c>
      <c r="FF145" s="91" t="str">
        <f t="shared" si="283"/>
        <v>De Croo I</v>
      </c>
      <c r="FG145" s="92">
        <f t="shared" si="284"/>
        <v>44105</v>
      </c>
      <c r="FH145" s="93">
        <f t="shared" si="285"/>
        <v>45291</v>
      </c>
      <c r="FI145" s="94" t="str">
        <f t="shared" si="286"/>
        <v>Karine Lalieux</v>
      </c>
      <c r="FJ145" s="95" t="str">
        <f t="shared" si="287"/>
        <v>1964</v>
      </c>
      <c r="FK145" s="96" t="str">
        <f t="shared" si="288"/>
        <v>female</v>
      </c>
      <c r="FL145" s="97" t="str">
        <f t="shared" si="289"/>
        <v>be_ps01</v>
      </c>
      <c r="FM145" s="98" t="str">
        <f t="shared" si="290"/>
        <v>Lalieux_Karine_1964</v>
      </c>
      <c r="FO145" s="89"/>
      <c r="FP145" s="158" t="s">
        <v>1624</v>
      </c>
      <c r="FQ145" s="90" t="str">
        <f>IF(FU145="","",#REF!)</f>
        <v/>
      </c>
      <c r="FR145" s="91" t="str">
        <f>IF(FU145="","",FQ$1)</f>
        <v/>
      </c>
      <c r="FS145" s="92"/>
      <c r="FT145" s="93"/>
      <c r="FU145" s="94" t="str">
        <f>IF(GB145="","",IF(ISNUMBER(SEARCH(":",GB145)),MID(GB145,FIND(":",GB145)+2,FIND("(",GB145)-FIND(":",GB145)-3),LEFT(GB145,FIND("(",GB145)-2)))</f>
        <v/>
      </c>
      <c r="FV145" s="95" t="str">
        <f>IF(GB145="","",MID(GB145,FIND("(",GB145)+1,4))</f>
        <v/>
      </c>
      <c r="FW145" s="96" t="str">
        <f>IF(ISNUMBER(SEARCH("*female*",GB145)),"female",IF(ISNUMBER(SEARCH("*male*",GB145)),"male",""))</f>
        <v/>
      </c>
      <c r="FX145" s="97" t="str">
        <f>IF(GB145="","",IF(ISERROR(MID(GB145,FIND("male,",GB145)+6,(FIND(")",GB145)-(FIND("male,",GB145)+6))))=TRUE,"missing/error",MID(GB145,FIND("male,",GB145)+6,(FIND(")",GB145)-(FIND("male,",GB145)+6)))))</f>
        <v/>
      </c>
      <c r="FY145" s="98" t="str">
        <f>IF(FU145="","",(MID(FU145,(SEARCH("^^",SUBSTITUTE(FU145," ","^^",LEN(FU145)-LEN(SUBSTITUTE(FU145," ","")))))+1,99)&amp;"_"&amp;LEFT(FU145,FIND(" ",FU145)-1)&amp;"_"&amp;FV145))</f>
        <v/>
      </c>
      <c r="GA145" s="89"/>
      <c r="GB145" s="158"/>
      <c r="GC145" s="90" t="str">
        <f>IF(GG145="","",GC$3)</f>
        <v/>
      </c>
      <c r="GD145" s="91" t="str">
        <f>IF(GG145="","",GC$1)</f>
        <v/>
      </c>
      <c r="GE145" s="92"/>
      <c r="GF145" s="93"/>
      <c r="GG145" s="94" t="str">
        <f>IF(GN145="","",IF(ISNUMBER(SEARCH(":",GN145)),MID(GN145,FIND(":",GN145)+2,FIND("(",GN145)-FIND(":",GN145)-3),LEFT(GN145,FIND("(",GN145)-2)))</f>
        <v/>
      </c>
      <c r="GH145" s="95" t="str">
        <f>IF(GN145="","",MID(GN145,FIND("(",GN145)+1,4))</f>
        <v/>
      </c>
      <c r="GI145" s="96" t="str">
        <f>IF(ISNUMBER(SEARCH("*female*",GN145)),"female",IF(ISNUMBER(SEARCH("*male*",GN145)),"male",""))</f>
        <v/>
      </c>
      <c r="GJ145" s="97" t="str">
        <f>IF(GN145="","",IF(ISERROR(MID(GN145,FIND("male,",GN145)+6,(FIND(")",GN145)-(FIND("male,",GN145)+6))))=TRUE,"missing/error",MID(GN145,FIND("male,",GN145)+6,(FIND(")",GN145)-(FIND("male,",GN145)+6)))))</f>
        <v/>
      </c>
      <c r="GK145" s="98" t="str">
        <f>IF(GG145="","",(MID(GG145,(SEARCH("^^",SUBSTITUTE(GG145," ","^^",LEN(GG145)-LEN(SUBSTITUTE(GG145," ","")))))+1,99)&amp;"_"&amp;LEFT(GG145,FIND(" ",GG145)-1)&amp;"_"&amp;GH145))</f>
        <v/>
      </c>
      <c r="GM145" s="89"/>
      <c r="GN145" s="158"/>
      <c r="GO145" s="90" t="str">
        <f>IF(GS145="","",GO$3)</f>
        <v/>
      </c>
      <c r="GP145" s="91" t="str">
        <f>IF(GS145="","",GO$1)</f>
        <v/>
      </c>
      <c r="GQ145" s="92"/>
      <c r="GR145" s="93"/>
      <c r="GS145" s="94" t="str">
        <f>IF(GZ145="","",IF(ISNUMBER(SEARCH(":",GZ145)),MID(GZ145,FIND(":",GZ145)+2,FIND("(",GZ145)-FIND(":",GZ145)-3),LEFT(GZ145,FIND("(",GZ145)-2)))</f>
        <v/>
      </c>
      <c r="GT145" s="95" t="str">
        <f>IF(GZ145="","",MID(GZ145,FIND("(",GZ145)+1,4))</f>
        <v/>
      </c>
      <c r="GU145" s="96" t="str">
        <f>IF(ISNUMBER(SEARCH("*female*",GZ145)),"female",IF(ISNUMBER(SEARCH("*male*",GZ145)),"male",""))</f>
        <v/>
      </c>
      <c r="GV145" s="97" t="str">
        <f>IF(GZ145="","",IF(ISERROR(MID(GZ145,FIND("male,",GZ145)+6,(FIND(")",GZ145)-(FIND("male,",GZ145)+6))))=TRUE,"missing/error",MID(GZ145,FIND("male,",GZ145)+6,(FIND(")",GZ145)-(FIND("male,",GZ145)+6)))))</f>
        <v/>
      </c>
      <c r="GW145" s="98" t="str">
        <f>IF(GS145="","",(MID(GS145,(SEARCH("^^",SUBSTITUTE(GS145," ","^^",LEN(GS145)-LEN(SUBSTITUTE(GS145," ","")))))+1,99)&amp;"_"&amp;LEFT(GS145,FIND(" ",GS145)-1)&amp;"_"&amp;GT145))</f>
        <v/>
      </c>
      <c r="GY145" s="89"/>
      <c r="GZ145" s="158"/>
      <c r="HA145" s="90" t="str">
        <f>IF(HE145="","",HA$3)</f>
        <v/>
      </c>
      <c r="HB145" s="91" t="str">
        <f>IF(HE145="","",HA$1)</f>
        <v/>
      </c>
      <c r="HC145" s="92"/>
      <c r="HD145" s="93"/>
      <c r="HE145" s="94" t="str">
        <f>IF(HL145="","",IF(ISNUMBER(SEARCH(":",HL145)),MID(HL145,FIND(":",HL145)+2,FIND("(",HL145)-FIND(":",HL145)-3),LEFT(HL145,FIND("(",HL145)-2)))</f>
        <v/>
      </c>
      <c r="HF145" s="95" t="str">
        <f>IF(HL145="","",MID(HL145,FIND("(",HL145)+1,4))</f>
        <v/>
      </c>
      <c r="HG145" s="96" t="str">
        <f>IF(ISNUMBER(SEARCH("*female*",HL145)),"female",IF(ISNUMBER(SEARCH("*male*",HL145)),"male",""))</f>
        <v/>
      </c>
      <c r="HH145" s="97" t="str">
        <f>IF(HL145="","",IF(ISERROR(MID(HL145,FIND("male,",HL145)+6,(FIND(")",HL145)-(FIND("male,",HL145)+6))))=TRUE,"missing/error",MID(HL145,FIND("male,",HL145)+6,(FIND(")",HL145)-(FIND("male,",HL145)+6)))))</f>
        <v/>
      </c>
      <c r="HI145" s="98" t="str">
        <f>IF(HE145="","",(MID(HE145,(SEARCH("^^",SUBSTITUTE(HE145," ","^^",LEN(HE145)-LEN(SUBSTITUTE(HE145," ","")))))+1,99)&amp;"_"&amp;LEFT(HE145,FIND(" ",HE145)-1)&amp;"_"&amp;HF145))</f>
        <v/>
      </c>
      <c r="HK145" s="89"/>
      <c r="HL145" s="158"/>
      <c r="HM145" s="90" t="str">
        <f>IF(HQ145="","",HM$3)</f>
        <v/>
      </c>
      <c r="HN145" s="91" t="str">
        <f>IF(HQ145="","",HM$1)</f>
        <v/>
      </c>
      <c r="HO145" s="92"/>
      <c r="HP145" s="93"/>
      <c r="HQ145" s="94" t="str">
        <f>IF(HX145="","",IF(ISNUMBER(SEARCH(":",HX145)),MID(HX145,FIND(":",HX145)+2,FIND("(",HX145)-FIND(":",HX145)-3),LEFT(HX145,FIND("(",HX145)-2)))</f>
        <v/>
      </c>
      <c r="HR145" s="95" t="str">
        <f>IF(HX145="","",MID(HX145,FIND("(",HX145)+1,4))</f>
        <v/>
      </c>
      <c r="HS145" s="96" t="str">
        <f>IF(ISNUMBER(SEARCH("*female*",HX145)),"female",IF(ISNUMBER(SEARCH("*male*",HX145)),"male",""))</f>
        <v/>
      </c>
      <c r="HT145" s="97" t="str">
        <f>IF(HX145="","",IF(ISERROR(MID(HX145,FIND("male,",HX145)+6,(FIND(")",HX145)-(FIND("male,",HX145)+6))))=TRUE,"missing/error",MID(HX145,FIND("male,",HX145)+6,(FIND(")",HX145)-(FIND("male,",HX145)+6)))))</f>
        <v/>
      </c>
      <c r="HU145" s="98" t="str">
        <f>IF(HQ145="","",(MID(HQ145,(SEARCH("^^",SUBSTITUTE(HQ145," ","^^",LEN(HQ145)-LEN(SUBSTITUTE(HQ145," ","")))))+1,99)&amp;"_"&amp;LEFT(HQ145,FIND(" ",HQ145)-1)&amp;"_"&amp;HR145))</f>
        <v/>
      </c>
      <c r="HW145" s="89"/>
      <c r="HX145" s="158"/>
      <c r="HY145" s="90" t="str">
        <f>IF(IC145="","",HY$3)</f>
        <v/>
      </c>
      <c r="HZ145" s="91" t="str">
        <f>IF(IC145="","",HY$1)</f>
        <v/>
      </c>
      <c r="IA145" s="92"/>
      <c r="IB145" s="93"/>
      <c r="IC145" s="94" t="str">
        <f>IF(IJ145="","",IF(ISNUMBER(SEARCH(":",IJ145)),MID(IJ145,FIND(":",IJ145)+2,FIND("(",IJ145)-FIND(":",IJ145)-3),LEFT(IJ145,FIND("(",IJ145)-2)))</f>
        <v/>
      </c>
      <c r="ID145" s="95" t="str">
        <f>IF(IJ145="","",MID(IJ145,FIND("(",IJ145)+1,4))</f>
        <v/>
      </c>
      <c r="IE145" s="96" t="str">
        <f>IF(ISNUMBER(SEARCH("*female*",IJ145)),"female",IF(ISNUMBER(SEARCH("*male*",IJ145)),"male",""))</f>
        <v/>
      </c>
      <c r="IF145" s="97" t="str">
        <f>IF(IJ145="","",IF(ISERROR(MID(IJ145,FIND("male,",IJ145)+6,(FIND(")",IJ145)-(FIND("male,",IJ145)+6))))=TRUE,"missing/error",MID(IJ145,FIND("male,",IJ145)+6,(FIND(")",IJ145)-(FIND("male,",IJ145)+6)))))</f>
        <v/>
      </c>
      <c r="IG145" s="98" t="str">
        <f>IF(IC145="","",(MID(IC145,(SEARCH("^^",SUBSTITUTE(IC145," ","^^",LEN(IC145)-LEN(SUBSTITUTE(IC145," ","")))))+1,99)&amp;"_"&amp;LEFT(IC145,FIND(" ",IC145)-1)&amp;"_"&amp;ID145))</f>
        <v/>
      </c>
      <c r="II145" s="89"/>
      <c r="IJ145" s="158"/>
      <c r="IK145" s="90" t="str">
        <f>IF(IO145="","",IK$3)</f>
        <v/>
      </c>
      <c r="IL145" s="91" t="str">
        <f>IF(IO145="","",IK$1)</f>
        <v/>
      </c>
      <c r="IM145" s="92"/>
      <c r="IN145" s="93"/>
      <c r="IO145" s="94" t="str">
        <f>IF(IV145="","",IF(ISNUMBER(SEARCH(":",IV145)),MID(IV145,FIND(":",IV145)+2,FIND("(",IV145)-FIND(":",IV145)-3),LEFT(IV145,FIND("(",IV145)-2)))</f>
        <v/>
      </c>
      <c r="IP145" s="95" t="str">
        <f>IF(IV145="","",MID(IV145,FIND("(",IV145)+1,4))</f>
        <v/>
      </c>
      <c r="IQ145" s="96" t="str">
        <f>IF(ISNUMBER(SEARCH("*female*",IV145)),"female",IF(ISNUMBER(SEARCH("*male*",IV145)),"male",""))</f>
        <v/>
      </c>
      <c r="IR145" s="97" t="str">
        <f>IF(IV145="","",IF(ISERROR(MID(IV145,FIND("male,",IV145)+6,(FIND(")",IV145)-(FIND("male,",IV145)+6))))=TRUE,"missing/error",MID(IV145,FIND("male,",IV145)+6,(FIND(")",IV145)-(FIND("male,",IV145)+6)))))</f>
        <v/>
      </c>
      <c r="IS145" s="98" t="str">
        <f>IF(IO145="","",(MID(IO145,(SEARCH("^^",SUBSTITUTE(IO145," ","^^",LEN(IO145)-LEN(SUBSTITUTE(IO145," ","")))))+1,99)&amp;"_"&amp;LEFT(IO145,FIND(" ",IO145)-1)&amp;"_"&amp;IP145))</f>
        <v/>
      </c>
      <c r="IU145" s="89"/>
      <c r="IV145" s="158"/>
      <c r="IW145" s="90" t="str">
        <f>IF(JA145="","",IW$3)</f>
        <v/>
      </c>
      <c r="IX145" s="91" t="str">
        <f>IF(JA145="","",IW$1)</f>
        <v/>
      </c>
      <c r="IY145" s="92"/>
      <c r="IZ145" s="93"/>
      <c r="JA145" s="94" t="str">
        <f>IF(JH145="","",IF(ISNUMBER(SEARCH(":",JH145)),MID(JH145,FIND(":",JH145)+2,FIND("(",JH145)-FIND(":",JH145)-3),LEFT(JH145,FIND("(",JH145)-2)))</f>
        <v/>
      </c>
      <c r="JB145" s="95" t="str">
        <f>IF(JH145="","",MID(JH145,FIND("(",JH145)+1,4))</f>
        <v/>
      </c>
      <c r="JC145" s="96" t="str">
        <f>IF(ISNUMBER(SEARCH("*female*",JH145)),"female",IF(ISNUMBER(SEARCH("*male*",JH145)),"male",""))</f>
        <v/>
      </c>
      <c r="JD145" s="97" t="str">
        <f>IF(JH145="","",IF(ISERROR(MID(JH145,FIND("male,",JH145)+6,(FIND(")",JH145)-(FIND("male,",JH145)+6))))=TRUE,"missing/error",MID(JH145,FIND("male,",JH145)+6,(FIND(")",JH145)-(FIND("male,",JH145)+6)))))</f>
        <v/>
      </c>
      <c r="JE145" s="98" t="str">
        <f>IF(JA145="","",(MID(JA145,(SEARCH("^^",SUBSTITUTE(JA145," ","^^",LEN(JA145)-LEN(SUBSTITUTE(JA145," ","")))))+1,99)&amp;"_"&amp;LEFT(JA145,FIND(" ",JA145)-1)&amp;"_"&amp;JB145))</f>
        <v/>
      </c>
      <c r="JG145" s="89"/>
      <c r="JH145" s="146"/>
      <c r="JI145" s="90" t="str">
        <f>IF(JM145="","",JI$3)</f>
        <v/>
      </c>
      <c r="JJ145" s="91" t="str">
        <f>IF(JM145="","",JI$1)</f>
        <v/>
      </c>
      <c r="JK145" s="92"/>
      <c r="JL145" s="93"/>
      <c r="JM145" s="94" t="str">
        <f>IF(JT145="","",IF(ISNUMBER(SEARCH(":",JT145)),MID(JT145,FIND(":",JT145)+2,FIND("(",JT145)-FIND(":",JT145)-3),LEFT(JT145,FIND("(",JT145)-2)))</f>
        <v/>
      </c>
      <c r="JN145" s="95" t="str">
        <f>IF(JT145="","",MID(JT145,FIND("(",JT145)+1,4))</f>
        <v/>
      </c>
      <c r="JO145" s="96" t="str">
        <f>IF(ISNUMBER(SEARCH("*female*",JT145)),"female",IF(ISNUMBER(SEARCH("*male*",JT145)),"male",""))</f>
        <v/>
      </c>
      <c r="JP145" s="97" t="str">
        <f>IF(JT145="","",IF(ISERROR(MID(JT145,FIND("male,",JT145)+6,(FIND(")",JT145)-(FIND("male,",JT145)+6))))=TRUE,"missing/error",MID(JT145,FIND("male,",JT145)+6,(FIND(")",JT145)-(FIND("male,",JT145)+6)))))</f>
        <v/>
      </c>
      <c r="JQ145" s="98" t="str">
        <f>IF(JM145="","",(MID(JM145,(SEARCH("^^",SUBSTITUTE(JM145," ","^^",LEN(JM145)-LEN(SUBSTITUTE(JM145," ","")))))+1,99)&amp;"_"&amp;LEFT(JM145,FIND(" ",JM145)-1)&amp;"_"&amp;JN145))</f>
        <v/>
      </c>
      <c r="JS145" s="89"/>
      <c r="JT145" s="146"/>
      <c r="JU145" s="90" t="str">
        <f>IF(JY145="","",JU$3)</f>
        <v/>
      </c>
      <c r="JV145" s="91" t="str">
        <f>IF(JY145="","",JU$1)</f>
        <v/>
      </c>
      <c r="JW145" s="92"/>
      <c r="JX145" s="93"/>
      <c r="JY145" s="94" t="str">
        <f>IF(KF145="","",IF(ISNUMBER(SEARCH(":",KF145)),MID(KF145,FIND(":",KF145)+2,FIND("(",KF145)-FIND(":",KF145)-3),LEFT(KF145,FIND("(",KF145)-2)))</f>
        <v/>
      </c>
      <c r="JZ145" s="95" t="str">
        <f>IF(KF145="","",MID(KF145,FIND("(",KF145)+1,4))</f>
        <v/>
      </c>
      <c r="KA145" s="96" t="str">
        <f>IF(ISNUMBER(SEARCH("*female*",KF145)),"female",IF(ISNUMBER(SEARCH("*male*",KF145)),"male",""))</f>
        <v/>
      </c>
      <c r="KB145" s="97" t="str">
        <f>IF(KF145="","",IF(ISERROR(MID(KF145,FIND("male,",KF145)+6,(FIND(")",KF145)-(FIND("male,",KF145)+6))))=TRUE,"missing/error",MID(KF145,FIND("male,",KF145)+6,(FIND(")",KF145)-(FIND("male,",KF145)+6)))))</f>
        <v/>
      </c>
      <c r="KC145" s="98" t="str">
        <f>IF(JY145="","",(MID(JY145,(SEARCH("^^",SUBSTITUTE(JY145," ","^^",LEN(JY145)-LEN(SUBSTITUTE(JY145," ","")))))+1,99)&amp;"_"&amp;LEFT(JY145,FIND(" ",JY145)-1)&amp;"_"&amp;JZ145))</f>
        <v/>
      </c>
      <c r="KE145" s="89"/>
      <c r="KF145" s="146"/>
    </row>
    <row r="146" spans="1:292" ht="13.5" customHeight="1">
      <c r="A146" s="16"/>
      <c r="B146" s="2" t="s">
        <v>1054</v>
      </c>
      <c r="C146" s="2" t="s">
        <v>1055</v>
      </c>
      <c r="D146" s="2" t="s">
        <v>1232</v>
      </c>
      <c r="E146" s="90"/>
      <c r="F146" s="91"/>
      <c r="G146" s="92"/>
      <c r="H146" s="93"/>
      <c r="I146" s="94" t="s">
        <v>292</v>
      </c>
      <c r="J146" s="95"/>
      <c r="K146" s="96"/>
      <c r="L146" s="97"/>
      <c r="M146" s="98" t="s">
        <v>292</v>
      </c>
      <c r="O146" s="89"/>
      <c r="P146" s="158"/>
      <c r="Q146" s="90"/>
      <c r="R146" s="91"/>
      <c r="S146" s="92"/>
      <c r="T146" s="93"/>
      <c r="U146" s="94" t="s">
        <v>292</v>
      </c>
      <c r="V146" s="95"/>
      <c r="W146" s="96"/>
      <c r="X146" s="97"/>
      <c r="Y146" s="98" t="s">
        <v>292</v>
      </c>
      <c r="AA146" s="89"/>
      <c r="AB146" s="158"/>
      <c r="AC146" s="90">
        <v>34700</v>
      </c>
      <c r="AD146" s="91" t="s">
        <v>438</v>
      </c>
      <c r="AE146" s="92">
        <v>34503</v>
      </c>
      <c r="AF146" s="93">
        <v>34873</v>
      </c>
      <c r="AG146" s="94" t="s">
        <v>1017</v>
      </c>
      <c r="AH146" s="95">
        <v>1943</v>
      </c>
      <c r="AI146" s="96" t="s">
        <v>790</v>
      </c>
      <c r="AJ146" s="97" t="s">
        <v>321</v>
      </c>
      <c r="AK146" s="98" t="s">
        <v>1018</v>
      </c>
      <c r="AM146" s="89"/>
      <c r="AN146" s="158"/>
      <c r="AO146" s="90"/>
      <c r="AP146" s="91"/>
      <c r="AQ146" s="92"/>
      <c r="AR146" s="93"/>
      <c r="AS146" s="94" t="s">
        <v>292</v>
      </c>
      <c r="AT146" s="95"/>
      <c r="AU146" s="96"/>
      <c r="AV146" s="97"/>
      <c r="AW146" s="98" t="s">
        <v>292</v>
      </c>
      <c r="AY146" s="89"/>
      <c r="AZ146" s="158"/>
      <c r="BA146" s="90"/>
      <c r="BB146" s="91"/>
      <c r="BC146" s="92"/>
      <c r="BD146" s="93"/>
      <c r="BE146" s="94" t="s">
        <v>292</v>
      </c>
      <c r="BF146" s="95"/>
      <c r="BG146" s="96"/>
      <c r="BH146" s="97"/>
      <c r="BI146" s="98" t="s">
        <v>292</v>
      </c>
      <c r="BK146" s="89"/>
      <c r="BL146" s="158"/>
      <c r="BM146" s="90"/>
      <c r="BN146" s="91"/>
      <c r="BO146" s="92"/>
      <c r="BP146" s="93"/>
      <c r="BQ146" s="94" t="s">
        <v>292</v>
      </c>
      <c r="BR146" s="95"/>
      <c r="BS146" s="96"/>
      <c r="BT146" s="97"/>
      <c r="BU146" s="98" t="s">
        <v>292</v>
      </c>
      <c r="BW146" s="89"/>
      <c r="BX146" s="158"/>
      <c r="BY146" s="90"/>
      <c r="BZ146" s="91"/>
      <c r="CA146" s="92"/>
      <c r="CB146" s="93"/>
      <c r="CC146" s="94" t="s">
        <v>292</v>
      </c>
      <c r="CD146" s="95"/>
      <c r="CE146" s="96"/>
      <c r="CF146" s="97"/>
      <c r="CG146" s="98" t="s">
        <v>292</v>
      </c>
      <c r="CI146" s="89"/>
      <c r="CJ146" s="158"/>
      <c r="CK146" s="90"/>
      <c r="CL146" s="91"/>
      <c r="CM146" s="92"/>
      <c r="CN146" s="93"/>
      <c r="CO146" s="94" t="s">
        <v>292</v>
      </c>
      <c r="CP146" s="95"/>
      <c r="CQ146" s="96"/>
      <c r="CR146" s="97"/>
      <c r="CS146" s="98" t="s">
        <v>292</v>
      </c>
      <c r="CU146" s="89"/>
      <c r="CV146" s="158"/>
      <c r="CW146" s="90"/>
      <c r="CX146" s="91"/>
      <c r="CY146" s="92"/>
      <c r="CZ146" s="93"/>
      <c r="DA146" s="94" t="s">
        <v>292</v>
      </c>
      <c r="DB146" s="95"/>
      <c r="DC146" s="96"/>
      <c r="DD146" s="97"/>
      <c r="DE146" s="98" t="s">
        <v>292</v>
      </c>
      <c r="DG146" s="89"/>
      <c r="DH146" s="158"/>
      <c r="DI146" s="90"/>
      <c r="DJ146" s="91"/>
      <c r="DK146" s="92"/>
      <c r="DL146" s="93"/>
      <c r="DM146" s="94" t="s">
        <v>292</v>
      </c>
      <c r="DN146" s="95"/>
      <c r="DO146" s="96"/>
      <c r="DP146" s="97"/>
      <c r="DQ146" s="98" t="s">
        <v>292</v>
      </c>
      <c r="DS146" s="89"/>
      <c r="DT146" s="158"/>
      <c r="DU146" s="90">
        <f>IF(DY146="","",DU$3)</f>
        <v>41923</v>
      </c>
      <c r="DV146" s="91" t="str">
        <f>IF(DY146="","",DU$1)</f>
        <v>Di Rupo I</v>
      </c>
      <c r="DW146" s="92">
        <v>41200</v>
      </c>
      <c r="DX146" s="93">
        <f>IF(DY146="","",DU$3)</f>
        <v>41923</v>
      </c>
      <c r="DY146" s="94" t="str">
        <f>IF(EF146="","",IF(ISNUMBER(SEARCH(":",EF146)),MID(EF146,FIND(":",EF146)+2,FIND("(",EF146)-FIND(":",EF146)-3),LEFT(EF146,FIND("(",EF146)-2)))</f>
        <v>Alexander De Croo</v>
      </c>
      <c r="DZ146" s="95" t="str">
        <f>IF(EF146="","",MID(EF146,FIND("(",EF146)+1,4))</f>
        <v>1975</v>
      </c>
      <c r="EA146" s="96" t="str">
        <f>IF(ISNUMBER(SEARCH("*female*",EF146)),"female",IF(ISNUMBER(SEARCH("*male*",EF146)),"male",""))</f>
        <v>male</v>
      </c>
      <c r="EB146" s="97" t="s">
        <v>621</v>
      </c>
      <c r="EC146" s="98" t="str">
        <f>IF(DY146="","",(MID(DY146,(SEARCH("^^",SUBSTITUTE(DY146," ","^^",LEN(DY146)-LEN(SUBSTITUTE(DY146," ","")))))+1,99)&amp;"_"&amp;LEFT(DY146,FIND(" ",DY146)-1)&amp;"_"&amp;DZ146))</f>
        <v>Croo_Alexander_1975</v>
      </c>
      <c r="EE146" s="89"/>
      <c r="EF146" s="158" t="s">
        <v>1261</v>
      </c>
      <c r="EG146" s="90" t="str">
        <f>IF(EK146="","",EG$3)</f>
        <v/>
      </c>
      <c r="EH146" s="91" t="str">
        <f>IF(EK146="","",EG$1)</f>
        <v/>
      </c>
      <c r="EI146" s="92" t="str">
        <f>IF(EK146="","",EG$2)</f>
        <v/>
      </c>
      <c r="EJ146" s="93" t="str">
        <f>IF(EK146="","",EG$3)</f>
        <v/>
      </c>
      <c r="EK146" s="94" t="str">
        <f>IF(ER146="","",IF(ISNUMBER(SEARCH(":",ER146)),MID(ER146,FIND(":",ER146)+2,FIND("(",ER146)-FIND(":",ER146)-3),LEFT(ER146,FIND("(",ER146)-2)))</f>
        <v/>
      </c>
      <c r="EL146" s="95" t="str">
        <f>IF(ER146="","",MID(ER146,FIND("(",ER146)+1,4))</f>
        <v/>
      </c>
      <c r="EM146" s="96" t="str">
        <f>IF(ISNUMBER(SEARCH("*female*",ER146)),"female",IF(ISNUMBER(SEARCH("*male*",ER146)),"male",""))</f>
        <v/>
      </c>
      <c r="EN146" s="97" t="str">
        <f>IF(ER146="","",IF(ISERROR(MID(ER146,FIND("male,",ER146)+6,(FIND(")",ER146)-(FIND("male,",ER146)+6))))=TRUE,"missing/error",MID(ER146,FIND("male,",ER146)+6,(FIND(")",ER146)-(FIND("male,",ER146)+6)))))</f>
        <v/>
      </c>
      <c r="EO146" s="98" t="str">
        <f>IF(EK146="","",(MID(EK146,(SEARCH("^^",SUBSTITUTE(EK146," ","^^",LEN(EK146)-LEN(SUBSTITUTE(EK146," ","")))))+1,99)&amp;"_"&amp;LEFT(EK146,FIND(" ",EK146)-1)&amp;"_"&amp;EL146))</f>
        <v/>
      </c>
      <c r="EQ146" s="89"/>
      <c r="ER146" s="158"/>
      <c r="ES146" s="90" t="str">
        <f>IF(EW146="","",ES$3)</f>
        <v/>
      </c>
      <c r="ET146" s="91" t="str">
        <f>IF(EW146="","",ES$1)</f>
        <v/>
      </c>
      <c r="EU146" s="92"/>
      <c r="EV146" s="93"/>
      <c r="EW146" s="94" t="str">
        <f>IF(FD146="","",IF(ISNUMBER(SEARCH(":",FD146)),MID(FD146,FIND(":",FD146)+2,FIND("(",FD146)-FIND(":",FD146)-3),LEFT(FD146,FIND("(",FD146)-2)))</f>
        <v/>
      </c>
      <c r="EX146" s="95" t="str">
        <f>IF(FD146="","",MID(FD146,FIND("(",FD146)+1,4))</f>
        <v/>
      </c>
      <c r="EY146" s="96" t="str">
        <f>IF(ISNUMBER(SEARCH("*female*",FD146)),"female",IF(ISNUMBER(SEARCH("*male*",FD146)),"male",""))</f>
        <v/>
      </c>
      <c r="EZ146" s="97" t="str">
        <f>IF(FD146="","",IF(ISERROR(MID(FD146,FIND("male,",FD146)+6,(FIND(")",FD146)-(FIND("male,",FD146)+6))))=TRUE,"missing/error",MID(FD146,FIND("male,",FD146)+6,(FIND(")",FD146)-(FIND("male,",FD146)+6)))))</f>
        <v/>
      </c>
      <c r="FA146" s="98" t="str">
        <f>IF(EW146="","",(MID(EW146,(SEARCH("^^",SUBSTITUTE(EW146," ","^^",LEN(EW146)-LEN(SUBSTITUTE(EW146," ","")))))+1,99)&amp;"_"&amp;LEFT(EW146,FIND(" ",EW146)-1)&amp;"_"&amp;EX146))</f>
        <v/>
      </c>
      <c r="FC146" s="89"/>
      <c r="FD146" s="158"/>
      <c r="FE146" s="90" t="str">
        <f t="shared" si="282"/>
        <v/>
      </c>
      <c r="FF146" s="91" t="str">
        <f t="shared" si="283"/>
        <v/>
      </c>
      <c r="FG146" s="92" t="str">
        <f t="shared" si="284"/>
        <v/>
      </c>
      <c r="FH146" s="93" t="str">
        <f t="shared" si="285"/>
        <v/>
      </c>
      <c r="FI146" s="94" t="str">
        <f t="shared" si="286"/>
        <v/>
      </c>
      <c r="FJ146" s="95" t="str">
        <f t="shared" si="287"/>
        <v/>
      </c>
      <c r="FK146" s="96" t="str">
        <f t="shared" si="288"/>
        <v/>
      </c>
      <c r="FL146" s="97" t="str">
        <f t="shared" si="289"/>
        <v/>
      </c>
      <c r="FM146" s="98" t="str">
        <f t="shared" si="290"/>
        <v/>
      </c>
      <c r="FO146" s="89"/>
      <c r="FP146" s="217"/>
      <c r="FQ146" s="90" t="str">
        <f>IF(FU146="","",#REF!)</f>
        <v/>
      </c>
      <c r="FR146" s="91" t="str">
        <f>IF(FU146="","",FQ$1)</f>
        <v/>
      </c>
      <c r="FS146" s="92"/>
      <c r="FT146" s="93"/>
      <c r="FU146" s="94" t="str">
        <f>IF(GB146="","",IF(ISNUMBER(SEARCH(":",GB146)),MID(GB146,FIND(":",GB146)+2,FIND("(",GB146)-FIND(":",GB146)-3),LEFT(GB146,FIND("(",GB146)-2)))</f>
        <v/>
      </c>
      <c r="FV146" s="95" t="str">
        <f>IF(GB146="","",MID(GB146,FIND("(",GB146)+1,4))</f>
        <v/>
      </c>
      <c r="FW146" s="96" t="str">
        <f>IF(ISNUMBER(SEARCH("*female*",GB146)),"female",IF(ISNUMBER(SEARCH("*male*",GB146)),"male",""))</f>
        <v/>
      </c>
      <c r="FX146" s="97" t="str">
        <f>IF(GB146="","",IF(ISERROR(MID(GB146,FIND("male,",GB146)+6,(FIND(")",GB146)-(FIND("male,",GB146)+6))))=TRUE,"missing/error",MID(GB146,FIND("male,",GB146)+6,(FIND(")",GB146)-(FIND("male,",GB146)+6)))))</f>
        <v/>
      </c>
      <c r="FY146" s="98" t="str">
        <f>IF(FU146="","",(MID(FU146,(SEARCH("^^",SUBSTITUTE(FU146," ","^^",LEN(FU146)-LEN(SUBSTITUTE(FU146," ","")))))+1,99)&amp;"_"&amp;LEFT(FU146,FIND(" ",FU146)-1)&amp;"_"&amp;FV146))</f>
        <v/>
      </c>
      <c r="GA146" s="89"/>
      <c r="GB146" s="158"/>
      <c r="GC146" s="90" t="str">
        <f>IF(GG146="","",GC$3)</f>
        <v/>
      </c>
      <c r="GD146" s="91" t="str">
        <f>IF(GG146="","",GC$1)</f>
        <v/>
      </c>
      <c r="GE146" s="92"/>
      <c r="GF146" s="93"/>
      <c r="GG146" s="94" t="str">
        <f>IF(GN146="","",IF(ISNUMBER(SEARCH(":",GN146)),MID(GN146,FIND(":",GN146)+2,FIND("(",GN146)-FIND(":",GN146)-3),LEFT(GN146,FIND("(",GN146)-2)))</f>
        <v/>
      </c>
      <c r="GH146" s="95" t="str">
        <f>IF(GN146="","",MID(GN146,FIND("(",GN146)+1,4))</f>
        <v/>
      </c>
      <c r="GI146" s="96" t="str">
        <f>IF(ISNUMBER(SEARCH("*female*",GN146)),"female",IF(ISNUMBER(SEARCH("*male*",GN146)),"male",""))</f>
        <v/>
      </c>
      <c r="GJ146" s="97" t="str">
        <f>IF(GN146="","",IF(ISERROR(MID(GN146,FIND("male,",GN146)+6,(FIND(")",GN146)-(FIND("male,",GN146)+6))))=TRUE,"missing/error",MID(GN146,FIND("male,",GN146)+6,(FIND(")",GN146)-(FIND("male,",GN146)+6)))))</f>
        <v/>
      </c>
      <c r="GK146" s="98" t="str">
        <f>IF(GG146="","",(MID(GG146,(SEARCH("^^",SUBSTITUTE(GG146," ","^^",LEN(GG146)-LEN(SUBSTITUTE(GG146," ","")))))+1,99)&amp;"_"&amp;LEFT(GG146,FIND(" ",GG146)-1)&amp;"_"&amp;GH146))</f>
        <v/>
      </c>
      <c r="GM146" s="89"/>
      <c r="GN146" s="158"/>
      <c r="GO146" s="90" t="str">
        <f>IF(GS146="","",GO$3)</f>
        <v/>
      </c>
      <c r="GP146" s="91" t="str">
        <f>IF(GS146="","",GO$1)</f>
        <v/>
      </c>
      <c r="GQ146" s="92"/>
      <c r="GR146" s="93"/>
      <c r="GS146" s="94" t="str">
        <f>IF(GZ146="","",IF(ISNUMBER(SEARCH(":",GZ146)),MID(GZ146,FIND(":",GZ146)+2,FIND("(",GZ146)-FIND(":",GZ146)-3),LEFT(GZ146,FIND("(",GZ146)-2)))</f>
        <v/>
      </c>
      <c r="GT146" s="95" t="str">
        <f>IF(GZ146="","",MID(GZ146,FIND("(",GZ146)+1,4))</f>
        <v/>
      </c>
      <c r="GU146" s="96" t="str">
        <f>IF(ISNUMBER(SEARCH("*female*",GZ146)),"female",IF(ISNUMBER(SEARCH("*male*",GZ146)),"male",""))</f>
        <v/>
      </c>
      <c r="GV146" s="97" t="str">
        <f>IF(GZ146="","",IF(ISERROR(MID(GZ146,FIND("male,",GZ146)+6,(FIND(")",GZ146)-(FIND("male,",GZ146)+6))))=TRUE,"missing/error",MID(GZ146,FIND("male,",GZ146)+6,(FIND(")",GZ146)-(FIND("male,",GZ146)+6)))))</f>
        <v/>
      </c>
      <c r="GW146" s="98" t="str">
        <f>IF(GS146="","",(MID(GS146,(SEARCH("^^",SUBSTITUTE(GS146," ","^^",LEN(GS146)-LEN(SUBSTITUTE(GS146," ","")))))+1,99)&amp;"_"&amp;LEFT(GS146,FIND(" ",GS146)-1)&amp;"_"&amp;GT146))</f>
        <v/>
      </c>
      <c r="GY146" s="89"/>
      <c r="GZ146" s="158"/>
      <c r="HA146" s="90" t="str">
        <f>IF(HE146="","",HA$3)</f>
        <v/>
      </c>
      <c r="HB146" s="91" t="str">
        <f>IF(HE146="","",HA$1)</f>
        <v/>
      </c>
      <c r="HC146" s="92"/>
      <c r="HD146" s="93"/>
      <c r="HE146" s="94" t="str">
        <f>IF(HL146="","",IF(ISNUMBER(SEARCH(":",HL146)),MID(HL146,FIND(":",HL146)+2,FIND("(",HL146)-FIND(":",HL146)-3),LEFT(HL146,FIND("(",HL146)-2)))</f>
        <v/>
      </c>
      <c r="HF146" s="95" t="str">
        <f>IF(HL146="","",MID(HL146,FIND("(",HL146)+1,4))</f>
        <v/>
      </c>
      <c r="HG146" s="96" t="str">
        <f>IF(ISNUMBER(SEARCH("*female*",HL146)),"female",IF(ISNUMBER(SEARCH("*male*",HL146)),"male",""))</f>
        <v/>
      </c>
      <c r="HH146" s="97" t="str">
        <f>IF(HL146="","",IF(ISERROR(MID(HL146,FIND("male,",HL146)+6,(FIND(")",HL146)-(FIND("male,",HL146)+6))))=TRUE,"missing/error",MID(HL146,FIND("male,",HL146)+6,(FIND(")",HL146)-(FIND("male,",HL146)+6)))))</f>
        <v/>
      </c>
      <c r="HI146" s="98" t="str">
        <f>IF(HE146="","",(MID(HE146,(SEARCH("^^",SUBSTITUTE(HE146," ","^^",LEN(HE146)-LEN(SUBSTITUTE(HE146," ","")))))+1,99)&amp;"_"&amp;LEFT(HE146,FIND(" ",HE146)-1)&amp;"_"&amp;HF146))</f>
        <v/>
      </c>
      <c r="HK146" s="89"/>
      <c r="HL146" s="158"/>
      <c r="HM146" s="90" t="str">
        <f>IF(HQ146="","",HM$3)</f>
        <v/>
      </c>
      <c r="HN146" s="91" t="str">
        <f>IF(HQ146="","",HM$1)</f>
        <v/>
      </c>
      <c r="HO146" s="92"/>
      <c r="HP146" s="93"/>
      <c r="HQ146" s="94" t="str">
        <f>IF(HX146="","",IF(ISNUMBER(SEARCH(":",HX146)),MID(HX146,FIND(":",HX146)+2,FIND("(",HX146)-FIND(":",HX146)-3),LEFT(HX146,FIND("(",HX146)-2)))</f>
        <v/>
      </c>
      <c r="HR146" s="95" t="str">
        <f>IF(HX146="","",MID(HX146,FIND("(",HX146)+1,4))</f>
        <v/>
      </c>
      <c r="HS146" s="96" t="str">
        <f>IF(ISNUMBER(SEARCH("*female*",HX146)),"female",IF(ISNUMBER(SEARCH("*male*",HX146)),"male",""))</f>
        <v/>
      </c>
      <c r="HT146" s="97" t="str">
        <f>IF(HX146="","",IF(ISERROR(MID(HX146,FIND("male,",HX146)+6,(FIND(")",HX146)-(FIND("male,",HX146)+6))))=TRUE,"missing/error",MID(HX146,FIND("male,",HX146)+6,(FIND(")",HX146)-(FIND("male,",HX146)+6)))))</f>
        <v/>
      </c>
      <c r="HU146" s="98" t="str">
        <f>IF(HQ146="","",(MID(HQ146,(SEARCH("^^",SUBSTITUTE(HQ146," ","^^",LEN(HQ146)-LEN(SUBSTITUTE(HQ146," ","")))))+1,99)&amp;"_"&amp;LEFT(HQ146,FIND(" ",HQ146)-1)&amp;"_"&amp;HR146))</f>
        <v/>
      </c>
      <c r="HW146" s="89"/>
      <c r="HX146" s="158"/>
      <c r="HY146" s="90" t="str">
        <f>IF(IC146="","",HY$3)</f>
        <v/>
      </c>
      <c r="HZ146" s="91" t="str">
        <f>IF(IC146="","",HY$1)</f>
        <v/>
      </c>
      <c r="IA146" s="92"/>
      <c r="IB146" s="93"/>
      <c r="IC146" s="94" t="str">
        <f>IF(IJ146="","",IF(ISNUMBER(SEARCH(":",IJ146)),MID(IJ146,FIND(":",IJ146)+2,FIND("(",IJ146)-FIND(":",IJ146)-3),LEFT(IJ146,FIND("(",IJ146)-2)))</f>
        <v/>
      </c>
      <c r="ID146" s="95" t="str">
        <f>IF(IJ146="","",MID(IJ146,FIND("(",IJ146)+1,4))</f>
        <v/>
      </c>
      <c r="IE146" s="96" t="str">
        <f>IF(ISNUMBER(SEARCH("*female*",IJ146)),"female",IF(ISNUMBER(SEARCH("*male*",IJ146)),"male",""))</f>
        <v/>
      </c>
      <c r="IF146" s="97" t="str">
        <f>IF(IJ146="","",IF(ISERROR(MID(IJ146,FIND("male,",IJ146)+6,(FIND(")",IJ146)-(FIND("male,",IJ146)+6))))=TRUE,"missing/error",MID(IJ146,FIND("male,",IJ146)+6,(FIND(")",IJ146)-(FIND("male,",IJ146)+6)))))</f>
        <v/>
      </c>
      <c r="IG146" s="98" t="str">
        <f>IF(IC146="","",(MID(IC146,(SEARCH("^^",SUBSTITUTE(IC146," ","^^",LEN(IC146)-LEN(SUBSTITUTE(IC146," ","")))))+1,99)&amp;"_"&amp;LEFT(IC146,FIND(" ",IC146)-1)&amp;"_"&amp;ID146))</f>
        <v/>
      </c>
      <c r="II146" s="89"/>
      <c r="IJ146" s="158"/>
      <c r="IK146" s="90" t="str">
        <f>IF(IO146="","",IK$3)</f>
        <v/>
      </c>
      <c r="IL146" s="91" t="str">
        <f>IF(IO146="","",IK$1)</f>
        <v/>
      </c>
      <c r="IM146" s="92"/>
      <c r="IN146" s="93"/>
      <c r="IO146" s="94" t="str">
        <f>IF(IV146="","",IF(ISNUMBER(SEARCH(":",IV146)),MID(IV146,FIND(":",IV146)+2,FIND("(",IV146)-FIND(":",IV146)-3),LEFT(IV146,FIND("(",IV146)-2)))</f>
        <v/>
      </c>
      <c r="IP146" s="95" t="str">
        <f>IF(IV146="","",MID(IV146,FIND("(",IV146)+1,4))</f>
        <v/>
      </c>
      <c r="IQ146" s="96" t="str">
        <f>IF(ISNUMBER(SEARCH("*female*",IV146)),"female",IF(ISNUMBER(SEARCH("*male*",IV146)),"male",""))</f>
        <v/>
      </c>
      <c r="IR146" s="97" t="str">
        <f>IF(IV146="","",IF(ISERROR(MID(IV146,FIND("male,",IV146)+6,(FIND(")",IV146)-(FIND("male,",IV146)+6))))=TRUE,"missing/error",MID(IV146,FIND("male,",IV146)+6,(FIND(")",IV146)-(FIND("male,",IV146)+6)))))</f>
        <v/>
      </c>
      <c r="IS146" s="98" t="str">
        <f>IF(IO146="","",(MID(IO146,(SEARCH("^^",SUBSTITUTE(IO146," ","^^",LEN(IO146)-LEN(SUBSTITUTE(IO146," ","")))))+1,99)&amp;"_"&amp;LEFT(IO146,FIND(" ",IO146)-1)&amp;"_"&amp;IP146))</f>
        <v/>
      </c>
      <c r="IU146" s="89"/>
      <c r="IV146" s="158"/>
      <c r="IW146" s="90" t="str">
        <f>IF(JA146="","",IW$3)</f>
        <v/>
      </c>
      <c r="IX146" s="91" t="str">
        <f>IF(JA146="","",IW$1)</f>
        <v/>
      </c>
      <c r="IY146" s="92"/>
      <c r="IZ146" s="93"/>
      <c r="JA146" s="94" t="str">
        <f>IF(JH146="","",IF(ISNUMBER(SEARCH(":",JH146)),MID(JH146,FIND(":",JH146)+2,FIND("(",JH146)-FIND(":",JH146)-3),LEFT(JH146,FIND("(",JH146)-2)))</f>
        <v/>
      </c>
      <c r="JB146" s="95" t="str">
        <f>IF(JH146="","",MID(JH146,FIND("(",JH146)+1,4))</f>
        <v/>
      </c>
      <c r="JC146" s="96" t="str">
        <f>IF(ISNUMBER(SEARCH("*female*",JH146)),"female",IF(ISNUMBER(SEARCH("*male*",JH146)),"male",""))</f>
        <v/>
      </c>
      <c r="JD146" s="97" t="str">
        <f>IF(JH146="","",IF(ISERROR(MID(JH146,FIND("male,",JH146)+6,(FIND(")",JH146)-(FIND("male,",JH146)+6))))=TRUE,"missing/error",MID(JH146,FIND("male,",JH146)+6,(FIND(")",JH146)-(FIND("male,",JH146)+6)))))</f>
        <v/>
      </c>
      <c r="JE146" s="98" t="str">
        <f>IF(JA146="","",(MID(JA146,(SEARCH("^^",SUBSTITUTE(JA146," ","^^",LEN(JA146)-LEN(SUBSTITUTE(JA146," ","")))))+1,99)&amp;"_"&amp;LEFT(JA146,FIND(" ",JA146)-1)&amp;"_"&amp;JB146))</f>
        <v/>
      </c>
      <c r="JG146" s="89"/>
      <c r="JH146" s="146"/>
      <c r="JI146" s="90" t="str">
        <f>IF(JM146="","",JI$3)</f>
        <v/>
      </c>
      <c r="JJ146" s="91" t="str">
        <f>IF(JM146="","",JI$1)</f>
        <v/>
      </c>
      <c r="JK146" s="92"/>
      <c r="JL146" s="93"/>
      <c r="JM146" s="94" t="str">
        <f>IF(JT146="","",IF(ISNUMBER(SEARCH(":",JT146)),MID(JT146,FIND(":",JT146)+2,FIND("(",JT146)-FIND(":",JT146)-3),LEFT(JT146,FIND("(",JT146)-2)))</f>
        <v/>
      </c>
      <c r="JN146" s="95" t="str">
        <f>IF(JT146="","",MID(JT146,FIND("(",JT146)+1,4))</f>
        <v/>
      </c>
      <c r="JO146" s="96" t="str">
        <f>IF(ISNUMBER(SEARCH("*female*",JT146)),"female",IF(ISNUMBER(SEARCH("*male*",JT146)),"male",""))</f>
        <v/>
      </c>
      <c r="JP146" s="97" t="str">
        <f>IF(JT146="","",IF(ISERROR(MID(JT146,FIND("male,",JT146)+6,(FIND(")",JT146)-(FIND("male,",JT146)+6))))=TRUE,"missing/error",MID(JT146,FIND("male,",JT146)+6,(FIND(")",JT146)-(FIND("male,",JT146)+6)))))</f>
        <v/>
      </c>
      <c r="JQ146" s="98" t="str">
        <f>IF(JM146="","",(MID(JM146,(SEARCH("^^",SUBSTITUTE(JM146," ","^^",LEN(JM146)-LEN(SUBSTITUTE(JM146," ","")))))+1,99)&amp;"_"&amp;LEFT(JM146,FIND(" ",JM146)-1)&amp;"_"&amp;JN146))</f>
        <v/>
      </c>
      <c r="JS146" s="89"/>
      <c r="JT146" s="146"/>
      <c r="JU146" s="90" t="str">
        <f>IF(JY146="","",JU$3)</f>
        <v/>
      </c>
      <c r="JV146" s="91" t="str">
        <f>IF(JY146="","",JU$1)</f>
        <v/>
      </c>
      <c r="JW146" s="92"/>
      <c r="JX146" s="93"/>
      <c r="JY146" s="94" t="str">
        <f>IF(KF146="","",IF(ISNUMBER(SEARCH(":",KF146)),MID(KF146,FIND(":",KF146)+2,FIND("(",KF146)-FIND(":",KF146)-3),LEFT(KF146,FIND("(",KF146)-2)))</f>
        <v/>
      </c>
      <c r="JZ146" s="95" t="str">
        <f>IF(KF146="","",MID(KF146,FIND("(",KF146)+1,4))</f>
        <v/>
      </c>
      <c r="KA146" s="96" t="str">
        <f>IF(ISNUMBER(SEARCH("*female*",KF146)),"female",IF(ISNUMBER(SEARCH("*male*",KF146)),"male",""))</f>
        <v/>
      </c>
      <c r="KB146" s="97" t="str">
        <f>IF(KF146="","",IF(ISERROR(MID(KF146,FIND("male,",KF146)+6,(FIND(")",KF146)-(FIND("male,",KF146)+6))))=TRUE,"missing/error",MID(KF146,FIND("male,",KF146)+6,(FIND(")",KF146)-(FIND("male,",KF146)+6)))))</f>
        <v/>
      </c>
      <c r="KC146" s="98" t="str">
        <f>IF(JY146="","",(MID(JY146,(SEARCH("^^",SUBSTITUTE(JY146," ","^^",LEN(JY146)-LEN(SUBSTITUTE(JY146," ","")))))+1,99)&amp;"_"&amp;LEFT(JY146,FIND(" ",JY146)-1)&amp;"_"&amp;JZ146))</f>
        <v/>
      </c>
      <c r="KE146" s="89"/>
      <c r="KF146" s="146"/>
    </row>
    <row r="147" spans="1:292" ht="13.5" customHeight="1">
      <c r="A147" s="16"/>
      <c r="B147" s="2" t="s">
        <v>1060</v>
      </c>
      <c r="C147" s="2" t="s">
        <v>1061</v>
      </c>
      <c r="E147" s="90"/>
      <c r="F147" s="91"/>
      <c r="G147" s="92"/>
      <c r="H147" s="93"/>
      <c r="I147" s="94" t="s">
        <v>292</v>
      </c>
      <c r="J147" s="95"/>
      <c r="K147" s="96"/>
      <c r="L147" s="97"/>
      <c r="M147" s="98" t="s">
        <v>292</v>
      </c>
      <c r="O147" s="89"/>
      <c r="P147" s="158"/>
      <c r="Q147" s="90"/>
      <c r="R147" s="91"/>
      <c r="S147" s="92"/>
      <c r="T147" s="93"/>
      <c r="U147" s="94" t="s">
        <v>292</v>
      </c>
      <c r="V147" s="95"/>
      <c r="W147" s="96"/>
      <c r="X147" s="97"/>
      <c r="Y147" s="98" t="s">
        <v>292</v>
      </c>
      <c r="AA147" s="89"/>
      <c r="AB147" s="158"/>
      <c r="AC147" s="90"/>
      <c r="AD147" s="91"/>
      <c r="AE147" s="92"/>
      <c r="AF147" s="93"/>
      <c r="AG147" s="94" t="s">
        <v>292</v>
      </c>
      <c r="AH147" s="95"/>
      <c r="AI147" s="96"/>
      <c r="AJ147" s="97"/>
      <c r="AK147" s="98" t="s">
        <v>292</v>
      </c>
      <c r="AM147" s="89"/>
      <c r="AN147" s="158"/>
      <c r="AO147" s="90"/>
      <c r="AP147" s="91"/>
      <c r="AQ147" s="92"/>
      <c r="AR147" s="93"/>
      <c r="AS147" s="94" t="s">
        <v>292</v>
      </c>
      <c r="AT147" s="95"/>
      <c r="AU147" s="96"/>
      <c r="AV147" s="97"/>
      <c r="AW147" s="98" t="s">
        <v>292</v>
      </c>
      <c r="AY147" s="89"/>
      <c r="AZ147" s="158"/>
      <c r="BA147" s="90"/>
      <c r="BB147" s="91"/>
      <c r="BC147" s="92"/>
      <c r="BD147" s="93"/>
      <c r="BE147" s="94" t="s">
        <v>292</v>
      </c>
      <c r="BF147" s="95"/>
      <c r="BG147" s="96"/>
      <c r="BH147" s="97"/>
      <c r="BI147" s="98" t="s">
        <v>292</v>
      </c>
      <c r="BK147" s="89"/>
      <c r="BL147" s="158"/>
      <c r="BM147" s="90"/>
      <c r="BN147" s="91"/>
      <c r="BO147" s="92"/>
      <c r="BP147" s="93"/>
      <c r="BQ147" s="94" t="s">
        <v>292</v>
      </c>
      <c r="BR147" s="95"/>
      <c r="BS147" s="96"/>
      <c r="BT147" s="97"/>
      <c r="BU147" s="98" t="s">
        <v>292</v>
      </c>
      <c r="BW147" s="89"/>
      <c r="BX147" s="158"/>
      <c r="BY147" s="90">
        <v>39448</v>
      </c>
      <c r="BZ147" s="91" t="s">
        <v>442</v>
      </c>
      <c r="CA147" s="92">
        <v>39437</v>
      </c>
      <c r="CB147" s="93">
        <v>39527</v>
      </c>
      <c r="CC147" s="94" t="s">
        <v>895</v>
      </c>
      <c r="CD147" s="95">
        <v>1947</v>
      </c>
      <c r="CE147" s="96" t="s">
        <v>790</v>
      </c>
      <c r="CF147" s="97" t="s">
        <v>323</v>
      </c>
      <c r="CG147" s="98" t="s">
        <v>896</v>
      </c>
      <c r="CI147" s="89"/>
      <c r="CJ147" s="158"/>
      <c r="CK147" s="90"/>
      <c r="CL147" s="91"/>
      <c r="CM147" s="92"/>
      <c r="CN147" s="93"/>
      <c r="CO147" s="94" t="s">
        <v>292</v>
      </c>
      <c r="CP147" s="95"/>
      <c r="CQ147" s="96"/>
      <c r="CR147" s="97"/>
      <c r="CS147" s="98" t="s">
        <v>292</v>
      </c>
      <c r="CU147" s="89"/>
      <c r="CV147" s="158"/>
      <c r="CW147" s="90"/>
      <c r="CX147" s="91"/>
      <c r="CY147" s="92"/>
      <c r="CZ147" s="93"/>
      <c r="DA147" s="94" t="s">
        <v>292</v>
      </c>
      <c r="DB147" s="95"/>
      <c r="DC147" s="96"/>
      <c r="DD147" s="97"/>
      <c r="DE147" s="98" t="s">
        <v>292</v>
      </c>
      <c r="DG147" s="89"/>
      <c r="DH147" s="158"/>
      <c r="DI147" s="90"/>
      <c r="DJ147" s="91"/>
      <c r="DK147" s="92"/>
      <c r="DL147" s="93"/>
      <c r="DM147" s="94" t="s">
        <v>292</v>
      </c>
      <c r="DN147" s="95"/>
      <c r="DO147" s="96"/>
      <c r="DP147" s="97"/>
      <c r="DQ147" s="98" t="s">
        <v>292</v>
      </c>
      <c r="DS147" s="89"/>
      <c r="DT147" s="158"/>
      <c r="DU147" s="90" t="str">
        <f>IF(DY147="","",DU$3)</f>
        <v/>
      </c>
      <c r="DV147" s="91" t="str">
        <f>IF(DY147="","",DU$1)</f>
        <v/>
      </c>
      <c r="DW147" s="92" t="str">
        <f>IF(DY147="","",DU$2)</f>
        <v/>
      </c>
      <c r="DX147" s="93" t="str">
        <f>IF(DY147="","",DU$3)</f>
        <v/>
      </c>
      <c r="DY147" s="94" t="str">
        <f>IF(EF147="","",IF(ISNUMBER(SEARCH(":",EF147)),MID(EF147,FIND(":",EF147)+2,FIND("(",EF147)-FIND(":",EF147)-3),LEFT(EF147,FIND("(",EF147)-2)))</f>
        <v/>
      </c>
      <c r="DZ147" s="95" t="str">
        <f>IF(EF147="","",MID(EF147,FIND("(",EF147)+1,4))</f>
        <v/>
      </c>
      <c r="EA147" s="96" t="str">
        <f>IF(ISNUMBER(SEARCH("*female*",EF147)),"female",IF(ISNUMBER(SEARCH("*male*",EF147)),"male",""))</f>
        <v/>
      </c>
      <c r="EB147" s="97" t="s">
        <v>292</v>
      </c>
      <c r="EC147" s="98" t="str">
        <f>IF(DY147="","",(MID(DY147,(SEARCH("^^",SUBSTITUTE(DY147," ","^^",LEN(DY147)-LEN(SUBSTITUTE(DY147," ","")))))+1,99)&amp;"_"&amp;LEFT(DY147,FIND(" ",DY147)-1)&amp;"_"&amp;DZ147))</f>
        <v/>
      </c>
      <c r="EE147" s="89"/>
      <c r="EF147" s="158"/>
      <c r="EG147" s="90" t="str">
        <f>IF(EK147="","",EG$3)</f>
        <v/>
      </c>
      <c r="EH147" s="91" t="str">
        <f>IF(EK147="","",EG$1)</f>
        <v/>
      </c>
      <c r="EI147" s="92" t="str">
        <f>IF(EK147="","",EG$2)</f>
        <v/>
      </c>
      <c r="EJ147" s="93" t="str">
        <f>IF(EK147="","",EG$3)</f>
        <v/>
      </c>
      <c r="EK147" s="94" t="str">
        <f>IF(ER147="","",IF(ISNUMBER(SEARCH(":",ER147)),MID(ER147,FIND(":",ER147)+2,FIND("(",ER147)-FIND(":",ER147)-3),LEFT(ER147,FIND("(",ER147)-2)))</f>
        <v/>
      </c>
      <c r="EL147" s="95" t="str">
        <f>IF(ER147="","",MID(ER147,FIND("(",ER147)+1,4))</f>
        <v/>
      </c>
      <c r="EM147" s="96" t="str">
        <f>IF(ISNUMBER(SEARCH("*female*",ER147)),"female",IF(ISNUMBER(SEARCH("*male*",ER147)),"male",""))</f>
        <v/>
      </c>
      <c r="EN147" s="97" t="str">
        <f>IF(ER147="","",IF(ISERROR(MID(ER147,FIND("male,",ER147)+6,(FIND(")",ER147)-(FIND("male,",ER147)+6))))=TRUE,"missing/error",MID(ER147,FIND("male,",ER147)+6,(FIND(")",ER147)-(FIND("male,",ER147)+6)))))</f>
        <v/>
      </c>
      <c r="EO147" s="98" t="str">
        <f>IF(EK147="","",(MID(EK147,(SEARCH("^^",SUBSTITUTE(EK147," ","^^",LEN(EK147)-LEN(SUBSTITUTE(EK147," ","")))))+1,99)&amp;"_"&amp;LEFT(EK147,FIND(" ",EK147)-1)&amp;"_"&amp;EL147))</f>
        <v/>
      </c>
      <c r="EQ147" s="89"/>
      <c r="ER147" s="158"/>
      <c r="ES147" s="90" t="str">
        <f>IF(EW147="","",ES$3)</f>
        <v/>
      </c>
      <c r="ET147" s="91" t="str">
        <f>IF(EW147="","",ES$1)</f>
        <v/>
      </c>
      <c r="EU147" s="92"/>
      <c r="EV147" s="93"/>
      <c r="EW147" s="94" t="str">
        <f>IF(FD147="","",IF(ISNUMBER(SEARCH(":",FD147)),MID(FD147,FIND(":",FD147)+2,FIND("(",FD147)-FIND(":",FD147)-3),LEFT(FD147,FIND("(",FD147)-2)))</f>
        <v/>
      </c>
      <c r="EX147" s="95" t="str">
        <f>IF(FD147="","",MID(FD147,FIND("(",FD147)+1,4))</f>
        <v/>
      </c>
      <c r="EY147" s="96" t="str">
        <f>IF(ISNUMBER(SEARCH("*female*",FD147)),"female",IF(ISNUMBER(SEARCH("*male*",FD147)),"male",""))</f>
        <v/>
      </c>
      <c r="EZ147" s="97" t="str">
        <f>IF(FD147="","",IF(ISERROR(MID(FD147,FIND("male,",FD147)+6,(FIND(")",FD147)-(FIND("male,",FD147)+6))))=TRUE,"missing/error",MID(FD147,FIND("male,",FD147)+6,(FIND(")",FD147)-(FIND("male,",FD147)+6)))))</f>
        <v/>
      </c>
      <c r="FA147" s="98" t="str">
        <f>IF(EW147="","",(MID(EW147,(SEARCH("^^",SUBSTITUTE(EW147," ","^^",LEN(EW147)-LEN(SUBSTITUTE(EW147," ","")))))+1,99)&amp;"_"&amp;LEFT(EW147,FIND(" ",EW147)-1)&amp;"_"&amp;EX147))</f>
        <v/>
      </c>
      <c r="FC147" s="89"/>
      <c r="FD147" s="158"/>
      <c r="FE147" s="90" t="str">
        <f t="shared" si="282"/>
        <v/>
      </c>
      <c r="FF147" s="91" t="str">
        <f t="shared" si="283"/>
        <v/>
      </c>
      <c r="FG147" s="92" t="str">
        <f t="shared" si="284"/>
        <v/>
      </c>
      <c r="FH147" s="93" t="str">
        <f t="shared" si="285"/>
        <v/>
      </c>
      <c r="FI147" s="94" t="str">
        <f t="shared" si="286"/>
        <v/>
      </c>
      <c r="FJ147" s="95" t="str">
        <f t="shared" si="287"/>
        <v/>
      </c>
      <c r="FK147" s="96" t="str">
        <f t="shared" si="288"/>
        <v/>
      </c>
      <c r="FL147" s="97" t="str">
        <f t="shared" si="289"/>
        <v/>
      </c>
      <c r="FM147" s="98" t="str">
        <f t="shared" si="290"/>
        <v/>
      </c>
      <c r="FO147" s="89"/>
      <c r="FQ147" s="90" t="str">
        <f>IF(FU147="","",#REF!)</f>
        <v/>
      </c>
      <c r="FR147" s="91" t="str">
        <f>IF(FU147="","",FQ$1)</f>
        <v/>
      </c>
      <c r="FS147" s="92"/>
      <c r="FT147" s="93"/>
      <c r="FU147" s="94" t="str">
        <f>IF(GB147="","",IF(ISNUMBER(SEARCH(":",GB147)),MID(GB147,FIND(":",GB147)+2,FIND("(",GB147)-FIND(":",GB147)-3),LEFT(GB147,FIND("(",GB147)-2)))</f>
        <v/>
      </c>
      <c r="FV147" s="95" t="str">
        <f>IF(GB147="","",MID(GB147,FIND("(",GB147)+1,4))</f>
        <v/>
      </c>
      <c r="FW147" s="96" t="str">
        <f>IF(ISNUMBER(SEARCH("*female*",GB147)),"female",IF(ISNUMBER(SEARCH("*male*",GB147)),"male",""))</f>
        <v/>
      </c>
      <c r="FX147" s="97" t="str">
        <f>IF(GB147="","",IF(ISERROR(MID(GB147,FIND("male,",GB147)+6,(FIND(")",GB147)-(FIND("male,",GB147)+6))))=TRUE,"missing/error",MID(GB147,FIND("male,",GB147)+6,(FIND(")",GB147)-(FIND("male,",GB147)+6)))))</f>
        <v/>
      </c>
      <c r="FY147" s="98" t="str">
        <f>IF(FU147="","",(MID(FU147,(SEARCH("^^",SUBSTITUTE(FU147," ","^^",LEN(FU147)-LEN(SUBSTITUTE(FU147," ","")))))+1,99)&amp;"_"&amp;LEFT(FU147,FIND(" ",FU147)-1)&amp;"_"&amp;FV147))</f>
        <v/>
      </c>
      <c r="GA147" s="89"/>
      <c r="GB147" s="158"/>
      <c r="GC147" s="90" t="str">
        <f>IF(GG147="","",GC$3)</f>
        <v/>
      </c>
      <c r="GD147" s="91" t="str">
        <f>IF(GG147="","",GC$1)</f>
        <v/>
      </c>
      <c r="GE147" s="92"/>
      <c r="GF147" s="93"/>
      <c r="GG147" s="94" t="str">
        <f>IF(GN147="","",IF(ISNUMBER(SEARCH(":",GN147)),MID(GN147,FIND(":",GN147)+2,FIND("(",GN147)-FIND(":",GN147)-3),LEFT(GN147,FIND("(",GN147)-2)))</f>
        <v/>
      </c>
      <c r="GH147" s="95" t="str">
        <f>IF(GN147="","",MID(GN147,FIND("(",GN147)+1,4))</f>
        <v/>
      </c>
      <c r="GI147" s="96" t="str">
        <f>IF(ISNUMBER(SEARCH("*female*",GN147)),"female",IF(ISNUMBER(SEARCH("*male*",GN147)),"male",""))</f>
        <v/>
      </c>
      <c r="GJ147" s="97" t="str">
        <f>IF(GN147="","",IF(ISERROR(MID(GN147,FIND("male,",GN147)+6,(FIND(")",GN147)-(FIND("male,",GN147)+6))))=TRUE,"missing/error",MID(GN147,FIND("male,",GN147)+6,(FIND(")",GN147)-(FIND("male,",GN147)+6)))))</f>
        <v/>
      </c>
      <c r="GK147" s="98" t="str">
        <f>IF(GG147="","",(MID(GG147,(SEARCH("^^",SUBSTITUTE(GG147," ","^^",LEN(GG147)-LEN(SUBSTITUTE(GG147," ","")))))+1,99)&amp;"_"&amp;LEFT(GG147,FIND(" ",GG147)-1)&amp;"_"&amp;GH147))</f>
        <v/>
      </c>
      <c r="GM147" s="89"/>
      <c r="GN147" s="158"/>
      <c r="GO147" s="90" t="str">
        <f>IF(GS147="","",GO$3)</f>
        <v/>
      </c>
      <c r="GP147" s="91" t="str">
        <f>IF(GS147="","",GO$1)</f>
        <v/>
      </c>
      <c r="GQ147" s="92"/>
      <c r="GR147" s="93"/>
      <c r="GS147" s="94" t="str">
        <f>IF(GZ147="","",IF(ISNUMBER(SEARCH(":",GZ147)),MID(GZ147,FIND(":",GZ147)+2,FIND("(",GZ147)-FIND(":",GZ147)-3),LEFT(GZ147,FIND("(",GZ147)-2)))</f>
        <v/>
      </c>
      <c r="GT147" s="95" t="str">
        <f>IF(GZ147="","",MID(GZ147,FIND("(",GZ147)+1,4))</f>
        <v/>
      </c>
      <c r="GU147" s="96" t="str">
        <f>IF(ISNUMBER(SEARCH("*female*",GZ147)),"female",IF(ISNUMBER(SEARCH("*male*",GZ147)),"male",""))</f>
        <v/>
      </c>
      <c r="GV147" s="97" t="str">
        <f>IF(GZ147="","",IF(ISERROR(MID(GZ147,FIND("male,",GZ147)+6,(FIND(")",GZ147)-(FIND("male,",GZ147)+6))))=TRUE,"missing/error",MID(GZ147,FIND("male,",GZ147)+6,(FIND(")",GZ147)-(FIND("male,",GZ147)+6)))))</f>
        <v/>
      </c>
      <c r="GW147" s="98" t="str">
        <f>IF(GS147="","",(MID(GS147,(SEARCH("^^",SUBSTITUTE(GS147," ","^^",LEN(GS147)-LEN(SUBSTITUTE(GS147," ","")))))+1,99)&amp;"_"&amp;LEFT(GS147,FIND(" ",GS147)-1)&amp;"_"&amp;GT147))</f>
        <v/>
      </c>
      <c r="GY147" s="89"/>
      <c r="GZ147" s="158"/>
      <c r="HA147" s="90" t="str">
        <f>IF(HE147="","",HA$3)</f>
        <v/>
      </c>
      <c r="HB147" s="91" t="str">
        <f>IF(HE147="","",HA$1)</f>
        <v/>
      </c>
      <c r="HC147" s="92"/>
      <c r="HD147" s="93"/>
      <c r="HE147" s="94" t="str">
        <f>IF(HL147="","",IF(ISNUMBER(SEARCH(":",HL147)),MID(HL147,FIND(":",HL147)+2,FIND("(",HL147)-FIND(":",HL147)-3),LEFT(HL147,FIND("(",HL147)-2)))</f>
        <v/>
      </c>
      <c r="HF147" s="95" t="str">
        <f>IF(HL147="","",MID(HL147,FIND("(",HL147)+1,4))</f>
        <v/>
      </c>
      <c r="HG147" s="96" t="str">
        <f>IF(ISNUMBER(SEARCH("*female*",HL147)),"female",IF(ISNUMBER(SEARCH("*male*",HL147)),"male",""))</f>
        <v/>
      </c>
      <c r="HH147" s="97" t="str">
        <f>IF(HL147="","",IF(ISERROR(MID(HL147,FIND("male,",HL147)+6,(FIND(")",HL147)-(FIND("male,",HL147)+6))))=TRUE,"missing/error",MID(HL147,FIND("male,",HL147)+6,(FIND(")",HL147)-(FIND("male,",HL147)+6)))))</f>
        <v/>
      </c>
      <c r="HI147" s="98" t="str">
        <f>IF(HE147="","",(MID(HE147,(SEARCH("^^",SUBSTITUTE(HE147," ","^^",LEN(HE147)-LEN(SUBSTITUTE(HE147," ","")))))+1,99)&amp;"_"&amp;LEFT(HE147,FIND(" ",HE147)-1)&amp;"_"&amp;HF147))</f>
        <v/>
      </c>
      <c r="HK147" s="89"/>
      <c r="HL147" s="158"/>
      <c r="HM147" s="90" t="str">
        <f>IF(HQ147="","",HM$3)</f>
        <v/>
      </c>
      <c r="HN147" s="91" t="str">
        <f>IF(HQ147="","",HM$1)</f>
        <v/>
      </c>
      <c r="HO147" s="92"/>
      <c r="HP147" s="93"/>
      <c r="HQ147" s="94" t="str">
        <f>IF(HX147="","",IF(ISNUMBER(SEARCH(":",HX147)),MID(HX147,FIND(":",HX147)+2,FIND("(",HX147)-FIND(":",HX147)-3),LEFT(HX147,FIND("(",HX147)-2)))</f>
        <v/>
      </c>
      <c r="HR147" s="95" t="str">
        <f>IF(HX147="","",MID(HX147,FIND("(",HX147)+1,4))</f>
        <v/>
      </c>
      <c r="HS147" s="96" t="str">
        <f>IF(ISNUMBER(SEARCH("*female*",HX147)),"female",IF(ISNUMBER(SEARCH("*male*",HX147)),"male",""))</f>
        <v/>
      </c>
      <c r="HT147" s="97" t="str">
        <f>IF(HX147="","",IF(ISERROR(MID(HX147,FIND("male,",HX147)+6,(FIND(")",HX147)-(FIND("male,",HX147)+6))))=TRUE,"missing/error",MID(HX147,FIND("male,",HX147)+6,(FIND(")",HX147)-(FIND("male,",HX147)+6)))))</f>
        <v/>
      </c>
      <c r="HU147" s="98" t="str">
        <f>IF(HQ147="","",(MID(HQ147,(SEARCH("^^",SUBSTITUTE(HQ147," ","^^",LEN(HQ147)-LEN(SUBSTITUTE(HQ147," ","")))))+1,99)&amp;"_"&amp;LEFT(HQ147,FIND(" ",HQ147)-1)&amp;"_"&amp;HR147))</f>
        <v/>
      </c>
      <c r="HW147" s="89"/>
      <c r="HX147" s="158"/>
      <c r="HY147" s="90" t="str">
        <f>IF(IC147="","",HY$3)</f>
        <v/>
      </c>
      <c r="HZ147" s="91" t="str">
        <f>IF(IC147="","",HY$1)</f>
        <v/>
      </c>
      <c r="IA147" s="92"/>
      <c r="IB147" s="93"/>
      <c r="IC147" s="94" t="str">
        <f>IF(IJ147="","",IF(ISNUMBER(SEARCH(":",IJ147)),MID(IJ147,FIND(":",IJ147)+2,FIND("(",IJ147)-FIND(":",IJ147)-3),LEFT(IJ147,FIND("(",IJ147)-2)))</f>
        <v/>
      </c>
      <c r="ID147" s="95" t="str">
        <f>IF(IJ147="","",MID(IJ147,FIND("(",IJ147)+1,4))</f>
        <v/>
      </c>
      <c r="IE147" s="96" t="str">
        <f>IF(ISNUMBER(SEARCH("*female*",IJ147)),"female",IF(ISNUMBER(SEARCH("*male*",IJ147)),"male",""))</f>
        <v/>
      </c>
      <c r="IF147" s="97" t="str">
        <f>IF(IJ147="","",IF(ISERROR(MID(IJ147,FIND("male,",IJ147)+6,(FIND(")",IJ147)-(FIND("male,",IJ147)+6))))=TRUE,"missing/error",MID(IJ147,FIND("male,",IJ147)+6,(FIND(")",IJ147)-(FIND("male,",IJ147)+6)))))</f>
        <v/>
      </c>
      <c r="IG147" s="98" t="str">
        <f>IF(IC147="","",(MID(IC147,(SEARCH("^^",SUBSTITUTE(IC147," ","^^",LEN(IC147)-LEN(SUBSTITUTE(IC147," ","")))))+1,99)&amp;"_"&amp;LEFT(IC147,FIND(" ",IC147)-1)&amp;"_"&amp;ID147))</f>
        <v/>
      </c>
      <c r="II147" s="89"/>
      <c r="IJ147" s="158"/>
      <c r="IK147" s="90" t="str">
        <f>IF(IO147="","",IK$3)</f>
        <v/>
      </c>
      <c r="IL147" s="91" t="str">
        <f>IF(IO147="","",IK$1)</f>
        <v/>
      </c>
      <c r="IM147" s="92"/>
      <c r="IN147" s="93"/>
      <c r="IO147" s="94" t="str">
        <f>IF(IV147="","",IF(ISNUMBER(SEARCH(":",IV147)),MID(IV147,FIND(":",IV147)+2,FIND("(",IV147)-FIND(":",IV147)-3),LEFT(IV147,FIND("(",IV147)-2)))</f>
        <v/>
      </c>
      <c r="IP147" s="95" t="str">
        <f>IF(IV147="","",MID(IV147,FIND("(",IV147)+1,4))</f>
        <v/>
      </c>
      <c r="IQ147" s="96" t="str">
        <f>IF(ISNUMBER(SEARCH("*female*",IV147)),"female",IF(ISNUMBER(SEARCH("*male*",IV147)),"male",""))</f>
        <v/>
      </c>
      <c r="IR147" s="97" t="str">
        <f>IF(IV147="","",IF(ISERROR(MID(IV147,FIND("male,",IV147)+6,(FIND(")",IV147)-(FIND("male,",IV147)+6))))=TRUE,"missing/error",MID(IV147,FIND("male,",IV147)+6,(FIND(")",IV147)-(FIND("male,",IV147)+6)))))</f>
        <v/>
      </c>
      <c r="IS147" s="98" t="str">
        <f>IF(IO147="","",(MID(IO147,(SEARCH("^^",SUBSTITUTE(IO147," ","^^",LEN(IO147)-LEN(SUBSTITUTE(IO147," ","")))))+1,99)&amp;"_"&amp;LEFT(IO147,FIND(" ",IO147)-1)&amp;"_"&amp;IP147))</f>
        <v/>
      </c>
      <c r="IU147" s="89"/>
      <c r="IV147" s="158"/>
      <c r="IW147" s="90" t="str">
        <f>IF(JA147="","",IW$3)</f>
        <v/>
      </c>
      <c r="IX147" s="91" t="str">
        <f>IF(JA147="","",IW$1)</f>
        <v/>
      </c>
      <c r="IY147" s="92"/>
      <c r="IZ147" s="93"/>
      <c r="JA147" s="94" t="str">
        <f>IF(JH147="","",IF(ISNUMBER(SEARCH(":",JH147)),MID(JH147,FIND(":",JH147)+2,FIND("(",JH147)-FIND(":",JH147)-3),LEFT(JH147,FIND("(",JH147)-2)))</f>
        <v/>
      </c>
      <c r="JB147" s="95" t="str">
        <f>IF(JH147="","",MID(JH147,FIND("(",JH147)+1,4))</f>
        <v/>
      </c>
      <c r="JC147" s="96" t="str">
        <f>IF(ISNUMBER(SEARCH("*female*",JH147)),"female",IF(ISNUMBER(SEARCH("*male*",JH147)),"male",""))</f>
        <v/>
      </c>
      <c r="JD147" s="97" t="str">
        <f>IF(JH147="","",IF(ISERROR(MID(JH147,FIND("male,",JH147)+6,(FIND(")",JH147)-(FIND("male,",JH147)+6))))=TRUE,"missing/error",MID(JH147,FIND("male,",JH147)+6,(FIND(")",JH147)-(FIND("male,",JH147)+6)))))</f>
        <v/>
      </c>
      <c r="JE147" s="98" t="str">
        <f>IF(JA147="","",(MID(JA147,(SEARCH("^^",SUBSTITUTE(JA147," ","^^",LEN(JA147)-LEN(SUBSTITUTE(JA147," ","")))))+1,99)&amp;"_"&amp;LEFT(JA147,FIND(" ",JA147)-1)&amp;"_"&amp;JB147))</f>
        <v/>
      </c>
      <c r="JG147" s="89"/>
      <c r="JH147" s="146"/>
      <c r="JI147" s="90" t="str">
        <f>IF(JM147="","",JI$3)</f>
        <v/>
      </c>
      <c r="JJ147" s="91" t="str">
        <f>IF(JM147="","",JI$1)</f>
        <v/>
      </c>
      <c r="JK147" s="92"/>
      <c r="JL147" s="93"/>
      <c r="JM147" s="94" t="str">
        <f>IF(JT147="","",IF(ISNUMBER(SEARCH(":",JT147)),MID(JT147,FIND(":",JT147)+2,FIND("(",JT147)-FIND(":",JT147)-3),LEFT(JT147,FIND("(",JT147)-2)))</f>
        <v/>
      </c>
      <c r="JN147" s="95" t="str">
        <f>IF(JT147="","",MID(JT147,FIND("(",JT147)+1,4))</f>
        <v/>
      </c>
      <c r="JO147" s="96" t="str">
        <f>IF(ISNUMBER(SEARCH("*female*",JT147)),"female",IF(ISNUMBER(SEARCH("*male*",JT147)),"male",""))</f>
        <v/>
      </c>
      <c r="JP147" s="97" t="str">
        <f>IF(JT147="","",IF(ISERROR(MID(JT147,FIND("male,",JT147)+6,(FIND(")",JT147)-(FIND("male,",JT147)+6))))=TRUE,"missing/error",MID(JT147,FIND("male,",JT147)+6,(FIND(")",JT147)-(FIND("male,",JT147)+6)))))</f>
        <v/>
      </c>
      <c r="JQ147" s="98" t="str">
        <f>IF(JM147="","",(MID(JM147,(SEARCH("^^",SUBSTITUTE(JM147," ","^^",LEN(JM147)-LEN(SUBSTITUTE(JM147," ","")))))+1,99)&amp;"_"&amp;LEFT(JM147,FIND(" ",JM147)-1)&amp;"_"&amp;JN147))</f>
        <v/>
      </c>
      <c r="JS147" s="89"/>
      <c r="JT147" s="146"/>
      <c r="JU147" s="90" t="str">
        <f>IF(JY147="","",JU$3)</f>
        <v/>
      </c>
      <c r="JV147" s="91" t="str">
        <f>IF(JY147="","",JU$1)</f>
        <v/>
      </c>
      <c r="JW147" s="92"/>
      <c r="JX147" s="93"/>
      <c r="JY147" s="94" t="str">
        <f>IF(KF147="","",IF(ISNUMBER(SEARCH(":",KF147)),MID(KF147,FIND(":",KF147)+2,FIND("(",KF147)-FIND(":",KF147)-3),LEFT(KF147,FIND("(",KF147)-2)))</f>
        <v/>
      </c>
      <c r="JZ147" s="95" t="str">
        <f>IF(KF147="","",MID(KF147,FIND("(",KF147)+1,4))</f>
        <v/>
      </c>
      <c r="KA147" s="96" t="str">
        <f>IF(ISNUMBER(SEARCH("*female*",KF147)),"female",IF(ISNUMBER(SEARCH("*male*",KF147)),"male",""))</f>
        <v/>
      </c>
      <c r="KB147" s="97" t="str">
        <f>IF(KF147="","",IF(ISERROR(MID(KF147,FIND("male,",KF147)+6,(FIND(")",KF147)-(FIND("male,",KF147)+6))))=TRUE,"missing/error",MID(KF147,FIND("male,",KF147)+6,(FIND(")",KF147)-(FIND("male,",KF147)+6)))))</f>
        <v/>
      </c>
      <c r="KC147" s="98" t="str">
        <f>IF(JY147="","",(MID(JY147,(SEARCH("^^",SUBSTITUTE(JY147," ","^^",LEN(JY147)-LEN(SUBSTITUTE(JY147," ","")))))+1,99)&amp;"_"&amp;LEFT(JY147,FIND(" ",JY147)-1)&amp;"_"&amp;JZ147))</f>
        <v/>
      </c>
      <c r="KE147" s="89"/>
      <c r="KF147" s="146"/>
    </row>
    <row r="148" spans="1:292" ht="13.5" customHeight="1">
      <c r="A148" s="16"/>
      <c r="B148" s="2" t="s">
        <v>1062</v>
      </c>
      <c r="C148" s="2" t="s">
        <v>1063</v>
      </c>
      <c r="E148" s="90"/>
      <c r="F148" s="91"/>
      <c r="G148" s="92"/>
      <c r="H148" s="93"/>
      <c r="I148" s="94" t="s">
        <v>292</v>
      </c>
      <c r="J148" s="95"/>
      <c r="K148" s="96"/>
      <c r="L148" s="97"/>
      <c r="M148" s="98" t="s">
        <v>292</v>
      </c>
      <c r="O148" s="89"/>
      <c r="P148" s="158"/>
      <c r="Q148" s="90"/>
      <c r="R148" s="91"/>
      <c r="S148" s="92"/>
      <c r="T148" s="93"/>
      <c r="U148" s="94" t="s">
        <v>292</v>
      </c>
      <c r="V148" s="95"/>
      <c r="W148" s="96"/>
      <c r="X148" s="97"/>
      <c r="Y148" s="98" t="s">
        <v>292</v>
      </c>
      <c r="AA148" s="89"/>
      <c r="AB148" s="158"/>
      <c r="AC148" s="90"/>
      <c r="AD148" s="91"/>
      <c r="AE148" s="92"/>
      <c r="AF148" s="93"/>
      <c r="AG148" s="94" t="s">
        <v>292</v>
      </c>
      <c r="AH148" s="95"/>
      <c r="AI148" s="96"/>
      <c r="AJ148" s="97"/>
      <c r="AK148" s="98" t="s">
        <v>292</v>
      </c>
      <c r="AM148" s="89"/>
      <c r="AN148" s="158"/>
      <c r="AO148" s="90"/>
      <c r="AP148" s="91"/>
      <c r="AQ148" s="92"/>
      <c r="AR148" s="93"/>
      <c r="AS148" s="94" t="s">
        <v>292</v>
      </c>
      <c r="AT148" s="95"/>
      <c r="AU148" s="96"/>
      <c r="AV148" s="97"/>
      <c r="AW148" s="98" t="s">
        <v>292</v>
      </c>
      <c r="AY148" s="89"/>
      <c r="AZ148" s="158"/>
      <c r="BA148" s="90"/>
      <c r="BB148" s="91"/>
      <c r="BC148" s="92"/>
      <c r="BD148" s="93"/>
      <c r="BE148" s="94" t="s">
        <v>292</v>
      </c>
      <c r="BF148" s="95"/>
      <c r="BG148" s="96"/>
      <c r="BH148" s="97"/>
      <c r="BI148" s="98" t="s">
        <v>292</v>
      </c>
      <c r="BK148" s="89"/>
      <c r="BL148" s="158"/>
      <c r="BM148" s="90"/>
      <c r="BN148" s="91"/>
      <c r="BO148" s="92"/>
      <c r="BP148" s="93"/>
      <c r="BQ148" s="94" t="s">
        <v>292</v>
      </c>
      <c r="BR148" s="95"/>
      <c r="BS148" s="96"/>
      <c r="BT148" s="97"/>
      <c r="BU148" s="98" t="s">
        <v>292</v>
      </c>
      <c r="BW148" s="89"/>
      <c r="BX148" s="158"/>
      <c r="BY148" s="90"/>
      <c r="BZ148" s="91"/>
      <c r="CA148" s="92"/>
      <c r="CB148" s="93"/>
      <c r="CC148" s="94" t="s">
        <v>292</v>
      </c>
      <c r="CD148" s="95"/>
      <c r="CE148" s="96"/>
      <c r="CF148" s="97"/>
      <c r="CG148" s="98" t="s">
        <v>292</v>
      </c>
      <c r="CI148" s="89"/>
      <c r="CJ148" s="158"/>
      <c r="CK148" s="90"/>
      <c r="CL148" s="91"/>
      <c r="CM148" s="92"/>
      <c r="CN148" s="93"/>
      <c r="CO148" s="94" t="s">
        <v>292</v>
      </c>
      <c r="CP148" s="95"/>
      <c r="CQ148" s="96"/>
      <c r="CR148" s="97"/>
      <c r="CS148" s="98" t="s">
        <v>292</v>
      </c>
      <c r="CU148" s="89"/>
      <c r="CV148" s="158"/>
      <c r="CW148" s="90"/>
      <c r="CX148" s="91"/>
      <c r="CY148" s="92"/>
      <c r="CZ148" s="93"/>
      <c r="DA148" s="94" t="s">
        <v>292</v>
      </c>
      <c r="DB148" s="95"/>
      <c r="DC148" s="96"/>
      <c r="DD148" s="97"/>
      <c r="DE148" s="98" t="s">
        <v>292</v>
      </c>
      <c r="DG148" s="89"/>
      <c r="DH148" s="158"/>
      <c r="DI148" s="90">
        <v>40179</v>
      </c>
      <c r="DJ148" s="91" t="s">
        <v>445</v>
      </c>
      <c r="DK148" s="92">
        <v>40142</v>
      </c>
      <c r="DL148" s="221">
        <v>40883</v>
      </c>
      <c r="DM148" s="94" t="s">
        <v>1064</v>
      </c>
      <c r="DN148" s="95">
        <v>1949</v>
      </c>
      <c r="DO148" s="96" t="s">
        <v>790</v>
      </c>
      <c r="DP148" s="97" t="s">
        <v>323</v>
      </c>
      <c r="DQ148" s="98" t="s">
        <v>1065</v>
      </c>
      <c r="DS148" s="89"/>
      <c r="DT148" s="158"/>
      <c r="DU148" s="90" t="str">
        <f>IF(DY148="","",DU$3)</f>
        <v/>
      </c>
      <c r="DV148" s="91" t="str">
        <f>IF(DY148="","",DU$1)</f>
        <v/>
      </c>
      <c r="DW148" s="92" t="str">
        <f>IF(DY148="","",DU$2)</f>
        <v/>
      </c>
      <c r="DX148" s="93" t="str">
        <f>IF(DY148="","",DU$3)</f>
        <v/>
      </c>
      <c r="DY148" s="94" t="str">
        <f>IF(EF148="","",IF(ISNUMBER(SEARCH(":",EF148)),MID(EF148,FIND(":",EF148)+2,FIND("(",EF148)-FIND(":",EF148)-3),LEFT(EF148,FIND("(",EF148)-2)))</f>
        <v/>
      </c>
      <c r="DZ148" s="95" t="str">
        <f>IF(EF148="","",MID(EF148,FIND("(",EF148)+1,4))</f>
        <v/>
      </c>
      <c r="EA148" s="96" t="str">
        <f>IF(ISNUMBER(SEARCH("*female*",EF148)),"female",IF(ISNUMBER(SEARCH("*male*",EF148)),"male",""))</f>
        <v/>
      </c>
      <c r="EB148" s="97" t="s">
        <v>292</v>
      </c>
      <c r="EC148" s="98" t="str">
        <f>IF(DY148="","",(MID(DY148,(SEARCH("^^",SUBSTITUTE(DY148," ","^^",LEN(DY148)-LEN(SUBSTITUTE(DY148," ","")))))+1,99)&amp;"_"&amp;LEFT(DY148,FIND(" ",DY148)-1)&amp;"_"&amp;DZ148))</f>
        <v/>
      </c>
      <c r="EE148" s="89"/>
      <c r="EF148" s="158"/>
      <c r="EG148" s="90" t="str">
        <f>IF(EK148="","",EG$3)</f>
        <v/>
      </c>
      <c r="EH148" s="91" t="str">
        <f>IF(EK148="","",EG$1)</f>
        <v/>
      </c>
      <c r="EI148" s="92" t="str">
        <f>IF(EK148="","",EG$2)</f>
        <v/>
      </c>
      <c r="EJ148" s="93" t="str">
        <f>IF(EK148="","",EG$3)</f>
        <v/>
      </c>
      <c r="EK148" s="94" t="str">
        <f>IF(ER148="","",IF(ISNUMBER(SEARCH(":",ER148)),MID(ER148,FIND(":",ER148)+2,FIND("(",ER148)-FIND(":",ER148)-3),LEFT(ER148,FIND("(",ER148)-2)))</f>
        <v/>
      </c>
      <c r="EL148" s="95" t="str">
        <f>IF(ER148="","",MID(ER148,FIND("(",ER148)+1,4))</f>
        <v/>
      </c>
      <c r="EM148" s="96" t="str">
        <f>IF(ISNUMBER(SEARCH("*female*",ER148)),"female",IF(ISNUMBER(SEARCH("*male*",ER148)),"male",""))</f>
        <v/>
      </c>
      <c r="EN148" s="97" t="str">
        <f>IF(ER148="","",IF(ISERROR(MID(ER148,FIND("male,",ER148)+6,(FIND(")",ER148)-(FIND("male,",ER148)+6))))=TRUE,"missing/error",MID(ER148,FIND("male,",ER148)+6,(FIND(")",ER148)-(FIND("male,",ER148)+6)))))</f>
        <v/>
      </c>
      <c r="EO148" s="98" t="str">
        <f>IF(EK148="","",(MID(EK148,(SEARCH("^^",SUBSTITUTE(EK148," ","^^",LEN(EK148)-LEN(SUBSTITUTE(EK148," ","")))))+1,99)&amp;"_"&amp;LEFT(EK148,FIND(" ",EK148)-1)&amp;"_"&amp;EL148))</f>
        <v/>
      </c>
      <c r="EQ148" s="89"/>
      <c r="ER148" s="158"/>
      <c r="ES148" s="90" t="str">
        <f>IF(EW148="","",ES$3)</f>
        <v/>
      </c>
      <c r="ET148" s="91" t="str">
        <f>IF(EW148="","",ES$1)</f>
        <v/>
      </c>
      <c r="EU148" s="92"/>
      <c r="EV148" s="93"/>
      <c r="EW148" s="94" t="str">
        <f>IF(FD148="","",IF(ISNUMBER(SEARCH(":",FD148)),MID(FD148,FIND(":",FD148)+2,FIND("(",FD148)-FIND(":",FD148)-3),LEFT(FD148,FIND("(",FD148)-2)))</f>
        <v/>
      </c>
      <c r="EX148" s="95" t="str">
        <f>IF(FD148="","",MID(FD148,FIND("(",FD148)+1,4))</f>
        <v/>
      </c>
      <c r="EY148" s="96" t="str">
        <f>IF(ISNUMBER(SEARCH("*female*",FD148)),"female",IF(ISNUMBER(SEARCH("*male*",FD148)),"male",""))</f>
        <v/>
      </c>
      <c r="EZ148" s="97" t="str">
        <f>IF(FD148="","",IF(ISERROR(MID(FD148,FIND("male,",FD148)+6,(FIND(")",FD148)-(FIND("male,",FD148)+6))))=TRUE,"missing/error",MID(FD148,FIND("male,",FD148)+6,(FIND(")",FD148)-(FIND("male,",FD148)+6)))))</f>
        <v/>
      </c>
      <c r="FA148" s="98" t="str">
        <f>IF(EW148="","",(MID(EW148,(SEARCH("^^",SUBSTITUTE(EW148," ","^^",LEN(EW148)-LEN(SUBSTITUTE(EW148," ","")))))+1,99)&amp;"_"&amp;LEFT(EW148,FIND(" ",EW148)-1)&amp;"_"&amp;EX148))</f>
        <v/>
      </c>
      <c r="FC148" s="89"/>
      <c r="FD148" s="158"/>
      <c r="FE148" s="90" t="str">
        <f t="shared" si="282"/>
        <v/>
      </c>
      <c r="FF148" s="91" t="str">
        <f t="shared" si="283"/>
        <v/>
      </c>
      <c r="FG148" s="92" t="str">
        <f t="shared" si="284"/>
        <v/>
      </c>
      <c r="FH148" s="93" t="str">
        <f t="shared" si="285"/>
        <v/>
      </c>
      <c r="FI148" s="94" t="str">
        <f t="shared" si="286"/>
        <v/>
      </c>
      <c r="FJ148" s="95" t="str">
        <f t="shared" si="287"/>
        <v/>
      </c>
      <c r="FK148" s="96" t="str">
        <f t="shared" si="288"/>
        <v/>
      </c>
      <c r="FL148" s="97" t="str">
        <f t="shared" si="289"/>
        <v/>
      </c>
      <c r="FM148" s="98" t="str">
        <f t="shared" si="290"/>
        <v/>
      </c>
      <c r="FO148" s="89"/>
      <c r="FP148" s="217"/>
      <c r="FQ148" s="90" t="str">
        <f>IF(FU148="","",#REF!)</f>
        <v/>
      </c>
      <c r="FR148" s="91" t="str">
        <f>IF(FU148="","",FQ$1)</f>
        <v/>
      </c>
      <c r="FS148" s="92"/>
      <c r="FT148" s="93"/>
      <c r="FU148" s="94" t="str">
        <f>IF(GB148="","",IF(ISNUMBER(SEARCH(":",GB148)),MID(GB148,FIND(":",GB148)+2,FIND("(",GB148)-FIND(":",GB148)-3),LEFT(GB148,FIND("(",GB148)-2)))</f>
        <v/>
      </c>
      <c r="FV148" s="95" t="str">
        <f>IF(GB148="","",MID(GB148,FIND("(",GB148)+1,4))</f>
        <v/>
      </c>
      <c r="FW148" s="96" t="str">
        <f>IF(ISNUMBER(SEARCH("*female*",GB148)),"female",IF(ISNUMBER(SEARCH("*male*",GB148)),"male",""))</f>
        <v/>
      </c>
      <c r="FX148" s="97" t="str">
        <f>IF(GB148="","",IF(ISERROR(MID(GB148,FIND("male,",GB148)+6,(FIND(")",GB148)-(FIND("male,",GB148)+6))))=TRUE,"missing/error",MID(GB148,FIND("male,",GB148)+6,(FIND(")",GB148)-(FIND("male,",GB148)+6)))))</f>
        <v/>
      </c>
      <c r="FY148" s="98" t="str">
        <f>IF(FU148="","",(MID(FU148,(SEARCH("^^",SUBSTITUTE(FU148," ","^^",LEN(FU148)-LEN(SUBSTITUTE(FU148," ","")))))+1,99)&amp;"_"&amp;LEFT(FU148,FIND(" ",FU148)-1)&amp;"_"&amp;FV148))</f>
        <v/>
      </c>
      <c r="GA148" s="89"/>
      <c r="GB148" s="158"/>
      <c r="GC148" s="90" t="str">
        <f>IF(GG148="","",GC$3)</f>
        <v/>
      </c>
      <c r="GD148" s="91" t="str">
        <f>IF(GG148="","",GC$1)</f>
        <v/>
      </c>
      <c r="GE148" s="92"/>
      <c r="GF148" s="93"/>
      <c r="GG148" s="94" t="str">
        <f>IF(GN148="","",IF(ISNUMBER(SEARCH(":",GN148)),MID(GN148,FIND(":",GN148)+2,FIND("(",GN148)-FIND(":",GN148)-3),LEFT(GN148,FIND("(",GN148)-2)))</f>
        <v/>
      </c>
      <c r="GH148" s="95" t="str">
        <f>IF(GN148="","",MID(GN148,FIND("(",GN148)+1,4))</f>
        <v/>
      </c>
      <c r="GI148" s="96" t="str">
        <f>IF(ISNUMBER(SEARCH("*female*",GN148)),"female",IF(ISNUMBER(SEARCH("*male*",GN148)),"male",""))</f>
        <v/>
      </c>
      <c r="GJ148" s="97" t="str">
        <f>IF(GN148="","",IF(ISERROR(MID(GN148,FIND("male,",GN148)+6,(FIND(")",GN148)-(FIND("male,",GN148)+6))))=TRUE,"missing/error",MID(GN148,FIND("male,",GN148)+6,(FIND(")",GN148)-(FIND("male,",GN148)+6)))))</f>
        <v/>
      </c>
      <c r="GK148" s="98" t="str">
        <f>IF(GG148="","",(MID(GG148,(SEARCH("^^",SUBSTITUTE(GG148," ","^^",LEN(GG148)-LEN(SUBSTITUTE(GG148," ","")))))+1,99)&amp;"_"&amp;LEFT(GG148,FIND(" ",GG148)-1)&amp;"_"&amp;GH148))</f>
        <v/>
      </c>
      <c r="GM148" s="89"/>
      <c r="GN148" s="158"/>
      <c r="GO148" s="90" t="str">
        <f>IF(GS148="","",GO$3)</f>
        <v/>
      </c>
      <c r="GP148" s="91" t="str">
        <f>IF(GS148="","",GO$1)</f>
        <v/>
      </c>
      <c r="GQ148" s="92"/>
      <c r="GR148" s="93"/>
      <c r="GS148" s="94" t="str">
        <f>IF(GZ148="","",IF(ISNUMBER(SEARCH(":",GZ148)),MID(GZ148,FIND(":",GZ148)+2,FIND("(",GZ148)-FIND(":",GZ148)-3),LEFT(GZ148,FIND("(",GZ148)-2)))</f>
        <v/>
      </c>
      <c r="GT148" s="95" t="str">
        <f>IF(GZ148="","",MID(GZ148,FIND("(",GZ148)+1,4))</f>
        <v/>
      </c>
      <c r="GU148" s="96" t="str">
        <f>IF(ISNUMBER(SEARCH("*female*",GZ148)),"female",IF(ISNUMBER(SEARCH("*male*",GZ148)),"male",""))</f>
        <v/>
      </c>
      <c r="GV148" s="97" t="str">
        <f>IF(GZ148="","",IF(ISERROR(MID(GZ148,FIND("male,",GZ148)+6,(FIND(")",GZ148)-(FIND("male,",GZ148)+6))))=TRUE,"missing/error",MID(GZ148,FIND("male,",GZ148)+6,(FIND(")",GZ148)-(FIND("male,",GZ148)+6)))))</f>
        <v/>
      </c>
      <c r="GW148" s="98" t="str">
        <f>IF(GS148="","",(MID(GS148,(SEARCH("^^",SUBSTITUTE(GS148," ","^^",LEN(GS148)-LEN(SUBSTITUTE(GS148," ","")))))+1,99)&amp;"_"&amp;LEFT(GS148,FIND(" ",GS148)-1)&amp;"_"&amp;GT148))</f>
        <v/>
      </c>
      <c r="GY148" s="89"/>
      <c r="GZ148" s="158"/>
      <c r="HA148" s="90" t="str">
        <f>IF(HE148="","",HA$3)</f>
        <v/>
      </c>
      <c r="HB148" s="91" t="str">
        <f>IF(HE148="","",HA$1)</f>
        <v/>
      </c>
      <c r="HC148" s="92"/>
      <c r="HD148" s="93"/>
      <c r="HE148" s="94" t="str">
        <f>IF(HL148="","",IF(ISNUMBER(SEARCH(":",HL148)),MID(HL148,FIND(":",HL148)+2,FIND("(",HL148)-FIND(":",HL148)-3),LEFT(HL148,FIND("(",HL148)-2)))</f>
        <v/>
      </c>
      <c r="HF148" s="95" t="str">
        <f>IF(HL148="","",MID(HL148,FIND("(",HL148)+1,4))</f>
        <v/>
      </c>
      <c r="HG148" s="96" t="str">
        <f>IF(ISNUMBER(SEARCH("*female*",HL148)),"female",IF(ISNUMBER(SEARCH("*male*",HL148)),"male",""))</f>
        <v/>
      </c>
      <c r="HH148" s="97" t="str">
        <f>IF(HL148="","",IF(ISERROR(MID(HL148,FIND("male,",HL148)+6,(FIND(")",HL148)-(FIND("male,",HL148)+6))))=TRUE,"missing/error",MID(HL148,FIND("male,",HL148)+6,(FIND(")",HL148)-(FIND("male,",HL148)+6)))))</f>
        <v/>
      </c>
      <c r="HI148" s="98" t="str">
        <f>IF(HE148="","",(MID(HE148,(SEARCH("^^",SUBSTITUTE(HE148," ","^^",LEN(HE148)-LEN(SUBSTITUTE(HE148," ","")))))+1,99)&amp;"_"&amp;LEFT(HE148,FIND(" ",HE148)-1)&amp;"_"&amp;HF148))</f>
        <v/>
      </c>
      <c r="HK148" s="89"/>
      <c r="HL148" s="158"/>
      <c r="HM148" s="90" t="str">
        <f>IF(HQ148="","",HM$3)</f>
        <v/>
      </c>
      <c r="HN148" s="91" t="str">
        <f>IF(HQ148="","",HM$1)</f>
        <v/>
      </c>
      <c r="HO148" s="92"/>
      <c r="HP148" s="93"/>
      <c r="HQ148" s="94" t="str">
        <f>IF(HX148="","",IF(ISNUMBER(SEARCH(":",HX148)),MID(HX148,FIND(":",HX148)+2,FIND("(",HX148)-FIND(":",HX148)-3),LEFT(HX148,FIND("(",HX148)-2)))</f>
        <v/>
      </c>
      <c r="HR148" s="95" t="str">
        <f>IF(HX148="","",MID(HX148,FIND("(",HX148)+1,4))</f>
        <v/>
      </c>
      <c r="HS148" s="96" t="str">
        <f>IF(ISNUMBER(SEARCH("*female*",HX148)),"female",IF(ISNUMBER(SEARCH("*male*",HX148)),"male",""))</f>
        <v/>
      </c>
      <c r="HT148" s="97" t="str">
        <f>IF(HX148="","",IF(ISERROR(MID(HX148,FIND("male,",HX148)+6,(FIND(")",HX148)-(FIND("male,",HX148)+6))))=TRUE,"missing/error",MID(HX148,FIND("male,",HX148)+6,(FIND(")",HX148)-(FIND("male,",HX148)+6)))))</f>
        <v/>
      </c>
      <c r="HU148" s="98" t="str">
        <f>IF(HQ148="","",(MID(HQ148,(SEARCH("^^",SUBSTITUTE(HQ148," ","^^",LEN(HQ148)-LEN(SUBSTITUTE(HQ148," ","")))))+1,99)&amp;"_"&amp;LEFT(HQ148,FIND(" ",HQ148)-1)&amp;"_"&amp;HR148))</f>
        <v/>
      </c>
      <c r="HW148" s="89"/>
      <c r="HX148" s="158"/>
      <c r="HY148" s="90" t="str">
        <f>IF(IC148="","",HY$3)</f>
        <v/>
      </c>
      <c r="HZ148" s="91" t="str">
        <f>IF(IC148="","",HY$1)</f>
        <v/>
      </c>
      <c r="IA148" s="92"/>
      <c r="IB148" s="93"/>
      <c r="IC148" s="94" t="str">
        <f>IF(IJ148="","",IF(ISNUMBER(SEARCH(":",IJ148)),MID(IJ148,FIND(":",IJ148)+2,FIND("(",IJ148)-FIND(":",IJ148)-3),LEFT(IJ148,FIND("(",IJ148)-2)))</f>
        <v/>
      </c>
      <c r="ID148" s="95" t="str">
        <f>IF(IJ148="","",MID(IJ148,FIND("(",IJ148)+1,4))</f>
        <v/>
      </c>
      <c r="IE148" s="96" t="str">
        <f>IF(ISNUMBER(SEARCH("*female*",IJ148)),"female",IF(ISNUMBER(SEARCH("*male*",IJ148)),"male",""))</f>
        <v/>
      </c>
      <c r="IF148" s="97" t="str">
        <f>IF(IJ148="","",IF(ISERROR(MID(IJ148,FIND("male,",IJ148)+6,(FIND(")",IJ148)-(FIND("male,",IJ148)+6))))=TRUE,"missing/error",MID(IJ148,FIND("male,",IJ148)+6,(FIND(")",IJ148)-(FIND("male,",IJ148)+6)))))</f>
        <v/>
      </c>
      <c r="IG148" s="98" t="str">
        <f>IF(IC148="","",(MID(IC148,(SEARCH("^^",SUBSTITUTE(IC148," ","^^",LEN(IC148)-LEN(SUBSTITUTE(IC148," ","")))))+1,99)&amp;"_"&amp;LEFT(IC148,FIND(" ",IC148)-1)&amp;"_"&amp;ID148))</f>
        <v/>
      </c>
      <c r="II148" s="89"/>
      <c r="IJ148" s="158"/>
      <c r="IK148" s="90" t="str">
        <f>IF(IO148="","",IK$3)</f>
        <v/>
      </c>
      <c r="IL148" s="91" t="str">
        <f>IF(IO148="","",IK$1)</f>
        <v/>
      </c>
      <c r="IM148" s="92"/>
      <c r="IN148" s="93"/>
      <c r="IO148" s="94" t="str">
        <f>IF(IV148="","",IF(ISNUMBER(SEARCH(":",IV148)),MID(IV148,FIND(":",IV148)+2,FIND("(",IV148)-FIND(":",IV148)-3),LEFT(IV148,FIND("(",IV148)-2)))</f>
        <v/>
      </c>
      <c r="IP148" s="95" t="str">
        <f>IF(IV148="","",MID(IV148,FIND("(",IV148)+1,4))</f>
        <v/>
      </c>
      <c r="IQ148" s="96" t="str">
        <f>IF(ISNUMBER(SEARCH("*female*",IV148)),"female",IF(ISNUMBER(SEARCH("*male*",IV148)),"male",""))</f>
        <v/>
      </c>
      <c r="IR148" s="97" t="str">
        <f>IF(IV148="","",IF(ISERROR(MID(IV148,FIND("male,",IV148)+6,(FIND(")",IV148)-(FIND("male,",IV148)+6))))=TRUE,"missing/error",MID(IV148,FIND("male,",IV148)+6,(FIND(")",IV148)-(FIND("male,",IV148)+6)))))</f>
        <v/>
      </c>
      <c r="IS148" s="98" t="str">
        <f>IF(IO148="","",(MID(IO148,(SEARCH("^^",SUBSTITUTE(IO148," ","^^",LEN(IO148)-LEN(SUBSTITUTE(IO148," ","")))))+1,99)&amp;"_"&amp;LEFT(IO148,FIND(" ",IO148)-1)&amp;"_"&amp;IP148))</f>
        <v/>
      </c>
      <c r="IU148" s="89"/>
      <c r="IV148" s="158"/>
      <c r="IW148" s="90" t="str">
        <f>IF(JA148="","",IW$3)</f>
        <v/>
      </c>
      <c r="IX148" s="91" t="str">
        <f>IF(JA148="","",IW$1)</f>
        <v/>
      </c>
      <c r="IY148" s="92"/>
      <c r="IZ148" s="93"/>
      <c r="JA148" s="94" t="str">
        <f>IF(JH148="","",IF(ISNUMBER(SEARCH(":",JH148)),MID(JH148,FIND(":",JH148)+2,FIND("(",JH148)-FIND(":",JH148)-3),LEFT(JH148,FIND("(",JH148)-2)))</f>
        <v/>
      </c>
      <c r="JB148" s="95" t="str">
        <f>IF(JH148="","",MID(JH148,FIND("(",JH148)+1,4))</f>
        <v/>
      </c>
      <c r="JC148" s="96" t="str">
        <f>IF(ISNUMBER(SEARCH("*female*",JH148)),"female",IF(ISNUMBER(SEARCH("*male*",JH148)),"male",""))</f>
        <v/>
      </c>
      <c r="JD148" s="97" t="str">
        <f>IF(JH148="","",IF(ISERROR(MID(JH148,FIND("male,",JH148)+6,(FIND(")",JH148)-(FIND("male,",JH148)+6))))=TRUE,"missing/error",MID(JH148,FIND("male,",JH148)+6,(FIND(")",JH148)-(FIND("male,",JH148)+6)))))</f>
        <v/>
      </c>
      <c r="JE148" s="98" t="str">
        <f>IF(JA148="","",(MID(JA148,(SEARCH("^^",SUBSTITUTE(JA148," ","^^",LEN(JA148)-LEN(SUBSTITUTE(JA148," ","")))))+1,99)&amp;"_"&amp;LEFT(JA148,FIND(" ",JA148)-1)&amp;"_"&amp;JB148))</f>
        <v/>
      </c>
      <c r="JG148" s="89"/>
      <c r="JH148" s="146"/>
      <c r="JI148" s="90" t="str">
        <f>IF(JM148="","",JI$3)</f>
        <v/>
      </c>
      <c r="JJ148" s="91" t="str">
        <f>IF(JM148="","",JI$1)</f>
        <v/>
      </c>
      <c r="JK148" s="92"/>
      <c r="JL148" s="93"/>
      <c r="JM148" s="94" t="str">
        <f>IF(JT148="","",IF(ISNUMBER(SEARCH(":",JT148)),MID(JT148,FIND(":",JT148)+2,FIND("(",JT148)-FIND(":",JT148)-3),LEFT(JT148,FIND("(",JT148)-2)))</f>
        <v/>
      </c>
      <c r="JN148" s="95" t="str">
        <f>IF(JT148="","",MID(JT148,FIND("(",JT148)+1,4))</f>
        <v/>
      </c>
      <c r="JO148" s="96" t="str">
        <f>IF(ISNUMBER(SEARCH("*female*",JT148)),"female",IF(ISNUMBER(SEARCH("*male*",JT148)),"male",""))</f>
        <v/>
      </c>
      <c r="JP148" s="97" t="str">
        <f>IF(JT148="","",IF(ISERROR(MID(JT148,FIND("male,",JT148)+6,(FIND(")",JT148)-(FIND("male,",JT148)+6))))=TRUE,"missing/error",MID(JT148,FIND("male,",JT148)+6,(FIND(")",JT148)-(FIND("male,",JT148)+6)))))</f>
        <v/>
      </c>
      <c r="JQ148" s="98" t="str">
        <f>IF(JM148="","",(MID(JM148,(SEARCH("^^",SUBSTITUTE(JM148," ","^^",LEN(JM148)-LEN(SUBSTITUTE(JM148," ","")))))+1,99)&amp;"_"&amp;LEFT(JM148,FIND(" ",JM148)-1)&amp;"_"&amp;JN148))</f>
        <v/>
      </c>
      <c r="JS148" s="89"/>
      <c r="JT148" s="146"/>
      <c r="JU148" s="90" t="str">
        <f>IF(JY148="","",JU$3)</f>
        <v/>
      </c>
      <c r="JV148" s="91" t="str">
        <f>IF(JY148="","",JU$1)</f>
        <v/>
      </c>
      <c r="JW148" s="92"/>
      <c r="JX148" s="93"/>
      <c r="JY148" s="94" t="str">
        <f>IF(KF148="","",IF(ISNUMBER(SEARCH(":",KF148)),MID(KF148,FIND(":",KF148)+2,FIND("(",KF148)-FIND(":",KF148)-3),LEFT(KF148,FIND("(",KF148)-2)))</f>
        <v/>
      </c>
      <c r="JZ148" s="95" t="str">
        <f>IF(KF148="","",MID(KF148,FIND("(",KF148)+1,4))</f>
        <v/>
      </c>
      <c r="KA148" s="96" t="str">
        <f>IF(ISNUMBER(SEARCH("*female*",KF148)),"female",IF(ISNUMBER(SEARCH("*male*",KF148)),"male",""))</f>
        <v/>
      </c>
      <c r="KB148" s="97" t="str">
        <f>IF(KF148="","",IF(ISERROR(MID(KF148,FIND("male,",KF148)+6,(FIND(")",KF148)-(FIND("male,",KF148)+6))))=TRUE,"missing/error",MID(KF148,FIND("male,",KF148)+6,(FIND(")",KF148)-(FIND("male,",KF148)+6)))))</f>
        <v/>
      </c>
      <c r="KC148" s="98" t="str">
        <f>IF(JY148="","",(MID(JY148,(SEARCH("^^",SUBSTITUTE(JY148," ","^^",LEN(JY148)-LEN(SUBSTITUTE(JY148," ","")))))+1,99)&amp;"_"&amp;LEFT(JY148,FIND(" ",JY148)-1)&amp;"_"&amp;JZ148))</f>
        <v/>
      </c>
      <c r="KE148" s="89"/>
      <c r="KF148" s="146"/>
    </row>
    <row r="149" spans="1:292" ht="13.5" customHeight="1">
      <c r="A149" s="16"/>
      <c r="B149" s="2" t="s">
        <v>1693</v>
      </c>
      <c r="E149" s="90"/>
      <c r="F149" s="91"/>
      <c r="G149" s="92"/>
      <c r="H149" s="93"/>
      <c r="I149" s="94"/>
      <c r="J149" s="95"/>
      <c r="K149" s="96"/>
      <c r="L149" s="97"/>
      <c r="M149" s="98"/>
      <c r="O149" s="89"/>
      <c r="P149" s="158"/>
      <c r="Q149" s="90"/>
      <c r="R149" s="91"/>
      <c r="S149" s="92"/>
      <c r="T149" s="93"/>
      <c r="U149" s="94"/>
      <c r="V149" s="95"/>
      <c r="W149" s="96"/>
      <c r="X149" s="97"/>
      <c r="Y149" s="98"/>
      <c r="AA149" s="89"/>
      <c r="AB149" s="158"/>
      <c r="AC149" s="90"/>
      <c r="AD149" s="91"/>
      <c r="AE149" s="92"/>
      <c r="AF149" s="93"/>
      <c r="AG149" s="94"/>
      <c r="AH149" s="95"/>
      <c r="AI149" s="96"/>
      <c r="AJ149" s="97"/>
      <c r="AK149" s="98"/>
      <c r="AM149" s="89"/>
      <c r="AN149" s="158"/>
      <c r="AO149" s="90"/>
      <c r="AP149" s="91"/>
      <c r="AQ149" s="92"/>
      <c r="AR149" s="93"/>
      <c r="AS149" s="94"/>
      <c r="AT149" s="95"/>
      <c r="AU149" s="96"/>
      <c r="AV149" s="97"/>
      <c r="AW149" s="98"/>
      <c r="AY149" s="89"/>
      <c r="AZ149" s="158"/>
      <c r="BA149" s="90"/>
      <c r="BB149" s="91"/>
      <c r="BC149" s="92"/>
      <c r="BD149" s="93"/>
      <c r="BE149" s="94"/>
      <c r="BF149" s="95"/>
      <c r="BG149" s="96"/>
      <c r="BH149" s="97"/>
      <c r="BI149" s="98"/>
      <c r="BK149" s="89"/>
      <c r="BL149" s="158"/>
      <c r="BM149" s="90"/>
      <c r="BN149" s="91"/>
      <c r="BO149" s="92"/>
      <c r="BP149" s="93"/>
      <c r="BQ149" s="94"/>
      <c r="BR149" s="95"/>
      <c r="BS149" s="96"/>
      <c r="BT149" s="97"/>
      <c r="BU149" s="98"/>
      <c r="BW149" s="89"/>
      <c r="BX149" s="158"/>
      <c r="BY149" s="90"/>
      <c r="BZ149" s="91"/>
      <c r="CA149" s="92"/>
      <c r="CB149" s="93"/>
      <c r="CC149" s="94"/>
      <c r="CD149" s="95"/>
      <c r="CE149" s="96"/>
      <c r="CF149" s="97"/>
      <c r="CG149" s="98"/>
      <c r="CI149" s="89"/>
      <c r="CJ149" s="158"/>
      <c r="CK149" s="90"/>
      <c r="CL149" s="91"/>
      <c r="CM149" s="92"/>
      <c r="CN149" s="93"/>
      <c r="CO149" s="94"/>
      <c r="CP149" s="95"/>
      <c r="CQ149" s="96"/>
      <c r="CR149" s="97"/>
      <c r="CS149" s="98"/>
      <c r="CU149" s="89"/>
      <c r="CV149" s="158"/>
      <c r="CW149" s="90"/>
      <c r="CX149" s="91"/>
      <c r="CY149" s="92"/>
      <c r="CZ149" s="93"/>
      <c r="DA149" s="94"/>
      <c r="DB149" s="95"/>
      <c r="DC149" s="96"/>
      <c r="DD149" s="97"/>
      <c r="DE149" s="98"/>
      <c r="DG149" s="89"/>
      <c r="DH149" s="158"/>
      <c r="DI149" s="90"/>
      <c r="DJ149" s="91"/>
      <c r="DK149" s="92"/>
      <c r="DL149" s="221"/>
      <c r="DM149" s="94"/>
      <c r="DN149" s="95"/>
      <c r="DO149" s="96"/>
      <c r="DP149" s="97"/>
      <c r="DQ149" s="98"/>
      <c r="DS149" s="89"/>
      <c r="DT149" s="158"/>
      <c r="DU149" s="90"/>
      <c r="DV149" s="91"/>
      <c r="DW149" s="92"/>
      <c r="DX149" s="93"/>
      <c r="DY149" s="94"/>
      <c r="DZ149" s="95"/>
      <c r="EA149" s="96"/>
      <c r="EB149" s="97"/>
      <c r="EC149" s="98"/>
      <c r="EE149" s="89"/>
      <c r="EF149" s="158"/>
      <c r="EG149" s="90"/>
      <c r="EH149" s="91"/>
      <c r="EI149" s="92"/>
      <c r="EJ149" s="93"/>
      <c r="EK149" s="94"/>
      <c r="EL149" s="95"/>
      <c r="EM149" s="96"/>
      <c r="EN149" s="97"/>
      <c r="EO149" s="98"/>
      <c r="EQ149" s="89"/>
      <c r="ER149" s="158"/>
      <c r="ES149" s="90"/>
      <c r="ET149" s="91"/>
      <c r="EU149" s="92"/>
      <c r="EV149" s="93"/>
      <c r="EW149" s="94"/>
      <c r="EX149" s="95"/>
      <c r="EY149" s="96"/>
      <c r="EZ149" s="97"/>
      <c r="FA149" s="98"/>
      <c r="FC149" s="89"/>
      <c r="FD149" s="158"/>
      <c r="FE149" s="90">
        <f t="shared" si="282"/>
        <v>45291</v>
      </c>
      <c r="FF149" s="91" t="str">
        <f t="shared" si="283"/>
        <v>De Croo I</v>
      </c>
      <c r="FG149" s="92">
        <f t="shared" si="284"/>
        <v>44105</v>
      </c>
      <c r="FH149" s="93">
        <f t="shared" si="285"/>
        <v>45291</v>
      </c>
      <c r="FI149" s="94" t="str">
        <f t="shared" si="286"/>
        <v>Petra De Sutter</v>
      </c>
      <c r="FJ149" s="95" t="str">
        <f t="shared" si="287"/>
        <v>1963</v>
      </c>
      <c r="FK149" s="96" t="str">
        <f t="shared" si="288"/>
        <v>female</v>
      </c>
      <c r="FL149" s="97" t="str">
        <f t="shared" si="289"/>
        <v>be_g01</v>
      </c>
      <c r="FM149" s="98" t="str">
        <f t="shared" si="290"/>
        <v>Sutter_Petra_1963</v>
      </c>
      <c r="FO149" s="89"/>
      <c r="FP149" s="158" t="s">
        <v>1621</v>
      </c>
      <c r="FQ149" s="90"/>
      <c r="FR149" s="91"/>
      <c r="FS149" s="92"/>
      <c r="FT149" s="93"/>
      <c r="FU149" s="94"/>
      <c r="FV149" s="95"/>
      <c r="FW149" s="96"/>
      <c r="FX149" s="97"/>
      <c r="FY149" s="98"/>
      <c r="GA149" s="89"/>
      <c r="GB149" s="158"/>
      <c r="GC149" s="90"/>
      <c r="GD149" s="91"/>
      <c r="GE149" s="92"/>
      <c r="GF149" s="93"/>
      <c r="GG149" s="94"/>
      <c r="GH149" s="95"/>
      <c r="GI149" s="96"/>
      <c r="GJ149" s="97"/>
      <c r="GK149" s="98"/>
      <c r="GM149" s="89"/>
      <c r="GN149" s="158"/>
      <c r="GO149" s="90"/>
      <c r="GP149" s="91"/>
      <c r="GQ149" s="92"/>
      <c r="GR149" s="93"/>
      <c r="GS149" s="94"/>
      <c r="GT149" s="95"/>
      <c r="GU149" s="96"/>
      <c r="GV149" s="97"/>
      <c r="GW149" s="98"/>
      <c r="GY149" s="89"/>
      <c r="GZ149" s="158"/>
      <c r="HA149" s="90"/>
      <c r="HB149" s="91"/>
      <c r="HC149" s="92"/>
      <c r="HD149" s="93"/>
      <c r="HE149" s="94"/>
      <c r="HF149" s="95"/>
      <c r="HG149" s="96"/>
      <c r="HH149" s="97"/>
      <c r="HI149" s="98"/>
      <c r="HK149" s="89"/>
      <c r="HL149" s="158"/>
      <c r="HM149" s="90"/>
      <c r="HN149" s="91"/>
      <c r="HO149" s="92"/>
      <c r="HP149" s="93"/>
      <c r="HQ149" s="94"/>
      <c r="HR149" s="95"/>
      <c r="HS149" s="96"/>
      <c r="HT149" s="97"/>
      <c r="HU149" s="98"/>
      <c r="HW149" s="89"/>
      <c r="HX149" s="158"/>
      <c r="HY149" s="90"/>
      <c r="HZ149" s="91"/>
      <c r="IA149" s="92"/>
      <c r="IB149" s="93"/>
      <c r="IC149" s="94"/>
      <c r="ID149" s="95"/>
      <c r="IE149" s="96"/>
      <c r="IF149" s="97"/>
      <c r="IG149" s="98"/>
      <c r="II149" s="89"/>
      <c r="IJ149" s="158"/>
      <c r="IK149" s="90"/>
      <c r="IL149" s="91"/>
      <c r="IM149" s="92"/>
      <c r="IN149" s="93"/>
      <c r="IO149" s="94"/>
      <c r="IP149" s="95"/>
      <c r="IQ149" s="96"/>
      <c r="IR149" s="97"/>
      <c r="IS149" s="98"/>
      <c r="IU149" s="89"/>
      <c r="IV149" s="158"/>
      <c r="IW149" s="90"/>
      <c r="IX149" s="91"/>
      <c r="IY149" s="92"/>
      <c r="IZ149" s="93"/>
      <c r="JA149" s="94"/>
      <c r="JB149" s="95"/>
      <c r="JC149" s="96"/>
      <c r="JD149" s="97"/>
      <c r="JE149" s="98"/>
      <c r="JG149" s="89"/>
      <c r="JH149" s="146"/>
      <c r="JI149" s="90"/>
      <c r="JJ149" s="91"/>
      <c r="JK149" s="92"/>
      <c r="JL149" s="93"/>
      <c r="JM149" s="94"/>
      <c r="JN149" s="95"/>
      <c r="JO149" s="96"/>
      <c r="JP149" s="97"/>
      <c r="JQ149" s="98"/>
      <c r="JS149" s="89"/>
      <c r="JT149" s="146"/>
      <c r="JU149" s="90"/>
      <c r="JV149" s="91"/>
      <c r="JW149" s="92"/>
      <c r="JX149" s="93"/>
      <c r="JY149" s="94"/>
      <c r="JZ149" s="95"/>
      <c r="KA149" s="96"/>
      <c r="KB149" s="97"/>
      <c r="KC149" s="98"/>
      <c r="KE149" s="89"/>
      <c r="KF149" s="146"/>
    </row>
    <row r="150" spans="1:292" ht="13.5" customHeight="1">
      <c r="A150" s="16"/>
      <c r="B150" s="2" t="s">
        <v>1066</v>
      </c>
      <c r="D150" s="2" t="s">
        <v>1067</v>
      </c>
      <c r="E150" s="90">
        <v>33239</v>
      </c>
      <c r="F150" s="91" t="s">
        <v>788</v>
      </c>
      <c r="G150" s="92">
        <v>32272</v>
      </c>
      <c r="H150" s="93">
        <v>33514</v>
      </c>
      <c r="I150" s="94" t="s">
        <v>1017</v>
      </c>
      <c r="J150" s="95">
        <v>1943</v>
      </c>
      <c r="K150" s="96" t="s">
        <v>790</v>
      </c>
      <c r="L150" s="97" t="s">
        <v>321</v>
      </c>
      <c r="M150" s="98" t="s">
        <v>1018</v>
      </c>
      <c r="O150" s="89"/>
      <c r="P150" s="158"/>
      <c r="Q150" s="90">
        <v>33510</v>
      </c>
      <c r="R150" s="91" t="s">
        <v>437</v>
      </c>
      <c r="S150" s="92">
        <v>33514</v>
      </c>
      <c r="T150" s="93">
        <v>33676</v>
      </c>
      <c r="U150" s="94" t="s">
        <v>1017</v>
      </c>
      <c r="V150" s="95">
        <v>1943</v>
      </c>
      <c r="W150" s="96" t="s">
        <v>790</v>
      </c>
      <c r="X150" s="97" t="s">
        <v>321</v>
      </c>
      <c r="Y150" s="98" t="s">
        <v>1018</v>
      </c>
      <c r="AA150" s="89"/>
      <c r="AB150" s="158"/>
      <c r="AC150" s="90"/>
      <c r="AD150" s="91"/>
      <c r="AE150" s="92"/>
      <c r="AF150" s="93"/>
      <c r="AG150" s="94" t="s">
        <v>292</v>
      </c>
      <c r="AH150" s="95"/>
      <c r="AI150" s="96"/>
      <c r="AJ150" s="97"/>
      <c r="AK150" s="98" t="s">
        <v>292</v>
      </c>
      <c r="AM150" s="89"/>
      <c r="AN150" s="158"/>
      <c r="AO150" s="90"/>
      <c r="AP150" s="91"/>
      <c r="AQ150" s="92"/>
      <c r="AR150" s="93"/>
      <c r="AS150" s="94" t="s">
        <v>292</v>
      </c>
      <c r="AT150" s="95"/>
      <c r="AU150" s="96"/>
      <c r="AV150" s="97"/>
      <c r="AW150" s="98" t="s">
        <v>292</v>
      </c>
      <c r="AY150" s="89"/>
      <c r="AZ150" s="158"/>
      <c r="BA150" s="90"/>
      <c r="BB150" s="91"/>
      <c r="BC150" s="92"/>
      <c r="BD150" s="93"/>
      <c r="BE150" s="94" t="s">
        <v>292</v>
      </c>
      <c r="BF150" s="95"/>
      <c r="BG150" s="96"/>
      <c r="BH150" s="97"/>
      <c r="BI150" s="98" t="s">
        <v>292</v>
      </c>
      <c r="BK150" s="89"/>
      <c r="BL150" s="158"/>
      <c r="BM150" s="90"/>
      <c r="BN150" s="91"/>
      <c r="BO150" s="92"/>
      <c r="BP150" s="93"/>
      <c r="BQ150" s="94" t="s">
        <v>292</v>
      </c>
      <c r="BR150" s="95"/>
      <c r="BS150" s="96"/>
      <c r="BT150" s="97"/>
      <c r="BU150" s="98" t="s">
        <v>292</v>
      </c>
      <c r="BW150" s="89"/>
      <c r="BX150" s="158"/>
      <c r="BY150" s="90"/>
      <c r="BZ150" s="91"/>
      <c r="CA150" s="92"/>
      <c r="CB150" s="93"/>
      <c r="CC150" s="94" t="s">
        <v>292</v>
      </c>
      <c r="CD150" s="95"/>
      <c r="CE150" s="96"/>
      <c r="CF150" s="97"/>
      <c r="CG150" s="98" t="s">
        <v>292</v>
      </c>
      <c r="CI150" s="89"/>
      <c r="CJ150" s="158"/>
      <c r="CK150" s="90"/>
      <c r="CL150" s="91"/>
      <c r="CM150" s="92"/>
      <c r="CN150" s="93"/>
      <c r="CO150" s="94" t="s">
        <v>292</v>
      </c>
      <c r="CP150" s="95"/>
      <c r="CQ150" s="96"/>
      <c r="CR150" s="97"/>
      <c r="CS150" s="98" t="s">
        <v>292</v>
      </c>
      <c r="CU150" s="89"/>
      <c r="CV150" s="158"/>
      <c r="CW150" s="90"/>
      <c r="CX150" s="91"/>
      <c r="CY150" s="92"/>
      <c r="CZ150" s="93"/>
      <c r="DA150" s="94" t="s">
        <v>292</v>
      </c>
      <c r="DB150" s="95"/>
      <c r="DC150" s="96"/>
      <c r="DD150" s="97"/>
      <c r="DE150" s="98" t="s">
        <v>292</v>
      </c>
      <c r="DG150" s="89"/>
      <c r="DH150" s="158"/>
      <c r="DI150" s="90"/>
      <c r="DJ150" s="91"/>
      <c r="DK150" s="92"/>
      <c r="DL150" s="93"/>
      <c r="DM150" s="94" t="s">
        <v>292</v>
      </c>
      <c r="DN150" s="95"/>
      <c r="DO150" s="96"/>
      <c r="DP150" s="97"/>
      <c r="DQ150" s="98" t="s">
        <v>292</v>
      </c>
      <c r="DS150" s="89"/>
      <c r="DT150" s="158"/>
      <c r="DU150" s="90" t="str">
        <f>IF(DY150="","",DU$3)</f>
        <v/>
      </c>
      <c r="DV150" s="91" t="str">
        <f>IF(DY150="","",DU$1)</f>
        <v/>
      </c>
      <c r="DW150" s="92" t="str">
        <f>IF(DY150="","",DU$2)</f>
        <v/>
      </c>
      <c r="DX150" s="93" t="str">
        <f>IF(DY150="","",DU$3)</f>
        <v/>
      </c>
      <c r="DY150" s="94" t="str">
        <f>IF(EF150="","",IF(ISNUMBER(SEARCH(":",EF150)),MID(EF150,FIND(":",EF150)+2,FIND("(",EF150)-FIND(":",EF150)-3),LEFT(EF150,FIND("(",EF150)-2)))</f>
        <v/>
      </c>
      <c r="DZ150" s="95" t="str">
        <f>IF(EF150="","",MID(EF150,FIND("(",EF150)+1,4))</f>
        <v/>
      </c>
      <c r="EA150" s="96" t="str">
        <f>IF(ISNUMBER(SEARCH("*female*",EF150)),"female",IF(ISNUMBER(SEARCH("*male*",EF150)),"male",""))</f>
        <v/>
      </c>
      <c r="EB150" s="97" t="s">
        <v>292</v>
      </c>
      <c r="EC150" s="98" t="str">
        <f>IF(DY150="","",(MID(DY150,(SEARCH("^^",SUBSTITUTE(DY150," ","^^",LEN(DY150)-LEN(SUBSTITUTE(DY150," ","")))))+1,99)&amp;"_"&amp;LEFT(DY150,FIND(" ",DY150)-1)&amp;"_"&amp;DZ150))</f>
        <v/>
      </c>
      <c r="EE150" s="89"/>
      <c r="EF150" s="158"/>
      <c r="EG150" s="90" t="str">
        <f>IF(EK150="","",EG$3)</f>
        <v/>
      </c>
      <c r="EH150" s="91" t="str">
        <f>IF(EK150="","",EG$1)</f>
        <v/>
      </c>
      <c r="EI150" s="92" t="str">
        <f>IF(EK150="","",EG$2)</f>
        <v/>
      </c>
      <c r="EJ150" s="93" t="str">
        <f>IF(EK150="","",EG$3)</f>
        <v/>
      </c>
      <c r="EK150" s="94" t="str">
        <f>IF(ER150="","",IF(ISNUMBER(SEARCH(":",ER150)),MID(ER150,FIND(":",ER150)+2,FIND("(",ER150)-FIND(":",ER150)-3),LEFT(ER150,FIND("(",ER150)-2)))</f>
        <v/>
      </c>
      <c r="EL150" s="95" t="str">
        <f>IF(ER150="","",MID(ER150,FIND("(",ER150)+1,4))</f>
        <v/>
      </c>
      <c r="EM150" s="96" t="str">
        <f>IF(ISNUMBER(SEARCH("*female*",ER150)),"female",IF(ISNUMBER(SEARCH("*male*",ER150)),"male",""))</f>
        <v/>
      </c>
      <c r="EN150" s="97" t="str">
        <f>IF(ER150="","",IF(ISERROR(MID(ER150,FIND("male,",ER150)+6,(FIND(")",ER150)-(FIND("male,",ER150)+6))))=TRUE,"missing/error",MID(ER150,FIND("male,",ER150)+6,(FIND(")",ER150)-(FIND("male,",ER150)+6)))))</f>
        <v/>
      </c>
      <c r="EO150" s="98" t="str">
        <f>IF(EK150="","",(MID(EK150,(SEARCH("^^",SUBSTITUTE(EK150," ","^^",LEN(EK150)-LEN(SUBSTITUTE(EK150," ","")))))+1,99)&amp;"_"&amp;LEFT(EK150,FIND(" ",EK150)-1)&amp;"_"&amp;EL150))</f>
        <v/>
      </c>
      <c r="EQ150" s="89"/>
      <c r="ER150" s="158"/>
      <c r="ES150" s="90" t="str">
        <f>IF(EW150="","",ES$3)</f>
        <v/>
      </c>
      <c r="ET150" s="91" t="str">
        <f>IF(EW150="","",ES$1)</f>
        <v/>
      </c>
      <c r="EU150" s="92"/>
      <c r="EV150" s="93"/>
      <c r="EW150" s="94" t="str">
        <f>IF(FD150="","",IF(ISNUMBER(SEARCH(":",FD150)),MID(FD150,FIND(":",FD150)+2,FIND("(",FD150)-FIND(":",FD150)-3),LEFT(FD150,FIND("(",FD150)-2)))</f>
        <v/>
      </c>
      <c r="EX150" s="95" t="str">
        <f>IF(FD150="","",MID(FD150,FIND("(",FD150)+1,4))</f>
        <v/>
      </c>
      <c r="EY150" s="96" t="str">
        <f>IF(ISNUMBER(SEARCH("*female*",FD150)),"female",IF(ISNUMBER(SEARCH("*male*",FD150)),"male",""))</f>
        <v/>
      </c>
      <c r="EZ150" s="97" t="str">
        <f>IF(FD150="","",IF(ISERROR(MID(FD150,FIND("male,",FD150)+6,(FIND(")",FD150)-(FIND("male,",FD150)+6))))=TRUE,"missing/error",MID(FD150,FIND("male,",FD150)+6,(FIND(")",FD150)-(FIND("male,",FD150)+6)))))</f>
        <v/>
      </c>
      <c r="FA150" s="98" t="str">
        <f>IF(EW150="","",(MID(EW150,(SEARCH("^^",SUBSTITUTE(EW150," ","^^",LEN(EW150)-LEN(SUBSTITUTE(EW150," ","")))))+1,99)&amp;"_"&amp;LEFT(EW150,FIND(" ",EW150)-1)&amp;"_"&amp;EX150))</f>
        <v/>
      </c>
      <c r="FC150" s="89"/>
      <c r="FD150" s="158"/>
      <c r="FE150" s="90" t="str">
        <f t="shared" si="282"/>
        <v/>
      </c>
      <c r="FF150" s="91" t="str">
        <f t="shared" si="283"/>
        <v/>
      </c>
      <c r="FG150" s="92" t="str">
        <f t="shared" si="284"/>
        <v/>
      </c>
      <c r="FH150" s="93" t="str">
        <f t="shared" si="285"/>
        <v/>
      </c>
      <c r="FI150" s="94" t="str">
        <f t="shared" si="286"/>
        <v/>
      </c>
      <c r="FJ150" s="95" t="str">
        <f t="shared" si="287"/>
        <v/>
      </c>
      <c r="FK150" s="96" t="str">
        <f t="shared" si="288"/>
        <v/>
      </c>
      <c r="FL150" s="97" t="str">
        <f t="shared" si="289"/>
        <v/>
      </c>
      <c r="FM150" s="98" t="str">
        <f t="shared" si="290"/>
        <v/>
      </c>
      <c r="FO150" s="89"/>
      <c r="FP150" s="217"/>
      <c r="FQ150" s="90" t="str">
        <f>IF(FU150="","",#REF!)</f>
        <v/>
      </c>
      <c r="FR150" s="91" t="str">
        <f>IF(FU150="","",FQ$1)</f>
        <v/>
      </c>
      <c r="FS150" s="92"/>
      <c r="FT150" s="93"/>
      <c r="FU150" s="94" t="str">
        <f>IF(GB150="","",IF(ISNUMBER(SEARCH(":",GB150)),MID(GB150,FIND(":",GB150)+2,FIND("(",GB150)-FIND(":",GB150)-3),LEFT(GB150,FIND("(",GB150)-2)))</f>
        <v/>
      </c>
      <c r="FV150" s="95" t="str">
        <f>IF(GB150="","",MID(GB150,FIND("(",GB150)+1,4))</f>
        <v/>
      </c>
      <c r="FW150" s="96" t="str">
        <f>IF(ISNUMBER(SEARCH("*female*",GB150)),"female",IF(ISNUMBER(SEARCH("*male*",GB150)),"male",""))</f>
        <v/>
      </c>
      <c r="FX150" s="97" t="str">
        <f>IF(GB150="","",IF(ISERROR(MID(GB150,FIND("male,",GB150)+6,(FIND(")",GB150)-(FIND("male,",GB150)+6))))=TRUE,"missing/error",MID(GB150,FIND("male,",GB150)+6,(FIND(")",GB150)-(FIND("male,",GB150)+6)))))</f>
        <v/>
      </c>
      <c r="FY150" s="98" t="str">
        <f>IF(FU150="","",(MID(FU150,(SEARCH("^^",SUBSTITUTE(FU150," ","^^",LEN(FU150)-LEN(SUBSTITUTE(FU150," ","")))))+1,99)&amp;"_"&amp;LEFT(FU150,FIND(" ",FU150)-1)&amp;"_"&amp;FV150))</f>
        <v/>
      </c>
      <c r="GA150" s="89"/>
      <c r="GB150" s="158"/>
      <c r="GC150" s="90" t="str">
        <f>IF(GG150="","",GC$3)</f>
        <v/>
      </c>
      <c r="GD150" s="91" t="str">
        <f>IF(GG150="","",GC$1)</f>
        <v/>
      </c>
      <c r="GE150" s="92"/>
      <c r="GF150" s="93"/>
      <c r="GG150" s="94" t="str">
        <f>IF(GN150="","",IF(ISNUMBER(SEARCH(":",GN150)),MID(GN150,FIND(":",GN150)+2,FIND("(",GN150)-FIND(":",GN150)-3),LEFT(GN150,FIND("(",GN150)-2)))</f>
        <v/>
      </c>
      <c r="GH150" s="95" t="str">
        <f>IF(GN150="","",MID(GN150,FIND("(",GN150)+1,4))</f>
        <v/>
      </c>
      <c r="GI150" s="96" t="str">
        <f>IF(ISNUMBER(SEARCH("*female*",GN150)),"female",IF(ISNUMBER(SEARCH("*male*",GN150)),"male",""))</f>
        <v/>
      </c>
      <c r="GJ150" s="97" t="str">
        <f>IF(GN150="","",IF(ISERROR(MID(GN150,FIND("male,",GN150)+6,(FIND(")",GN150)-(FIND("male,",GN150)+6))))=TRUE,"missing/error",MID(GN150,FIND("male,",GN150)+6,(FIND(")",GN150)-(FIND("male,",GN150)+6)))))</f>
        <v/>
      </c>
      <c r="GK150" s="98" t="str">
        <f>IF(GG150="","",(MID(GG150,(SEARCH("^^",SUBSTITUTE(GG150," ","^^",LEN(GG150)-LEN(SUBSTITUTE(GG150," ","")))))+1,99)&amp;"_"&amp;LEFT(GG150,FIND(" ",GG150)-1)&amp;"_"&amp;GH150))</f>
        <v/>
      </c>
      <c r="GM150" s="89"/>
      <c r="GN150" s="158"/>
      <c r="GO150" s="90" t="str">
        <f>IF(GS150="","",GO$3)</f>
        <v/>
      </c>
      <c r="GP150" s="91" t="str">
        <f>IF(GS150="","",GO$1)</f>
        <v/>
      </c>
      <c r="GQ150" s="92"/>
      <c r="GR150" s="93"/>
      <c r="GS150" s="94" t="str">
        <f>IF(GZ150="","",IF(ISNUMBER(SEARCH(":",GZ150)),MID(GZ150,FIND(":",GZ150)+2,FIND("(",GZ150)-FIND(":",GZ150)-3),LEFT(GZ150,FIND("(",GZ150)-2)))</f>
        <v/>
      </c>
      <c r="GT150" s="95" t="str">
        <f>IF(GZ150="","",MID(GZ150,FIND("(",GZ150)+1,4))</f>
        <v/>
      </c>
      <c r="GU150" s="96" t="str">
        <f>IF(ISNUMBER(SEARCH("*female*",GZ150)),"female",IF(ISNUMBER(SEARCH("*male*",GZ150)),"male",""))</f>
        <v/>
      </c>
      <c r="GV150" s="97" t="str">
        <f>IF(GZ150="","",IF(ISERROR(MID(GZ150,FIND("male,",GZ150)+6,(FIND(")",GZ150)-(FIND("male,",GZ150)+6))))=TRUE,"missing/error",MID(GZ150,FIND("male,",GZ150)+6,(FIND(")",GZ150)-(FIND("male,",GZ150)+6)))))</f>
        <v/>
      </c>
      <c r="GW150" s="98" t="str">
        <f>IF(GS150="","",(MID(GS150,(SEARCH("^^",SUBSTITUTE(GS150," ","^^",LEN(GS150)-LEN(SUBSTITUTE(GS150," ","")))))+1,99)&amp;"_"&amp;LEFT(GS150,FIND(" ",GS150)-1)&amp;"_"&amp;GT150))</f>
        <v/>
      </c>
      <c r="GY150" s="89"/>
      <c r="GZ150" s="158"/>
      <c r="HA150" s="90" t="str">
        <f>IF(HE150="","",HA$3)</f>
        <v/>
      </c>
      <c r="HB150" s="91" t="str">
        <f>IF(HE150="","",HA$1)</f>
        <v/>
      </c>
      <c r="HC150" s="92"/>
      <c r="HD150" s="93"/>
      <c r="HE150" s="94" t="str">
        <f>IF(HL150="","",IF(ISNUMBER(SEARCH(":",HL150)),MID(HL150,FIND(":",HL150)+2,FIND("(",HL150)-FIND(":",HL150)-3),LEFT(HL150,FIND("(",HL150)-2)))</f>
        <v/>
      </c>
      <c r="HF150" s="95" t="str">
        <f>IF(HL150="","",MID(HL150,FIND("(",HL150)+1,4))</f>
        <v/>
      </c>
      <c r="HG150" s="96" t="str">
        <f>IF(ISNUMBER(SEARCH("*female*",HL150)),"female",IF(ISNUMBER(SEARCH("*male*",HL150)),"male",""))</f>
        <v/>
      </c>
      <c r="HH150" s="97" t="str">
        <f>IF(HL150="","",IF(ISERROR(MID(HL150,FIND("male,",HL150)+6,(FIND(")",HL150)-(FIND("male,",HL150)+6))))=TRUE,"missing/error",MID(HL150,FIND("male,",HL150)+6,(FIND(")",HL150)-(FIND("male,",HL150)+6)))))</f>
        <v/>
      </c>
      <c r="HI150" s="98" t="str">
        <f>IF(HE150="","",(MID(HE150,(SEARCH("^^",SUBSTITUTE(HE150," ","^^",LEN(HE150)-LEN(SUBSTITUTE(HE150," ","")))))+1,99)&amp;"_"&amp;LEFT(HE150,FIND(" ",HE150)-1)&amp;"_"&amp;HF150))</f>
        <v/>
      </c>
      <c r="HK150" s="89"/>
      <c r="HL150" s="158"/>
      <c r="HM150" s="90" t="str">
        <f>IF(HQ150="","",HM$3)</f>
        <v/>
      </c>
      <c r="HN150" s="91" t="str">
        <f>IF(HQ150="","",HM$1)</f>
        <v/>
      </c>
      <c r="HO150" s="92"/>
      <c r="HP150" s="93"/>
      <c r="HQ150" s="94" t="str">
        <f>IF(HX150="","",IF(ISNUMBER(SEARCH(":",HX150)),MID(HX150,FIND(":",HX150)+2,FIND("(",HX150)-FIND(":",HX150)-3),LEFT(HX150,FIND("(",HX150)-2)))</f>
        <v/>
      </c>
      <c r="HR150" s="95" t="str">
        <f>IF(HX150="","",MID(HX150,FIND("(",HX150)+1,4))</f>
        <v/>
      </c>
      <c r="HS150" s="96" t="str">
        <f>IF(ISNUMBER(SEARCH("*female*",HX150)),"female",IF(ISNUMBER(SEARCH("*male*",HX150)),"male",""))</f>
        <v/>
      </c>
      <c r="HT150" s="97" t="str">
        <f>IF(HX150="","",IF(ISERROR(MID(HX150,FIND("male,",HX150)+6,(FIND(")",HX150)-(FIND("male,",HX150)+6))))=TRUE,"missing/error",MID(HX150,FIND("male,",HX150)+6,(FIND(")",HX150)-(FIND("male,",HX150)+6)))))</f>
        <v/>
      </c>
      <c r="HU150" s="98" t="str">
        <f>IF(HQ150="","",(MID(HQ150,(SEARCH("^^",SUBSTITUTE(HQ150," ","^^",LEN(HQ150)-LEN(SUBSTITUTE(HQ150," ","")))))+1,99)&amp;"_"&amp;LEFT(HQ150,FIND(" ",HQ150)-1)&amp;"_"&amp;HR150))</f>
        <v/>
      </c>
      <c r="HW150" s="89"/>
      <c r="HX150" s="158"/>
      <c r="HY150" s="90" t="str">
        <f>IF(IC150="","",HY$3)</f>
        <v/>
      </c>
      <c r="HZ150" s="91" t="str">
        <f>IF(IC150="","",HY$1)</f>
        <v/>
      </c>
      <c r="IA150" s="92"/>
      <c r="IB150" s="93"/>
      <c r="IC150" s="94" t="str">
        <f>IF(IJ150="","",IF(ISNUMBER(SEARCH(":",IJ150)),MID(IJ150,FIND(":",IJ150)+2,FIND("(",IJ150)-FIND(":",IJ150)-3),LEFT(IJ150,FIND("(",IJ150)-2)))</f>
        <v/>
      </c>
      <c r="ID150" s="95" t="str">
        <f>IF(IJ150="","",MID(IJ150,FIND("(",IJ150)+1,4))</f>
        <v/>
      </c>
      <c r="IE150" s="96" t="str">
        <f>IF(ISNUMBER(SEARCH("*female*",IJ150)),"female",IF(ISNUMBER(SEARCH("*male*",IJ150)),"male",""))</f>
        <v/>
      </c>
      <c r="IF150" s="97" t="str">
        <f>IF(IJ150="","",IF(ISERROR(MID(IJ150,FIND("male,",IJ150)+6,(FIND(")",IJ150)-(FIND("male,",IJ150)+6))))=TRUE,"missing/error",MID(IJ150,FIND("male,",IJ150)+6,(FIND(")",IJ150)-(FIND("male,",IJ150)+6)))))</f>
        <v/>
      </c>
      <c r="IG150" s="98" t="str">
        <f>IF(IC150="","",(MID(IC150,(SEARCH("^^",SUBSTITUTE(IC150," ","^^",LEN(IC150)-LEN(SUBSTITUTE(IC150," ","")))))+1,99)&amp;"_"&amp;LEFT(IC150,FIND(" ",IC150)-1)&amp;"_"&amp;ID150))</f>
        <v/>
      </c>
      <c r="II150" s="89"/>
      <c r="IJ150" s="158"/>
      <c r="IK150" s="90" t="str">
        <f>IF(IO150="","",IK$3)</f>
        <v/>
      </c>
      <c r="IL150" s="91" t="str">
        <f>IF(IO150="","",IK$1)</f>
        <v/>
      </c>
      <c r="IM150" s="92"/>
      <c r="IN150" s="93"/>
      <c r="IO150" s="94" t="str">
        <f>IF(IV150="","",IF(ISNUMBER(SEARCH(":",IV150)),MID(IV150,FIND(":",IV150)+2,FIND("(",IV150)-FIND(":",IV150)-3),LEFT(IV150,FIND("(",IV150)-2)))</f>
        <v/>
      </c>
      <c r="IP150" s="95" t="str">
        <f>IF(IV150="","",MID(IV150,FIND("(",IV150)+1,4))</f>
        <v/>
      </c>
      <c r="IQ150" s="96" t="str">
        <f>IF(ISNUMBER(SEARCH("*female*",IV150)),"female",IF(ISNUMBER(SEARCH("*male*",IV150)),"male",""))</f>
        <v/>
      </c>
      <c r="IR150" s="97" t="str">
        <f>IF(IV150="","",IF(ISERROR(MID(IV150,FIND("male,",IV150)+6,(FIND(")",IV150)-(FIND("male,",IV150)+6))))=TRUE,"missing/error",MID(IV150,FIND("male,",IV150)+6,(FIND(")",IV150)-(FIND("male,",IV150)+6)))))</f>
        <v/>
      </c>
      <c r="IS150" s="98" t="str">
        <f>IF(IO150="","",(MID(IO150,(SEARCH("^^",SUBSTITUTE(IO150," ","^^",LEN(IO150)-LEN(SUBSTITUTE(IO150," ","")))))+1,99)&amp;"_"&amp;LEFT(IO150,FIND(" ",IO150)-1)&amp;"_"&amp;IP150))</f>
        <v/>
      </c>
      <c r="IU150" s="89"/>
      <c r="IV150" s="158"/>
      <c r="IW150" s="90" t="str">
        <f>IF(JA150="","",IW$3)</f>
        <v/>
      </c>
      <c r="IX150" s="91" t="str">
        <f>IF(JA150="","",IW$1)</f>
        <v/>
      </c>
      <c r="IY150" s="92"/>
      <c r="IZ150" s="93"/>
      <c r="JA150" s="94" t="str">
        <f>IF(JH150="","",IF(ISNUMBER(SEARCH(":",JH150)),MID(JH150,FIND(":",JH150)+2,FIND("(",JH150)-FIND(":",JH150)-3),LEFT(JH150,FIND("(",JH150)-2)))</f>
        <v/>
      </c>
      <c r="JB150" s="95" t="str">
        <f>IF(JH150="","",MID(JH150,FIND("(",JH150)+1,4))</f>
        <v/>
      </c>
      <c r="JC150" s="96" t="str">
        <f>IF(ISNUMBER(SEARCH("*female*",JH150)),"female",IF(ISNUMBER(SEARCH("*male*",JH150)),"male",""))</f>
        <v/>
      </c>
      <c r="JD150" s="97" t="str">
        <f>IF(JH150="","",IF(ISERROR(MID(JH150,FIND("male,",JH150)+6,(FIND(")",JH150)-(FIND("male,",JH150)+6))))=TRUE,"missing/error",MID(JH150,FIND("male,",JH150)+6,(FIND(")",JH150)-(FIND("male,",JH150)+6)))))</f>
        <v/>
      </c>
      <c r="JE150" s="98" t="str">
        <f>IF(JA150="","",(MID(JA150,(SEARCH("^^",SUBSTITUTE(JA150," ","^^",LEN(JA150)-LEN(SUBSTITUTE(JA150," ","")))))+1,99)&amp;"_"&amp;LEFT(JA150,FIND(" ",JA150)-1)&amp;"_"&amp;JB150))</f>
        <v/>
      </c>
      <c r="JG150" s="89"/>
      <c r="JH150" s="146"/>
      <c r="JI150" s="90" t="str">
        <f>IF(JM150="","",JI$3)</f>
        <v/>
      </c>
      <c r="JJ150" s="91" t="str">
        <f>IF(JM150="","",JI$1)</f>
        <v/>
      </c>
      <c r="JK150" s="92"/>
      <c r="JL150" s="93"/>
      <c r="JM150" s="94" t="str">
        <f>IF(JT150="","",IF(ISNUMBER(SEARCH(":",JT150)),MID(JT150,FIND(":",JT150)+2,FIND("(",JT150)-FIND(":",JT150)-3),LEFT(JT150,FIND("(",JT150)-2)))</f>
        <v/>
      </c>
      <c r="JN150" s="95" t="str">
        <f>IF(JT150="","",MID(JT150,FIND("(",JT150)+1,4))</f>
        <v/>
      </c>
      <c r="JO150" s="96" t="str">
        <f>IF(ISNUMBER(SEARCH("*female*",JT150)),"female",IF(ISNUMBER(SEARCH("*male*",JT150)),"male",""))</f>
        <v/>
      </c>
      <c r="JP150" s="97" t="str">
        <f>IF(JT150="","",IF(ISERROR(MID(JT150,FIND("male,",JT150)+6,(FIND(")",JT150)-(FIND("male,",JT150)+6))))=TRUE,"missing/error",MID(JT150,FIND("male,",JT150)+6,(FIND(")",JT150)-(FIND("male,",JT150)+6)))))</f>
        <v/>
      </c>
      <c r="JQ150" s="98" t="str">
        <f>IF(JM150="","",(MID(JM150,(SEARCH("^^",SUBSTITUTE(JM150," ","^^",LEN(JM150)-LEN(SUBSTITUTE(JM150," ","")))))+1,99)&amp;"_"&amp;LEFT(JM150,FIND(" ",JM150)-1)&amp;"_"&amp;JN150))</f>
        <v/>
      </c>
      <c r="JS150" s="89"/>
      <c r="JT150" s="146"/>
      <c r="JU150" s="90" t="str">
        <f>IF(JY150="","",JU$3)</f>
        <v/>
      </c>
      <c r="JV150" s="91" t="str">
        <f>IF(JY150="","",JU$1)</f>
        <v/>
      </c>
      <c r="JW150" s="92"/>
      <c r="JX150" s="93"/>
      <c r="JY150" s="94" t="str">
        <f>IF(KF150="","",IF(ISNUMBER(SEARCH(":",KF150)),MID(KF150,FIND(":",KF150)+2,FIND("(",KF150)-FIND(":",KF150)-3),LEFT(KF150,FIND("(",KF150)-2)))</f>
        <v/>
      </c>
      <c r="JZ150" s="95" t="str">
        <f>IF(KF150="","",MID(KF150,FIND("(",KF150)+1,4))</f>
        <v/>
      </c>
      <c r="KA150" s="96" t="str">
        <f>IF(ISNUMBER(SEARCH("*female*",KF150)),"female",IF(ISNUMBER(SEARCH("*male*",KF150)),"male",""))</f>
        <v/>
      </c>
      <c r="KB150" s="97" t="str">
        <f>IF(KF150="","",IF(ISERROR(MID(KF150,FIND("male,",KF150)+6,(FIND(")",KF150)-(FIND("male,",KF150)+6))))=TRUE,"missing/error",MID(KF150,FIND("male,",KF150)+6,(FIND(")",KF150)-(FIND("male,",KF150)+6)))))</f>
        <v/>
      </c>
      <c r="KC150" s="98" t="str">
        <f>IF(JY150="","",(MID(JY150,(SEARCH("^^",SUBSTITUTE(JY150," ","^^",LEN(JY150)-LEN(SUBSTITUTE(JY150," ","")))))+1,99)&amp;"_"&amp;LEFT(JY150,FIND(" ",JY150)-1)&amp;"_"&amp;JZ150))</f>
        <v/>
      </c>
      <c r="KE150" s="89"/>
      <c r="KF150" s="146"/>
    </row>
    <row r="151" spans="1:292" ht="13.5" customHeight="1">
      <c r="A151" s="16"/>
      <c r="B151" s="2" t="s">
        <v>1691</v>
      </c>
      <c r="E151" s="90"/>
      <c r="F151" s="91"/>
      <c r="G151" s="92"/>
      <c r="H151" s="93"/>
      <c r="I151" s="94"/>
      <c r="J151" s="95"/>
      <c r="K151" s="96"/>
      <c r="L151" s="97"/>
      <c r="M151" s="98"/>
      <c r="O151" s="89"/>
      <c r="P151" s="158"/>
      <c r="Q151" s="90"/>
      <c r="R151" s="91"/>
      <c r="S151" s="92"/>
      <c r="T151" s="93"/>
      <c r="U151" s="94"/>
      <c r="V151" s="95"/>
      <c r="W151" s="96"/>
      <c r="X151" s="97"/>
      <c r="Y151" s="98"/>
      <c r="AA151" s="89"/>
      <c r="AB151" s="158"/>
      <c r="AC151" s="90"/>
      <c r="AD151" s="91"/>
      <c r="AE151" s="92"/>
      <c r="AF151" s="93"/>
      <c r="AG151" s="94"/>
      <c r="AH151" s="95"/>
      <c r="AI151" s="96"/>
      <c r="AJ151" s="97"/>
      <c r="AK151" s="98"/>
      <c r="AM151" s="89"/>
      <c r="AN151" s="158"/>
      <c r="AO151" s="90"/>
      <c r="AP151" s="91"/>
      <c r="AQ151" s="92"/>
      <c r="AR151" s="93"/>
      <c r="AS151" s="94"/>
      <c r="AT151" s="95"/>
      <c r="AU151" s="96"/>
      <c r="AV151" s="97"/>
      <c r="AW151" s="98"/>
      <c r="AY151" s="89"/>
      <c r="AZ151" s="158"/>
      <c r="BA151" s="90"/>
      <c r="BB151" s="91"/>
      <c r="BC151" s="92"/>
      <c r="BD151" s="93"/>
      <c r="BE151" s="94"/>
      <c r="BF151" s="95"/>
      <c r="BG151" s="96"/>
      <c r="BH151" s="97"/>
      <c r="BI151" s="98"/>
      <c r="BK151" s="89"/>
      <c r="BL151" s="158"/>
      <c r="BM151" s="90"/>
      <c r="BN151" s="91"/>
      <c r="BO151" s="92"/>
      <c r="BP151" s="93"/>
      <c r="BQ151" s="94"/>
      <c r="BR151" s="95"/>
      <c r="BS151" s="96"/>
      <c r="BT151" s="97"/>
      <c r="BU151" s="98"/>
      <c r="BW151" s="89"/>
      <c r="BX151" s="158"/>
      <c r="BY151" s="90"/>
      <c r="BZ151" s="91"/>
      <c r="CA151" s="92"/>
      <c r="CB151" s="93"/>
      <c r="CC151" s="94"/>
      <c r="CD151" s="95"/>
      <c r="CE151" s="96"/>
      <c r="CF151" s="97"/>
      <c r="CG151" s="98"/>
      <c r="CI151" s="89"/>
      <c r="CJ151" s="158"/>
      <c r="CK151" s="90"/>
      <c r="CL151" s="91"/>
      <c r="CM151" s="92"/>
      <c r="CN151" s="93"/>
      <c r="CO151" s="94"/>
      <c r="CP151" s="95"/>
      <c r="CQ151" s="96"/>
      <c r="CR151" s="97"/>
      <c r="CS151" s="98"/>
      <c r="CU151" s="89"/>
      <c r="CV151" s="158"/>
      <c r="CW151" s="90"/>
      <c r="CX151" s="91"/>
      <c r="CY151" s="92"/>
      <c r="CZ151" s="93"/>
      <c r="DA151" s="94"/>
      <c r="DB151" s="95"/>
      <c r="DC151" s="96"/>
      <c r="DD151" s="97"/>
      <c r="DE151" s="98"/>
      <c r="DG151" s="89"/>
      <c r="DH151" s="158"/>
      <c r="DI151" s="90"/>
      <c r="DJ151" s="91"/>
      <c r="DK151" s="92"/>
      <c r="DL151" s="93"/>
      <c r="DM151" s="94"/>
      <c r="DN151" s="95"/>
      <c r="DO151" s="96"/>
      <c r="DP151" s="97"/>
      <c r="DQ151" s="98"/>
      <c r="DS151" s="89"/>
      <c r="DT151" s="158"/>
      <c r="DU151" s="90"/>
      <c r="DV151" s="91"/>
      <c r="DW151" s="92"/>
      <c r="DX151" s="93"/>
      <c r="DY151" s="94"/>
      <c r="DZ151" s="95"/>
      <c r="EA151" s="96"/>
      <c r="EB151" s="97"/>
      <c r="EC151" s="98"/>
      <c r="EE151" s="89"/>
      <c r="EF151" s="158"/>
      <c r="EG151" s="90"/>
      <c r="EH151" s="91"/>
      <c r="EI151" s="92"/>
      <c r="EJ151" s="93"/>
      <c r="EK151" s="94"/>
      <c r="EL151" s="95"/>
      <c r="EM151" s="96"/>
      <c r="EN151" s="97"/>
      <c r="EO151" s="98"/>
      <c r="EQ151" s="89"/>
      <c r="ER151" s="158"/>
      <c r="ES151" s="90"/>
      <c r="ET151" s="91"/>
      <c r="EU151" s="92"/>
      <c r="EV151" s="93"/>
      <c r="EW151" s="94"/>
      <c r="EX151" s="95"/>
      <c r="EY151" s="96"/>
      <c r="EZ151" s="97"/>
      <c r="FA151" s="98"/>
      <c r="FC151" s="89"/>
      <c r="FD151" s="158"/>
      <c r="FE151" s="90">
        <f t="shared" si="282"/>
        <v>45291</v>
      </c>
      <c r="FF151" s="91" t="str">
        <f t="shared" si="283"/>
        <v>De Croo I</v>
      </c>
      <c r="FG151" s="92">
        <f t="shared" si="284"/>
        <v>44105</v>
      </c>
      <c r="FH151" s="93">
        <f t="shared" si="285"/>
        <v>45291</v>
      </c>
      <c r="FI151" s="94" t="str">
        <f t="shared" si="286"/>
        <v>Petra De Sutter</v>
      </c>
      <c r="FJ151" s="95" t="str">
        <f t="shared" si="287"/>
        <v>1963</v>
      </c>
      <c r="FK151" s="96" t="str">
        <f t="shared" si="288"/>
        <v>female</v>
      </c>
      <c r="FL151" s="97" t="str">
        <f t="shared" si="289"/>
        <v>be_g01</v>
      </c>
      <c r="FM151" s="98" t="str">
        <f t="shared" si="290"/>
        <v>Sutter_Petra_1963</v>
      </c>
      <c r="FO151" s="89"/>
      <c r="FP151" s="158" t="s">
        <v>1621</v>
      </c>
      <c r="FQ151" s="90"/>
      <c r="FR151" s="91"/>
      <c r="FS151" s="92"/>
      <c r="FT151" s="93"/>
      <c r="FU151" s="94"/>
      <c r="FV151" s="95"/>
      <c r="FW151" s="96"/>
      <c r="FX151" s="97"/>
      <c r="FY151" s="98"/>
      <c r="GA151" s="89"/>
      <c r="GB151" s="158"/>
      <c r="GC151" s="90"/>
      <c r="GD151" s="91"/>
      <c r="GE151" s="92"/>
      <c r="GF151" s="93"/>
      <c r="GG151" s="94"/>
      <c r="GH151" s="95"/>
      <c r="GI151" s="96"/>
      <c r="GJ151" s="97"/>
      <c r="GK151" s="98"/>
      <c r="GM151" s="89"/>
      <c r="GN151" s="158"/>
      <c r="GO151" s="90"/>
      <c r="GP151" s="91"/>
      <c r="GQ151" s="92"/>
      <c r="GR151" s="93"/>
      <c r="GS151" s="94"/>
      <c r="GT151" s="95"/>
      <c r="GU151" s="96"/>
      <c r="GV151" s="97"/>
      <c r="GW151" s="98"/>
      <c r="GY151" s="89"/>
      <c r="GZ151" s="158"/>
      <c r="HA151" s="90"/>
      <c r="HB151" s="91"/>
      <c r="HC151" s="92"/>
      <c r="HD151" s="93"/>
      <c r="HE151" s="94"/>
      <c r="HF151" s="95"/>
      <c r="HG151" s="96"/>
      <c r="HH151" s="97"/>
      <c r="HI151" s="98"/>
      <c r="HK151" s="89"/>
      <c r="HL151" s="158"/>
      <c r="HM151" s="90"/>
      <c r="HN151" s="91"/>
      <c r="HO151" s="92"/>
      <c r="HP151" s="93"/>
      <c r="HQ151" s="94"/>
      <c r="HR151" s="95"/>
      <c r="HS151" s="96"/>
      <c r="HT151" s="97"/>
      <c r="HU151" s="98"/>
      <c r="HW151" s="89"/>
      <c r="HX151" s="158"/>
      <c r="HY151" s="90"/>
      <c r="HZ151" s="91"/>
      <c r="IA151" s="92"/>
      <c r="IB151" s="93"/>
      <c r="IC151" s="94"/>
      <c r="ID151" s="95"/>
      <c r="IE151" s="96"/>
      <c r="IF151" s="97"/>
      <c r="IG151" s="98"/>
      <c r="II151" s="89"/>
      <c r="IJ151" s="158"/>
      <c r="IK151" s="90"/>
      <c r="IL151" s="91"/>
      <c r="IM151" s="92"/>
      <c r="IN151" s="93"/>
      <c r="IO151" s="94"/>
      <c r="IP151" s="95"/>
      <c r="IQ151" s="96"/>
      <c r="IR151" s="97"/>
      <c r="IS151" s="98"/>
      <c r="IU151" s="89"/>
      <c r="IV151" s="158"/>
      <c r="IW151" s="90"/>
      <c r="IX151" s="91"/>
      <c r="IY151" s="92"/>
      <c r="IZ151" s="93"/>
      <c r="JA151" s="94"/>
      <c r="JB151" s="95"/>
      <c r="JC151" s="96"/>
      <c r="JD151" s="97"/>
      <c r="JE151" s="98"/>
      <c r="JG151" s="89"/>
      <c r="JH151" s="146"/>
      <c r="JI151" s="90"/>
      <c r="JJ151" s="91"/>
      <c r="JK151" s="92"/>
      <c r="JL151" s="93"/>
      <c r="JM151" s="94"/>
      <c r="JN151" s="95"/>
      <c r="JO151" s="96"/>
      <c r="JP151" s="97"/>
      <c r="JQ151" s="98"/>
      <c r="JS151" s="89"/>
      <c r="JT151" s="146"/>
      <c r="JU151" s="90"/>
      <c r="JV151" s="91"/>
      <c r="JW151" s="92"/>
      <c r="JX151" s="93"/>
      <c r="JY151" s="94"/>
      <c r="JZ151" s="95"/>
      <c r="KA151" s="96"/>
      <c r="KB151" s="97"/>
      <c r="KC151" s="98"/>
      <c r="KE151" s="89"/>
      <c r="KF151" s="146"/>
    </row>
    <row r="152" spans="1:292" ht="13.5" customHeight="1">
      <c r="A152" s="16"/>
      <c r="B152" s="89" t="s">
        <v>1263</v>
      </c>
      <c r="C152" s="2" t="s">
        <v>1264</v>
      </c>
      <c r="D152" s="158"/>
      <c r="E152" s="90"/>
      <c r="F152" s="91"/>
      <c r="G152" s="92"/>
      <c r="H152" s="93"/>
      <c r="I152" s="94"/>
      <c r="J152" s="95"/>
      <c r="K152" s="96"/>
      <c r="L152" s="97"/>
      <c r="M152" s="98"/>
      <c r="O152" s="89"/>
      <c r="P152" s="158"/>
      <c r="Q152" s="90"/>
      <c r="R152" s="91"/>
      <c r="S152" s="92"/>
      <c r="T152" s="93"/>
      <c r="U152" s="94"/>
      <c r="V152" s="95"/>
      <c r="W152" s="96"/>
      <c r="X152" s="97"/>
      <c r="Y152" s="98"/>
      <c r="AA152" s="89"/>
      <c r="AB152" s="158"/>
      <c r="AC152" s="90"/>
      <c r="AD152" s="91"/>
      <c r="AE152" s="92"/>
      <c r="AF152" s="93"/>
      <c r="AG152" s="94"/>
      <c r="AH152" s="95"/>
      <c r="AI152" s="96"/>
      <c r="AJ152" s="97"/>
      <c r="AK152" s="98"/>
      <c r="AM152" s="89"/>
      <c r="AN152" s="158"/>
      <c r="AO152" s="90"/>
      <c r="AP152" s="91"/>
      <c r="AQ152" s="92"/>
      <c r="AR152" s="93"/>
      <c r="AS152" s="94"/>
      <c r="AT152" s="95"/>
      <c r="AU152" s="96"/>
      <c r="AV152" s="97"/>
      <c r="AW152" s="98"/>
      <c r="AY152" s="89"/>
      <c r="AZ152" s="158"/>
      <c r="BA152" s="90"/>
      <c r="BB152" s="91"/>
      <c r="BC152" s="92"/>
      <c r="BD152" s="93"/>
      <c r="BE152" s="94"/>
      <c r="BF152" s="95"/>
      <c r="BG152" s="96"/>
      <c r="BH152" s="97"/>
      <c r="BI152" s="98"/>
      <c r="BK152" s="89"/>
      <c r="BL152" s="158"/>
      <c r="BM152" s="90"/>
      <c r="BN152" s="91"/>
      <c r="BO152" s="92"/>
      <c r="BP152" s="93"/>
      <c r="BQ152" s="94"/>
      <c r="BR152" s="95"/>
      <c r="BS152" s="96"/>
      <c r="BT152" s="97"/>
      <c r="BU152" s="98"/>
      <c r="BW152" s="89"/>
      <c r="BX152" s="158"/>
      <c r="BY152" s="90"/>
      <c r="BZ152" s="91"/>
      <c r="CA152" s="92"/>
      <c r="CB152" s="93"/>
      <c r="CC152" s="94"/>
      <c r="CD152" s="95"/>
      <c r="CE152" s="96"/>
      <c r="CF152" s="97"/>
      <c r="CG152" s="98"/>
      <c r="CI152" s="89"/>
      <c r="CJ152" s="158"/>
      <c r="CK152" s="90"/>
      <c r="CL152" s="91"/>
      <c r="CM152" s="92"/>
      <c r="CN152" s="93"/>
      <c r="CO152" s="94"/>
      <c r="CP152" s="95"/>
      <c r="CQ152" s="96"/>
      <c r="CR152" s="97"/>
      <c r="CS152" s="98"/>
      <c r="CU152" s="89"/>
      <c r="CV152" s="158"/>
      <c r="CW152" s="90"/>
      <c r="CX152" s="91"/>
      <c r="CY152" s="92"/>
      <c r="CZ152" s="93"/>
      <c r="DA152" s="94"/>
      <c r="DB152" s="95"/>
      <c r="DC152" s="96"/>
      <c r="DD152" s="97"/>
      <c r="DE152" s="98"/>
      <c r="DG152" s="89"/>
      <c r="DH152" s="158"/>
      <c r="DI152" s="90"/>
      <c r="DJ152" s="91"/>
      <c r="DK152" s="92"/>
      <c r="DL152" s="313"/>
      <c r="DM152" s="94"/>
      <c r="DN152" s="95"/>
      <c r="DO152" s="96"/>
      <c r="DP152" s="97"/>
      <c r="DQ152" s="98"/>
      <c r="DS152" s="89"/>
      <c r="DT152" s="158"/>
      <c r="DU152" s="90">
        <f>IF(DY152="","",DU$3)</f>
        <v>41923</v>
      </c>
      <c r="DV152" s="91" t="str">
        <f>IF(DY152="","",DU$1)</f>
        <v>Di Rupo I</v>
      </c>
      <c r="DW152" s="92">
        <f>IF(DY152="","",DU$2)</f>
        <v>40883</v>
      </c>
      <c r="DX152" s="93">
        <v>41291</v>
      </c>
      <c r="DY152" s="94" t="str">
        <f>IF(EF152="","",IF(ISNUMBER(SEARCH(":",EF152)),MID(EF152,FIND(":",EF152)+2,FIND("(",EF152)-FIND(":",EF152)-3),LEFT(EF152,FIND("(",EF152)-2)))</f>
        <v>Paul Magnette</v>
      </c>
      <c r="DZ152" s="95" t="str">
        <f>IF(EF152="","",MID(EF152,FIND("(",EF152)+1,4))</f>
        <v>1971</v>
      </c>
      <c r="EA152" s="96" t="str">
        <f>IF(ISNUMBER(SEARCH("*female*",EF152)),"female",IF(ISNUMBER(SEARCH("*male*",EF152)),"male",""))</f>
        <v>male</v>
      </c>
      <c r="EB152" s="97" t="s">
        <v>323</v>
      </c>
      <c r="EC152" s="98" t="str">
        <f>IF(DY152="","",(MID(DY152,(SEARCH("^^",SUBSTITUTE(DY152," ","^^",LEN(DY152)-LEN(SUBSTITUTE(DY152," ","")))))+1,99)&amp;"_"&amp;LEFT(DY152,FIND(" ",DY152)-1)&amp;"_"&amp;DZ152))</f>
        <v>Magnette_Paul_1971</v>
      </c>
      <c r="EE152" s="89"/>
      <c r="EF152" s="158" t="s">
        <v>1265</v>
      </c>
      <c r="EG152" s="90" t="str">
        <f t="shared" ref="EG152:EG158" si="502">IF(EK152="","",EG$3)</f>
        <v/>
      </c>
      <c r="EH152" s="91" t="str">
        <f t="shared" ref="EH152:EH158" si="503">IF(EK152="","",EG$1)</f>
        <v/>
      </c>
      <c r="EI152" s="92" t="str">
        <f t="shared" ref="EI152:EI157" si="504">IF(EK152="","",EG$2)</f>
        <v/>
      </c>
      <c r="EJ152" s="93" t="str">
        <f>IF(EK152="","",EG$3)</f>
        <v/>
      </c>
      <c r="EK152" s="94" t="str">
        <f t="shared" ref="EK152:EK158" si="505">IF(ER152="","",IF(ISNUMBER(SEARCH(":",ER152)),MID(ER152,FIND(":",ER152)+2,FIND("(",ER152)-FIND(":",ER152)-3),LEFT(ER152,FIND("(",ER152)-2)))</f>
        <v/>
      </c>
      <c r="EL152" s="95" t="str">
        <f t="shared" ref="EL152:EL158" si="506">IF(ER152="","",MID(ER152,FIND("(",ER152)+1,4))</f>
        <v/>
      </c>
      <c r="EM152" s="96" t="str">
        <f t="shared" ref="EM152:EM158" si="507">IF(ISNUMBER(SEARCH("*female*",ER152)),"female",IF(ISNUMBER(SEARCH("*male*",ER152)),"male",""))</f>
        <v/>
      </c>
      <c r="EN152" s="97" t="str">
        <f t="shared" ref="EN152:EN158" si="508">IF(ER152="","",IF(ISERROR(MID(ER152,FIND("male,",ER152)+6,(FIND(")",ER152)-(FIND("male,",ER152)+6))))=TRUE,"missing/error",MID(ER152,FIND("male,",ER152)+6,(FIND(")",ER152)-(FIND("male,",ER152)+6)))))</f>
        <v/>
      </c>
      <c r="EO152" s="98" t="str">
        <f t="shared" ref="EO152:EO158" si="509">IF(EK152="","",(MID(EK152,(SEARCH("^^",SUBSTITUTE(EK152," ","^^",LEN(EK152)-LEN(SUBSTITUTE(EK152," ","")))))+1,99)&amp;"_"&amp;LEFT(EK152,FIND(" ",EK152)-1)&amp;"_"&amp;EL152))</f>
        <v/>
      </c>
      <c r="EQ152" s="89"/>
      <c r="ER152" s="158"/>
      <c r="ES152" s="90"/>
      <c r="ET152" s="91"/>
      <c r="EU152" s="92"/>
      <c r="EV152" s="93"/>
      <c r="EW152" s="94"/>
      <c r="EX152" s="95"/>
      <c r="EY152" s="96"/>
      <c r="EZ152" s="97"/>
      <c r="FA152" s="98"/>
      <c r="FC152" s="89"/>
      <c r="FD152" s="158"/>
      <c r="FE152" s="90" t="str">
        <f t="shared" si="282"/>
        <v/>
      </c>
      <c r="FF152" s="91" t="str">
        <f t="shared" si="283"/>
        <v/>
      </c>
      <c r="FG152" s="92" t="str">
        <f t="shared" si="284"/>
        <v/>
      </c>
      <c r="FH152" s="93" t="str">
        <f t="shared" si="285"/>
        <v/>
      </c>
      <c r="FI152" s="94" t="str">
        <f t="shared" si="286"/>
        <v/>
      </c>
      <c r="FJ152" s="95" t="str">
        <f t="shared" si="287"/>
        <v/>
      </c>
      <c r="FK152" s="96" t="str">
        <f t="shared" si="288"/>
        <v/>
      </c>
      <c r="FL152" s="97" t="str">
        <f t="shared" si="289"/>
        <v/>
      </c>
      <c r="FM152" s="98" t="str">
        <f t="shared" si="290"/>
        <v/>
      </c>
      <c r="FO152" s="89"/>
      <c r="FP152" s="217"/>
      <c r="FQ152" s="90"/>
      <c r="FR152" s="91"/>
      <c r="FS152" s="92"/>
      <c r="FT152" s="93"/>
      <c r="FU152" s="94"/>
      <c r="FV152" s="95"/>
      <c r="FW152" s="96"/>
      <c r="FX152" s="97"/>
      <c r="FY152" s="98"/>
      <c r="GA152" s="89"/>
      <c r="GB152" s="158"/>
      <c r="GC152" s="90"/>
      <c r="GD152" s="91"/>
      <c r="GE152" s="92"/>
      <c r="GF152" s="93"/>
      <c r="GG152" s="94"/>
      <c r="GH152" s="95"/>
      <c r="GI152" s="96"/>
      <c r="GJ152" s="97"/>
      <c r="GK152" s="98"/>
      <c r="GM152" s="89"/>
      <c r="GN152" s="158"/>
      <c r="GO152" s="90"/>
      <c r="GP152" s="91"/>
      <c r="GQ152" s="92"/>
      <c r="GR152" s="93"/>
      <c r="GS152" s="94"/>
      <c r="GT152" s="95"/>
      <c r="GU152" s="96"/>
      <c r="GV152" s="97"/>
      <c r="GW152" s="98"/>
      <c r="GY152" s="89"/>
      <c r="GZ152" s="158"/>
      <c r="HA152" s="90"/>
      <c r="HB152" s="91"/>
      <c r="HC152" s="92"/>
      <c r="HD152" s="93"/>
      <c r="HE152" s="94"/>
      <c r="HF152" s="95"/>
      <c r="HG152" s="96"/>
      <c r="HH152" s="97"/>
      <c r="HI152" s="98"/>
      <c r="HK152" s="89"/>
      <c r="HL152" s="158"/>
      <c r="HM152" s="90"/>
      <c r="HN152" s="91"/>
      <c r="HO152" s="92"/>
      <c r="HP152" s="93"/>
      <c r="HQ152" s="94"/>
      <c r="HR152" s="95"/>
      <c r="HS152" s="96"/>
      <c r="HT152" s="97"/>
      <c r="HU152" s="98"/>
      <c r="HW152" s="89"/>
      <c r="HX152" s="158"/>
      <c r="HY152" s="90"/>
      <c r="HZ152" s="91"/>
      <c r="IA152" s="92"/>
      <c r="IB152" s="93"/>
      <c r="IC152" s="94"/>
      <c r="ID152" s="95"/>
      <c r="IE152" s="96"/>
      <c r="IF152" s="97"/>
      <c r="IG152" s="98"/>
      <c r="II152" s="89"/>
      <c r="IJ152" s="158"/>
      <c r="IK152" s="90"/>
      <c r="IL152" s="91"/>
      <c r="IM152" s="92"/>
      <c r="IN152" s="93"/>
      <c r="IO152" s="94"/>
      <c r="IP152" s="95"/>
      <c r="IQ152" s="96"/>
      <c r="IR152" s="97"/>
      <c r="IS152" s="98"/>
      <c r="IU152" s="89"/>
      <c r="IV152" s="158"/>
      <c r="IW152" s="90"/>
      <c r="IX152" s="91"/>
      <c r="IY152" s="92"/>
      <c r="IZ152" s="93"/>
      <c r="JA152" s="94"/>
      <c r="JB152" s="95"/>
      <c r="JC152" s="96"/>
      <c r="JD152" s="97"/>
      <c r="JE152" s="98"/>
      <c r="JG152" s="89"/>
      <c r="JH152" s="146"/>
      <c r="JI152" s="90"/>
      <c r="JJ152" s="91"/>
      <c r="JK152" s="92"/>
      <c r="JL152" s="93"/>
      <c r="JM152" s="94"/>
      <c r="JN152" s="95"/>
      <c r="JO152" s="96"/>
      <c r="JP152" s="97"/>
      <c r="JQ152" s="98"/>
      <c r="JS152" s="89"/>
      <c r="JT152" s="146"/>
      <c r="JU152" s="90"/>
      <c r="JV152" s="91"/>
      <c r="JW152" s="92"/>
      <c r="JX152" s="93"/>
      <c r="JY152" s="94"/>
      <c r="JZ152" s="95"/>
      <c r="KA152" s="96"/>
      <c r="KB152" s="97"/>
      <c r="KC152" s="98"/>
      <c r="KE152" s="89"/>
      <c r="KF152" s="146"/>
    </row>
    <row r="153" spans="1:292" ht="13.5" customHeight="1">
      <c r="A153" s="16"/>
      <c r="B153" s="89" t="s">
        <v>1263</v>
      </c>
      <c r="C153" s="2" t="s">
        <v>1264</v>
      </c>
      <c r="D153" s="158"/>
      <c r="E153" s="90"/>
      <c r="F153" s="91"/>
      <c r="G153" s="92"/>
      <c r="H153" s="93"/>
      <c r="I153" s="94"/>
      <c r="J153" s="95"/>
      <c r="K153" s="96"/>
      <c r="L153" s="97"/>
      <c r="M153" s="98"/>
      <c r="O153" s="89"/>
      <c r="P153" s="158"/>
      <c r="Q153" s="90"/>
      <c r="R153" s="91"/>
      <c r="S153" s="92"/>
      <c r="T153" s="93"/>
      <c r="U153" s="94"/>
      <c r="V153" s="95"/>
      <c r="W153" s="96"/>
      <c r="X153" s="97"/>
      <c r="Y153" s="98"/>
      <c r="AA153" s="89"/>
      <c r="AB153" s="158"/>
      <c r="AC153" s="90"/>
      <c r="AD153" s="91"/>
      <c r="AE153" s="92"/>
      <c r="AF153" s="93"/>
      <c r="AG153" s="94"/>
      <c r="AH153" s="95"/>
      <c r="AI153" s="96"/>
      <c r="AJ153" s="97"/>
      <c r="AK153" s="98"/>
      <c r="AM153" s="89"/>
      <c r="AN153" s="158"/>
      <c r="AO153" s="90"/>
      <c r="AP153" s="91"/>
      <c r="AQ153" s="92"/>
      <c r="AR153" s="93"/>
      <c r="AS153" s="94"/>
      <c r="AT153" s="95"/>
      <c r="AU153" s="96"/>
      <c r="AV153" s="97"/>
      <c r="AW153" s="98"/>
      <c r="AY153" s="89"/>
      <c r="AZ153" s="158"/>
      <c r="BA153" s="90"/>
      <c r="BB153" s="91"/>
      <c r="BC153" s="92"/>
      <c r="BD153" s="93"/>
      <c r="BE153" s="94"/>
      <c r="BF153" s="95"/>
      <c r="BG153" s="96"/>
      <c r="BH153" s="97"/>
      <c r="BI153" s="98"/>
      <c r="BK153" s="89"/>
      <c r="BL153" s="158"/>
      <c r="BM153" s="90"/>
      <c r="BN153" s="91"/>
      <c r="BO153" s="92"/>
      <c r="BP153" s="93"/>
      <c r="BQ153" s="94"/>
      <c r="BR153" s="95"/>
      <c r="BS153" s="96"/>
      <c r="BT153" s="97"/>
      <c r="BU153" s="98"/>
      <c r="BW153" s="89"/>
      <c r="BX153" s="158"/>
      <c r="BY153" s="90"/>
      <c r="BZ153" s="91"/>
      <c r="CA153" s="92"/>
      <c r="CB153" s="93"/>
      <c r="CC153" s="94"/>
      <c r="CD153" s="95"/>
      <c r="CE153" s="96"/>
      <c r="CF153" s="97"/>
      <c r="CG153" s="98"/>
      <c r="CI153" s="89"/>
      <c r="CJ153" s="158"/>
      <c r="CK153" s="90"/>
      <c r="CL153" s="91"/>
      <c r="CM153" s="92"/>
      <c r="CN153" s="93"/>
      <c r="CO153" s="94"/>
      <c r="CP153" s="95"/>
      <c r="CQ153" s="96"/>
      <c r="CR153" s="97"/>
      <c r="CS153" s="98"/>
      <c r="CU153" s="89"/>
      <c r="CV153" s="158"/>
      <c r="CW153" s="90"/>
      <c r="CX153" s="91"/>
      <c r="CY153" s="92"/>
      <c r="CZ153" s="93"/>
      <c r="DA153" s="94"/>
      <c r="DB153" s="95"/>
      <c r="DC153" s="96"/>
      <c r="DD153" s="97"/>
      <c r="DE153" s="98"/>
      <c r="DG153" s="89"/>
      <c r="DH153" s="158"/>
      <c r="DI153" s="90"/>
      <c r="DJ153" s="91"/>
      <c r="DK153" s="92"/>
      <c r="DL153" s="93"/>
      <c r="DM153" s="94"/>
      <c r="DN153" s="95"/>
      <c r="DO153" s="96"/>
      <c r="DP153" s="97"/>
      <c r="DQ153" s="98"/>
      <c r="DS153" s="89"/>
      <c r="DT153" s="158"/>
      <c r="DU153" s="90">
        <f>IF(DY153="","",DU$3)</f>
        <v>41923</v>
      </c>
      <c r="DV153" s="91" t="str">
        <f>IF(DY153="","",DU$1)</f>
        <v>Di Rupo I</v>
      </c>
      <c r="DW153" s="93">
        <v>41291</v>
      </c>
      <c r="DX153" s="93">
        <f>IF(DY153="","",DU$3)</f>
        <v>41923</v>
      </c>
      <c r="DY153" s="94" t="str">
        <f>IF(EF153="","",IF(ISNUMBER(SEARCH(":",EF153)),MID(EF153,FIND(":",EF153)+2,FIND("(",EF153)-FIND(":",EF153)-3),LEFT(EF153,FIND("(",EF153)-2)))</f>
        <v>Jean-Pascal Labille</v>
      </c>
      <c r="DZ153" s="95" t="str">
        <f>IF(EF153="","",MID(EF153,FIND("(",EF153)+1,4))</f>
        <v>1961</v>
      </c>
      <c r="EA153" s="96" t="str">
        <f>IF(ISNUMBER(SEARCH("*female*",EF153)),"female",IF(ISNUMBER(SEARCH("*male*",EF153)),"male",""))</f>
        <v>male</v>
      </c>
      <c r="EB153" s="97" t="s">
        <v>323</v>
      </c>
      <c r="EC153" s="98" t="str">
        <f>IF(DY153="","",(MID(DY153,(SEARCH("^^",SUBSTITUTE(DY153," ","^^",LEN(DY153)-LEN(SUBSTITUTE(DY153," ","")))))+1,99)&amp;"_"&amp;LEFT(DY153,FIND(" ",DY153)-1)&amp;"_"&amp;DZ153))</f>
        <v>Labille_Jean-Pascal_1961</v>
      </c>
      <c r="EE153" s="89"/>
      <c r="EF153" s="158" t="s">
        <v>1266</v>
      </c>
      <c r="EG153" s="90" t="str">
        <f t="shared" si="502"/>
        <v/>
      </c>
      <c r="EH153" s="91" t="str">
        <f t="shared" si="503"/>
        <v/>
      </c>
      <c r="EI153" s="92" t="str">
        <f t="shared" si="504"/>
        <v/>
      </c>
      <c r="EJ153" s="93" t="str">
        <f>IF(EK153="","",EG$3)</f>
        <v/>
      </c>
      <c r="EK153" s="94" t="str">
        <f t="shared" si="505"/>
        <v/>
      </c>
      <c r="EL153" s="95" t="str">
        <f t="shared" si="506"/>
        <v/>
      </c>
      <c r="EM153" s="96" t="str">
        <f t="shared" si="507"/>
        <v/>
      </c>
      <c r="EN153" s="97" t="str">
        <f t="shared" si="508"/>
        <v/>
      </c>
      <c r="EO153" s="98" t="str">
        <f t="shared" si="509"/>
        <v/>
      </c>
      <c r="EQ153" s="89"/>
      <c r="ER153" s="158"/>
      <c r="ES153" s="90"/>
      <c r="ET153" s="91"/>
      <c r="EU153" s="92"/>
      <c r="EV153" s="93"/>
      <c r="EW153" s="94"/>
      <c r="EX153" s="95"/>
      <c r="EY153" s="96"/>
      <c r="EZ153" s="97"/>
      <c r="FA153" s="98"/>
      <c r="FC153" s="89"/>
      <c r="FD153" s="158"/>
      <c r="FE153" s="90" t="str">
        <f t="shared" si="282"/>
        <v/>
      </c>
      <c r="FF153" s="91" t="str">
        <f t="shared" si="283"/>
        <v/>
      </c>
      <c r="FG153" s="92" t="str">
        <f t="shared" si="284"/>
        <v/>
      </c>
      <c r="FH153" s="93" t="str">
        <f t="shared" si="285"/>
        <v/>
      </c>
      <c r="FI153" s="94" t="str">
        <f t="shared" si="286"/>
        <v/>
      </c>
      <c r="FJ153" s="95" t="str">
        <f t="shared" si="287"/>
        <v/>
      </c>
      <c r="FK153" s="96" t="str">
        <f t="shared" si="288"/>
        <v/>
      </c>
      <c r="FL153" s="97" t="str">
        <f t="shared" si="289"/>
        <v/>
      </c>
      <c r="FM153" s="98" t="str">
        <f t="shared" si="290"/>
        <v/>
      </c>
      <c r="FO153" s="89"/>
      <c r="FP153" s="217"/>
      <c r="FQ153" s="90"/>
      <c r="FR153" s="91"/>
      <c r="FS153" s="92"/>
      <c r="FT153" s="93"/>
      <c r="FU153" s="94"/>
      <c r="FV153" s="95"/>
      <c r="FW153" s="96"/>
      <c r="FX153" s="97"/>
      <c r="FY153" s="98"/>
      <c r="GA153" s="89"/>
      <c r="GB153" s="158"/>
      <c r="GC153" s="90"/>
      <c r="GD153" s="91"/>
      <c r="GE153" s="92"/>
      <c r="GF153" s="93"/>
      <c r="GG153" s="94"/>
      <c r="GH153" s="95"/>
      <c r="GI153" s="96"/>
      <c r="GJ153" s="97"/>
      <c r="GK153" s="98"/>
      <c r="GM153" s="89"/>
      <c r="GN153" s="158"/>
      <c r="GO153" s="90"/>
      <c r="GP153" s="91"/>
      <c r="GQ153" s="92"/>
      <c r="GR153" s="93"/>
      <c r="GS153" s="94"/>
      <c r="GT153" s="95"/>
      <c r="GU153" s="96"/>
      <c r="GV153" s="97"/>
      <c r="GW153" s="98"/>
      <c r="GY153" s="89"/>
      <c r="GZ153" s="158"/>
      <c r="HA153" s="90"/>
      <c r="HB153" s="91"/>
      <c r="HC153" s="92"/>
      <c r="HD153" s="93"/>
      <c r="HE153" s="94"/>
      <c r="HF153" s="95"/>
      <c r="HG153" s="96"/>
      <c r="HH153" s="97"/>
      <c r="HI153" s="98"/>
      <c r="HK153" s="89"/>
      <c r="HL153" s="158"/>
      <c r="HM153" s="90"/>
      <c r="HN153" s="91"/>
      <c r="HO153" s="92"/>
      <c r="HP153" s="93"/>
      <c r="HQ153" s="94"/>
      <c r="HR153" s="95"/>
      <c r="HS153" s="96"/>
      <c r="HT153" s="97"/>
      <c r="HU153" s="98"/>
      <c r="HW153" s="89"/>
      <c r="HX153" s="158"/>
      <c r="HY153" s="90"/>
      <c r="HZ153" s="91"/>
      <c r="IA153" s="92"/>
      <c r="IB153" s="93"/>
      <c r="IC153" s="94"/>
      <c r="ID153" s="95"/>
      <c r="IE153" s="96"/>
      <c r="IF153" s="97"/>
      <c r="IG153" s="98"/>
      <c r="II153" s="89"/>
      <c r="IJ153" s="158"/>
      <c r="IK153" s="90"/>
      <c r="IL153" s="91"/>
      <c r="IM153" s="92"/>
      <c r="IN153" s="93"/>
      <c r="IO153" s="94"/>
      <c r="IP153" s="95"/>
      <c r="IQ153" s="96"/>
      <c r="IR153" s="97"/>
      <c r="IS153" s="98"/>
      <c r="IU153" s="89"/>
      <c r="IV153" s="158"/>
      <c r="IW153" s="90"/>
      <c r="IX153" s="91"/>
      <c r="IY153" s="92"/>
      <c r="IZ153" s="93"/>
      <c r="JA153" s="94"/>
      <c r="JB153" s="95"/>
      <c r="JC153" s="96"/>
      <c r="JD153" s="97"/>
      <c r="JE153" s="98"/>
      <c r="JG153" s="89"/>
      <c r="JH153" s="146"/>
      <c r="JI153" s="90"/>
      <c r="JJ153" s="91"/>
      <c r="JK153" s="92"/>
      <c r="JL153" s="93"/>
      <c r="JM153" s="94"/>
      <c r="JN153" s="95"/>
      <c r="JO153" s="96"/>
      <c r="JP153" s="97"/>
      <c r="JQ153" s="98"/>
      <c r="JS153" s="89"/>
      <c r="JT153" s="146"/>
      <c r="JU153" s="90"/>
      <c r="JV153" s="91"/>
      <c r="JW153" s="92"/>
      <c r="JX153" s="93"/>
      <c r="JY153" s="94"/>
      <c r="JZ153" s="95"/>
      <c r="KA153" s="96"/>
      <c r="KB153" s="97"/>
      <c r="KC153" s="98"/>
      <c r="KE153" s="89"/>
      <c r="KF153" s="146"/>
    </row>
    <row r="154" spans="1:292" ht="13.5" customHeight="1">
      <c r="A154" s="16"/>
      <c r="B154" s="2" t="s">
        <v>1078</v>
      </c>
      <c r="C154" s="2" t="s">
        <v>1079</v>
      </c>
      <c r="E154" s="90"/>
      <c r="F154" s="91"/>
      <c r="G154" s="92"/>
      <c r="H154" s="3"/>
      <c r="I154" s="94" t="s">
        <v>292</v>
      </c>
      <c r="J154" s="95"/>
      <c r="K154" s="96"/>
      <c r="L154" s="97"/>
      <c r="M154" s="98" t="s">
        <v>292</v>
      </c>
      <c r="O154" s="3"/>
      <c r="Q154" s="90"/>
      <c r="R154" s="91"/>
      <c r="S154" s="92"/>
      <c r="T154" s="3"/>
      <c r="U154" s="94" t="s">
        <v>292</v>
      </c>
      <c r="V154" s="95"/>
      <c r="W154" s="96"/>
      <c r="X154" s="97"/>
      <c r="Y154" s="98" t="s">
        <v>292</v>
      </c>
      <c r="AA154" s="3"/>
      <c r="AC154" s="90"/>
      <c r="AD154" s="91"/>
      <c r="AE154" s="92"/>
      <c r="AF154" s="3"/>
      <c r="AG154" s="94" t="s">
        <v>292</v>
      </c>
      <c r="AH154" s="95"/>
      <c r="AI154" s="96"/>
      <c r="AJ154" s="97"/>
      <c r="AK154" s="98" t="s">
        <v>292</v>
      </c>
      <c r="AM154" s="3"/>
      <c r="AO154" s="90">
        <v>35065</v>
      </c>
      <c r="AP154" s="91" t="s">
        <v>439</v>
      </c>
      <c r="AQ154" s="92">
        <v>34873</v>
      </c>
      <c r="AR154" s="3">
        <v>36354</v>
      </c>
      <c r="AS154" s="94" t="s">
        <v>1080</v>
      </c>
      <c r="AT154" s="95">
        <v>1941</v>
      </c>
      <c r="AU154" s="96" t="s">
        <v>790</v>
      </c>
      <c r="AV154" s="97" t="s">
        <v>323</v>
      </c>
      <c r="AW154" s="98" t="s">
        <v>1081</v>
      </c>
      <c r="AY154" s="3"/>
      <c r="BA154" s="90"/>
      <c r="BB154" s="91"/>
      <c r="BC154" s="92"/>
      <c r="BD154" s="3"/>
      <c r="BE154" s="94" t="s">
        <v>292</v>
      </c>
      <c r="BF154" s="95"/>
      <c r="BG154" s="96"/>
      <c r="BH154" s="97"/>
      <c r="BI154" s="98" t="s">
        <v>292</v>
      </c>
      <c r="BK154" s="3"/>
      <c r="BM154" s="90"/>
      <c r="BN154" s="91"/>
      <c r="BO154" s="92"/>
      <c r="BP154" s="3"/>
      <c r="BQ154" s="94" t="s">
        <v>292</v>
      </c>
      <c r="BR154" s="95"/>
      <c r="BS154" s="96"/>
      <c r="BT154" s="97"/>
      <c r="BU154" s="98" t="s">
        <v>292</v>
      </c>
      <c r="BW154" s="3"/>
      <c r="BY154" s="90"/>
      <c r="BZ154" s="91"/>
      <c r="CA154" s="92"/>
      <c r="CB154" s="3"/>
      <c r="CC154" s="94" t="s">
        <v>292</v>
      </c>
      <c r="CD154" s="95"/>
      <c r="CE154" s="96"/>
      <c r="CF154" s="97"/>
      <c r="CG154" s="98" t="s">
        <v>292</v>
      </c>
      <c r="CI154" s="3"/>
      <c r="CK154" s="90"/>
      <c r="CL154" s="91"/>
      <c r="CM154" s="92"/>
      <c r="CN154" s="3"/>
      <c r="CO154" s="94" t="s">
        <v>292</v>
      </c>
      <c r="CP154" s="95"/>
      <c r="CQ154" s="96"/>
      <c r="CR154" s="97"/>
      <c r="CS154" s="98" t="s">
        <v>292</v>
      </c>
      <c r="CU154" s="3"/>
      <c r="CW154" s="90"/>
      <c r="CX154" s="91"/>
      <c r="CY154" s="92"/>
      <c r="CZ154" s="3"/>
      <c r="DA154" s="94" t="s">
        <v>292</v>
      </c>
      <c r="DB154" s="95"/>
      <c r="DC154" s="96"/>
      <c r="DD154" s="97"/>
      <c r="DE154" s="98" t="s">
        <v>292</v>
      </c>
      <c r="DG154" s="3"/>
      <c r="DI154" s="90"/>
      <c r="DJ154" s="91"/>
      <c r="DK154" s="92"/>
      <c r="DL154" s="3"/>
      <c r="DM154" s="94" t="s">
        <v>292</v>
      </c>
      <c r="DN154" s="95"/>
      <c r="DO154" s="96"/>
      <c r="DP154" s="97"/>
      <c r="DQ154" s="98" t="s">
        <v>292</v>
      </c>
      <c r="DS154" s="3"/>
      <c r="DU154" s="90" t="str">
        <f>IF(DY154="","",DU$3)</f>
        <v/>
      </c>
      <c r="DV154" s="91" t="str">
        <f>IF(DY154="","",DU$1)</f>
        <v/>
      </c>
      <c r="DW154" s="92" t="str">
        <f>IF(DY154="","",DU$2)</f>
        <v/>
      </c>
      <c r="DX154" s="93" t="str">
        <f>IF(DY154="","",DU$3)</f>
        <v/>
      </c>
      <c r="DY154" s="94" t="str">
        <f>IF(EF154="","",IF(ISNUMBER(SEARCH(":",EF154)),MID(EF154,FIND(":",EF154)+2,FIND("(",EF154)-FIND(":",EF154)-3),LEFT(EF154,FIND("(",EF154)-2)))</f>
        <v/>
      </c>
      <c r="DZ154" s="95" t="str">
        <f>IF(EF154="","",MID(EF154,FIND("(",EF154)+1,4))</f>
        <v/>
      </c>
      <c r="EA154" s="96" t="str">
        <f>IF(ISNUMBER(SEARCH("*female*",EF154)),"female",IF(ISNUMBER(SEARCH("*male*",EF154)),"male",""))</f>
        <v/>
      </c>
      <c r="EB154" s="97" t="s">
        <v>292</v>
      </c>
      <c r="EC154" s="98" t="str">
        <f>IF(DY154="","",(MID(DY154,(SEARCH("^^",SUBSTITUTE(DY154," ","^^",LEN(DY154)-LEN(SUBSTITUTE(DY154," ","")))))+1,99)&amp;"_"&amp;LEFT(DY154,FIND(" ",DY154)-1)&amp;"_"&amp;DZ154))</f>
        <v/>
      </c>
      <c r="EE154" s="89"/>
      <c r="EG154" s="90" t="str">
        <f t="shared" si="502"/>
        <v/>
      </c>
      <c r="EH154" s="91" t="str">
        <f t="shared" si="503"/>
        <v/>
      </c>
      <c r="EI154" s="92" t="str">
        <f t="shared" si="504"/>
        <v/>
      </c>
      <c r="EJ154" s="93" t="str">
        <f>IF(EK154="","",EG$3)</f>
        <v/>
      </c>
      <c r="EK154" s="94" t="str">
        <f t="shared" si="505"/>
        <v/>
      </c>
      <c r="EL154" s="95" t="str">
        <f t="shared" si="506"/>
        <v/>
      </c>
      <c r="EM154" s="96" t="str">
        <f t="shared" si="507"/>
        <v/>
      </c>
      <c r="EN154" s="97" t="str">
        <f t="shared" si="508"/>
        <v/>
      </c>
      <c r="EO154" s="98" t="str">
        <f t="shared" si="509"/>
        <v/>
      </c>
      <c r="EQ154" s="89"/>
      <c r="ES154" s="90"/>
      <c r="ET154" s="91"/>
      <c r="EU154" s="92"/>
      <c r="EV154" s="3"/>
      <c r="EW154" s="94"/>
      <c r="EX154" s="95"/>
      <c r="EY154" s="96"/>
      <c r="EZ154" s="97"/>
      <c r="FA154" s="98"/>
      <c r="FC154" s="3"/>
      <c r="FE154" s="90" t="str">
        <f t="shared" si="282"/>
        <v/>
      </c>
      <c r="FF154" s="91" t="str">
        <f t="shared" si="283"/>
        <v/>
      </c>
      <c r="FG154" s="92" t="str">
        <f t="shared" si="284"/>
        <v/>
      </c>
      <c r="FH154" s="93" t="str">
        <f t="shared" si="285"/>
        <v/>
      </c>
      <c r="FI154" s="94" t="str">
        <f t="shared" si="286"/>
        <v/>
      </c>
      <c r="FJ154" s="95" t="str">
        <f t="shared" si="287"/>
        <v/>
      </c>
      <c r="FK154" s="96" t="str">
        <f t="shared" si="288"/>
        <v/>
      </c>
      <c r="FL154" s="97" t="str">
        <f t="shared" si="289"/>
        <v/>
      </c>
      <c r="FM154" s="98" t="str">
        <f t="shared" si="290"/>
        <v/>
      </c>
      <c r="FO154" s="89"/>
      <c r="FP154" s="217"/>
      <c r="FQ154" s="90" t="str">
        <f>IF(FU154="","",#REF!)</f>
        <v/>
      </c>
      <c r="FR154" s="91" t="str">
        <f>IF(FU154="","",FQ$1)</f>
        <v/>
      </c>
      <c r="FS154" s="92"/>
      <c r="FT154" s="93"/>
      <c r="FU154" s="94" t="str">
        <f>IF(GB154="","",IF(ISNUMBER(SEARCH(":",GB154)),MID(GB154,FIND(":",GB154)+2,FIND("(",GB154)-FIND(":",GB154)-3),LEFT(GB154,FIND("(",GB154)-2)))</f>
        <v/>
      </c>
      <c r="FV154" s="95" t="str">
        <f>IF(GB154="","",MID(GB154,FIND("(",GB154)+1,4))</f>
        <v/>
      </c>
      <c r="FW154" s="96" t="str">
        <f>IF(ISNUMBER(SEARCH("*female*",GB154)),"female",IF(ISNUMBER(SEARCH("*male*",GB154)),"male",""))</f>
        <v/>
      </c>
      <c r="FX154" s="97" t="str">
        <f>IF(GB154="","",IF(ISERROR(MID(GB154,FIND("male,",GB154)+6,(FIND(")",GB154)-(FIND("male,",GB154)+6))))=TRUE,"missing/error",MID(GB154,FIND("male,",GB154)+6,(FIND(")",GB154)-(FIND("male,",GB154)+6)))))</f>
        <v/>
      </c>
      <c r="FY154" s="98" t="str">
        <f>IF(FU154="","",(MID(FU154,(SEARCH("^^",SUBSTITUTE(FU154," ","^^",LEN(FU154)-LEN(SUBSTITUTE(FU154," ","")))))+1,99)&amp;"_"&amp;LEFT(FU154,FIND(" ",FU154)-1)&amp;"_"&amp;FV154))</f>
        <v/>
      </c>
      <c r="GA154" s="89"/>
      <c r="GB154" s="158"/>
      <c r="GC154" s="90"/>
      <c r="GD154" s="91"/>
      <c r="GE154" s="92"/>
      <c r="GF154" s="3"/>
      <c r="GG154" s="94"/>
      <c r="GH154" s="95"/>
      <c r="GI154" s="96"/>
      <c r="GJ154" s="97"/>
      <c r="GK154" s="98"/>
      <c r="GM154" s="3"/>
      <c r="GO154" s="90"/>
      <c r="GP154" s="91"/>
      <c r="GQ154" s="92"/>
      <c r="GR154" s="3"/>
      <c r="GS154" s="94"/>
      <c r="GT154" s="95"/>
      <c r="GU154" s="96"/>
      <c r="GV154" s="97"/>
      <c r="GW154" s="98"/>
      <c r="GY154" s="3"/>
      <c r="HA154" s="90"/>
      <c r="HB154" s="91"/>
      <c r="HC154" s="92"/>
      <c r="HD154" s="3"/>
      <c r="HE154" s="94"/>
      <c r="HF154" s="95"/>
      <c r="HG154" s="96"/>
      <c r="HH154" s="97"/>
      <c r="HI154" s="98"/>
      <c r="HK154" s="3"/>
      <c r="HM154" s="90"/>
      <c r="HN154" s="91"/>
      <c r="HO154" s="92"/>
      <c r="HP154" s="3"/>
      <c r="HQ154" s="94"/>
      <c r="HR154" s="95"/>
      <c r="HS154" s="96"/>
      <c r="HT154" s="97"/>
      <c r="HU154" s="98"/>
      <c r="HW154" s="3"/>
      <c r="HY154" s="90"/>
      <c r="HZ154" s="91"/>
      <c r="IA154" s="92"/>
      <c r="IB154" s="3"/>
      <c r="IC154" s="94"/>
      <c r="ID154" s="95"/>
      <c r="IE154" s="96"/>
      <c r="IF154" s="97"/>
      <c r="IG154" s="98"/>
      <c r="II154" s="3"/>
      <c r="IK154" s="90"/>
      <c r="IL154" s="91"/>
      <c r="IM154" s="92"/>
      <c r="IN154" s="3"/>
      <c r="IO154" s="94"/>
      <c r="IP154" s="95"/>
      <c r="IQ154" s="96"/>
      <c r="IR154" s="97"/>
      <c r="IS154" s="98"/>
      <c r="IU154" s="3"/>
      <c r="IW154" s="90"/>
      <c r="IX154" s="91"/>
      <c r="IY154" s="92"/>
      <c r="IZ154" s="3"/>
      <c r="JA154" s="94"/>
      <c r="JB154" s="95"/>
      <c r="JC154" s="96"/>
      <c r="JD154" s="97"/>
      <c r="JE154" s="98"/>
      <c r="JG154" s="3"/>
      <c r="JI154" s="90"/>
      <c r="JJ154" s="91"/>
      <c r="JK154" s="92"/>
      <c r="JL154" s="3"/>
      <c r="JM154" s="94"/>
      <c r="JN154" s="95"/>
      <c r="JO154" s="96"/>
      <c r="JP154" s="97"/>
      <c r="JQ154" s="98"/>
      <c r="JS154" s="3"/>
      <c r="JU154" s="90"/>
      <c r="JV154" s="91"/>
      <c r="JW154" s="92"/>
      <c r="JX154" s="3"/>
      <c r="JY154" s="94"/>
      <c r="JZ154" s="95"/>
      <c r="KA154" s="96"/>
      <c r="KB154" s="97"/>
      <c r="KC154" s="98"/>
      <c r="KE154" s="3"/>
    </row>
    <row r="155" spans="1:292" ht="13.5" customHeight="1">
      <c r="A155" s="16"/>
      <c r="B155" s="2" t="s">
        <v>1085</v>
      </c>
      <c r="C155" s="2" t="s">
        <v>1086</v>
      </c>
      <c r="E155" s="90"/>
      <c r="F155" s="91"/>
      <c r="G155" s="92"/>
      <c r="H155" s="3"/>
      <c r="I155" s="94" t="s">
        <v>292</v>
      </c>
      <c r="J155" s="95"/>
      <c r="K155" s="96"/>
      <c r="L155" s="97"/>
      <c r="M155" s="98" t="s">
        <v>292</v>
      </c>
      <c r="O155" s="3"/>
      <c r="Q155" s="90"/>
      <c r="R155" s="91"/>
      <c r="S155" s="92"/>
      <c r="T155" s="3"/>
      <c r="U155" s="94" t="s">
        <v>292</v>
      </c>
      <c r="V155" s="95"/>
      <c r="W155" s="96"/>
      <c r="X155" s="97"/>
      <c r="Y155" s="98" t="s">
        <v>292</v>
      </c>
      <c r="AA155" s="3"/>
      <c r="AC155" s="90">
        <v>33676</v>
      </c>
      <c r="AD155" s="91" t="s">
        <v>438</v>
      </c>
      <c r="AE155" s="92">
        <v>33676</v>
      </c>
      <c r="AF155" s="3">
        <v>34873</v>
      </c>
      <c r="AG155" s="94" t="s">
        <v>1087</v>
      </c>
      <c r="AH155" s="95">
        <v>1936</v>
      </c>
      <c r="AI155" s="96" t="s">
        <v>790</v>
      </c>
      <c r="AJ155" s="97" t="s">
        <v>323</v>
      </c>
      <c r="AK155" s="98" t="s">
        <v>1088</v>
      </c>
      <c r="AM155" s="3"/>
      <c r="AO155" s="90"/>
      <c r="AP155" s="91"/>
      <c r="AQ155" s="92"/>
      <c r="AR155" s="3"/>
      <c r="AS155" s="94" t="s">
        <v>292</v>
      </c>
      <c r="AT155" s="95"/>
      <c r="AU155" s="96"/>
      <c r="AV155" s="97"/>
      <c r="AW155" s="98" t="s">
        <v>292</v>
      </c>
      <c r="AY155" s="3"/>
      <c r="BA155" s="90"/>
      <c r="BB155" s="91"/>
      <c r="BC155" s="92"/>
      <c r="BD155" s="3"/>
      <c r="BE155" s="94" t="s">
        <v>292</v>
      </c>
      <c r="BF155" s="95"/>
      <c r="BG155" s="96"/>
      <c r="BH155" s="97"/>
      <c r="BI155" s="98" t="s">
        <v>292</v>
      </c>
      <c r="BK155" s="3"/>
      <c r="BM155" s="90"/>
      <c r="BN155" s="91"/>
      <c r="BO155" s="92"/>
      <c r="BP155" s="3"/>
      <c r="BQ155" s="94" t="s">
        <v>292</v>
      </c>
      <c r="BR155" s="95"/>
      <c r="BS155" s="96"/>
      <c r="BT155" s="97"/>
      <c r="BU155" s="98" t="s">
        <v>292</v>
      </c>
      <c r="BW155" s="3"/>
      <c r="BY155" s="90"/>
      <c r="BZ155" s="91"/>
      <c r="CA155" s="92"/>
      <c r="CB155" s="3"/>
      <c r="CC155" s="94" t="s">
        <v>292</v>
      </c>
      <c r="CD155" s="95"/>
      <c r="CE155" s="96"/>
      <c r="CF155" s="97"/>
      <c r="CG155" s="98" t="s">
        <v>292</v>
      </c>
      <c r="CI155" s="3"/>
      <c r="CK155" s="90"/>
      <c r="CL155" s="91"/>
      <c r="CM155" s="92"/>
      <c r="CN155" s="3"/>
      <c r="CO155" s="94" t="s">
        <v>292</v>
      </c>
      <c r="CP155" s="95"/>
      <c r="CQ155" s="96"/>
      <c r="CR155" s="97"/>
      <c r="CS155" s="98" t="s">
        <v>292</v>
      </c>
      <c r="CU155" s="3"/>
      <c r="CW155" s="90"/>
      <c r="CX155" s="91"/>
      <c r="CY155" s="92"/>
      <c r="CZ155" s="3"/>
      <c r="DA155" s="94" t="s">
        <v>292</v>
      </c>
      <c r="DB155" s="95"/>
      <c r="DC155" s="96"/>
      <c r="DD155" s="97"/>
      <c r="DE155" s="98" t="s">
        <v>292</v>
      </c>
      <c r="DG155" s="3"/>
      <c r="DI155" s="90"/>
      <c r="DJ155" s="91"/>
      <c r="DK155" s="92"/>
      <c r="DL155" s="4"/>
      <c r="DM155" s="94" t="s">
        <v>292</v>
      </c>
      <c r="DN155" s="95"/>
      <c r="DO155" s="96"/>
      <c r="DP155" s="97"/>
      <c r="DQ155" s="98" t="s">
        <v>292</v>
      </c>
      <c r="DS155" s="3"/>
      <c r="DU155" s="90" t="str">
        <f>IF(DY155="","",DU$3)</f>
        <v/>
      </c>
      <c r="DV155" s="91" t="str">
        <f>IF(DY155="","",DU$1)</f>
        <v/>
      </c>
      <c r="DW155" s="92" t="str">
        <f>IF(DY155="","",DU$2)</f>
        <v/>
      </c>
      <c r="DX155" s="93" t="str">
        <f>IF(DY155="","",DU$3)</f>
        <v/>
      </c>
      <c r="DY155" s="94" t="str">
        <f>IF(EF155="","",IF(ISNUMBER(SEARCH(":",EF155)),MID(EF155,FIND(":",EF155)+2,FIND("(",EF155)-FIND(":",EF155)-3),LEFT(EF155,FIND("(",EF155)-2)))</f>
        <v/>
      </c>
      <c r="DZ155" s="95" t="str">
        <f>IF(EF155="","",MID(EF155,FIND("(",EF155)+1,4))</f>
        <v/>
      </c>
      <c r="EA155" s="96" t="str">
        <f>IF(ISNUMBER(SEARCH("*female*",EF155)),"female",IF(ISNUMBER(SEARCH("*male*",EF155)),"male",""))</f>
        <v/>
      </c>
      <c r="EB155" s="97" t="s">
        <v>292</v>
      </c>
      <c r="EC155" s="98" t="str">
        <f>IF(DY155="","",(MID(DY155,(SEARCH("^^",SUBSTITUTE(DY155," ","^^",LEN(DY155)-LEN(SUBSTITUTE(DY155," ","")))))+1,99)&amp;"_"&amp;LEFT(DY155,FIND(" ",DY155)-1)&amp;"_"&amp;DZ155))</f>
        <v/>
      </c>
      <c r="EE155" s="89"/>
      <c r="EG155" s="90" t="str">
        <f t="shared" si="502"/>
        <v/>
      </c>
      <c r="EH155" s="91" t="str">
        <f t="shared" si="503"/>
        <v/>
      </c>
      <c r="EI155" s="92" t="str">
        <f t="shared" si="504"/>
        <v/>
      </c>
      <c r="EJ155" s="93" t="str">
        <f>IF(EK155="","",EG$3)</f>
        <v/>
      </c>
      <c r="EK155" s="94" t="str">
        <f t="shared" si="505"/>
        <v/>
      </c>
      <c r="EL155" s="95" t="str">
        <f t="shared" si="506"/>
        <v/>
      </c>
      <c r="EM155" s="96" t="str">
        <f t="shared" si="507"/>
        <v/>
      </c>
      <c r="EN155" s="97" t="str">
        <f t="shared" si="508"/>
        <v/>
      </c>
      <c r="EO155" s="98" t="str">
        <f t="shared" si="509"/>
        <v/>
      </c>
      <c r="EQ155" s="89"/>
      <c r="ES155" s="90"/>
      <c r="ET155" s="91"/>
      <c r="EU155" s="92"/>
      <c r="EV155" s="3"/>
      <c r="EW155" s="94"/>
      <c r="EX155" s="95"/>
      <c r="EY155" s="96"/>
      <c r="EZ155" s="97"/>
      <c r="FA155" s="98"/>
      <c r="FC155" s="3"/>
      <c r="FE155" s="90" t="str">
        <f t="shared" si="282"/>
        <v/>
      </c>
      <c r="FF155" s="91" t="str">
        <f t="shared" si="283"/>
        <v/>
      </c>
      <c r="FG155" s="92" t="str">
        <f t="shared" si="284"/>
        <v/>
      </c>
      <c r="FH155" s="93" t="str">
        <f t="shared" si="285"/>
        <v/>
      </c>
      <c r="FI155" s="94" t="str">
        <f t="shared" si="286"/>
        <v/>
      </c>
      <c r="FJ155" s="95" t="str">
        <f t="shared" si="287"/>
        <v/>
      </c>
      <c r="FK155" s="96" t="str">
        <f t="shared" si="288"/>
        <v/>
      </c>
      <c r="FL155" s="97" t="str">
        <f t="shared" si="289"/>
        <v/>
      </c>
      <c r="FM155" s="98" t="str">
        <f t="shared" si="290"/>
        <v/>
      </c>
      <c r="FO155" s="89"/>
      <c r="FP155" s="217"/>
      <c r="FQ155" s="90" t="str">
        <f>IF(FU155="","",#REF!)</f>
        <v/>
      </c>
      <c r="FR155" s="91" t="str">
        <f>IF(FU155="","",FQ$1)</f>
        <v/>
      </c>
      <c r="FS155" s="92"/>
      <c r="FT155" s="93"/>
      <c r="FU155" s="94" t="str">
        <f>IF(GB155="","",IF(ISNUMBER(SEARCH(":",GB155)),MID(GB155,FIND(":",GB155)+2,FIND("(",GB155)-FIND(":",GB155)-3),LEFT(GB155,FIND("(",GB155)-2)))</f>
        <v/>
      </c>
      <c r="FV155" s="95" t="str">
        <f>IF(GB155="","",MID(GB155,FIND("(",GB155)+1,4))</f>
        <v/>
      </c>
      <c r="FW155" s="96" t="str">
        <f>IF(ISNUMBER(SEARCH("*female*",GB155)),"female",IF(ISNUMBER(SEARCH("*male*",GB155)),"male",""))</f>
        <v/>
      </c>
      <c r="FX155" s="97" t="str">
        <f>IF(GB155="","",IF(ISERROR(MID(GB155,FIND("male,",GB155)+6,(FIND(")",GB155)-(FIND("male,",GB155)+6))))=TRUE,"missing/error",MID(GB155,FIND("male,",GB155)+6,(FIND(")",GB155)-(FIND("male,",GB155)+6)))))</f>
        <v/>
      </c>
      <c r="FY155" s="98" t="str">
        <f>IF(FU155="","",(MID(FU155,(SEARCH("^^",SUBSTITUTE(FU155," ","^^",LEN(FU155)-LEN(SUBSTITUTE(FU155," ","")))))+1,99)&amp;"_"&amp;LEFT(FU155,FIND(" ",FU155)-1)&amp;"_"&amp;FV155))</f>
        <v/>
      </c>
      <c r="GA155" s="89"/>
      <c r="GB155" s="158"/>
      <c r="GC155" s="90"/>
      <c r="GD155" s="91"/>
      <c r="GE155" s="92"/>
      <c r="GF155" s="3"/>
      <c r="GG155" s="94"/>
      <c r="GH155" s="95"/>
      <c r="GI155" s="96"/>
      <c r="GJ155" s="97"/>
      <c r="GK155" s="98"/>
      <c r="GM155" s="3"/>
      <c r="GO155" s="90"/>
      <c r="GP155" s="91"/>
      <c r="GQ155" s="92"/>
      <c r="GR155" s="3"/>
      <c r="GS155" s="94"/>
      <c r="GT155" s="95"/>
      <c r="GU155" s="96"/>
      <c r="GV155" s="97"/>
      <c r="GW155" s="98"/>
      <c r="GY155" s="3"/>
      <c r="HA155" s="90"/>
      <c r="HB155" s="91"/>
      <c r="HC155" s="92"/>
      <c r="HD155" s="3"/>
      <c r="HE155" s="94"/>
      <c r="HF155" s="95"/>
      <c r="HG155" s="96"/>
      <c r="HH155" s="97"/>
      <c r="HI155" s="98"/>
      <c r="HK155" s="3"/>
      <c r="HM155" s="90"/>
      <c r="HN155" s="91"/>
      <c r="HO155" s="92"/>
      <c r="HP155" s="3"/>
      <c r="HQ155" s="94"/>
      <c r="HR155" s="95"/>
      <c r="HS155" s="96"/>
      <c r="HT155" s="97"/>
      <c r="HU155" s="98"/>
      <c r="HW155" s="3"/>
      <c r="HY155" s="90"/>
      <c r="HZ155" s="91"/>
      <c r="IA155" s="92"/>
      <c r="IB155" s="3"/>
      <c r="IC155" s="94"/>
      <c r="ID155" s="95"/>
      <c r="IE155" s="96"/>
      <c r="IF155" s="97"/>
      <c r="IG155" s="98"/>
      <c r="II155" s="3"/>
      <c r="IK155" s="90"/>
      <c r="IL155" s="91"/>
      <c r="IM155" s="92"/>
      <c r="IN155" s="3"/>
      <c r="IO155" s="94"/>
      <c r="IP155" s="95"/>
      <c r="IQ155" s="96"/>
      <c r="IR155" s="97"/>
      <c r="IS155" s="98"/>
      <c r="IU155" s="3"/>
      <c r="IW155" s="90"/>
      <c r="IX155" s="91"/>
      <c r="IY155" s="92"/>
      <c r="IZ155" s="3"/>
      <c r="JA155" s="94"/>
      <c r="JB155" s="95"/>
      <c r="JC155" s="96"/>
      <c r="JD155" s="97"/>
      <c r="JE155" s="98"/>
      <c r="JG155" s="3"/>
      <c r="JI155" s="90"/>
      <c r="JJ155" s="91"/>
      <c r="JK155" s="92"/>
      <c r="JL155" s="3"/>
      <c r="JM155" s="94"/>
      <c r="JN155" s="95"/>
      <c r="JO155" s="96"/>
      <c r="JP155" s="97"/>
      <c r="JQ155" s="98"/>
      <c r="JS155" s="3"/>
      <c r="JU155" s="90"/>
      <c r="JV155" s="91"/>
      <c r="JW155" s="92"/>
      <c r="JX155" s="3"/>
      <c r="JY155" s="94"/>
      <c r="JZ155" s="95"/>
      <c r="KA155" s="96"/>
      <c r="KB155" s="97"/>
      <c r="KC155" s="98"/>
      <c r="KE155" s="3"/>
    </row>
    <row r="156" spans="1:292" ht="13.5" customHeight="1">
      <c r="A156" s="16"/>
      <c r="B156" s="2" t="s">
        <v>1085</v>
      </c>
      <c r="C156" s="2" t="s">
        <v>1086</v>
      </c>
      <c r="E156" s="90"/>
      <c r="F156" s="91"/>
      <c r="G156" s="92"/>
      <c r="H156" s="3"/>
      <c r="I156" s="94" t="s">
        <v>292</v>
      </c>
      <c r="J156" s="95"/>
      <c r="K156" s="96"/>
      <c r="L156" s="97"/>
      <c r="M156" s="98" t="s">
        <v>292</v>
      </c>
      <c r="O156" s="3"/>
      <c r="Q156" s="90"/>
      <c r="R156" s="91"/>
      <c r="S156" s="92"/>
      <c r="T156" s="3"/>
      <c r="U156" s="94" t="s">
        <v>292</v>
      </c>
      <c r="V156" s="95"/>
      <c r="W156" s="96"/>
      <c r="X156" s="97"/>
      <c r="Y156" s="98" t="s">
        <v>292</v>
      </c>
      <c r="AA156" s="3"/>
      <c r="AC156" s="90">
        <v>34700</v>
      </c>
      <c r="AD156" s="91" t="s">
        <v>438</v>
      </c>
      <c r="AE156" s="92">
        <v>34691</v>
      </c>
      <c r="AF156" s="3">
        <v>34873</v>
      </c>
      <c r="AG156" s="94" t="s">
        <v>1064</v>
      </c>
      <c r="AH156" s="95">
        <v>1949</v>
      </c>
      <c r="AI156" s="96" t="s">
        <v>790</v>
      </c>
      <c r="AJ156" s="97" t="s">
        <v>323</v>
      </c>
      <c r="AK156" s="98" t="s">
        <v>1065</v>
      </c>
      <c r="AM156" s="3"/>
      <c r="AO156" s="90"/>
      <c r="AP156" s="91"/>
      <c r="AQ156" s="92"/>
      <c r="AR156" s="3"/>
      <c r="AS156" s="94" t="s">
        <v>292</v>
      </c>
      <c r="AT156" s="95"/>
      <c r="AU156" s="96"/>
      <c r="AV156" s="97"/>
      <c r="AW156" s="98" t="s">
        <v>292</v>
      </c>
      <c r="AY156" s="3"/>
      <c r="BA156" s="90"/>
      <c r="BB156" s="91"/>
      <c r="BC156" s="92"/>
      <c r="BD156" s="3"/>
      <c r="BE156" s="94" t="s">
        <v>292</v>
      </c>
      <c r="BF156" s="95"/>
      <c r="BG156" s="96"/>
      <c r="BH156" s="97"/>
      <c r="BI156" s="98" t="s">
        <v>292</v>
      </c>
      <c r="BK156" s="3"/>
      <c r="BM156" s="90"/>
      <c r="BN156" s="91"/>
      <c r="BO156" s="92"/>
      <c r="BP156" s="3"/>
      <c r="BQ156" s="94" t="s">
        <v>292</v>
      </c>
      <c r="BR156" s="95"/>
      <c r="BS156" s="96"/>
      <c r="BT156" s="97"/>
      <c r="BU156" s="98" t="s">
        <v>292</v>
      </c>
      <c r="BW156" s="3"/>
      <c r="BY156" s="90"/>
      <c r="BZ156" s="91"/>
      <c r="CA156" s="92"/>
      <c r="CB156" s="3"/>
      <c r="CC156" s="94" t="s">
        <v>292</v>
      </c>
      <c r="CD156" s="95"/>
      <c r="CE156" s="96"/>
      <c r="CF156" s="97"/>
      <c r="CG156" s="98" t="s">
        <v>292</v>
      </c>
      <c r="CI156" s="3"/>
      <c r="CK156" s="90"/>
      <c r="CL156" s="91"/>
      <c r="CM156" s="92"/>
      <c r="CN156" s="3"/>
      <c r="CO156" s="94" t="s">
        <v>292</v>
      </c>
      <c r="CP156" s="95"/>
      <c r="CQ156" s="96"/>
      <c r="CR156" s="97"/>
      <c r="CS156" s="98" t="s">
        <v>292</v>
      </c>
      <c r="CU156" s="3"/>
      <c r="CW156" s="90"/>
      <c r="CX156" s="91"/>
      <c r="CY156" s="92"/>
      <c r="CZ156" s="3"/>
      <c r="DA156" s="94" t="s">
        <v>292</v>
      </c>
      <c r="DB156" s="95"/>
      <c r="DC156" s="96"/>
      <c r="DD156" s="97"/>
      <c r="DE156" s="98" t="s">
        <v>292</v>
      </c>
      <c r="DG156" s="3"/>
      <c r="DI156" s="90"/>
      <c r="DJ156" s="91"/>
      <c r="DK156" s="92"/>
      <c r="DL156" s="3"/>
      <c r="DM156" s="94" t="s">
        <v>292</v>
      </c>
      <c r="DN156" s="95"/>
      <c r="DO156" s="96"/>
      <c r="DP156" s="97"/>
      <c r="DQ156" s="98" t="s">
        <v>292</v>
      </c>
      <c r="DS156" s="3"/>
      <c r="DU156" s="90" t="str">
        <f>IF(DY156="","",DU$3)</f>
        <v/>
      </c>
      <c r="DV156" s="91" t="str">
        <f>IF(DY156="","",DU$1)</f>
        <v/>
      </c>
      <c r="DW156" s="92" t="str">
        <f>IF(DY156="","",DU$2)</f>
        <v/>
      </c>
      <c r="DX156" s="93" t="str">
        <f>IF(DY156="","",DU$3)</f>
        <v/>
      </c>
      <c r="DY156" s="94" t="str">
        <f>IF(EF156="","",IF(ISNUMBER(SEARCH(":",EF156)),MID(EF156,FIND(":",EF156)+2,FIND("(",EF156)-FIND(":",EF156)-3),LEFT(EF156,FIND("(",EF156)-2)))</f>
        <v/>
      </c>
      <c r="DZ156" s="95" t="str">
        <f>IF(EF156="","",MID(EF156,FIND("(",EF156)+1,4))</f>
        <v/>
      </c>
      <c r="EA156" s="96" t="str">
        <f>IF(ISNUMBER(SEARCH("*female*",EF156)),"female",IF(ISNUMBER(SEARCH("*male*",EF156)),"male",""))</f>
        <v/>
      </c>
      <c r="EB156" s="97" t="s">
        <v>292</v>
      </c>
      <c r="EC156" s="98" t="str">
        <f>IF(DY156="","",(MID(DY156,(SEARCH("^^",SUBSTITUTE(DY156," ","^^",LEN(DY156)-LEN(SUBSTITUTE(DY156," ","")))))+1,99)&amp;"_"&amp;LEFT(DY156,FIND(" ",DY156)-1)&amp;"_"&amp;DZ156))</f>
        <v/>
      </c>
      <c r="EE156" s="89"/>
      <c r="EG156" s="90" t="str">
        <f t="shared" si="502"/>
        <v/>
      </c>
      <c r="EH156" s="91" t="str">
        <f t="shared" si="503"/>
        <v/>
      </c>
      <c r="EI156" s="92" t="str">
        <f t="shared" si="504"/>
        <v/>
      </c>
      <c r="EJ156" s="93" t="str">
        <f>IF(EK156="","",EG$3)</f>
        <v/>
      </c>
      <c r="EK156" s="94" t="str">
        <f t="shared" si="505"/>
        <v/>
      </c>
      <c r="EL156" s="95" t="str">
        <f t="shared" si="506"/>
        <v/>
      </c>
      <c r="EM156" s="96" t="str">
        <f t="shared" si="507"/>
        <v/>
      </c>
      <c r="EN156" s="97" t="str">
        <f t="shared" si="508"/>
        <v/>
      </c>
      <c r="EO156" s="98" t="str">
        <f t="shared" si="509"/>
        <v/>
      </c>
      <c r="EQ156" s="89"/>
      <c r="ES156" s="90"/>
      <c r="ET156" s="91"/>
      <c r="EU156" s="92"/>
      <c r="EV156" s="3"/>
      <c r="EW156" s="94"/>
      <c r="EX156" s="95"/>
      <c r="EY156" s="96"/>
      <c r="EZ156" s="97"/>
      <c r="FA156" s="98"/>
      <c r="FC156" s="3"/>
      <c r="FE156" s="90" t="str">
        <f t="shared" si="282"/>
        <v/>
      </c>
      <c r="FF156" s="91" t="str">
        <f t="shared" si="283"/>
        <v/>
      </c>
      <c r="FG156" s="92" t="str">
        <f t="shared" si="284"/>
        <v/>
      </c>
      <c r="FH156" s="93" t="str">
        <f t="shared" si="285"/>
        <v/>
      </c>
      <c r="FI156" s="94" t="str">
        <f t="shared" si="286"/>
        <v/>
      </c>
      <c r="FJ156" s="95" t="str">
        <f t="shared" si="287"/>
        <v/>
      </c>
      <c r="FK156" s="96" t="str">
        <f t="shared" si="288"/>
        <v/>
      </c>
      <c r="FL156" s="97" t="str">
        <f t="shared" si="289"/>
        <v/>
      </c>
      <c r="FM156" s="98" t="str">
        <f t="shared" si="290"/>
        <v/>
      </c>
      <c r="FO156" s="89"/>
      <c r="FP156" s="217"/>
      <c r="FQ156" s="90" t="str">
        <f>IF(FU156="","",#REF!)</f>
        <v/>
      </c>
      <c r="FR156" s="91" t="str">
        <f>IF(FU156="","",FQ$1)</f>
        <v/>
      </c>
      <c r="FS156" s="92"/>
      <c r="FT156" s="93"/>
      <c r="FU156" s="94" t="str">
        <f>IF(GB156="","",IF(ISNUMBER(SEARCH(":",GB156)),MID(GB156,FIND(":",GB156)+2,FIND("(",GB156)-FIND(":",GB156)-3),LEFT(GB156,FIND("(",GB156)-2)))</f>
        <v/>
      </c>
      <c r="FV156" s="95" t="str">
        <f>IF(GB156="","",MID(GB156,FIND("(",GB156)+1,4))</f>
        <v/>
      </c>
      <c r="FW156" s="96" t="str">
        <f>IF(ISNUMBER(SEARCH("*female*",GB156)),"female",IF(ISNUMBER(SEARCH("*male*",GB156)),"male",""))</f>
        <v/>
      </c>
      <c r="FX156" s="97" t="str">
        <f>IF(GB156="","",IF(ISERROR(MID(GB156,FIND("male,",GB156)+6,(FIND(")",GB156)-(FIND("male,",GB156)+6))))=TRUE,"missing/error",MID(GB156,FIND("male,",GB156)+6,(FIND(")",GB156)-(FIND("male,",GB156)+6)))))</f>
        <v/>
      </c>
      <c r="FY156" s="98" t="str">
        <f>IF(FU156="","",(MID(FU156,(SEARCH("^^",SUBSTITUTE(FU156," ","^^",LEN(FU156)-LEN(SUBSTITUTE(FU156," ","")))))+1,99)&amp;"_"&amp;LEFT(FU156,FIND(" ",FU156)-1)&amp;"_"&amp;FV156))</f>
        <v/>
      </c>
      <c r="GA156" s="89"/>
      <c r="GB156" s="158"/>
      <c r="GC156" s="90"/>
      <c r="GD156" s="91"/>
      <c r="GE156" s="92"/>
      <c r="GF156" s="3"/>
      <c r="GG156" s="94"/>
      <c r="GH156" s="95"/>
      <c r="GI156" s="96"/>
      <c r="GJ156" s="97"/>
      <c r="GK156" s="98"/>
      <c r="GM156" s="3"/>
      <c r="GO156" s="90"/>
      <c r="GP156" s="91"/>
      <c r="GQ156" s="92"/>
      <c r="GR156" s="3"/>
      <c r="GS156" s="94"/>
      <c r="GT156" s="95"/>
      <c r="GU156" s="96"/>
      <c r="GV156" s="97"/>
      <c r="GW156" s="98"/>
      <c r="GY156" s="3"/>
      <c r="HA156" s="90"/>
      <c r="HB156" s="91"/>
      <c r="HC156" s="92"/>
      <c r="HD156" s="3"/>
      <c r="HE156" s="94"/>
      <c r="HF156" s="95"/>
      <c r="HG156" s="96"/>
      <c r="HH156" s="97"/>
      <c r="HI156" s="98"/>
      <c r="HK156" s="3"/>
      <c r="HM156" s="90"/>
      <c r="HN156" s="91"/>
      <c r="HO156" s="92"/>
      <c r="HP156" s="3"/>
      <c r="HQ156" s="94"/>
      <c r="HR156" s="95"/>
      <c r="HS156" s="96"/>
      <c r="HT156" s="97"/>
      <c r="HU156" s="98"/>
      <c r="HW156" s="3"/>
      <c r="HY156" s="90"/>
      <c r="HZ156" s="91"/>
      <c r="IA156" s="92"/>
      <c r="IB156" s="3"/>
      <c r="IC156" s="94"/>
      <c r="ID156" s="95"/>
      <c r="IE156" s="96"/>
      <c r="IF156" s="97"/>
      <c r="IG156" s="98"/>
      <c r="II156" s="3"/>
      <c r="IK156" s="90"/>
      <c r="IL156" s="91"/>
      <c r="IM156" s="92"/>
      <c r="IN156" s="3"/>
      <c r="IO156" s="94"/>
      <c r="IP156" s="95"/>
      <c r="IQ156" s="96"/>
      <c r="IR156" s="97"/>
      <c r="IS156" s="98"/>
      <c r="IU156" s="3"/>
      <c r="IW156" s="90"/>
      <c r="IX156" s="91"/>
      <c r="IY156" s="92"/>
      <c r="IZ156" s="3"/>
      <c r="JA156" s="94"/>
      <c r="JB156" s="95"/>
      <c r="JC156" s="96"/>
      <c r="JD156" s="97"/>
      <c r="JE156" s="98"/>
      <c r="JG156" s="3"/>
      <c r="JI156" s="90"/>
      <c r="JJ156" s="91"/>
      <c r="JK156" s="92"/>
      <c r="JL156" s="3"/>
      <c r="JM156" s="94"/>
      <c r="JN156" s="95"/>
      <c r="JO156" s="96"/>
      <c r="JP156" s="97"/>
      <c r="JQ156" s="98"/>
      <c r="JS156" s="3"/>
      <c r="JU156" s="90"/>
      <c r="JV156" s="91"/>
      <c r="JW156" s="92"/>
      <c r="JX156" s="3"/>
      <c r="JY156" s="94"/>
      <c r="JZ156" s="95"/>
      <c r="KA156" s="96"/>
      <c r="KB156" s="97"/>
      <c r="KC156" s="98"/>
      <c r="KE156" s="3"/>
    </row>
    <row r="157" spans="1:292" ht="13.5" customHeight="1">
      <c r="A157" s="16"/>
      <c r="B157" s="2" t="s">
        <v>1611</v>
      </c>
      <c r="C157" s="2" t="s">
        <v>1562</v>
      </c>
      <c r="E157" s="90"/>
      <c r="F157" s="91"/>
      <c r="G157" s="92"/>
      <c r="H157" s="93"/>
      <c r="I157" s="94"/>
      <c r="J157" s="95"/>
      <c r="K157" s="96"/>
      <c r="L157" s="97"/>
      <c r="M157" s="98"/>
      <c r="O157" s="89"/>
      <c r="P157" s="158"/>
      <c r="Q157" s="90"/>
      <c r="R157" s="91"/>
      <c r="S157" s="92"/>
      <c r="T157" s="93"/>
      <c r="U157" s="94"/>
      <c r="V157" s="95"/>
      <c r="W157" s="96"/>
      <c r="X157" s="97"/>
      <c r="Y157" s="98"/>
      <c r="AA157" s="89"/>
      <c r="AB157" s="158"/>
      <c r="AC157" s="90"/>
      <c r="AD157" s="91"/>
      <c r="AE157" s="92"/>
      <c r="AF157" s="93"/>
      <c r="AG157" s="94"/>
      <c r="AH157" s="95"/>
      <c r="AI157" s="96"/>
      <c r="AJ157" s="97"/>
      <c r="AK157" s="98"/>
      <c r="AM157" s="89"/>
      <c r="AN157" s="158"/>
      <c r="AO157" s="90"/>
      <c r="AP157" s="91"/>
      <c r="AQ157" s="92"/>
      <c r="AR157" s="93"/>
      <c r="AS157" s="94"/>
      <c r="AT157" s="95"/>
      <c r="AU157" s="96"/>
      <c r="AV157" s="97"/>
      <c r="AW157" s="98"/>
      <c r="AY157" s="89"/>
      <c r="AZ157" s="158"/>
      <c r="BA157" s="90"/>
      <c r="BB157" s="91"/>
      <c r="BC157" s="92"/>
      <c r="BD157" s="93"/>
      <c r="BE157" s="94"/>
      <c r="BF157" s="95"/>
      <c r="BG157" s="96"/>
      <c r="BH157" s="97"/>
      <c r="BI157" s="98"/>
      <c r="BK157" s="89"/>
      <c r="BL157" s="158"/>
      <c r="BM157" s="90"/>
      <c r="BN157" s="91"/>
      <c r="BO157" s="92"/>
      <c r="BP157" s="93"/>
      <c r="BQ157" s="94"/>
      <c r="BR157" s="95"/>
      <c r="BS157" s="96"/>
      <c r="BT157" s="97"/>
      <c r="BU157" s="98"/>
      <c r="BW157" s="89"/>
      <c r="BX157" s="158"/>
      <c r="BY157" s="90"/>
      <c r="BZ157" s="91"/>
      <c r="CA157" s="92"/>
      <c r="CB157" s="93"/>
      <c r="CC157" s="94"/>
      <c r="CD157" s="95"/>
      <c r="CE157" s="96"/>
      <c r="CF157" s="97"/>
      <c r="CG157" s="98"/>
      <c r="CI157" s="89"/>
      <c r="CJ157" s="158"/>
      <c r="CK157" s="90"/>
      <c r="CL157" s="91"/>
      <c r="CM157" s="92"/>
      <c r="CN157" s="93"/>
      <c r="CO157" s="94"/>
      <c r="CP157" s="95"/>
      <c r="CQ157" s="96"/>
      <c r="CR157" s="97"/>
      <c r="CS157" s="98"/>
      <c r="CU157" s="89"/>
      <c r="CV157" s="158"/>
      <c r="CW157" s="90"/>
      <c r="CX157" s="91"/>
      <c r="CY157" s="92"/>
      <c r="CZ157" s="93"/>
      <c r="DA157" s="94"/>
      <c r="DB157" s="95"/>
      <c r="DC157" s="96"/>
      <c r="DD157" s="97"/>
      <c r="DE157" s="98"/>
      <c r="DG157" s="89"/>
      <c r="DH157" s="158"/>
      <c r="DI157" s="90"/>
      <c r="DJ157" s="91"/>
      <c r="DK157" s="92"/>
      <c r="DL157" s="93"/>
      <c r="DM157" s="94"/>
      <c r="DN157" s="95"/>
      <c r="DO157" s="96"/>
      <c r="DP157" s="97"/>
      <c r="DQ157" s="98"/>
      <c r="DS157" s="89"/>
      <c r="DT157" s="158"/>
      <c r="DU157" s="90"/>
      <c r="DV157" s="91"/>
      <c r="DW157" s="93"/>
      <c r="DX157" s="93"/>
      <c r="DY157" s="94"/>
      <c r="DZ157" s="95"/>
      <c r="EA157" s="96"/>
      <c r="EB157" s="97"/>
      <c r="EC157" s="98"/>
      <c r="EE157" s="89"/>
      <c r="EF157" s="217"/>
      <c r="EG157" s="90">
        <f t="shared" si="502"/>
        <v>43765</v>
      </c>
      <c r="EH157" s="91" t="str">
        <f t="shared" si="503"/>
        <v>Michel I</v>
      </c>
      <c r="EI157" s="92">
        <f t="shared" si="504"/>
        <v>41923</v>
      </c>
      <c r="EJ157" s="93">
        <v>42145</v>
      </c>
      <c r="EK157" s="94" t="str">
        <f t="shared" si="505"/>
        <v>Jan Jambon</v>
      </c>
      <c r="EL157" s="95" t="str">
        <f t="shared" si="506"/>
        <v>1960</v>
      </c>
      <c r="EM157" s="96" t="str">
        <f t="shared" si="507"/>
        <v>male</v>
      </c>
      <c r="EN157" s="310" t="str">
        <f t="shared" si="508"/>
        <v>be_nva01</v>
      </c>
      <c r="EO157" s="98" t="str">
        <f t="shared" si="509"/>
        <v>Jambon_Jan_1960</v>
      </c>
      <c r="EQ157" s="89"/>
      <c r="ER157" s="218" t="s">
        <v>1590</v>
      </c>
      <c r="ES157" s="90">
        <f>IF(EW157="","",ES$3)</f>
        <v>44105</v>
      </c>
      <c r="ET157" s="91" t="str">
        <f>IF(EW157="","",ES$1)</f>
        <v>Wilmes I</v>
      </c>
      <c r="EU157" s="92">
        <f>IF(EW157="","",ES$2)</f>
        <v>43765</v>
      </c>
      <c r="EV157" s="93">
        <f>IF(EW157="","",ES$3)</f>
        <v>44105</v>
      </c>
      <c r="EW157" s="94" t="str">
        <f>IF(FD157="","",IF(ISNUMBER(SEARCH(":",FD157)),MID(FD157,FIND(":",FD157)+2,FIND("(",FD157)-FIND(":",FD157)-3),LEFT(FD157,FIND("(",FD157)-2)))</f>
        <v>Pieter De Crem</v>
      </c>
      <c r="EX157" s="95" t="str">
        <f>IF(FD157="","",MID(FD157,FIND("(",FD157)+1,4))</f>
        <v>1962</v>
      </c>
      <c r="EY157" s="96" t="str">
        <f>IF(ISNUMBER(SEARCH("*female*",FD157)),"female",IF(ISNUMBER(SEARCH("*male*",FD157)),"male",""))</f>
        <v>male</v>
      </c>
      <c r="EZ157" s="97" t="str">
        <f>IF(FD157="","",IF(ISERROR(MID(FD157,FIND("male,",FD157)+6,(FIND(")",FD157)-(FIND("male,",FD157)+6))))=TRUE,"missing/error",MID(FD157,FIND("male,",FD157)+6,(FIND(")",FD157)-(FIND("male,",FD157)+6)))))</f>
        <v>be_cvp01</v>
      </c>
      <c r="FA157" s="98" t="str">
        <f>IF(EW157="","",(MID(EW157,(SEARCH("^^",SUBSTITUTE(EW157," ","^^",LEN(EW157)-LEN(SUBSTITUTE(EW157," ","")))))+1,99)&amp;"_"&amp;LEFT(EW157,FIND(" ",EW157)-1)&amp;"_"&amp;EX157))</f>
        <v>Crem_Pieter_1962</v>
      </c>
      <c r="FC157" s="89"/>
      <c r="FD157" s="218" t="s">
        <v>1600</v>
      </c>
      <c r="FE157" s="90" t="str">
        <f t="shared" si="282"/>
        <v/>
      </c>
      <c r="FF157" s="91" t="str">
        <f t="shared" si="283"/>
        <v/>
      </c>
      <c r="FG157" s="92" t="str">
        <f t="shared" si="284"/>
        <v/>
      </c>
      <c r="FH157" s="93" t="str">
        <f t="shared" si="285"/>
        <v/>
      </c>
      <c r="FI157" s="94" t="str">
        <f t="shared" si="286"/>
        <v/>
      </c>
      <c r="FJ157" s="95" t="str">
        <f t="shared" si="287"/>
        <v/>
      </c>
      <c r="FK157" s="96" t="str">
        <f t="shared" si="288"/>
        <v/>
      </c>
      <c r="FL157" s="97" t="str">
        <f t="shared" si="289"/>
        <v/>
      </c>
      <c r="FM157" s="98" t="str">
        <f t="shared" si="290"/>
        <v/>
      </c>
      <c r="FO157" s="89"/>
      <c r="FP157" s="217"/>
      <c r="FQ157" s="90"/>
      <c r="FR157" s="91"/>
      <c r="FS157" s="92"/>
      <c r="FT157" s="93"/>
      <c r="FU157" s="94"/>
      <c r="FV157" s="95"/>
      <c r="FW157" s="96"/>
      <c r="FX157" s="97"/>
      <c r="FY157" s="98"/>
      <c r="GA157" s="89"/>
      <c r="GB157" s="158"/>
      <c r="GC157" s="90"/>
      <c r="GD157" s="91"/>
      <c r="GE157" s="92"/>
      <c r="GF157" s="93"/>
      <c r="GG157" s="94"/>
      <c r="GH157" s="95"/>
      <c r="GI157" s="96"/>
      <c r="GJ157" s="97"/>
      <c r="GK157" s="98"/>
      <c r="GM157" s="89"/>
      <c r="GN157" s="158"/>
      <c r="GO157" s="90"/>
      <c r="GP157" s="91"/>
      <c r="GQ157" s="92"/>
      <c r="GR157" s="93"/>
      <c r="GS157" s="94"/>
      <c r="GT157" s="95"/>
      <c r="GU157" s="96"/>
      <c r="GV157" s="97"/>
      <c r="GW157" s="98"/>
      <c r="GY157" s="89"/>
      <c r="GZ157" s="158"/>
      <c r="HA157" s="90"/>
      <c r="HB157" s="91"/>
      <c r="HC157" s="92"/>
      <c r="HD157" s="93"/>
      <c r="HE157" s="94"/>
      <c r="HF157" s="95"/>
      <c r="HG157" s="96"/>
      <c r="HH157" s="97"/>
      <c r="HI157" s="98"/>
      <c r="HK157" s="89"/>
      <c r="HL157" s="158"/>
      <c r="HM157" s="90"/>
      <c r="HN157" s="91"/>
      <c r="HO157" s="92"/>
      <c r="HP157" s="93"/>
      <c r="HQ157" s="94"/>
      <c r="HR157" s="95"/>
      <c r="HS157" s="96"/>
      <c r="HT157" s="97"/>
      <c r="HU157" s="98"/>
      <c r="HW157" s="89"/>
      <c r="HX157" s="158"/>
      <c r="HY157" s="90"/>
      <c r="HZ157" s="91"/>
      <c r="IA157" s="92"/>
      <c r="IB157" s="93"/>
      <c r="IC157" s="94"/>
      <c r="ID157" s="95"/>
      <c r="IE157" s="96"/>
      <c r="IF157" s="97"/>
      <c r="IG157" s="98"/>
      <c r="II157" s="89"/>
      <c r="IJ157" s="158"/>
      <c r="IK157" s="90"/>
      <c r="IL157" s="91"/>
      <c r="IM157" s="92"/>
      <c r="IN157" s="93"/>
      <c r="IO157" s="94"/>
      <c r="IP157" s="95"/>
      <c r="IQ157" s="96"/>
      <c r="IR157" s="97"/>
      <c r="IS157" s="98"/>
      <c r="IU157" s="89"/>
      <c r="IV157" s="158"/>
      <c r="IW157" s="90"/>
      <c r="IX157" s="91"/>
      <c r="IY157" s="92"/>
      <c r="IZ157" s="93"/>
      <c r="JA157" s="94"/>
      <c r="JB157" s="95"/>
      <c r="JC157" s="96"/>
      <c r="JD157" s="97"/>
      <c r="JE157" s="98"/>
      <c r="JG157" s="89"/>
      <c r="JH157" s="146"/>
      <c r="JI157" s="90"/>
      <c r="JJ157" s="91"/>
      <c r="JK157" s="92"/>
      <c r="JL157" s="93"/>
      <c r="JM157" s="94"/>
      <c r="JN157" s="95"/>
      <c r="JO157" s="96"/>
      <c r="JP157" s="97"/>
      <c r="JQ157" s="98"/>
      <c r="JS157" s="89"/>
      <c r="JT157" s="146"/>
      <c r="JU157" s="90"/>
      <c r="JV157" s="91"/>
      <c r="JW157" s="92"/>
      <c r="JX157" s="93"/>
      <c r="JY157" s="94"/>
      <c r="JZ157" s="95"/>
      <c r="KA157" s="96"/>
      <c r="KB157" s="97"/>
      <c r="KC157" s="98"/>
      <c r="KE157" s="89"/>
      <c r="KF157" s="146"/>
    </row>
    <row r="158" spans="1:292" ht="13.5" customHeight="1">
      <c r="A158" s="16"/>
      <c r="B158" s="2" t="s">
        <v>1611</v>
      </c>
      <c r="C158" s="2" t="s">
        <v>1550</v>
      </c>
      <c r="E158" s="90"/>
      <c r="F158" s="91"/>
      <c r="G158" s="92"/>
      <c r="H158" s="93"/>
      <c r="I158" s="94"/>
      <c r="J158" s="95"/>
      <c r="K158" s="96"/>
      <c r="L158" s="97"/>
      <c r="M158" s="98"/>
      <c r="O158" s="89"/>
      <c r="P158" s="158"/>
      <c r="Q158" s="90"/>
      <c r="R158" s="91"/>
      <c r="S158" s="92"/>
      <c r="T158" s="93"/>
      <c r="U158" s="94"/>
      <c r="V158" s="95"/>
      <c r="W158" s="96"/>
      <c r="X158" s="97"/>
      <c r="Y158" s="98"/>
      <c r="AA158" s="89"/>
      <c r="AB158" s="158"/>
      <c r="AC158" s="90"/>
      <c r="AD158" s="91"/>
      <c r="AE158" s="92"/>
      <c r="AF158" s="93"/>
      <c r="AG158" s="94"/>
      <c r="AH158" s="95"/>
      <c r="AI158" s="96"/>
      <c r="AJ158" s="97"/>
      <c r="AK158" s="98"/>
      <c r="AM158" s="89"/>
      <c r="AN158" s="158"/>
      <c r="AO158" s="90"/>
      <c r="AP158" s="91"/>
      <c r="AQ158" s="92"/>
      <c r="AR158" s="93"/>
      <c r="AS158" s="94"/>
      <c r="AT158" s="95"/>
      <c r="AU158" s="96"/>
      <c r="AV158" s="97"/>
      <c r="AW158" s="98"/>
      <c r="AY158" s="89"/>
      <c r="AZ158" s="158"/>
      <c r="BA158" s="90"/>
      <c r="BB158" s="91"/>
      <c r="BC158" s="92"/>
      <c r="BD158" s="93"/>
      <c r="BE158" s="94"/>
      <c r="BF158" s="95"/>
      <c r="BG158" s="96"/>
      <c r="BH158" s="97"/>
      <c r="BI158" s="98"/>
      <c r="BK158" s="89"/>
      <c r="BL158" s="158"/>
      <c r="BM158" s="90"/>
      <c r="BN158" s="91"/>
      <c r="BO158" s="92"/>
      <c r="BP158" s="93"/>
      <c r="BQ158" s="94"/>
      <c r="BR158" s="95"/>
      <c r="BS158" s="96"/>
      <c r="BT158" s="97"/>
      <c r="BU158" s="98"/>
      <c r="BW158" s="89"/>
      <c r="BX158" s="158"/>
      <c r="BY158" s="90"/>
      <c r="BZ158" s="91"/>
      <c r="CA158" s="92"/>
      <c r="CB158" s="93"/>
      <c r="CC158" s="94"/>
      <c r="CD158" s="95"/>
      <c r="CE158" s="96"/>
      <c r="CF158" s="97"/>
      <c r="CG158" s="98"/>
      <c r="CI158" s="89"/>
      <c r="CJ158" s="158"/>
      <c r="CK158" s="90"/>
      <c r="CL158" s="91"/>
      <c r="CM158" s="92"/>
      <c r="CN158" s="93"/>
      <c r="CO158" s="94"/>
      <c r="CP158" s="95"/>
      <c r="CQ158" s="96"/>
      <c r="CR158" s="97"/>
      <c r="CS158" s="98"/>
      <c r="CU158" s="89"/>
      <c r="CV158" s="158"/>
      <c r="CW158" s="90"/>
      <c r="CX158" s="91"/>
      <c r="CY158" s="92"/>
      <c r="CZ158" s="93"/>
      <c r="DA158" s="94"/>
      <c r="DB158" s="95"/>
      <c r="DC158" s="96"/>
      <c r="DD158" s="97"/>
      <c r="DE158" s="98"/>
      <c r="DG158" s="89"/>
      <c r="DH158" s="158"/>
      <c r="DI158" s="90"/>
      <c r="DJ158" s="91"/>
      <c r="DK158" s="92"/>
      <c r="DL158" s="93"/>
      <c r="DM158" s="94"/>
      <c r="DN158" s="95"/>
      <c r="DO158" s="96"/>
      <c r="DP158" s="97"/>
      <c r="DQ158" s="98"/>
      <c r="DS158" s="89"/>
      <c r="DT158" s="158"/>
      <c r="DU158" s="90"/>
      <c r="DV158" s="91"/>
      <c r="DW158" s="93"/>
      <c r="DX158" s="93"/>
      <c r="DY158" s="94"/>
      <c r="DZ158" s="95"/>
      <c r="EA158" s="96"/>
      <c r="EB158" s="97"/>
      <c r="EC158" s="98"/>
      <c r="EE158" s="89"/>
      <c r="EF158" s="217"/>
      <c r="EG158" s="90">
        <f t="shared" si="502"/>
        <v>43765</v>
      </c>
      <c r="EH158" s="91" t="str">
        <f t="shared" si="503"/>
        <v>Michel I</v>
      </c>
      <c r="EI158" s="93">
        <v>42145</v>
      </c>
      <c r="EJ158" s="93">
        <f>IF(EK158="","",EG$3)</f>
        <v>43765</v>
      </c>
      <c r="EK158" s="94" t="str">
        <f t="shared" si="505"/>
        <v>Jan Jambon</v>
      </c>
      <c r="EL158" s="95" t="str">
        <f t="shared" si="506"/>
        <v>1960</v>
      </c>
      <c r="EM158" s="96" t="str">
        <f t="shared" si="507"/>
        <v>male</v>
      </c>
      <c r="EN158" s="310" t="str">
        <f t="shared" si="508"/>
        <v>be_nva01</v>
      </c>
      <c r="EO158" s="98" t="str">
        <f t="shared" si="509"/>
        <v>Jambon_Jan_1960</v>
      </c>
      <c r="EQ158" s="89"/>
      <c r="ER158" s="218" t="s">
        <v>1590</v>
      </c>
      <c r="ES158" s="90"/>
      <c r="ET158" s="91"/>
      <c r="EU158" s="92"/>
      <c r="EV158" s="93"/>
      <c r="EW158" s="94"/>
      <c r="EX158" s="95"/>
      <c r="EY158" s="96"/>
      <c r="EZ158" s="97"/>
      <c r="FA158" s="98"/>
      <c r="FC158" s="89"/>
      <c r="FD158" s="158"/>
      <c r="FE158" s="90" t="str">
        <f t="shared" si="282"/>
        <v/>
      </c>
      <c r="FF158" s="91" t="str">
        <f t="shared" si="283"/>
        <v/>
      </c>
      <c r="FG158" s="92" t="str">
        <f t="shared" si="284"/>
        <v/>
      </c>
      <c r="FH158" s="93" t="str">
        <f t="shared" si="285"/>
        <v/>
      </c>
      <c r="FI158" s="94" t="str">
        <f t="shared" si="286"/>
        <v/>
      </c>
      <c r="FJ158" s="95" t="str">
        <f t="shared" si="287"/>
        <v/>
      </c>
      <c r="FK158" s="96" t="str">
        <f t="shared" si="288"/>
        <v/>
      </c>
      <c r="FL158" s="97" t="str">
        <f t="shared" si="289"/>
        <v/>
      </c>
      <c r="FM158" s="98" t="str">
        <f t="shared" si="290"/>
        <v/>
      </c>
      <c r="FO158" s="89"/>
      <c r="FP158" s="217"/>
      <c r="FQ158" s="90"/>
      <c r="FR158" s="91"/>
      <c r="FS158" s="92"/>
      <c r="FT158" s="93"/>
      <c r="FU158" s="94"/>
      <c r="FV158" s="95"/>
      <c r="FW158" s="96"/>
      <c r="FX158" s="97"/>
      <c r="FY158" s="98"/>
      <c r="GA158" s="89"/>
      <c r="GB158" s="158"/>
      <c r="GC158" s="90"/>
      <c r="GD158" s="91"/>
      <c r="GE158" s="92"/>
      <c r="GF158" s="93"/>
      <c r="GG158" s="94"/>
      <c r="GH158" s="95"/>
      <c r="GI158" s="96"/>
      <c r="GJ158" s="97"/>
      <c r="GK158" s="98"/>
      <c r="GM158" s="89"/>
      <c r="GN158" s="158"/>
      <c r="GO158" s="90"/>
      <c r="GP158" s="91"/>
      <c r="GQ158" s="92"/>
      <c r="GR158" s="93"/>
      <c r="GS158" s="94"/>
      <c r="GT158" s="95"/>
      <c r="GU158" s="96"/>
      <c r="GV158" s="97"/>
      <c r="GW158" s="98"/>
      <c r="GY158" s="89"/>
      <c r="GZ158" s="158"/>
      <c r="HA158" s="90"/>
      <c r="HB158" s="91"/>
      <c r="HC158" s="92"/>
      <c r="HD158" s="93"/>
      <c r="HE158" s="94"/>
      <c r="HF158" s="95"/>
      <c r="HG158" s="96"/>
      <c r="HH158" s="97"/>
      <c r="HI158" s="98"/>
      <c r="HK158" s="89"/>
      <c r="HL158" s="158"/>
      <c r="HM158" s="90"/>
      <c r="HN158" s="91"/>
      <c r="HO158" s="92"/>
      <c r="HP158" s="93"/>
      <c r="HQ158" s="94"/>
      <c r="HR158" s="95"/>
      <c r="HS158" s="96"/>
      <c r="HT158" s="97"/>
      <c r="HU158" s="98"/>
      <c r="HW158" s="89"/>
      <c r="HX158" s="158"/>
      <c r="HY158" s="90"/>
      <c r="HZ158" s="91"/>
      <c r="IA158" s="92"/>
      <c r="IB158" s="93"/>
      <c r="IC158" s="94"/>
      <c r="ID158" s="95"/>
      <c r="IE158" s="96"/>
      <c r="IF158" s="97"/>
      <c r="IG158" s="98"/>
      <c r="II158" s="89"/>
      <c r="IJ158" s="158"/>
      <c r="IK158" s="90"/>
      <c r="IL158" s="91"/>
      <c r="IM158" s="92"/>
      <c r="IN158" s="93"/>
      <c r="IO158" s="94"/>
      <c r="IP158" s="95"/>
      <c r="IQ158" s="96"/>
      <c r="IR158" s="97"/>
      <c r="IS158" s="98"/>
      <c r="IU158" s="89"/>
      <c r="IV158" s="158"/>
      <c r="IW158" s="90"/>
      <c r="IX158" s="91"/>
      <c r="IY158" s="92"/>
      <c r="IZ158" s="93"/>
      <c r="JA158" s="94"/>
      <c r="JB158" s="95"/>
      <c r="JC158" s="96"/>
      <c r="JD158" s="97"/>
      <c r="JE158" s="98"/>
      <c r="JG158" s="89"/>
      <c r="JH158" s="146"/>
      <c r="JI158" s="90"/>
      <c r="JJ158" s="91"/>
      <c r="JK158" s="92"/>
      <c r="JL158" s="93"/>
      <c r="JM158" s="94"/>
      <c r="JN158" s="95"/>
      <c r="JO158" s="96"/>
      <c r="JP158" s="97"/>
      <c r="JQ158" s="98"/>
      <c r="JS158" s="89"/>
      <c r="JT158" s="146"/>
      <c r="JU158" s="90"/>
      <c r="JV158" s="91"/>
      <c r="JW158" s="92"/>
      <c r="JX158" s="93"/>
      <c r="JY158" s="94"/>
      <c r="JZ158" s="95"/>
      <c r="KA158" s="96"/>
      <c r="KB158" s="97"/>
      <c r="KC158" s="98"/>
      <c r="KE158" s="89"/>
      <c r="KF158" s="146"/>
    </row>
    <row r="159" spans="1:292" ht="13.5" customHeight="1">
      <c r="A159" s="16"/>
      <c r="B159" s="2" t="s">
        <v>1698</v>
      </c>
      <c r="E159" s="90"/>
      <c r="F159" s="91"/>
      <c r="G159" s="92"/>
      <c r="H159" s="93"/>
      <c r="I159" s="94"/>
      <c r="J159" s="95"/>
      <c r="K159" s="96"/>
      <c r="L159" s="97"/>
      <c r="M159" s="98"/>
      <c r="O159" s="89"/>
      <c r="P159" s="158"/>
      <c r="Q159" s="90"/>
      <c r="R159" s="91"/>
      <c r="S159" s="92"/>
      <c r="T159" s="93"/>
      <c r="U159" s="94"/>
      <c r="V159" s="95"/>
      <c r="W159" s="96"/>
      <c r="X159" s="97"/>
      <c r="Y159" s="98"/>
      <c r="AA159" s="89"/>
      <c r="AB159" s="158"/>
      <c r="AC159" s="90"/>
      <c r="AD159" s="91"/>
      <c r="AE159" s="92"/>
      <c r="AF159" s="93"/>
      <c r="AG159" s="94"/>
      <c r="AH159" s="95"/>
      <c r="AI159" s="96"/>
      <c r="AJ159" s="97"/>
      <c r="AK159" s="98"/>
      <c r="AM159" s="89"/>
      <c r="AN159" s="158"/>
      <c r="AO159" s="90"/>
      <c r="AP159" s="91"/>
      <c r="AQ159" s="92"/>
      <c r="AR159" s="93"/>
      <c r="AS159" s="94"/>
      <c r="AT159" s="95"/>
      <c r="AU159" s="96"/>
      <c r="AV159" s="97"/>
      <c r="AW159" s="98"/>
      <c r="AY159" s="89"/>
      <c r="AZ159" s="158"/>
      <c r="BA159" s="90"/>
      <c r="BB159" s="91"/>
      <c r="BC159" s="92"/>
      <c r="BD159" s="93"/>
      <c r="BE159" s="94"/>
      <c r="BF159" s="95"/>
      <c r="BG159" s="96"/>
      <c r="BH159" s="97"/>
      <c r="BI159" s="98"/>
      <c r="BK159" s="89"/>
      <c r="BL159" s="158"/>
      <c r="BM159" s="90"/>
      <c r="BN159" s="91"/>
      <c r="BO159" s="92"/>
      <c r="BP159" s="93"/>
      <c r="BQ159" s="94"/>
      <c r="BR159" s="95"/>
      <c r="BS159" s="96"/>
      <c r="BT159" s="97"/>
      <c r="BU159" s="98"/>
      <c r="BW159" s="89"/>
      <c r="BX159" s="158"/>
      <c r="BY159" s="90"/>
      <c r="BZ159" s="91"/>
      <c r="CA159" s="92"/>
      <c r="CB159" s="93"/>
      <c r="CC159" s="94"/>
      <c r="CD159" s="95"/>
      <c r="CE159" s="96"/>
      <c r="CF159" s="97"/>
      <c r="CG159" s="98"/>
      <c r="CI159" s="89"/>
      <c r="CJ159" s="158"/>
      <c r="CK159" s="90"/>
      <c r="CL159" s="91"/>
      <c r="CM159" s="92"/>
      <c r="CN159" s="93"/>
      <c r="CO159" s="94"/>
      <c r="CP159" s="95"/>
      <c r="CQ159" s="96"/>
      <c r="CR159" s="97"/>
      <c r="CS159" s="98"/>
      <c r="CU159" s="89"/>
      <c r="CV159" s="158"/>
      <c r="CW159" s="90"/>
      <c r="CX159" s="91"/>
      <c r="CY159" s="92"/>
      <c r="CZ159" s="93"/>
      <c r="DA159" s="94"/>
      <c r="DB159" s="95"/>
      <c r="DC159" s="96"/>
      <c r="DD159" s="97"/>
      <c r="DE159" s="98"/>
      <c r="DG159" s="89"/>
      <c r="DH159" s="158"/>
      <c r="DI159" s="90"/>
      <c r="DJ159" s="91"/>
      <c r="DK159" s="92"/>
      <c r="DL159" s="93"/>
      <c r="DM159" s="94"/>
      <c r="DN159" s="95"/>
      <c r="DO159" s="96"/>
      <c r="DP159" s="97"/>
      <c r="DQ159" s="98"/>
      <c r="DS159" s="89"/>
      <c r="DT159" s="158"/>
      <c r="DU159" s="90"/>
      <c r="DV159" s="91"/>
      <c r="DW159" s="93"/>
      <c r="DX159" s="93"/>
      <c r="DY159" s="94"/>
      <c r="DZ159" s="95"/>
      <c r="EA159" s="96"/>
      <c r="EB159" s="97"/>
      <c r="EC159" s="98"/>
      <c r="EE159" s="89"/>
      <c r="EF159" s="217"/>
      <c r="EG159" s="90"/>
      <c r="EH159" s="91"/>
      <c r="EI159" s="93"/>
      <c r="EJ159" s="93"/>
      <c r="EK159" s="94"/>
      <c r="EL159" s="95"/>
      <c r="EM159" s="96"/>
      <c r="EN159" s="310"/>
      <c r="EO159" s="98"/>
      <c r="EQ159" s="89"/>
      <c r="ER159" s="218"/>
      <c r="ES159" s="90"/>
      <c r="ET159" s="91"/>
      <c r="EU159" s="92"/>
      <c r="EV159" s="93"/>
      <c r="EW159" s="94"/>
      <c r="EX159" s="95"/>
      <c r="EY159" s="96"/>
      <c r="EZ159" s="97"/>
      <c r="FA159" s="98"/>
      <c r="FC159" s="89"/>
      <c r="FD159" s="158"/>
      <c r="FE159" s="90">
        <f t="shared" si="282"/>
        <v>45291</v>
      </c>
      <c r="FF159" s="91" t="str">
        <f t="shared" si="283"/>
        <v>De Croo I</v>
      </c>
      <c r="FG159" s="92">
        <f t="shared" si="284"/>
        <v>44105</v>
      </c>
      <c r="FH159" s="93">
        <f t="shared" si="285"/>
        <v>45291</v>
      </c>
      <c r="FI159" s="94" t="str">
        <f t="shared" si="286"/>
        <v>David Clarinval</v>
      </c>
      <c r="FJ159" s="95" t="str">
        <f t="shared" si="287"/>
        <v>1976</v>
      </c>
      <c r="FK159" s="96" t="str">
        <f t="shared" si="288"/>
        <v>male</v>
      </c>
      <c r="FL159" s="97" t="str">
        <f t="shared" si="289"/>
        <v>be_mr01</v>
      </c>
      <c r="FM159" s="98" t="str">
        <f t="shared" si="290"/>
        <v>Clarinval_David_1976</v>
      </c>
      <c r="FO159" s="89"/>
      <c r="FP159" s="158" t="s">
        <v>1623</v>
      </c>
      <c r="FQ159" s="90"/>
      <c r="FR159" s="91"/>
      <c r="FS159" s="92"/>
      <c r="FT159" s="93"/>
      <c r="FU159" s="94"/>
      <c r="FV159" s="95"/>
      <c r="FW159" s="96"/>
      <c r="FX159" s="97"/>
      <c r="FY159" s="98"/>
      <c r="GA159" s="89"/>
      <c r="GB159" s="158"/>
      <c r="GC159" s="90"/>
      <c r="GD159" s="91"/>
      <c r="GE159" s="92"/>
      <c r="GF159" s="93"/>
      <c r="GG159" s="94"/>
      <c r="GH159" s="95"/>
      <c r="GI159" s="96"/>
      <c r="GJ159" s="97"/>
      <c r="GK159" s="98"/>
      <c r="GM159" s="89"/>
      <c r="GN159" s="158"/>
      <c r="GO159" s="90"/>
      <c r="GP159" s="91"/>
      <c r="GQ159" s="92"/>
      <c r="GR159" s="93"/>
      <c r="GS159" s="94"/>
      <c r="GT159" s="95"/>
      <c r="GU159" s="96"/>
      <c r="GV159" s="97"/>
      <c r="GW159" s="98"/>
      <c r="GY159" s="89"/>
      <c r="GZ159" s="158"/>
      <c r="HA159" s="90"/>
      <c r="HB159" s="91"/>
      <c r="HC159" s="92"/>
      <c r="HD159" s="93"/>
      <c r="HE159" s="94"/>
      <c r="HF159" s="95"/>
      <c r="HG159" s="96"/>
      <c r="HH159" s="97"/>
      <c r="HI159" s="98"/>
      <c r="HK159" s="89"/>
      <c r="HL159" s="158"/>
      <c r="HM159" s="90"/>
      <c r="HN159" s="91"/>
      <c r="HO159" s="92"/>
      <c r="HP159" s="93"/>
      <c r="HQ159" s="94"/>
      <c r="HR159" s="95"/>
      <c r="HS159" s="96"/>
      <c r="HT159" s="97"/>
      <c r="HU159" s="98"/>
      <c r="HW159" s="89"/>
      <c r="HX159" s="158"/>
      <c r="HY159" s="90"/>
      <c r="HZ159" s="91"/>
      <c r="IA159" s="92"/>
      <c r="IB159" s="93"/>
      <c r="IC159" s="94"/>
      <c r="ID159" s="95"/>
      <c r="IE159" s="96"/>
      <c r="IF159" s="97"/>
      <c r="IG159" s="98"/>
      <c r="II159" s="89"/>
      <c r="IJ159" s="158"/>
      <c r="IK159" s="90"/>
      <c r="IL159" s="91"/>
      <c r="IM159" s="92"/>
      <c r="IN159" s="93"/>
      <c r="IO159" s="94"/>
      <c r="IP159" s="95"/>
      <c r="IQ159" s="96"/>
      <c r="IR159" s="97"/>
      <c r="IS159" s="98"/>
      <c r="IU159" s="89"/>
      <c r="IV159" s="158"/>
      <c r="IW159" s="90"/>
      <c r="IX159" s="91"/>
      <c r="IY159" s="92"/>
      <c r="IZ159" s="93"/>
      <c r="JA159" s="94"/>
      <c r="JB159" s="95"/>
      <c r="JC159" s="96"/>
      <c r="JD159" s="97"/>
      <c r="JE159" s="98"/>
      <c r="JG159" s="89"/>
      <c r="JH159" s="146"/>
      <c r="JI159" s="90"/>
      <c r="JJ159" s="91"/>
      <c r="JK159" s="92"/>
      <c r="JL159" s="93"/>
      <c r="JM159" s="94"/>
      <c r="JN159" s="95"/>
      <c r="JO159" s="96"/>
      <c r="JP159" s="97"/>
      <c r="JQ159" s="98"/>
      <c r="JS159" s="89"/>
      <c r="JT159" s="146"/>
      <c r="JU159" s="90"/>
      <c r="JV159" s="91"/>
      <c r="JW159" s="92"/>
      <c r="JX159" s="93"/>
      <c r="JY159" s="94"/>
      <c r="JZ159" s="95"/>
      <c r="KA159" s="96"/>
      <c r="KB159" s="97"/>
      <c r="KC159" s="98"/>
      <c r="KE159" s="89"/>
      <c r="KF159" s="146"/>
    </row>
    <row r="160" spans="1:292" ht="13.5" customHeight="1">
      <c r="A160" s="16"/>
      <c r="B160" s="2" t="s">
        <v>1089</v>
      </c>
      <c r="C160" s="2" t="s">
        <v>1090</v>
      </c>
      <c r="E160" s="99"/>
      <c r="F160" s="100"/>
      <c r="G160" s="92"/>
      <c r="H160" s="3"/>
      <c r="I160" s="101" t="s">
        <v>292</v>
      </c>
      <c r="J160" s="102"/>
      <c r="K160" s="103"/>
      <c r="L160" s="97"/>
      <c r="M160" s="104" t="s">
        <v>292</v>
      </c>
      <c r="O160" s="3"/>
      <c r="Q160" s="99"/>
      <c r="R160" s="100"/>
      <c r="S160" s="92"/>
      <c r="T160" s="3"/>
      <c r="U160" s="101" t="s">
        <v>292</v>
      </c>
      <c r="V160" s="102"/>
      <c r="W160" s="103"/>
      <c r="X160" s="97"/>
      <c r="Y160" s="104" t="s">
        <v>292</v>
      </c>
      <c r="AA160" s="3"/>
      <c r="AC160" s="99"/>
      <c r="AD160" s="100"/>
      <c r="AE160" s="92"/>
      <c r="AF160" s="3"/>
      <c r="AG160" s="101" t="s">
        <v>292</v>
      </c>
      <c r="AH160" s="102"/>
      <c r="AI160" s="103"/>
      <c r="AJ160" s="97"/>
      <c r="AK160" s="104" t="s">
        <v>292</v>
      </c>
      <c r="AM160" s="3"/>
      <c r="AO160" s="99"/>
      <c r="AP160" s="100"/>
      <c r="AQ160" s="92"/>
      <c r="AR160" s="3"/>
      <c r="AS160" s="101" t="s">
        <v>292</v>
      </c>
      <c r="AT160" s="102"/>
      <c r="AU160" s="103"/>
      <c r="AV160" s="97"/>
      <c r="AW160" s="104" t="s">
        <v>292</v>
      </c>
      <c r="AY160" s="3"/>
      <c r="BA160" s="99"/>
      <c r="BB160" s="100"/>
      <c r="BC160" s="92"/>
      <c r="BD160" s="3"/>
      <c r="BE160" s="101" t="s">
        <v>292</v>
      </c>
      <c r="BF160" s="102"/>
      <c r="BG160" s="103"/>
      <c r="BH160" s="97"/>
      <c r="BI160" s="104" t="s">
        <v>292</v>
      </c>
      <c r="BK160" s="3"/>
      <c r="BM160" s="99"/>
      <c r="BN160" s="100"/>
      <c r="BO160" s="92"/>
      <c r="BP160" s="3"/>
      <c r="BQ160" s="101" t="s">
        <v>292</v>
      </c>
      <c r="BR160" s="102"/>
      <c r="BS160" s="103"/>
      <c r="BT160" s="97"/>
      <c r="BU160" s="104" t="s">
        <v>292</v>
      </c>
      <c r="BW160" s="3"/>
      <c r="BY160" s="99"/>
      <c r="BZ160" s="100"/>
      <c r="CA160" s="92"/>
      <c r="CB160" s="3"/>
      <c r="CC160" s="101" t="s">
        <v>292</v>
      </c>
      <c r="CD160" s="102"/>
      <c r="CE160" s="103"/>
      <c r="CF160" s="97"/>
      <c r="CG160" s="104" t="s">
        <v>292</v>
      </c>
      <c r="CI160" s="3"/>
      <c r="CK160" s="99">
        <v>39814</v>
      </c>
      <c r="CL160" s="100" t="s">
        <v>443</v>
      </c>
      <c r="CM160" s="92">
        <v>39527</v>
      </c>
      <c r="CN160" s="3">
        <v>39812</v>
      </c>
      <c r="CO160" s="101" t="s">
        <v>853</v>
      </c>
      <c r="CP160" s="102">
        <v>1965</v>
      </c>
      <c r="CQ160" s="103" t="s">
        <v>818</v>
      </c>
      <c r="CR160" s="97" t="s">
        <v>631</v>
      </c>
      <c r="CS160" s="104" t="s">
        <v>854</v>
      </c>
      <c r="CU160" s="3"/>
      <c r="CW160" s="99">
        <v>39814</v>
      </c>
      <c r="CX160" s="100" t="s">
        <v>444</v>
      </c>
      <c r="CY160" s="92">
        <v>39527</v>
      </c>
      <c r="CZ160" s="3">
        <v>40142</v>
      </c>
      <c r="DA160" s="101" t="s">
        <v>853</v>
      </c>
      <c r="DB160" s="102">
        <v>1965</v>
      </c>
      <c r="DC160" s="103" t="s">
        <v>818</v>
      </c>
      <c r="DD160" s="97" t="s">
        <v>631</v>
      </c>
      <c r="DE160" s="104" t="s">
        <v>854</v>
      </c>
      <c r="DG160" s="3"/>
      <c r="DI160" s="99">
        <v>40179</v>
      </c>
      <c r="DJ160" s="100" t="s">
        <v>445</v>
      </c>
      <c r="DK160" s="92">
        <v>40142</v>
      </c>
      <c r="DL160" s="221">
        <v>40883</v>
      </c>
      <c r="DM160" s="101" t="s">
        <v>853</v>
      </c>
      <c r="DN160" s="102">
        <v>1965</v>
      </c>
      <c r="DO160" s="103" t="s">
        <v>818</v>
      </c>
      <c r="DP160" s="97" t="s">
        <v>631</v>
      </c>
      <c r="DQ160" s="104" t="s">
        <v>854</v>
      </c>
      <c r="DS160" s="3"/>
      <c r="DU160" s="90" t="str">
        <f t="shared" ref="DU160:DU169" si="510">IF(DY160="","",DU$3)</f>
        <v/>
      </c>
      <c r="DV160" s="91" t="str">
        <f t="shared" ref="DV160:DV169" si="511">IF(DY160="","",DU$1)</f>
        <v/>
      </c>
      <c r="DW160" s="92" t="str">
        <f t="shared" ref="DW160:DW165" si="512">IF(DY160="","",DU$2)</f>
        <v/>
      </c>
      <c r="DX160" s="93" t="str">
        <f>IF(DY160="","",DU$3)</f>
        <v/>
      </c>
      <c r="DY160" s="94" t="str">
        <f t="shared" ref="DY160:DY169" si="513">IF(EF160="","",IF(ISNUMBER(SEARCH(":",EF160)),MID(EF160,FIND(":",EF160)+2,FIND("(",EF160)-FIND(":",EF160)-3),LEFT(EF160,FIND("(",EF160)-2)))</f>
        <v/>
      </c>
      <c r="DZ160" s="95" t="str">
        <f t="shared" ref="DZ160:DZ169" si="514">IF(EF160="","",MID(EF160,FIND("(",EF160)+1,4))</f>
        <v/>
      </c>
      <c r="EA160" s="96" t="str">
        <f t="shared" ref="EA160:EA169" si="515">IF(ISNUMBER(SEARCH("*female*",EF160)),"female",IF(ISNUMBER(SEARCH("*male*",EF160)),"male",""))</f>
        <v/>
      </c>
      <c r="EB160" s="97" t="s">
        <v>292</v>
      </c>
      <c r="EC160" s="98" t="str">
        <f t="shared" ref="EC160:EC169" si="516">IF(DY160="","",(MID(DY160,(SEARCH("^^",SUBSTITUTE(DY160," ","^^",LEN(DY160)-LEN(SUBSTITUTE(DY160," ","")))))+1,99)&amp;"_"&amp;LEFT(DY160,FIND(" ",DY160)-1)&amp;"_"&amp;DZ160))</f>
        <v/>
      </c>
      <c r="EE160" s="89"/>
      <c r="EG160" s="90" t="str">
        <f t="shared" ref="EG160:EG169" si="517">IF(EK160="","",EG$3)</f>
        <v/>
      </c>
      <c r="EH160" s="91" t="str">
        <f t="shared" ref="EH160:EH169" si="518">IF(EK160="","",EG$1)</f>
        <v/>
      </c>
      <c r="EI160" s="92" t="str">
        <f t="shared" ref="EI160:EI169" si="519">IF(EK160="","",EG$2)</f>
        <v/>
      </c>
      <c r="EJ160" s="93" t="str">
        <f t="shared" ref="EJ160:EJ169" si="520">IF(EK160="","",EG$3)</f>
        <v/>
      </c>
      <c r="EK160" s="94" t="str">
        <f t="shared" ref="EK160:EK169" si="521">IF(ER160="","",IF(ISNUMBER(SEARCH(":",ER160)),MID(ER160,FIND(":",ER160)+2,FIND("(",ER160)-FIND(":",ER160)-3),LEFT(ER160,FIND("(",ER160)-2)))</f>
        <v/>
      </c>
      <c r="EL160" s="95" t="str">
        <f t="shared" ref="EL160:EL169" si="522">IF(ER160="","",MID(ER160,FIND("(",ER160)+1,4))</f>
        <v/>
      </c>
      <c r="EM160" s="96" t="str">
        <f t="shared" ref="EM160:EM169" si="523">IF(ISNUMBER(SEARCH("*female*",ER160)),"female",IF(ISNUMBER(SEARCH("*male*",ER160)),"male",""))</f>
        <v/>
      </c>
      <c r="EN160" s="97" t="str">
        <f t="shared" ref="EN160:EN169" si="524">IF(ER160="","",IF(ISERROR(MID(ER160,FIND("male,",ER160)+6,(FIND(")",ER160)-(FIND("male,",ER160)+6))))=TRUE,"missing/error",MID(ER160,FIND("male,",ER160)+6,(FIND(")",ER160)-(FIND("male,",ER160)+6)))))</f>
        <v/>
      </c>
      <c r="EO160" s="98" t="str">
        <f t="shared" ref="EO160:EO169" si="525">IF(EK160="","",(MID(EK160,(SEARCH("^^",SUBSTITUTE(EK160," ","^^",LEN(EK160)-LEN(SUBSTITUTE(EK160," ","")))))+1,99)&amp;"_"&amp;LEFT(EK160,FIND(" ",EK160)-1)&amp;"_"&amp;EL160))</f>
        <v/>
      </c>
      <c r="EQ160" s="89"/>
      <c r="ES160" s="99"/>
      <c r="ET160" s="100"/>
      <c r="EU160" s="92"/>
      <c r="EV160" s="3"/>
      <c r="EW160" s="101"/>
      <c r="EX160" s="102"/>
      <c r="EY160" s="103"/>
      <c r="EZ160" s="97"/>
      <c r="FA160" s="104"/>
      <c r="FC160" s="3"/>
      <c r="FE160" s="90" t="str">
        <f t="shared" ref="FE160:FE224" si="526">IF(FI160="","",FE$3)</f>
        <v/>
      </c>
      <c r="FF160" s="91" t="str">
        <f t="shared" ref="FF160:FF224" si="527">IF(FI160="","",FE$1)</f>
        <v/>
      </c>
      <c r="FG160" s="92" t="str">
        <f t="shared" ref="FG160:FG224" si="528">IF(FI160="","",FE$2)</f>
        <v/>
      </c>
      <c r="FH160" s="93" t="str">
        <f t="shared" ref="FH160:FH224" si="529">IF(FI160="","",FE$3)</f>
        <v/>
      </c>
      <c r="FI160" s="94" t="str">
        <f t="shared" ref="FI160:FI224" si="530">IF(FP160="","",IF(ISNUMBER(SEARCH(":",FP160)),MID(FP160,FIND(":",FP160)+2,FIND("(",FP160)-FIND(":",FP160)-3),LEFT(FP160,FIND("(",FP160)-2)))</f>
        <v/>
      </c>
      <c r="FJ160" s="95" t="str">
        <f t="shared" ref="FJ160:FJ224" si="531">IF(FP160="","",MID(FP160,FIND("(",FP160)+1,4))</f>
        <v/>
      </c>
      <c r="FK160" s="96" t="str">
        <f t="shared" ref="FK160:FK224" si="532">IF(ISNUMBER(SEARCH("*female*",FP160)),"female",IF(ISNUMBER(SEARCH("*male*",FP160)),"male",""))</f>
        <v/>
      </c>
      <c r="FL160" s="97" t="str">
        <f t="shared" ref="FL160:FL224" si="533">IF(FP160="","",IF(ISERROR(MID(FP160,FIND("male,",FP160)+6,(FIND(")",FP160)-(FIND("male,",FP160)+6))))=TRUE,"missing/error",MID(FP160,FIND("male,",FP160)+6,(FIND(")",FP160)-(FIND("male,",FP160)+6)))))</f>
        <v/>
      </c>
      <c r="FM160" s="98" t="str">
        <f t="shared" ref="FM160:FM224" si="534">IF(FI160="","",(MID(FI160,(SEARCH("^^",SUBSTITUTE(FI160," ","^^",LEN(FI160)-LEN(SUBSTITUTE(FI160," ","")))))+1,99)&amp;"_"&amp;LEFT(FI160,FIND(" ",FI160)-1)&amp;"_"&amp;FJ160))</f>
        <v/>
      </c>
      <c r="FO160" s="89"/>
      <c r="FP160" s="217"/>
      <c r="FQ160" s="90" t="str">
        <f>IF(FU160="","",#REF!)</f>
        <v/>
      </c>
      <c r="FR160" s="91" t="str">
        <f t="shared" ref="FR160:FR169" si="535">IF(FU160="","",FQ$1)</f>
        <v/>
      </c>
      <c r="FS160" s="92"/>
      <c r="FT160" s="93"/>
      <c r="FU160" s="94" t="str">
        <f t="shared" ref="FU160:FU169" si="536">IF(GB160="","",IF(ISNUMBER(SEARCH(":",GB160)),MID(GB160,FIND(":",GB160)+2,FIND("(",GB160)-FIND(":",GB160)-3),LEFT(GB160,FIND("(",GB160)-2)))</f>
        <v/>
      </c>
      <c r="FV160" s="95" t="str">
        <f t="shared" ref="FV160:FV169" si="537">IF(GB160="","",MID(GB160,FIND("(",GB160)+1,4))</f>
        <v/>
      </c>
      <c r="FW160" s="96" t="str">
        <f t="shared" ref="FW160:FW169" si="538">IF(ISNUMBER(SEARCH("*female*",GB160)),"female",IF(ISNUMBER(SEARCH("*male*",GB160)),"male",""))</f>
        <v/>
      </c>
      <c r="FX160" s="97" t="str">
        <f t="shared" ref="FX160:FX169" si="539">IF(GB160="","",IF(ISERROR(MID(GB160,FIND("male,",GB160)+6,(FIND(")",GB160)-(FIND("male,",GB160)+6))))=TRUE,"missing/error",MID(GB160,FIND("male,",GB160)+6,(FIND(")",GB160)-(FIND("male,",GB160)+6)))))</f>
        <v/>
      </c>
      <c r="FY160" s="98" t="str">
        <f t="shared" ref="FY160:FY169" si="540">IF(FU160="","",(MID(FU160,(SEARCH("^^",SUBSTITUTE(FU160," ","^^",LEN(FU160)-LEN(SUBSTITUTE(FU160," ","")))))+1,99)&amp;"_"&amp;LEFT(FU160,FIND(" ",FU160)-1)&amp;"_"&amp;FV160))</f>
        <v/>
      </c>
      <c r="GA160" s="89"/>
      <c r="GB160" s="158"/>
      <c r="GC160" s="99"/>
      <c r="GD160" s="100"/>
      <c r="GE160" s="92"/>
      <c r="GF160" s="3"/>
      <c r="GG160" s="101"/>
      <c r="GH160" s="102"/>
      <c r="GI160" s="103"/>
      <c r="GJ160" s="97"/>
      <c r="GK160" s="104"/>
      <c r="GM160" s="3"/>
      <c r="GO160" s="99"/>
      <c r="GP160" s="100"/>
      <c r="GQ160" s="92"/>
      <c r="GR160" s="3"/>
      <c r="GS160" s="101"/>
      <c r="GT160" s="102"/>
      <c r="GU160" s="103"/>
      <c r="GV160" s="97"/>
      <c r="GW160" s="104"/>
      <c r="GY160" s="3"/>
      <c r="HA160" s="99"/>
      <c r="HB160" s="100"/>
      <c r="HC160" s="92"/>
      <c r="HD160" s="3"/>
      <c r="HE160" s="101"/>
      <c r="HF160" s="102"/>
      <c r="HG160" s="103"/>
      <c r="HH160" s="97"/>
      <c r="HI160" s="104"/>
      <c r="HK160" s="3"/>
      <c r="HM160" s="99"/>
      <c r="HN160" s="100"/>
      <c r="HO160" s="92"/>
      <c r="HP160" s="3"/>
      <c r="HQ160" s="101"/>
      <c r="HR160" s="102"/>
      <c r="HS160" s="103"/>
      <c r="HT160" s="97"/>
      <c r="HU160" s="104"/>
      <c r="HW160" s="3"/>
      <c r="HY160" s="99"/>
      <c r="HZ160" s="100"/>
      <c r="IA160" s="92"/>
      <c r="IB160" s="3"/>
      <c r="IC160" s="101"/>
      <c r="ID160" s="102"/>
      <c r="IE160" s="103"/>
      <c r="IF160" s="97"/>
      <c r="IG160" s="104"/>
      <c r="II160" s="3"/>
      <c r="IK160" s="99"/>
      <c r="IL160" s="100"/>
      <c r="IM160" s="92"/>
      <c r="IN160" s="3"/>
      <c r="IO160" s="101"/>
      <c r="IP160" s="102"/>
      <c r="IQ160" s="103"/>
      <c r="IR160" s="97"/>
      <c r="IS160" s="104"/>
      <c r="IU160" s="3"/>
      <c r="IW160" s="99"/>
      <c r="IX160" s="100"/>
      <c r="IY160" s="92"/>
      <c r="IZ160" s="3"/>
      <c r="JA160" s="101"/>
      <c r="JB160" s="102"/>
      <c r="JC160" s="103"/>
      <c r="JD160" s="97"/>
      <c r="JE160" s="104"/>
      <c r="JG160" s="3"/>
      <c r="JI160" s="99"/>
      <c r="JJ160" s="100"/>
      <c r="JK160" s="92"/>
      <c r="JL160" s="3"/>
      <c r="JM160" s="101"/>
      <c r="JN160" s="102"/>
      <c r="JO160" s="103"/>
      <c r="JP160" s="97"/>
      <c r="JQ160" s="104"/>
      <c r="JS160" s="3"/>
      <c r="JU160" s="99"/>
      <c r="JV160" s="100"/>
      <c r="JW160" s="92"/>
      <c r="JX160" s="3"/>
      <c r="JY160" s="101"/>
      <c r="JZ160" s="102"/>
      <c r="KA160" s="103"/>
      <c r="KB160" s="97"/>
      <c r="KC160" s="104"/>
      <c r="KE160" s="3"/>
    </row>
    <row r="161" spans="1:292" ht="13.5" customHeight="1">
      <c r="A161" s="16"/>
      <c r="B161" s="2" t="s">
        <v>1068</v>
      </c>
      <c r="C161" s="2" t="s">
        <v>1069</v>
      </c>
      <c r="E161" s="99">
        <v>33239</v>
      </c>
      <c r="F161" s="100" t="s">
        <v>788</v>
      </c>
      <c r="G161" s="92">
        <v>32272</v>
      </c>
      <c r="H161" s="93">
        <v>33514</v>
      </c>
      <c r="I161" s="101" t="s">
        <v>1070</v>
      </c>
      <c r="J161" s="102">
        <v>1941</v>
      </c>
      <c r="K161" s="103" t="s">
        <v>790</v>
      </c>
      <c r="L161" s="97" t="s">
        <v>323</v>
      </c>
      <c r="M161" s="104" t="s">
        <v>1071</v>
      </c>
      <c r="O161" s="89"/>
      <c r="P161" s="158"/>
      <c r="Q161" s="99">
        <v>33510</v>
      </c>
      <c r="R161" s="100" t="s">
        <v>437</v>
      </c>
      <c r="S161" s="92">
        <v>33514</v>
      </c>
      <c r="T161" s="93">
        <v>33676</v>
      </c>
      <c r="U161" s="101" t="s">
        <v>1070</v>
      </c>
      <c r="V161" s="102">
        <v>1941</v>
      </c>
      <c r="W161" s="103" t="s">
        <v>790</v>
      </c>
      <c r="X161" s="97" t="s">
        <v>323</v>
      </c>
      <c r="Y161" s="104" t="s">
        <v>1071</v>
      </c>
      <c r="AA161" s="89"/>
      <c r="AB161" s="158"/>
      <c r="AC161" s="99"/>
      <c r="AD161" s="100"/>
      <c r="AE161" s="92"/>
      <c r="AF161" s="93"/>
      <c r="AG161" s="101" t="s">
        <v>292</v>
      </c>
      <c r="AH161" s="102"/>
      <c r="AI161" s="103"/>
      <c r="AJ161" s="97"/>
      <c r="AK161" s="104" t="s">
        <v>292</v>
      </c>
      <c r="AM161" s="89"/>
      <c r="AN161" s="158"/>
      <c r="AO161" s="99">
        <v>35065</v>
      </c>
      <c r="AP161" s="100" t="s">
        <v>439</v>
      </c>
      <c r="AQ161" s="92">
        <v>34873</v>
      </c>
      <c r="AR161" s="93">
        <v>36354</v>
      </c>
      <c r="AS161" s="101" t="s">
        <v>1011</v>
      </c>
      <c r="AT161" s="102">
        <v>1946</v>
      </c>
      <c r="AU161" s="103" t="s">
        <v>818</v>
      </c>
      <c r="AV161" s="97" t="s">
        <v>323</v>
      </c>
      <c r="AW161" s="104" t="s">
        <v>1012</v>
      </c>
      <c r="AY161" s="89"/>
      <c r="AZ161" s="158"/>
      <c r="BA161" s="99"/>
      <c r="BB161" s="100"/>
      <c r="BC161" s="92"/>
      <c r="BD161" s="93"/>
      <c r="BE161" s="101" t="s">
        <v>292</v>
      </c>
      <c r="BF161" s="102"/>
      <c r="BG161" s="103"/>
      <c r="BH161" s="97"/>
      <c r="BI161" s="104" t="s">
        <v>292</v>
      </c>
      <c r="BK161" s="89"/>
      <c r="BL161" s="158"/>
      <c r="BM161" s="99"/>
      <c r="BN161" s="100"/>
      <c r="BO161" s="92"/>
      <c r="BP161" s="93"/>
      <c r="BQ161" s="101" t="s">
        <v>292</v>
      </c>
      <c r="BR161" s="102"/>
      <c r="BS161" s="103"/>
      <c r="BT161" s="97"/>
      <c r="BU161" s="104" t="s">
        <v>292</v>
      </c>
      <c r="BW161" s="89"/>
      <c r="BX161" s="158"/>
      <c r="BY161" s="99"/>
      <c r="BZ161" s="100"/>
      <c r="CA161" s="92"/>
      <c r="CB161" s="93"/>
      <c r="CC161" s="101" t="s">
        <v>292</v>
      </c>
      <c r="CD161" s="102"/>
      <c r="CE161" s="103"/>
      <c r="CF161" s="97"/>
      <c r="CG161" s="104" t="s">
        <v>292</v>
      </c>
      <c r="CI161" s="89"/>
      <c r="CJ161" s="158"/>
      <c r="CK161" s="99"/>
      <c r="CL161" s="100"/>
      <c r="CM161" s="92"/>
      <c r="CN161" s="93"/>
      <c r="CO161" s="101" t="s">
        <v>292</v>
      </c>
      <c r="CP161" s="102"/>
      <c r="CQ161" s="103"/>
      <c r="CR161" s="97"/>
      <c r="CS161" s="104" t="s">
        <v>292</v>
      </c>
      <c r="CU161" s="89"/>
      <c r="CV161" s="158"/>
      <c r="CW161" s="99"/>
      <c r="CX161" s="100"/>
      <c r="CY161" s="92"/>
      <c r="CZ161" s="93"/>
      <c r="DA161" s="101" t="s">
        <v>292</v>
      </c>
      <c r="DB161" s="102"/>
      <c r="DC161" s="103"/>
      <c r="DD161" s="97"/>
      <c r="DE161" s="104" t="s">
        <v>292</v>
      </c>
      <c r="DG161" s="89"/>
      <c r="DH161" s="158"/>
      <c r="DI161" s="99"/>
      <c r="DJ161" s="100"/>
      <c r="DK161" s="92"/>
      <c r="DL161" s="93"/>
      <c r="DM161" s="101" t="s">
        <v>292</v>
      </c>
      <c r="DN161" s="102"/>
      <c r="DO161" s="103"/>
      <c r="DP161" s="97"/>
      <c r="DQ161" s="104" t="s">
        <v>292</v>
      </c>
      <c r="DS161" s="89"/>
      <c r="DT161" s="158"/>
      <c r="DU161" s="90" t="str">
        <f t="shared" si="510"/>
        <v/>
      </c>
      <c r="DV161" s="91" t="str">
        <f t="shared" si="511"/>
        <v/>
      </c>
      <c r="DW161" s="92" t="str">
        <f t="shared" si="512"/>
        <v/>
      </c>
      <c r="DX161" s="93" t="str">
        <f>IF(DY161="","",DU$3)</f>
        <v/>
      </c>
      <c r="DY161" s="94" t="str">
        <f t="shared" si="513"/>
        <v/>
      </c>
      <c r="DZ161" s="95" t="str">
        <f t="shared" si="514"/>
        <v/>
      </c>
      <c r="EA161" s="96" t="str">
        <f t="shared" si="515"/>
        <v/>
      </c>
      <c r="EB161" s="97" t="s">
        <v>292</v>
      </c>
      <c r="EC161" s="98" t="str">
        <f t="shared" si="516"/>
        <v/>
      </c>
      <c r="EE161" s="89"/>
      <c r="EF161" s="158"/>
      <c r="EG161" s="90" t="str">
        <f t="shared" si="517"/>
        <v/>
      </c>
      <c r="EH161" s="91" t="str">
        <f t="shared" si="518"/>
        <v/>
      </c>
      <c r="EI161" s="92" t="str">
        <f t="shared" si="519"/>
        <v/>
      </c>
      <c r="EJ161" s="93" t="str">
        <f t="shared" si="520"/>
        <v/>
      </c>
      <c r="EK161" s="94" t="str">
        <f t="shared" si="521"/>
        <v/>
      </c>
      <c r="EL161" s="95" t="str">
        <f t="shared" si="522"/>
        <v/>
      </c>
      <c r="EM161" s="96" t="str">
        <f t="shared" si="523"/>
        <v/>
      </c>
      <c r="EN161" s="97" t="str">
        <f t="shared" si="524"/>
        <v/>
      </c>
      <c r="EO161" s="98" t="str">
        <f t="shared" si="525"/>
        <v/>
      </c>
      <c r="EQ161" s="89"/>
      <c r="ER161" s="158"/>
      <c r="ES161" s="99" t="str">
        <f>IF(EW161="","",ES$3)</f>
        <v/>
      </c>
      <c r="ET161" s="100" t="str">
        <f>IF(EW161="","",ES$1)</f>
        <v/>
      </c>
      <c r="EU161" s="92"/>
      <c r="EV161" s="93"/>
      <c r="EW161" s="101" t="str">
        <f>IF(FD161="","",IF(ISNUMBER(SEARCH(":",FD161)),MID(FD161,FIND(":",FD161)+2,FIND("(",FD161)-FIND(":",FD161)-3),LEFT(FD161,FIND("(",FD161)-2)))</f>
        <v/>
      </c>
      <c r="EX161" s="102" t="str">
        <f>IF(FD161="","",MID(FD161,FIND("(",FD161)+1,4))</f>
        <v/>
      </c>
      <c r="EY161" s="103" t="str">
        <f>IF(ISNUMBER(SEARCH("*female*",FD161)),"female",IF(ISNUMBER(SEARCH("*male*",FD161)),"male",""))</f>
        <v/>
      </c>
      <c r="EZ161" s="97" t="str">
        <f>IF(FD161="","",IF(ISERROR(MID(FD161,FIND("male,",FD161)+6,(FIND(")",FD161)-(FIND("male,",FD161)+6))))=TRUE,"missing/error",MID(FD161,FIND("male,",FD161)+6,(FIND(")",FD161)-(FIND("male,",FD161)+6)))))</f>
        <v/>
      </c>
      <c r="FA161" s="104" t="str">
        <f>IF(EW161="","",(MID(EW161,(SEARCH("^^",SUBSTITUTE(EW161," ","^^",LEN(EW161)-LEN(SUBSTITUTE(EW161," ","")))))+1,99)&amp;"_"&amp;LEFT(EW161,FIND(" ",EW161)-1)&amp;"_"&amp;EX161))</f>
        <v/>
      </c>
      <c r="FC161" s="89"/>
      <c r="FD161" s="158"/>
      <c r="FE161" s="90" t="str">
        <f t="shared" si="526"/>
        <v/>
      </c>
      <c r="FF161" s="91" t="str">
        <f t="shared" si="527"/>
        <v/>
      </c>
      <c r="FG161" s="92" t="str">
        <f t="shared" si="528"/>
        <v/>
      </c>
      <c r="FH161" s="93" t="str">
        <f t="shared" si="529"/>
        <v/>
      </c>
      <c r="FI161" s="94" t="str">
        <f t="shared" si="530"/>
        <v/>
      </c>
      <c r="FJ161" s="95" t="str">
        <f t="shared" si="531"/>
        <v/>
      </c>
      <c r="FK161" s="96" t="str">
        <f t="shared" si="532"/>
        <v/>
      </c>
      <c r="FL161" s="97" t="str">
        <f t="shared" si="533"/>
        <v/>
      </c>
      <c r="FM161" s="98" t="str">
        <f t="shared" si="534"/>
        <v/>
      </c>
      <c r="FO161" s="89"/>
      <c r="FP161" s="217"/>
      <c r="FQ161" s="90" t="str">
        <f>IF(FU161="","",#REF!)</f>
        <v/>
      </c>
      <c r="FR161" s="91" t="str">
        <f t="shared" si="535"/>
        <v/>
      </c>
      <c r="FS161" s="92"/>
      <c r="FT161" s="93"/>
      <c r="FU161" s="94" t="str">
        <f t="shared" si="536"/>
        <v/>
      </c>
      <c r="FV161" s="95" t="str">
        <f t="shared" si="537"/>
        <v/>
      </c>
      <c r="FW161" s="96" t="str">
        <f t="shared" si="538"/>
        <v/>
      </c>
      <c r="FX161" s="97" t="str">
        <f t="shared" si="539"/>
        <v/>
      </c>
      <c r="FY161" s="98" t="str">
        <f t="shared" si="540"/>
        <v/>
      </c>
      <c r="GA161" s="89"/>
      <c r="GB161" s="158"/>
      <c r="GC161" s="99" t="str">
        <f>IF(GG161="","",GC$3)</f>
        <v/>
      </c>
      <c r="GD161" s="100" t="str">
        <f>IF(GG161="","",GC$1)</f>
        <v/>
      </c>
      <c r="GE161" s="92"/>
      <c r="GF161" s="93"/>
      <c r="GG161" s="101" t="str">
        <f>IF(GN161="","",IF(ISNUMBER(SEARCH(":",GN161)),MID(GN161,FIND(":",GN161)+2,FIND("(",GN161)-FIND(":",GN161)-3),LEFT(GN161,FIND("(",GN161)-2)))</f>
        <v/>
      </c>
      <c r="GH161" s="102" t="str">
        <f>IF(GN161="","",MID(GN161,FIND("(",GN161)+1,4))</f>
        <v/>
      </c>
      <c r="GI161" s="103" t="str">
        <f>IF(ISNUMBER(SEARCH("*female*",GN161)),"female",IF(ISNUMBER(SEARCH("*male*",GN161)),"male",""))</f>
        <v/>
      </c>
      <c r="GJ161" s="97" t="str">
        <f>IF(GN161="","",IF(ISERROR(MID(GN161,FIND("male,",GN161)+6,(FIND(")",GN161)-(FIND("male,",GN161)+6))))=TRUE,"missing/error",MID(GN161,FIND("male,",GN161)+6,(FIND(")",GN161)-(FIND("male,",GN161)+6)))))</f>
        <v/>
      </c>
      <c r="GK161" s="104" t="str">
        <f>IF(GG161="","",(MID(GG161,(SEARCH("^^",SUBSTITUTE(GG161," ","^^",LEN(GG161)-LEN(SUBSTITUTE(GG161," ","")))))+1,99)&amp;"_"&amp;LEFT(GG161,FIND(" ",GG161)-1)&amp;"_"&amp;GH161))</f>
        <v/>
      </c>
      <c r="GM161" s="89"/>
      <c r="GN161" s="158"/>
      <c r="GO161" s="99" t="str">
        <f>IF(GS161="","",GO$3)</f>
        <v/>
      </c>
      <c r="GP161" s="100" t="str">
        <f>IF(GS161="","",GO$1)</f>
        <v/>
      </c>
      <c r="GQ161" s="92"/>
      <c r="GR161" s="93"/>
      <c r="GS161" s="101" t="str">
        <f>IF(GZ161="","",IF(ISNUMBER(SEARCH(":",GZ161)),MID(GZ161,FIND(":",GZ161)+2,FIND("(",GZ161)-FIND(":",GZ161)-3),LEFT(GZ161,FIND("(",GZ161)-2)))</f>
        <v/>
      </c>
      <c r="GT161" s="102" t="str">
        <f>IF(GZ161="","",MID(GZ161,FIND("(",GZ161)+1,4))</f>
        <v/>
      </c>
      <c r="GU161" s="103" t="str">
        <f>IF(ISNUMBER(SEARCH("*female*",GZ161)),"female",IF(ISNUMBER(SEARCH("*male*",GZ161)),"male",""))</f>
        <v/>
      </c>
      <c r="GV161" s="97" t="str">
        <f>IF(GZ161="","",IF(ISERROR(MID(GZ161,FIND("male,",GZ161)+6,(FIND(")",GZ161)-(FIND("male,",GZ161)+6))))=TRUE,"missing/error",MID(GZ161,FIND("male,",GZ161)+6,(FIND(")",GZ161)-(FIND("male,",GZ161)+6)))))</f>
        <v/>
      </c>
      <c r="GW161" s="104" t="str">
        <f>IF(GS161="","",(MID(GS161,(SEARCH("^^",SUBSTITUTE(GS161," ","^^",LEN(GS161)-LEN(SUBSTITUTE(GS161," ","")))))+1,99)&amp;"_"&amp;LEFT(GS161,FIND(" ",GS161)-1)&amp;"_"&amp;GT161))</f>
        <v/>
      </c>
      <c r="GY161" s="89"/>
      <c r="GZ161" s="158"/>
      <c r="HA161" s="99" t="str">
        <f>IF(HE161="","",HA$3)</f>
        <v/>
      </c>
      <c r="HB161" s="100" t="str">
        <f>IF(HE161="","",HA$1)</f>
        <v/>
      </c>
      <c r="HC161" s="92"/>
      <c r="HD161" s="93"/>
      <c r="HE161" s="101" t="str">
        <f>IF(HL161="","",IF(ISNUMBER(SEARCH(":",HL161)),MID(HL161,FIND(":",HL161)+2,FIND("(",HL161)-FIND(":",HL161)-3),LEFT(HL161,FIND("(",HL161)-2)))</f>
        <v/>
      </c>
      <c r="HF161" s="102" t="str">
        <f>IF(HL161="","",MID(HL161,FIND("(",HL161)+1,4))</f>
        <v/>
      </c>
      <c r="HG161" s="103" t="str">
        <f>IF(ISNUMBER(SEARCH("*female*",HL161)),"female",IF(ISNUMBER(SEARCH("*male*",HL161)),"male",""))</f>
        <v/>
      </c>
      <c r="HH161" s="97" t="str">
        <f>IF(HL161="","",IF(ISERROR(MID(HL161,FIND("male,",HL161)+6,(FIND(")",HL161)-(FIND("male,",HL161)+6))))=TRUE,"missing/error",MID(HL161,FIND("male,",HL161)+6,(FIND(")",HL161)-(FIND("male,",HL161)+6)))))</f>
        <v/>
      </c>
      <c r="HI161" s="104" t="str">
        <f>IF(HE161="","",(MID(HE161,(SEARCH("^^",SUBSTITUTE(HE161," ","^^",LEN(HE161)-LEN(SUBSTITUTE(HE161," ","")))))+1,99)&amp;"_"&amp;LEFT(HE161,FIND(" ",HE161)-1)&amp;"_"&amp;HF161))</f>
        <v/>
      </c>
      <c r="HK161" s="89"/>
      <c r="HL161" s="158"/>
      <c r="HM161" s="99" t="str">
        <f>IF(HQ161="","",HM$3)</f>
        <v/>
      </c>
      <c r="HN161" s="100" t="str">
        <f>IF(HQ161="","",HM$1)</f>
        <v/>
      </c>
      <c r="HO161" s="92"/>
      <c r="HP161" s="93"/>
      <c r="HQ161" s="101" t="str">
        <f>IF(HX161="","",IF(ISNUMBER(SEARCH(":",HX161)),MID(HX161,FIND(":",HX161)+2,FIND("(",HX161)-FIND(":",HX161)-3),LEFT(HX161,FIND("(",HX161)-2)))</f>
        <v/>
      </c>
      <c r="HR161" s="102" t="str">
        <f>IF(HX161="","",MID(HX161,FIND("(",HX161)+1,4))</f>
        <v/>
      </c>
      <c r="HS161" s="103" t="str">
        <f>IF(ISNUMBER(SEARCH("*female*",HX161)),"female",IF(ISNUMBER(SEARCH("*male*",HX161)),"male",""))</f>
        <v/>
      </c>
      <c r="HT161" s="97" t="str">
        <f>IF(HX161="","",IF(ISERROR(MID(HX161,FIND("male,",HX161)+6,(FIND(")",HX161)-(FIND("male,",HX161)+6))))=TRUE,"missing/error",MID(HX161,FIND("male,",HX161)+6,(FIND(")",HX161)-(FIND("male,",HX161)+6)))))</f>
        <v/>
      </c>
      <c r="HU161" s="104" t="str">
        <f>IF(HQ161="","",(MID(HQ161,(SEARCH("^^",SUBSTITUTE(HQ161," ","^^",LEN(HQ161)-LEN(SUBSTITUTE(HQ161," ","")))))+1,99)&amp;"_"&amp;LEFT(HQ161,FIND(" ",HQ161)-1)&amp;"_"&amp;HR161))</f>
        <v/>
      </c>
      <c r="HW161" s="89"/>
      <c r="HX161" s="158"/>
      <c r="HY161" s="99" t="str">
        <f>IF(IC161="","",HY$3)</f>
        <v/>
      </c>
      <c r="HZ161" s="100" t="str">
        <f>IF(IC161="","",HY$1)</f>
        <v/>
      </c>
      <c r="IA161" s="92"/>
      <c r="IB161" s="93"/>
      <c r="IC161" s="101" t="str">
        <f>IF(IJ161="","",IF(ISNUMBER(SEARCH(":",IJ161)),MID(IJ161,FIND(":",IJ161)+2,FIND("(",IJ161)-FIND(":",IJ161)-3),LEFT(IJ161,FIND("(",IJ161)-2)))</f>
        <v/>
      </c>
      <c r="ID161" s="102" t="str">
        <f>IF(IJ161="","",MID(IJ161,FIND("(",IJ161)+1,4))</f>
        <v/>
      </c>
      <c r="IE161" s="103" t="str">
        <f>IF(ISNUMBER(SEARCH("*female*",IJ161)),"female",IF(ISNUMBER(SEARCH("*male*",IJ161)),"male",""))</f>
        <v/>
      </c>
      <c r="IF161" s="97" t="str">
        <f>IF(IJ161="","",IF(ISERROR(MID(IJ161,FIND("male,",IJ161)+6,(FIND(")",IJ161)-(FIND("male,",IJ161)+6))))=TRUE,"missing/error",MID(IJ161,FIND("male,",IJ161)+6,(FIND(")",IJ161)-(FIND("male,",IJ161)+6)))))</f>
        <v/>
      </c>
      <c r="IG161" s="104" t="str">
        <f>IF(IC161="","",(MID(IC161,(SEARCH("^^",SUBSTITUTE(IC161," ","^^",LEN(IC161)-LEN(SUBSTITUTE(IC161," ","")))))+1,99)&amp;"_"&amp;LEFT(IC161,FIND(" ",IC161)-1)&amp;"_"&amp;ID161))</f>
        <v/>
      </c>
      <c r="II161" s="89"/>
      <c r="IJ161" s="158"/>
      <c r="IK161" s="99" t="str">
        <f>IF(IO161="","",IK$3)</f>
        <v/>
      </c>
      <c r="IL161" s="100" t="str">
        <f>IF(IO161="","",IK$1)</f>
        <v/>
      </c>
      <c r="IM161" s="92"/>
      <c r="IN161" s="93"/>
      <c r="IO161" s="101" t="str">
        <f>IF(IV161="","",IF(ISNUMBER(SEARCH(":",IV161)),MID(IV161,FIND(":",IV161)+2,FIND("(",IV161)-FIND(":",IV161)-3),LEFT(IV161,FIND("(",IV161)-2)))</f>
        <v/>
      </c>
      <c r="IP161" s="102" t="str">
        <f>IF(IV161="","",MID(IV161,FIND("(",IV161)+1,4))</f>
        <v/>
      </c>
      <c r="IQ161" s="103" t="str">
        <f>IF(ISNUMBER(SEARCH("*female*",IV161)),"female",IF(ISNUMBER(SEARCH("*male*",IV161)),"male",""))</f>
        <v/>
      </c>
      <c r="IR161" s="97" t="str">
        <f>IF(IV161="","",IF(ISERROR(MID(IV161,FIND("male,",IV161)+6,(FIND(")",IV161)-(FIND("male,",IV161)+6))))=TRUE,"missing/error",MID(IV161,FIND("male,",IV161)+6,(FIND(")",IV161)-(FIND("male,",IV161)+6)))))</f>
        <v/>
      </c>
      <c r="IS161" s="104" t="str">
        <f>IF(IO161="","",(MID(IO161,(SEARCH("^^",SUBSTITUTE(IO161," ","^^",LEN(IO161)-LEN(SUBSTITUTE(IO161," ","")))))+1,99)&amp;"_"&amp;LEFT(IO161,FIND(" ",IO161)-1)&amp;"_"&amp;IP161))</f>
        <v/>
      </c>
      <c r="IU161" s="89"/>
      <c r="IV161" s="158"/>
      <c r="IW161" s="99" t="str">
        <f>IF(JA161="","",IW$3)</f>
        <v/>
      </c>
      <c r="IX161" s="100" t="str">
        <f>IF(JA161="","",IW$1)</f>
        <v/>
      </c>
      <c r="IY161" s="92"/>
      <c r="IZ161" s="93"/>
      <c r="JA161" s="101" t="str">
        <f>IF(JH161="","",IF(ISNUMBER(SEARCH(":",JH161)),MID(JH161,FIND(":",JH161)+2,FIND("(",JH161)-FIND(":",JH161)-3),LEFT(JH161,FIND("(",JH161)-2)))</f>
        <v/>
      </c>
      <c r="JB161" s="102" t="str">
        <f>IF(JH161="","",MID(JH161,FIND("(",JH161)+1,4))</f>
        <v/>
      </c>
      <c r="JC161" s="103" t="str">
        <f>IF(ISNUMBER(SEARCH("*female*",JH161)),"female",IF(ISNUMBER(SEARCH("*male*",JH161)),"male",""))</f>
        <v/>
      </c>
      <c r="JD161" s="97" t="str">
        <f>IF(JH161="","",IF(ISERROR(MID(JH161,FIND("male,",JH161)+6,(FIND(")",JH161)-(FIND("male,",JH161)+6))))=TRUE,"missing/error",MID(JH161,FIND("male,",JH161)+6,(FIND(")",JH161)-(FIND("male,",JH161)+6)))))</f>
        <v/>
      </c>
      <c r="JE161" s="104" t="str">
        <f>IF(JA161="","",(MID(JA161,(SEARCH("^^",SUBSTITUTE(JA161," ","^^",LEN(JA161)-LEN(SUBSTITUTE(JA161," ","")))))+1,99)&amp;"_"&amp;LEFT(JA161,FIND(" ",JA161)-1)&amp;"_"&amp;JB161))</f>
        <v/>
      </c>
      <c r="JG161" s="89"/>
      <c r="JH161" s="146"/>
      <c r="JI161" s="99" t="str">
        <f>IF(JM161="","",JI$3)</f>
        <v/>
      </c>
      <c r="JJ161" s="100" t="str">
        <f>IF(JM161="","",JI$1)</f>
        <v/>
      </c>
      <c r="JK161" s="92"/>
      <c r="JL161" s="93"/>
      <c r="JM161" s="101" t="str">
        <f>IF(JT161="","",IF(ISNUMBER(SEARCH(":",JT161)),MID(JT161,FIND(":",JT161)+2,FIND("(",JT161)-FIND(":",JT161)-3),LEFT(JT161,FIND("(",JT161)-2)))</f>
        <v/>
      </c>
      <c r="JN161" s="102" t="str">
        <f>IF(JT161="","",MID(JT161,FIND("(",JT161)+1,4))</f>
        <v/>
      </c>
      <c r="JO161" s="103" t="str">
        <f>IF(ISNUMBER(SEARCH("*female*",JT161)),"female",IF(ISNUMBER(SEARCH("*male*",JT161)),"male",""))</f>
        <v/>
      </c>
      <c r="JP161" s="97" t="str">
        <f>IF(JT161="","",IF(ISERROR(MID(JT161,FIND("male,",JT161)+6,(FIND(")",JT161)-(FIND("male,",JT161)+6))))=TRUE,"missing/error",MID(JT161,FIND("male,",JT161)+6,(FIND(")",JT161)-(FIND("male,",JT161)+6)))))</f>
        <v/>
      </c>
      <c r="JQ161" s="104" t="str">
        <f>IF(JM161="","",(MID(JM161,(SEARCH("^^",SUBSTITUTE(JM161," ","^^",LEN(JM161)-LEN(SUBSTITUTE(JM161," ","")))))+1,99)&amp;"_"&amp;LEFT(JM161,FIND(" ",JM161)-1)&amp;"_"&amp;JN161))</f>
        <v/>
      </c>
      <c r="JS161" s="89"/>
      <c r="JT161" s="146"/>
      <c r="JU161" s="99" t="str">
        <f>IF(JY161="","",JU$3)</f>
        <v/>
      </c>
      <c r="JV161" s="100" t="str">
        <f>IF(JY161="","",JU$1)</f>
        <v/>
      </c>
      <c r="JW161" s="92"/>
      <c r="JX161" s="93"/>
      <c r="JY161" s="101" t="str">
        <f>IF(KF161="","",IF(ISNUMBER(SEARCH(":",KF161)),MID(KF161,FIND(":",KF161)+2,FIND("(",KF161)-FIND(":",KF161)-3),LEFT(KF161,FIND("(",KF161)-2)))</f>
        <v/>
      </c>
      <c r="JZ161" s="102" t="str">
        <f>IF(KF161="","",MID(KF161,FIND("(",KF161)+1,4))</f>
        <v/>
      </c>
      <c r="KA161" s="103" t="str">
        <f>IF(ISNUMBER(SEARCH("*female*",KF161)),"female",IF(ISNUMBER(SEARCH("*male*",KF161)),"male",""))</f>
        <v/>
      </c>
      <c r="KB161" s="97" t="str">
        <f>IF(KF161="","",IF(ISERROR(MID(KF161,FIND("male,",KF161)+6,(FIND(")",KF161)-(FIND("male,",KF161)+6))))=TRUE,"missing/error",MID(KF161,FIND("male,",KF161)+6,(FIND(")",KF161)-(FIND("male,",KF161)+6)))))</f>
        <v/>
      </c>
      <c r="KC161" s="104" t="str">
        <f>IF(JY161="","",(MID(JY161,(SEARCH("^^",SUBSTITUTE(JY161," ","^^",LEN(JY161)-LEN(SUBSTITUTE(JY161," ","")))))+1,99)&amp;"_"&amp;LEFT(JY161,FIND(" ",JY161)-1)&amp;"_"&amp;JZ161))</f>
        <v/>
      </c>
      <c r="KE161" s="89"/>
      <c r="KF161" s="146"/>
    </row>
    <row r="162" spans="1:292" ht="13.5" customHeight="1">
      <c r="A162" s="16"/>
      <c r="B162" s="2" t="s">
        <v>1095</v>
      </c>
      <c r="D162" s="2" t="s">
        <v>1096</v>
      </c>
      <c r="E162" s="99"/>
      <c r="F162" s="100"/>
      <c r="G162" s="92"/>
      <c r="H162" s="3"/>
      <c r="I162" s="101" t="s">
        <v>292</v>
      </c>
      <c r="J162" s="102"/>
      <c r="K162" s="103"/>
      <c r="L162" s="97"/>
      <c r="M162" s="104" t="s">
        <v>292</v>
      </c>
      <c r="O162" s="3"/>
      <c r="Q162" s="99"/>
      <c r="R162" s="100"/>
      <c r="S162" s="92"/>
      <c r="T162" s="3"/>
      <c r="U162" s="101" t="s">
        <v>292</v>
      </c>
      <c r="V162" s="102"/>
      <c r="W162" s="103"/>
      <c r="X162" s="97"/>
      <c r="Y162" s="104" t="s">
        <v>292</v>
      </c>
      <c r="AA162" s="3"/>
      <c r="AC162" s="99"/>
      <c r="AD162" s="100"/>
      <c r="AE162" s="92"/>
      <c r="AF162" s="3"/>
      <c r="AG162" s="101" t="s">
        <v>292</v>
      </c>
      <c r="AH162" s="102"/>
      <c r="AI162" s="103"/>
      <c r="AJ162" s="97"/>
      <c r="AK162" s="104" t="s">
        <v>292</v>
      </c>
      <c r="AM162" s="3"/>
      <c r="AO162" s="99"/>
      <c r="AP162" s="100"/>
      <c r="AQ162" s="92"/>
      <c r="AR162" s="3"/>
      <c r="AS162" s="101" t="s">
        <v>292</v>
      </c>
      <c r="AT162" s="102"/>
      <c r="AU162" s="103"/>
      <c r="AV162" s="97"/>
      <c r="AW162" s="104" t="s">
        <v>292</v>
      </c>
      <c r="AY162" s="3"/>
      <c r="BA162" s="99">
        <v>36354</v>
      </c>
      <c r="BB162" s="100" t="s">
        <v>440</v>
      </c>
      <c r="BC162" s="92">
        <v>36354</v>
      </c>
      <c r="BD162" s="3">
        <v>37814</v>
      </c>
      <c r="BE162" s="101" t="s">
        <v>837</v>
      </c>
      <c r="BF162" s="102">
        <v>1955</v>
      </c>
      <c r="BG162" s="103" t="s">
        <v>790</v>
      </c>
      <c r="BH162" s="97" t="s">
        <v>321</v>
      </c>
      <c r="BI162" s="104" t="s">
        <v>838</v>
      </c>
      <c r="BK162" s="3"/>
      <c r="BM162" s="99"/>
      <c r="BN162" s="100"/>
      <c r="BO162" s="92"/>
      <c r="BP162" s="3"/>
      <c r="BQ162" s="101" t="s">
        <v>292</v>
      </c>
      <c r="BR162" s="102"/>
      <c r="BS162" s="103"/>
      <c r="BT162" s="97"/>
      <c r="BU162" s="104" t="s">
        <v>292</v>
      </c>
      <c r="BW162" s="3"/>
      <c r="BY162" s="99"/>
      <c r="BZ162" s="100"/>
      <c r="CA162" s="92"/>
      <c r="CB162" s="3"/>
      <c r="CC162" s="101" t="s">
        <v>292</v>
      </c>
      <c r="CD162" s="102"/>
      <c r="CE162" s="103"/>
      <c r="CF162" s="97"/>
      <c r="CG162" s="104" t="s">
        <v>292</v>
      </c>
      <c r="CI162" s="3"/>
      <c r="CK162" s="99"/>
      <c r="CL162" s="100"/>
      <c r="CM162" s="92"/>
      <c r="CN162" s="3"/>
      <c r="CO162" s="101" t="s">
        <v>292</v>
      </c>
      <c r="CP162" s="102"/>
      <c r="CQ162" s="103"/>
      <c r="CR162" s="97"/>
      <c r="CS162" s="104" t="s">
        <v>292</v>
      </c>
      <c r="CU162" s="3"/>
      <c r="CW162" s="99"/>
      <c r="CX162" s="100"/>
      <c r="CY162" s="92"/>
      <c r="CZ162" s="3"/>
      <c r="DA162" s="101" t="s">
        <v>292</v>
      </c>
      <c r="DB162" s="102"/>
      <c r="DC162" s="103"/>
      <c r="DD162" s="97"/>
      <c r="DE162" s="104" t="s">
        <v>292</v>
      </c>
      <c r="DG162" s="3"/>
      <c r="DI162" s="99"/>
      <c r="DJ162" s="100"/>
      <c r="DK162" s="92"/>
      <c r="DL162" s="3"/>
      <c r="DM162" s="101" t="s">
        <v>292</v>
      </c>
      <c r="DN162" s="102"/>
      <c r="DO162" s="103"/>
      <c r="DP162" s="97"/>
      <c r="DQ162" s="104" t="s">
        <v>292</v>
      </c>
      <c r="DS162" s="3"/>
      <c r="DU162" s="90" t="str">
        <f t="shared" si="510"/>
        <v/>
      </c>
      <c r="DV162" s="91" t="str">
        <f t="shared" si="511"/>
        <v/>
      </c>
      <c r="DW162" s="92" t="str">
        <f t="shared" si="512"/>
        <v/>
      </c>
      <c r="DX162" s="93" t="str">
        <f>IF(DY162="","",DU$3)</f>
        <v/>
      </c>
      <c r="DY162" s="94" t="str">
        <f t="shared" si="513"/>
        <v/>
      </c>
      <c r="DZ162" s="95" t="str">
        <f t="shared" si="514"/>
        <v/>
      </c>
      <c r="EA162" s="96" t="str">
        <f t="shared" si="515"/>
        <v/>
      </c>
      <c r="EB162" s="97" t="s">
        <v>292</v>
      </c>
      <c r="EC162" s="98" t="str">
        <f t="shared" si="516"/>
        <v/>
      </c>
      <c r="EE162" s="89"/>
      <c r="EG162" s="90" t="str">
        <f t="shared" si="517"/>
        <v/>
      </c>
      <c r="EH162" s="91" t="str">
        <f t="shared" si="518"/>
        <v/>
      </c>
      <c r="EI162" s="92" t="str">
        <f t="shared" si="519"/>
        <v/>
      </c>
      <c r="EJ162" s="93" t="str">
        <f t="shared" si="520"/>
        <v/>
      </c>
      <c r="EK162" s="94" t="str">
        <f t="shared" si="521"/>
        <v/>
      </c>
      <c r="EL162" s="95" t="str">
        <f t="shared" si="522"/>
        <v/>
      </c>
      <c r="EM162" s="96" t="str">
        <f t="shared" si="523"/>
        <v/>
      </c>
      <c r="EN162" s="97" t="str">
        <f t="shared" si="524"/>
        <v/>
      </c>
      <c r="EO162" s="98" t="str">
        <f t="shared" si="525"/>
        <v/>
      </c>
      <c r="EQ162" s="89"/>
      <c r="ER162" s="218"/>
      <c r="ES162" s="99"/>
      <c r="ET162" s="100"/>
      <c r="EU162" s="92"/>
      <c r="EV162" s="3"/>
      <c r="EW162" s="101"/>
      <c r="EX162" s="102"/>
      <c r="EY162" s="103"/>
      <c r="EZ162" s="97"/>
      <c r="FA162" s="104"/>
      <c r="FC162" s="3"/>
      <c r="FE162" s="90" t="str">
        <f t="shared" si="526"/>
        <v/>
      </c>
      <c r="FF162" s="91" t="str">
        <f t="shared" si="527"/>
        <v/>
      </c>
      <c r="FG162" s="92" t="str">
        <f t="shared" si="528"/>
        <v/>
      </c>
      <c r="FH162" s="93" t="str">
        <f t="shared" si="529"/>
        <v/>
      </c>
      <c r="FI162" s="94" t="str">
        <f t="shared" si="530"/>
        <v/>
      </c>
      <c r="FJ162" s="95" t="str">
        <f t="shared" si="531"/>
        <v/>
      </c>
      <c r="FK162" s="96" t="str">
        <f t="shared" si="532"/>
        <v/>
      </c>
      <c r="FL162" s="97" t="str">
        <f t="shared" si="533"/>
        <v/>
      </c>
      <c r="FM162" s="98" t="str">
        <f t="shared" si="534"/>
        <v/>
      </c>
      <c r="FO162" s="89"/>
      <c r="FP162" s="217"/>
      <c r="FQ162" s="90" t="str">
        <f>IF(FU162="","",#REF!)</f>
        <v/>
      </c>
      <c r="FR162" s="91" t="str">
        <f t="shared" si="535"/>
        <v/>
      </c>
      <c r="FS162" s="92"/>
      <c r="FT162" s="93"/>
      <c r="FU162" s="94" t="str">
        <f t="shared" si="536"/>
        <v/>
      </c>
      <c r="FV162" s="95" t="str">
        <f t="shared" si="537"/>
        <v/>
      </c>
      <c r="FW162" s="96" t="str">
        <f t="shared" si="538"/>
        <v/>
      </c>
      <c r="FX162" s="97" t="str">
        <f t="shared" si="539"/>
        <v/>
      </c>
      <c r="FY162" s="98" t="str">
        <f t="shared" si="540"/>
        <v/>
      </c>
      <c r="GA162" s="89"/>
      <c r="GB162" s="158"/>
      <c r="GC162" s="99"/>
      <c r="GD162" s="100"/>
      <c r="GE162" s="92"/>
      <c r="GF162" s="3"/>
      <c r="GG162" s="101"/>
      <c r="GH162" s="102"/>
      <c r="GI162" s="103"/>
      <c r="GJ162" s="97"/>
      <c r="GK162" s="104"/>
      <c r="GM162" s="3"/>
      <c r="GO162" s="99"/>
      <c r="GP162" s="100"/>
      <c r="GQ162" s="92"/>
      <c r="GR162" s="3"/>
      <c r="GS162" s="101"/>
      <c r="GT162" s="102"/>
      <c r="GU162" s="103"/>
      <c r="GV162" s="97"/>
      <c r="GW162" s="104"/>
      <c r="GY162" s="3"/>
      <c r="HA162" s="99"/>
      <c r="HB162" s="100"/>
      <c r="HC162" s="92"/>
      <c r="HD162" s="3"/>
      <c r="HE162" s="101"/>
      <c r="HF162" s="102"/>
      <c r="HG162" s="103"/>
      <c r="HH162" s="97"/>
      <c r="HI162" s="104"/>
      <c r="HK162" s="3"/>
      <c r="HM162" s="99"/>
      <c r="HN162" s="100"/>
      <c r="HO162" s="92"/>
      <c r="HP162" s="3"/>
      <c r="HQ162" s="101"/>
      <c r="HR162" s="102"/>
      <c r="HS162" s="103"/>
      <c r="HT162" s="97"/>
      <c r="HU162" s="104"/>
      <c r="HW162" s="3"/>
      <c r="HY162" s="99"/>
      <c r="HZ162" s="100"/>
      <c r="IA162" s="92"/>
      <c r="IB162" s="3"/>
      <c r="IC162" s="101"/>
      <c r="ID162" s="102"/>
      <c r="IE162" s="103"/>
      <c r="IF162" s="97"/>
      <c r="IG162" s="104"/>
      <c r="II162" s="3"/>
      <c r="IK162" s="99"/>
      <c r="IL162" s="100"/>
      <c r="IM162" s="92"/>
      <c r="IN162" s="3"/>
      <c r="IO162" s="101"/>
      <c r="IP162" s="102"/>
      <c r="IQ162" s="103"/>
      <c r="IR162" s="97"/>
      <c r="IS162" s="104"/>
      <c r="IU162" s="3"/>
      <c r="IW162" s="99"/>
      <c r="IX162" s="100"/>
      <c r="IY162" s="92"/>
      <c r="IZ162" s="3"/>
      <c r="JA162" s="101"/>
      <c r="JB162" s="102"/>
      <c r="JC162" s="103"/>
      <c r="JD162" s="97"/>
      <c r="JE162" s="104"/>
      <c r="JG162" s="3"/>
      <c r="JI162" s="99"/>
      <c r="JJ162" s="100"/>
      <c r="JK162" s="92"/>
      <c r="JL162" s="3"/>
      <c r="JM162" s="101"/>
      <c r="JN162" s="102"/>
      <c r="JO162" s="103"/>
      <c r="JP162" s="97"/>
      <c r="JQ162" s="104"/>
      <c r="JS162" s="3"/>
      <c r="JU162" s="99"/>
      <c r="JV162" s="100"/>
      <c r="JW162" s="92"/>
      <c r="JX162" s="3"/>
      <c r="JY162" s="101"/>
      <c r="JZ162" s="102"/>
      <c r="KA162" s="103"/>
      <c r="KB162" s="97"/>
      <c r="KC162" s="104"/>
      <c r="KE162" s="3"/>
    </row>
    <row r="163" spans="1:292" ht="13.5" customHeight="1">
      <c r="A163" s="16"/>
      <c r="B163" s="2" t="s">
        <v>1072</v>
      </c>
      <c r="C163" s="2" t="s">
        <v>1073</v>
      </c>
      <c r="E163" s="99"/>
      <c r="F163" s="100"/>
      <c r="G163" s="92"/>
      <c r="H163" s="93"/>
      <c r="I163" s="101" t="s">
        <v>292</v>
      </c>
      <c r="J163" s="102"/>
      <c r="K163" s="103"/>
      <c r="L163" s="97"/>
      <c r="M163" s="104" t="s">
        <v>292</v>
      </c>
      <c r="O163" s="89"/>
      <c r="P163" s="158"/>
      <c r="Q163" s="99"/>
      <c r="R163" s="100"/>
      <c r="S163" s="92"/>
      <c r="T163" s="93"/>
      <c r="U163" s="101" t="s">
        <v>292</v>
      </c>
      <c r="V163" s="102"/>
      <c r="W163" s="103"/>
      <c r="X163" s="97"/>
      <c r="Y163" s="104" t="s">
        <v>292</v>
      </c>
      <c r="AA163" s="89"/>
      <c r="AB163" s="158"/>
      <c r="AC163" s="99"/>
      <c r="AD163" s="100"/>
      <c r="AE163" s="92"/>
      <c r="AF163" s="93"/>
      <c r="AG163" s="101" t="s">
        <v>292</v>
      </c>
      <c r="AH163" s="102"/>
      <c r="AI163" s="103"/>
      <c r="AJ163" s="97"/>
      <c r="AK163" s="104" t="s">
        <v>292</v>
      </c>
      <c r="AM163" s="89"/>
      <c r="AN163" s="158"/>
      <c r="AO163" s="99"/>
      <c r="AP163" s="100"/>
      <c r="AQ163" s="92"/>
      <c r="AR163" s="93"/>
      <c r="AS163" s="101" t="s">
        <v>292</v>
      </c>
      <c r="AT163" s="102"/>
      <c r="AU163" s="103"/>
      <c r="AV163" s="97"/>
      <c r="AW163" s="104" t="s">
        <v>292</v>
      </c>
      <c r="AY163" s="89"/>
      <c r="AZ163" s="158"/>
      <c r="BA163" s="99"/>
      <c r="BB163" s="100"/>
      <c r="BC163" s="92"/>
      <c r="BD163" s="93"/>
      <c r="BE163" s="101" t="s">
        <v>292</v>
      </c>
      <c r="BF163" s="102"/>
      <c r="BG163" s="103"/>
      <c r="BH163" s="97"/>
      <c r="BI163" s="104" t="s">
        <v>292</v>
      </c>
      <c r="BK163" s="89"/>
      <c r="BL163" s="158"/>
      <c r="BM163" s="99">
        <v>37987</v>
      </c>
      <c r="BN163" s="100" t="s">
        <v>441</v>
      </c>
      <c r="BO163" s="92">
        <v>37814</v>
      </c>
      <c r="BP163" s="93">
        <v>39283</v>
      </c>
      <c r="BQ163" s="101" t="s">
        <v>951</v>
      </c>
      <c r="BR163" s="102">
        <v>1963</v>
      </c>
      <c r="BS163" s="103" t="s">
        <v>790</v>
      </c>
      <c r="BT163" s="97" t="s">
        <v>323</v>
      </c>
      <c r="BU163" s="104" t="s">
        <v>952</v>
      </c>
      <c r="BW163" s="89" t="s">
        <v>1074</v>
      </c>
      <c r="BX163" s="158"/>
      <c r="BY163" s="99">
        <v>39448</v>
      </c>
      <c r="BZ163" s="100" t="s">
        <v>442</v>
      </c>
      <c r="CA163" s="92">
        <v>39437</v>
      </c>
      <c r="CB163" s="93">
        <v>39527</v>
      </c>
      <c r="CC163" s="101" t="s">
        <v>817</v>
      </c>
      <c r="CD163" s="102">
        <v>1958</v>
      </c>
      <c r="CE163" s="103" t="s">
        <v>818</v>
      </c>
      <c r="CF163" s="97" t="s">
        <v>323</v>
      </c>
      <c r="CG163" s="104" t="s">
        <v>819</v>
      </c>
      <c r="CI163" s="89"/>
      <c r="CJ163" s="158"/>
      <c r="CK163" s="99">
        <v>39814</v>
      </c>
      <c r="CL163" s="100" t="s">
        <v>443</v>
      </c>
      <c r="CM163" s="92">
        <v>39527</v>
      </c>
      <c r="CN163" s="93">
        <v>39812</v>
      </c>
      <c r="CO163" s="101" t="s">
        <v>817</v>
      </c>
      <c r="CP163" s="102">
        <v>1958</v>
      </c>
      <c r="CQ163" s="103" t="s">
        <v>818</v>
      </c>
      <c r="CR163" s="97" t="s">
        <v>323</v>
      </c>
      <c r="CS163" s="104" t="s">
        <v>819</v>
      </c>
      <c r="CU163" s="89"/>
      <c r="CV163" s="158"/>
      <c r="CW163" s="99">
        <v>39814</v>
      </c>
      <c r="CX163" s="100" t="s">
        <v>444</v>
      </c>
      <c r="CY163" s="92">
        <v>39527</v>
      </c>
      <c r="CZ163" s="93">
        <v>40142</v>
      </c>
      <c r="DA163" s="101" t="s">
        <v>817</v>
      </c>
      <c r="DB163" s="102">
        <v>1958</v>
      </c>
      <c r="DC163" s="103" t="s">
        <v>818</v>
      </c>
      <c r="DD163" s="97" t="s">
        <v>323</v>
      </c>
      <c r="DE163" s="104" t="s">
        <v>819</v>
      </c>
      <c r="DG163" s="89"/>
      <c r="DH163" s="158"/>
      <c r="DI163" s="99">
        <v>40179</v>
      </c>
      <c r="DJ163" s="100" t="s">
        <v>445</v>
      </c>
      <c r="DK163" s="92">
        <v>40142</v>
      </c>
      <c r="DL163" s="221">
        <v>40883</v>
      </c>
      <c r="DM163" s="101" t="s">
        <v>817</v>
      </c>
      <c r="DN163" s="102">
        <v>1958</v>
      </c>
      <c r="DO163" s="103" t="s">
        <v>818</v>
      </c>
      <c r="DP163" s="97" t="s">
        <v>323</v>
      </c>
      <c r="DQ163" s="104" t="s">
        <v>819</v>
      </c>
      <c r="DS163" s="89"/>
      <c r="DT163" s="158"/>
      <c r="DU163" s="90" t="str">
        <f t="shared" si="510"/>
        <v/>
      </c>
      <c r="DV163" s="91" t="str">
        <f t="shared" si="511"/>
        <v/>
      </c>
      <c r="DW163" s="92" t="str">
        <f t="shared" si="512"/>
        <v/>
      </c>
      <c r="DX163" s="93" t="str">
        <f>IF(DY163="","",DU$3)</f>
        <v/>
      </c>
      <c r="DY163" s="94" t="str">
        <f t="shared" si="513"/>
        <v/>
      </c>
      <c r="DZ163" s="95" t="str">
        <f t="shared" si="514"/>
        <v/>
      </c>
      <c r="EA163" s="96" t="str">
        <f t="shared" si="515"/>
        <v/>
      </c>
      <c r="EB163" s="97" t="s">
        <v>292</v>
      </c>
      <c r="EC163" s="98" t="str">
        <f t="shared" si="516"/>
        <v/>
      </c>
      <c r="EE163" s="89"/>
      <c r="EF163" s="158"/>
      <c r="EG163" s="90" t="str">
        <f t="shared" si="517"/>
        <v/>
      </c>
      <c r="EH163" s="91" t="str">
        <f t="shared" si="518"/>
        <v/>
      </c>
      <c r="EI163" s="92" t="str">
        <f t="shared" si="519"/>
        <v/>
      </c>
      <c r="EJ163" s="93" t="str">
        <f t="shared" si="520"/>
        <v/>
      </c>
      <c r="EK163" s="94" t="str">
        <f t="shared" si="521"/>
        <v/>
      </c>
      <c r="EL163" s="95" t="str">
        <f t="shared" si="522"/>
        <v/>
      </c>
      <c r="EM163" s="96" t="str">
        <f t="shared" si="523"/>
        <v/>
      </c>
      <c r="EN163" s="97" t="str">
        <f t="shared" si="524"/>
        <v/>
      </c>
      <c r="EO163" s="98" t="str">
        <f t="shared" si="525"/>
        <v/>
      </c>
      <c r="EQ163" s="89"/>
      <c r="ER163" s="158"/>
      <c r="ES163" s="99" t="str">
        <f>IF(EW163="","",ES$3)</f>
        <v/>
      </c>
      <c r="ET163" s="100" t="str">
        <f>IF(EW163="","",ES$1)</f>
        <v/>
      </c>
      <c r="EU163" s="92"/>
      <c r="EV163" s="93"/>
      <c r="EW163" s="101" t="str">
        <f>IF(FD163="","",IF(ISNUMBER(SEARCH(":",FD163)),MID(FD163,FIND(":",FD163)+2,FIND("(",FD163)-FIND(":",FD163)-3),LEFT(FD163,FIND("(",FD163)-2)))</f>
        <v/>
      </c>
      <c r="EX163" s="102" t="str">
        <f>IF(FD163="","",MID(FD163,FIND("(",FD163)+1,4))</f>
        <v/>
      </c>
      <c r="EY163" s="103" t="str">
        <f>IF(ISNUMBER(SEARCH("*female*",FD163)),"female",IF(ISNUMBER(SEARCH("*male*",FD163)),"male",""))</f>
        <v/>
      </c>
      <c r="EZ163" s="97" t="str">
        <f>IF(FD163="","",IF(ISERROR(MID(FD163,FIND("male,",FD163)+6,(FIND(")",FD163)-(FIND("male,",FD163)+6))))=TRUE,"missing/error",MID(FD163,FIND("male,",FD163)+6,(FIND(")",FD163)-(FIND("male,",FD163)+6)))))</f>
        <v/>
      </c>
      <c r="FA163" s="104" t="str">
        <f>IF(EW163="","",(MID(EW163,(SEARCH("^^",SUBSTITUTE(EW163," ","^^",LEN(EW163)-LEN(SUBSTITUTE(EW163," ","")))))+1,99)&amp;"_"&amp;LEFT(EW163,FIND(" ",EW163)-1)&amp;"_"&amp;EX163))</f>
        <v/>
      </c>
      <c r="FC163" s="89"/>
      <c r="FD163" s="158"/>
      <c r="FE163" s="90">
        <f t="shared" si="526"/>
        <v>45291</v>
      </c>
      <c r="FF163" s="91" t="str">
        <f t="shared" si="527"/>
        <v>De Croo I</v>
      </c>
      <c r="FG163" s="92">
        <f t="shared" si="528"/>
        <v>44105</v>
      </c>
      <c r="FH163" s="93">
        <f t="shared" si="529"/>
        <v>45291</v>
      </c>
      <c r="FI163" s="94" t="str">
        <f t="shared" si="530"/>
        <v>Frank Vandenbroucke</v>
      </c>
      <c r="FJ163" s="95" t="str">
        <f t="shared" si="531"/>
        <v>1955</v>
      </c>
      <c r="FK163" s="96" t="str">
        <f t="shared" si="532"/>
        <v>male</v>
      </c>
      <c r="FL163" s="97" t="str">
        <f t="shared" si="533"/>
        <v>be_sp01</v>
      </c>
      <c r="FM163" s="98" t="str">
        <f t="shared" si="534"/>
        <v>Vandenbroucke_Frank_1955</v>
      </c>
      <c r="FO163" s="89"/>
      <c r="FP163" s="158" t="s">
        <v>1619</v>
      </c>
      <c r="FQ163" s="90" t="str">
        <f>IF(FU163="","",#REF!)</f>
        <v/>
      </c>
      <c r="FR163" s="91" t="str">
        <f t="shared" si="535"/>
        <v/>
      </c>
      <c r="FS163" s="92"/>
      <c r="FT163" s="93"/>
      <c r="FU163" s="94" t="str">
        <f t="shared" si="536"/>
        <v/>
      </c>
      <c r="FV163" s="95" t="str">
        <f t="shared" si="537"/>
        <v/>
      </c>
      <c r="FW163" s="96" t="str">
        <f t="shared" si="538"/>
        <v/>
      </c>
      <c r="FX163" s="97" t="str">
        <f t="shared" si="539"/>
        <v/>
      </c>
      <c r="FY163" s="98" t="str">
        <f t="shared" si="540"/>
        <v/>
      </c>
      <c r="GA163" s="89"/>
      <c r="GB163" s="158"/>
      <c r="GC163" s="99" t="str">
        <f>IF(GG163="","",GC$3)</f>
        <v/>
      </c>
      <c r="GD163" s="100" t="str">
        <f>IF(GG163="","",GC$1)</f>
        <v/>
      </c>
      <c r="GE163" s="92"/>
      <c r="GF163" s="93"/>
      <c r="GG163" s="101" t="str">
        <f>IF(GN163="","",IF(ISNUMBER(SEARCH(":",GN163)),MID(GN163,FIND(":",GN163)+2,FIND("(",GN163)-FIND(":",GN163)-3),LEFT(GN163,FIND("(",GN163)-2)))</f>
        <v/>
      </c>
      <c r="GH163" s="102" t="str">
        <f>IF(GN163="","",MID(GN163,FIND("(",GN163)+1,4))</f>
        <v/>
      </c>
      <c r="GI163" s="103" t="str">
        <f>IF(ISNUMBER(SEARCH("*female*",GN163)),"female",IF(ISNUMBER(SEARCH("*male*",GN163)),"male",""))</f>
        <v/>
      </c>
      <c r="GJ163" s="97" t="str">
        <f>IF(GN163="","",IF(ISERROR(MID(GN163,FIND("male,",GN163)+6,(FIND(")",GN163)-(FIND("male,",GN163)+6))))=TRUE,"missing/error",MID(GN163,FIND("male,",GN163)+6,(FIND(")",GN163)-(FIND("male,",GN163)+6)))))</f>
        <v/>
      </c>
      <c r="GK163" s="104" t="str">
        <f>IF(GG163="","",(MID(GG163,(SEARCH("^^",SUBSTITUTE(GG163," ","^^",LEN(GG163)-LEN(SUBSTITUTE(GG163," ","")))))+1,99)&amp;"_"&amp;LEFT(GG163,FIND(" ",GG163)-1)&amp;"_"&amp;GH163))</f>
        <v/>
      </c>
      <c r="GM163" s="89"/>
      <c r="GN163" s="158"/>
      <c r="GO163" s="99" t="str">
        <f>IF(GS163="","",GO$3)</f>
        <v/>
      </c>
      <c r="GP163" s="100" t="str">
        <f>IF(GS163="","",GO$1)</f>
        <v/>
      </c>
      <c r="GQ163" s="92"/>
      <c r="GR163" s="93"/>
      <c r="GS163" s="101" t="str">
        <f>IF(GZ163="","",IF(ISNUMBER(SEARCH(":",GZ163)),MID(GZ163,FIND(":",GZ163)+2,FIND("(",GZ163)-FIND(":",GZ163)-3),LEFT(GZ163,FIND("(",GZ163)-2)))</f>
        <v/>
      </c>
      <c r="GT163" s="102" t="str">
        <f>IF(GZ163="","",MID(GZ163,FIND("(",GZ163)+1,4))</f>
        <v/>
      </c>
      <c r="GU163" s="103" t="str">
        <f>IF(ISNUMBER(SEARCH("*female*",GZ163)),"female",IF(ISNUMBER(SEARCH("*male*",GZ163)),"male",""))</f>
        <v/>
      </c>
      <c r="GV163" s="97" t="str">
        <f>IF(GZ163="","",IF(ISERROR(MID(GZ163,FIND("male,",GZ163)+6,(FIND(")",GZ163)-(FIND("male,",GZ163)+6))))=TRUE,"missing/error",MID(GZ163,FIND("male,",GZ163)+6,(FIND(")",GZ163)-(FIND("male,",GZ163)+6)))))</f>
        <v/>
      </c>
      <c r="GW163" s="104" t="str">
        <f>IF(GS163="","",(MID(GS163,(SEARCH("^^",SUBSTITUTE(GS163," ","^^",LEN(GS163)-LEN(SUBSTITUTE(GS163," ","")))))+1,99)&amp;"_"&amp;LEFT(GS163,FIND(" ",GS163)-1)&amp;"_"&amp;GT163))</f>
        <v/>
      </c>
      <c r="GY163" s="89"/>
      <c r="GZ163" s="158"/>
      <c r="HA163" s="99" t="str">
        <f>IF(HE163="","",HA$3)</f>
        <v/>
      </c>
      <c r="HB163" s="100" t="str">
        <f>IF(HE163="","",HA$1)</f>
        <v/>
      </c>
      <c r="HC163" s="92"/>
      <c r="HD163" s="93"/>
      <c r="HE163" s="101" t="str">
        <f>IF(HL163="","",IF(ISNUMBER(SEARCH(":",HL163)),MID(HL163,FIND(":",HL163)+2,FIND("(",HL163)-FIND(":",HL163)-3),LEFT(HL163,FIND("(",HL163)-2)))</f>
        <v/>
      </c>
      <c r="HF163" s="102" t="str">
        <f>IF(HL163="","",MID(HL163,FIND("(",HL163)+1,4))</f>
        <v/>
      </c>
      <c r="HG163" s="103" t="str">
        <f>IF(ISNUMBER(SEARCH("*female*",HL163)),"female",IF(ISNUMBER(SEARCH("*male*",HL163)),"male",""))</f>
        <v/>
      </c>
      <c r="HH163" s="97" t="str">
        <f>IF(HL163="","",IF(ISERROR(MID(HL163,FIND("male,",HL163)+6,(FIND(")",HL163)-(FIND("male,",HL163)+6))))=TRUE,"missing/error",MID(HL163,FIND("male,",HL163)+6,(FIND(")",HL163)-(FIND("male,",HL163)+6)))))</f>
        <v/>
      </c>
      <c r="HI163" s="104" t="str">
        <f>IF(HE163="","",(MID(HE163,(SEARCH("^^",SUBSTITUTE(HE163," ","^^",LEN(HE163)-LEN(SUBSTITUTE(HE163," ","")))))+1,99)&amp;"_"&amp;LEFT(HE163,FIND(" ",HE163)-1)&amp;"_"&amp;HF163))</f>
        <v/>
      </c>
      <c r="HK163" s="89"/>
      <c r="HL163" s="158"/>
      <c r="HM163" s="99" t="str">
        <f>IF(HQ163="","",HM$3)</f>
        <v/>
      </c>
      <c r="HN163" s="100" t="str">
        <f>IF(HQ163="","",HM$1)</f>
        <v/>
      </c>
      <c r="HO163" s="92"/>
      <c r="HP163" s="93"/>
      <c r="HQ163" s="101" t="str">
        <f>IF(HX163="","",IF(ISNUMBER(SEARCH(":",HX163)),MID(HX163,FIND(":",HX163)+2,FIND("(",HX163)-FIND(":",HX163)-3),LEFT(HX163,FIND("(",HX163)-2)))</f>
        <v/>
      </c>
      <c r="HR163" s="102" t="str">
        <f>IF(HX163="","",MID(HX163,FIND("(",HX163)+1,4))</f>
        <v/>
      </c>
      <c r="HS163" s="103" t="str">
        <f>IF(ISNUMBER(SEARCH("*female*",HX163)),"female",IF(ISNUMBER(SEARCH("*male*",HX163)),"male",""))</f>
        <v/>
      </c>
      <c r="HT163" s="97" t="str">
        <f>IF(HX163="","",IF(ISERROR(MID(HX163,FIND("male,",HX163)+6,(FIND(")",HX163)-(FIND("male,",HX163)+6))))=TRUE,"missing/error",MID(HX163,FIND("male,",HX163)+6,(FIND(")",HX163)-(FIND("male,",HX163)+6)))))</f>
        <v/>
      </c>
      <c r="HU163" s="104" t="str">
        <f>IF(HQ163="","",(MID(HQ163,(SEARCH("^^",SUBSTITUTE(HQ163," ","^^",LEN(HQ163)-LEN(SUBSTITUTE(HQ163," ","")))))+1,99)&amp;"_"&amp;LEFT(HQ163,FIND(" ",HQ163)-1)&amp;"_"&amp;HR163))</f>
        <v/>
      </c>
      <c r="HW163" s="89"/>
      <c r="HX163" s="158"/>
      <c r="HY163" s="99" t="str">
        <f>IF(IC163="","",HY$3)</f>
        <v/>
      </c>
      <c r="HZ163" s="100" t="str">
        <f>IF(IC163="","",HY$1)</f>
        <v/>
      </c>
      <c r="IA163" s="92"/>
      <c r="IB163" s="93"/>
      <c r="IC163" s="101" t="str">
        <f>IF(IJ163="","",IF(ISNUMBER(SEARCH(":",IJ163)),MID(IJ163,FIND(":",IJ163)+2,FIND("(",IJ163)-FIND(":",IJ163)-3),LEFT(IJ163,FIND("(",IJ163)-2)))</f>
        <v/>
      </c>
      <c r="ID163" s="102" t="str">
        <f>IF(IJ163="","",MID(IJ163,FIND("(",IJ163)+1,4))</f>
        <v/>
      </c>
      <c r="IE163" s="103" t="str">
        <f>IF(ISNUMBER(SEARCH("*female*",IJ163)),"female",IF(ISNUMBER(SEARCH("*male*",IJ163)),"male",""))</f>
        <v/>
      </c>
      <c r="IF163" s="97" t="str">
        <f>IF(IJ163="","",IF(ISERROR(MID(IJ163,FIND("male,",IJ163)+6,(FIND(")",IJ163)-(FIND("male,",IJ163)+6))))=TRUE,"missing/error",MID(IJ163,FIND("male,",IJ163)+6,(FIND(")",IJ163)-(FIND("male,",IJ163)+6)))))</f>
        <v/>
      </c>
      <c r="IG163" s="104" t="str">
        <f>IF(IC163="","",(MID(IC163,(SEARCH("^^",SUBSTITUTE(IC163," ","^^",LEN(IC163)-LEN(SUBSTITUTE(IC163," ","")))))+1,99)&amp;"_"&amp;LEFT(IC163,FIND(" ",IC163)-1)&amp;"_"&amp;ID163))</f>
        <v/>
      </c>
      <c r="II163" s="89"/>
      <c r="IJ163" s="158"/>
      <c r="IK163" s="99" t="str">
        <f>IF(IO163="","",IK$3)</f>
        <v/>
      </c>
      <c r="IL163" s="100" t="str">
        <f>IF(IO163="","",IK$1)</f>
        <v/>
      </c>
      <c r="IM163" s="92"/>
      <c r="IN163" s="93"/>
      <c r="IO163" s="101" t="str">
        <f>IF(IV163="","",IF(ISNUMBER(SEARCH(":",IV163)),MID(IV163,FIND(":",IV163)+2,FIND("(",IV163)-FIND(":",IV163)-3),LEFT(IV163,FIND("(",IV163)-2)))</f>
        <v/>
      </c>
      <c r="IP163" s="102" t="str">
        <f>IF(IV163="","",MID(IV163,FIND("(",IV163)+1,4))</f>
        <v/>
      </c>
      <c r="IQ163" s="103" t="str">
        <f>IF(ISNUMBER(SEARCH("*female*",IV163)),"female",IF(ISNUMBER(SEARCH("*male*",IV163)),"male",""))</f>
        <v/>
      </c>
      <c r="IR163" s="97" t="str">
        <f>IF(IV163="","",IF(ISERROR(MID(IV163,FIND("male,",IV163)+6,(FIND(")",IV163)-(FIND("male,",IV163)+6))))=TRUE,"missing/error",MID(IV163,FIND("male,",IV163)+6,(FIND(")",IV163)-(FIND("male,",IV163)+6)))))</f>
        <v/>
      </c>
      <c r="IS163" s="104" t="str">
        <f>IF(IO163="","",(MID(IO163,(SEARCH("^^",SUBSTITUTE(IO163," ","^^",LEN(IO163)-LEN(SUBSTITUTE(IO163," ","")))))+1,99)&amp;"_"&amp;LEFT(IO163,FIND(" ",IO163)-1)&amp;"_"&amp;IP163))</f>
        <v/>
      </c>
      <c r="IU163" s="89"/>
      <c r="IV163" s="158"/>
      <c r="IW163" s="99" t="str">
        <f>IF(JA163="","",IW$3)</f>
        <v/>
      </c>
      <c r="IX163" s="100" t="str">
        <f>IF(JA163="","",IW$1)</f>
        <v/>
      </c>
      <c r="IY163" s="92"/>
      <c r="IZ163" s="93"/>
      <c r="JA163" s="101" t="str">
        <f>IF(JH163="","",IF(ISNUMBER(SEARCH(":",JH163)),MID(JH163,FIND(":",JH163)+2,FIND("(",JH163)-FIND(":",JH163)-3),LEFT(JH163,FIND("(",JH163)-2)))</f>
        <v/>
      </c>
      <c r="JB163" s="102" t="str">
        <f>IF(JH163="","",MID(JH163,FIND("(",JH163)+1,4))</f>
        <v/>
      </c>
      <c r="JC163" s="103" t="str">
        <f>IF(ISNUMBER(SEARCH("*female*",JH163)),"female",IF(ISNUMBER(SEARCH("*male*",JH163)),"male",""))</f>
        <v/>
      </c>
      <c r="JD163" s="97" t="str">
        <f>IF(JH163="","",IF(ISERROR(MID(JH163,FIND("male,",JH163)+6,(FIND(")",JH163)-(FIND("male,",JH163)+6))))=TRUE,"missing/error",MID(JH163,FIND("male,",JH163)+6,(FIND(")",JH163)-(FIND("male,",JH163)+6)))))</f>
        <v/>
      </c>
      <c r="JE163" s="104" t="str">
        <f>IF(JA163="","",(MID(JA163,(SEARCH("^^",SUBSTITUTE(JA163," ","^^",LEN(JA163)-LEN(SUBSTITUTE(JA163," ","")))))+1,99)&amp;"_"&amp;LEFT(JA163,FIND(" ",JA163)-1)&amp;"_"&amp;JB163))</f>
        <v/>
      </c>
      <c r="JG163" s="89"/>
      <c r="JH163" s="146"/>
      <c r="JI163" s="99" t="str">
        <f>IF(JM163="","",JI$3)</f>
        <v/>
      </c>
      <c r="JJ163" s="100" t="str">
        <f>IF(JM163="","",JI$1)</f>
        <v/>
      </c>
      <c r="JK163" s="92"/>
      <c r="JL163" s="93"/>
      <c r="JM163" s="101" t="str">
        <f>IF(JT163="","",IF(ISNUMBER(SEARCH(":",JT163)),MID(JT163,FIND(":",JT163)+2,FIND("(",JT163)-FIND(":",JT163)-3),LEFT(JT163,FIND("(",JT163)-2)))</f>
        <v/>
      </c>
      <c r="JN163" s="102" t="str">
        <f>IF(JT163="","",MID(JT163,FIND("(",JT163)+1,4))</f>
        <v/>
      </c>
      <c r="JO163" s="103" t="str">
        <f>IF(ISNUMBER(SEARCH("*female*",JT163)),"female",IF(ISNUMBER(SEARCH("*male*",JT163)),"male",""))</f>
        <v/>
      </c>
      <c r="JP163" s="97" t="str">
        <f>IF(JT163="","",IF(ISERROR(MID(JT163,FIND("male,",JT163)+6,(FIND(")",JT163)-(FIND("male,",JT163)+6))))=TRUE,"missing/error",MID(JT163,FIND("male,",JT163)+6,(FIND(")",JT163)-(FIND("male,",JT163)+6)))))</f>
        <v/>
      </c>
      <c r="JQ163" s="104" t="str">
        <f>IF(JM163="","",(MID(JM163,(SEARCH("^^",SUBSTITUTE(JM163," ","^^",LEN(JM163)-LEN(SUBSTITUTE(JM163," ","")))))+1,99)&amp;"_"&amp;LEFT(JM163,FIND(" ",JM163)-1)&amp;"_"&amp;JN163))</f>
        <v/>
      </c>
      <c r="JS163" s="89"/>
      <c r="JT163" s="146"/>
      <c r="JU163" s="99" t="str">
        <f>IF(JY163="","",JU$3)</f>
        <v/>
      </c>
      <c r="JV163" s="100" t="str">
        <f>IF(JY163="","",JU$1)</f>
        <v/>
      </c>
      <c r="JW163" s="92"/>
      <c r="JX163" s="93"/>
      <c r="JY163" s="101" t="str">
        <f>IF(KF163="","",IF(ISNUMBER(SEARCH(":",KF163)),MID(KF163,FIND(":",KF163)+2,FIND("(",KF163)-FIND(":",KF163)-3),LEFT(KF163,FIND("(",KF163)-2)))</f>
        <v/>
      </c>
      <c r="JZ163" s="102" t="str">
        <f>IF(KF163="","",MID(KF163,FIND("(",KF163)+1,4))</f>
        <v/>
      </c>
      <c r="KA163" s="103" t="str">
        <f>IF(ISNUMBER(SEARCH("*female*",KF163)),"female",IF(ISNUMBER(SEARCH("*male*",KF163)),"male",""))</f>
        <v/>
      </c>
      <c r="KB163" s="97" t="str">
        <f>IF(KF163="","",IF(ISERROR(MID(KF163,FIND("male,",KF163)+6,(FIND(")",KF163)-(FIND("male,",KF163)+6))))=TRUE,"missing/error",MID(KF163,FIND("male,",KF163)+6,(FIND(")",KF163)-(FIND("male,",KF163)+6)))))</f>
        <v/>
      </c>
      <c r="KC163" s="104" t="str">
        <f>IF(JY163="","",(MID(JY163,(SEARCH("^^",SUBSTITUTE(JY163," ","^^",LEN(JY163)-LEN(SUBSTITUTE(JY163," ","")))))+1,99)&amp;"_"&amp;LEFT(JY163,FIND(" ",JY163)-1)&amp;"_"&amp;JZ163))</f>
        <v/>
      </c>
      <c r="KE163" s="89"/>
      <c r="KF163" s="146"/>
    </row>
    <row r="164" spans="1:292" ht="13.5" customHeight="1">
      <c r="A164" s="16"/>
      <c r="B164" s="2" t="s">
        <v>1072</v>
      </c>
      <c r="C164" s="2" t="s">
        <v>1073</v>
      </c>
      <c r="E164" s="99"/>
      <c r="F164" s="100"/>
      <c r="G164" s="92"/>
      <c r="H164" s="93"/>
      <c r="I164" s="101" t="s">
        <v>292</v>
      </c>
      <c r="J164" s="102"/>
      <c r="K164" s="103"/>
      <c r="L164" s="97"/>
      <c r="M164" s="104" t="s">
        <v>292</v>
      </c>
      <c r="O164" s="89"/>
      <c r="P164" s="158"/>
      <c r="Q164" s="99"/>
      <c r="R164" s="100"/>
      <c r="S164" s="92"/>
      <c r="T164" s="93"/>
      <c r="U164" s="101" t="s">
        <v>292</v>
      </c>
      <c r="V164" s="102"/>
      <c r="W164" s="103"/>
      <c r="X164" s="97"/>
      <c r="Y164" s="104" t="s">
        <v>292</v>
      </c>
      <c r="AA164" s="89"/>
      <c r="AB164" s="158"/>
      <c r="AC164" s="99"/>
      <c r="AD164" s="100"/>
      <c r="AE164" s="92"/>
      <c r="AF164" s="93"/>
      <c r="AG164" s="101" t="s">
        <v>292</v>
      </c>
      <c r="AH164" s="102"/>
      <c r="AI164" s="103"/>
      <c r="AJ164" s="97"/>
      <c r="AK164" s="104" t="s">
        <v>292</v>
      </c>
      <c r="AM164" s="89"/>
      <c r="AN164" s="158"/>
      <c r="AO164" s="99"/>
      <c r="AP164" s="100"/>
      <c r="AQ164" s="92"/>
      <c r="AR164" s="93"/>
      <c r="AS164" s="101" t="s">
        <v>292</v>
      </c>
      <c r="AT164" s="102"/>
      <c r="AU164" s="103"/>
      <c r="AV164" s="97"/>
      <c r="AW164" s="104" t="s">
        <v>292</v>
      </c>
      <c r="AY164" s="89"/>
      <c r="AZ164" s="158"/>
      <c r="BA164" s="99"/>
      <c r="BB164" s="100"/>
      <c r="BC164" s="92"/>
      <c r="BD164" s="93"/>
      <c r="BE164" s="101" t="s">
        <v>292</v>
      </c>
      <c r="BF164" s="102"/>
      <c r="BG164" s="103"/>
      <c r="BH164" s="97"/>
      <c r="BI164" s="104" t="s">
        <v>292</v>
      </c>
      <c r="BK164" s="89"/>
      <c r="BL164" s="158"/>
      <c r="BM164" s="99">
        <v>39448</v>
      </c>
      <c r="BN164" s="100" t="s">
        <v>441</v>
      </c>
      <c r="BO164" s="92">
        <v>39283</v>
      </c>
      <c r="BP164" s="93">
        <v>39437</v>
      </c>
      <c r="BQ164" s="101" t="s">
        <v>1075</v>
      </c>
      <c r="BR164" s="102">
        <v>1956</v>
      </c>
      <c r="BS164" s="103" t="s">
        <v>790</v>
      </c>
      <c r="BT164" s="97" t="s">
        <v>323</v>
      </c>
      <c r="BU164" s="104" t="s">
        <v>1076</v>
      </c>
      <c r="BW164" s="89"/>
      <c r="BX164" s="158" t="s">
        <v>1077</v>
      </c>
      <c r="BY164" s="99"/>
      <c r="BZ164" s="100"/>
      <c r="CA164" s="92"/>
      <c r="CB164" s="93"/>
      <c r="CC164" s="101" t="s">
        <v>292</v>
      </c>
      <c r="CD164" s="102"/>
      <c r="CE164" s="103"/>
      <c r="CF164" s="97"/>
      <c r="CG164" s="104" t="s">
        <v>292</v>
      </c>
      <c r="CI164" s="89"/>
      <c r="CJ164" s="158"/>
      <c r="CK164" s="99"/>
      <c r="CL164" s="100"/>
      <c r="CM164" s="92"/>
      <c r="CN164" s="93"/>
      <c r="CO164" s="101" t="s">
        <v>292</v>
      </c>
      <c r="CP164" s="102"/>
      <c r="CQ164" s="103"/>
      <c r="CR164" s="97"/>
      <c r="CS164" s="104" t="s">
        <v>292</v>
      </c>
      <c r="CU164" s="89"/>
      <c r="CV164" s="158"/>
      <c r="CW164" s="99"/>
      <c r="CX164" s="100"/>
      <c r="CY164" s="92"/>
      <c r="CZ164" s="93"/>
      <c r="DA164" s="101" t="s">
        <v>292</v>
      </c>
      <c r="DB164" s="102"/>
      <c r="DC164" s="103"/>
      <c r="DD164" s="97"/>
      <c r="DE164" s="104" t="s">
        <v>292</v>
      </c>
      <c r="DG164" s="89"/>
      <c r="DH164" s="158"/>
      <c r="DI164" s="99"/>
      <c r="DJ164" s="100"/>
      <c r="DK164" s="92"/>
      <c r="DL164" s="313"/>
      <c r="DM164" s="101" t="s">
        <v>292</v>
      </c>
      <c r="DN164" s="102"/>
      <c r="DO164" s="103"/>
      <c r="DP164" s="97"/>
      <c r="DQ164" s="104" t="s">
        <v>292</v>
      </c>
      <c r="DS164" s="89"/>
      <c r="DT164" s="158"/>
      <c r="DU164" s="90" t="str">
        <f t="shared" si="510"/>
        <v/>
      </c>
      <c r="DV164" s="91" t="str">
        <f t="shared" si="511"/>
        <v/>
      </c>
      <c r="DW164" s="92" t="str">
        <f t="shared" si="512"/>
        <v/>
      </c>
      <c r="DX164" s="93" t="str">
        <f>IF(DY164="","",DU$3)</f>
        <v/>
      </c>
      <c r="DY164" s="94" t="str">
        <f t="shared" si="513"/>
        <v/>
      </c>
      <c r="DZ164" s="95" t="str">
        <f t="shared" si="514"/>
        <v/>
      </c>
      <c r="EA164" s="96" t="str">
        <f t="shared" si="515"/>
        <v/>
      </c>
      <c r="EB164" s="97" t="s">
        <v>292</v>
      </c>
      <c r="EC164" s="98" t="str">
        <f t="shared" si="516"/>
        <v/>
      </c>
      <c r="EE164" s="89"/>
      <c r="EF164" s="158"/>
      <c r="EG164" s="90">
        <f t="shared" si="517"/>
        <v>43765</v>
      </c>
      <c r="EH164" s="91" t="str">
        <f t="shared" si="518"/>
        <v>Michel I</v>
      </c>
      <c r="EI164" s="92">
        <f t="shared" si="519"/>
        <v>41923</v>
      </c>
      <c r="EJ164" s="93">
        <f t="shared" si="520"/>
        <v>43765</v>
      </c>
      <c r="EK164" s="94" t="str">
        <f t="shared" si="521"/>
        <v>Maggie De Block</v>
      </c>
      <c r="EL164" s="95" t="str">
        <f t="shared" si="522"/>
        <v>1962</v>
      </c>
      <c r="EM164" s="96" t="str">
        <f t="shared" si="523"/>
        <v>female</v>
      </c>
      <c r="EN164" s="310" t="str">
        <f t="shared" si="524"/>
        <v>be_ovld01</v>
      </c>
      <c r="EO164" s="98" t="str">
        <f t="shared" si="525"/>
        <v>Block_Maggie_1962</v>
      </c>
      <c r="EQ164" s="89"/>
      <c r="ER164" s="218" t="s">
        <v>1596</v>
      </c>
      <c r="ES164" s="99">
        <f>IF(EW164="","",ES$3)</f>
        <v>44105</v>
      </c>
      <c r="ET164" s="100" t="str">
        <f>IF(EW164="","",ES$1)</f>
        <v>Wilmes I</v>
      </c>
      <c r="EU164" s="92">
        <f>IF(EW164="","",ES$2)</f>
        <v>43765</v>
      </c>
      <c r="EV164" s="93">
        <f>IF(EW164="","",ES$3)</f>
        <v>44105</v>
      </c>
      <c r="EW164" s="101" t="str">
        <f>IF(FD164="","",IF(ISNUMBER(SEARCH(":",FD164)),MID(FD164,FIND(":",FD164)+2,FIND("(",FD164)-FIND(":",FD164)-3),LEFT(FD164,FIND("(",FD164)-2)))</f>
        <v>Maggie De Block</v>
      </c>
      <c r="EX164" s="102" t="str">
        <f>IF(FD164="","",MID(FD164,FIND("(",FD164)+1,4))</f>
        <v>1962</v>
      </c>
      <c r="EY164" s="103" t="str">
        <f>IF(ISNUMBER(SEARCH("*female*",FD164)),"female",IF(ISNUMBER(SEARCH("*male*",FD164)),"male",""))</f>
        <v>female</v>
      </c>
      <c r="EZ164" s="97" t="str">
        <f>IF(FD164="","",IF(ISERROR(MID(FD164,FIND("male,",FD164)+6,(FIND(")",FD164)-(FIND("male,",FD164)+6))))=TRUE,"missing/error",MID(FD164,FIND("male,",FD164)+6,(FIND(")",FD164)-(FIND("male,",FD164)+6)))))</f>
        <v>be_ovld01</v>
      </c>
      <c r="FA164" s="104" t="str">
        <f>IF(EW164="","",(MID(EW164,(SEARCH("^^",SUBSTITUTE(EW164," ","^^",LEN(EW164)-LEN(SUBSTITUTE(EW164," ","")))))+1,99)&amp;"_"&amp;LEFT(EW164,FIND(" ",EW164)-1)&amp;"_"&amp;EX164))</f>
        <v>Block_Maggie_1962</v>
      </c>
      <c r="FC164" s="89"/>
      <c r="FD164" s="218" t="s">
        <v>1596</v>
      </c>
      <c r="FE164" s="90" t="str">
        <f t="shared" si="526"/>
        <v/>
      </c>
      <c r="FF164" s="91" t="str">
        <f t="shared" si="527"/>
        <v/>
      </c>
      <c r="FG164" s="92" t="str">
        <f t="shared" si="528"/>
        <v/>
      </c>
      <c r="FH164" s="93" t="str">
        <f t="shared" si="529"/>
        <v/>
      </c>
      <c r="FI164" s="94" t="str">
        <f t="shared" si="530"/>
        <v/>
      </c>
      <c r="FJ164" s="95" t="str">
        <f t="shared" si="531"/>
        <v/>
      </c>
      <c r="FK164" s="96" t="str">
        <f t="shared" si="532"/>
        <v/>
      </c>
      <c r="FL164" s="97" t="str">
        <f t="shared" si="533"/>
        <v/>
      </c>
      <c r="FM164" s="98" t="str">
        <f t="shared" si="534"/>
        <v/>
      </c>
      <c r="FO164" s="89"/>
      <c r="FP164" s="217"/>
      <c r="FQ164" s="90" t="str">
        <f>IF(FU164="","",#REF!)</f>
        <v/>
      </c>
      <c r="FR164" s="91" t="str">
        <f t="shared" si="535"/>
        <v/>
      </c>
      <c r="FS164" s="92"/>
      <c r="FT164" s="93"/>
      <c r="FU164" s="94" t="str">
        <f t="shared" si="536"/>
        <v/>
      </c>
      <c r="FV164" s="95" t="str">
        <f t="shared" si="537"/>
        <v/>
      </c>
      <c r="FW164" s="96" t="str">
        <f t="shared" si="538"/>
        <v/>
      </c>
      <c r="FX164" s="97" t="str">
        <f t="shared" si="539"/>
        <v/>
      </c>
      <c r="FY164" s="98" t="str">
        <f t="shared" si="540"/>
        <v/>
      </c>
      <c r="GA164" s="89"/>
      <c r="GB164" s="158"/>
      <c r="GC164" s="99" t="str">
        <f>IF(GG164="","",GC$3)</f>
        <v/>
      </c>
      <c r="GD164" s="100" t="str">
        <f>IF(GG164="","",GC$1)</f>
        <v/>
      </c>
      <c r="GE164" s="92"/>
      <c r="GF164" s="93"/>
      <c r="GG164" s="101" t="str">
        <f>IF(GN164="","",IF(ISNUMBER(SEARCH(":",GN164)),MID(GN164,FIND(":",GN164)+2,FIND("(",GN164)-FIND(":",GN164)-3),LEFT(GN164,FIND("(",GN164)-2)))</f>
        <v/>
      </c>
      <c r="GH164" s="102" t="str">
        <f>IF(GN164="","",MID(GN164,FIND("(",GN164)+1,4))</f>
        <v/>
      </c>
      <c r="GI164" s="103" t="str">
        <f>IF(ISNUMBER(SEARCH("*female*",GN164)),"female",IF(ISNUMBER(SEARCH("*male*",GN164)),"male",""))</f>
        <v/>
      </c>
      <c r="GJ164" s="97" t="str">
        <f>IF(GN164="","",IF(ISERROR(MID(GN164,FIND("male,",GN164)+6,(FIND(")",GN164)-(FIND("male,",GN164)+6))))=TRUE,"missing/error",MID(GN164,FIND("male,",GN164)+6,(FIND(")",GN164)-(FIND("male,",GN164)+6)))))</f>
        <v/>
      </c>
      <c r="GK164" s="104" t="str">
        <f>IF(GG164="","",(MID(GG164,(SEARCH("^^",SUBSTITUTE(GG164," ","^^",LEN(GG164)-LEN(SUBSTITUTE(GG164," ","")))))+1,99)&amp;"_"&amp;LEFT(GG164,FIND(" ",GG164)-1)&amp;"_"&amp;GH164))</f>
        <v/>
      </c>
      <c r="GM164" s="89"/>
      <c r="GN164" s="158"/>
      <c r="GO164" s="99" t="str">
        <f>IF(GS164="","",GO$3)</f>
        <v/>
      </c>
      <c r="GP164" s="100" t="str">
        <f>IF(GS164="","",GO$1)</f>
        <v/>
      </c>
      <c r="GQ164" s="92"/>
      <c r="GR164" s="93"/>
      <c r="GS164" s="101" t="str">
        <f>IF(GZ164="","",IF(ISNUMBER(SEARCH(":",GZ164)),MID(GZ164,FIND(":",GZ164)+2,FIND("(",GZ164)-FIND(":",GZ164)-3),LEFT(GZ164,FIND("(",GZ164)-2)))</f>
        <v/>
      </c>
      <c r="GT164" s="102" t="str">
        <f>IF(GZ164="","",MID(GZ164,FIND("(",GZ164)+1,4))</f>
        <v/>
      </c>
      <c r="GU164" s="103" t="str">
        <f>IF(ISNUMBER(SEARCH("*female*",GZ164)),"female",IF(ISNUMBER(SEARCH("*male*",GZ164)),"male",""))</f>
        <v/>
      </c>
      <c r="GV164" s="97" t="str">
        <f>IF(GZ164="","",IF(ISERROR(MID(GZ164,FIND("male,",GZ164)+6,(FIND(")",GZ164)-(FIND("male,",GZ164)+6))))=TRUE,"missing/error",MID(GZ164,FIND("male,",GZ164)+6,(FIND(")",GZ164)-(FIND("male,",GZ164)+6)))))</f>
        <v/>
      </c>
      <c r="GW164" s="104" t="str">
        <f>IF(GS164="","",(MID(GS164,(SEARCH("^^",SUBSTITUTE(GS164," ","^^",LEN(GS164)-LEN(SUBSTITUTE(GS164," ","")))))+1,99)&amp;"_"&amp;LEFT(GS164,FIND(" ",GS164)-1)&amp;"_"&amp;GT164))</f>
        <v/>
      </c>
      <c r="GY164" s="89"/>
      <c r="GZ164" s="158"/>
      <c r="HA164" s="99" t="str">
        <f>IF(HE164="","",HA$3)</f>
        <v/>
      </c>
      <c r="HB164" s="100" t="str">
        <f>IF(HE164="","",HA$1)</f>
        <v/>
      </c>
      <c r="HC164" s="92"/>
      <c r="HD164" s="93"/>
      <c r="HE164" s="101" t="str">
        <f>IF(HL164="","",IF(ISNUMBER(SEARCH(":",HL164)),MID(HL164,FIND(":",HL164)+2,FIND("(",HL164)-FIND(":",HL164)-3),LEFT(HL164,FIND("(",HL164)-2)))</f>
        <v/>
      </c>
      <c r="HF164" s="102" t="str">
        <f>IF(HL164="","",MID(HL164,FIND("(",HL164)+1,4))</f>
        <v/>
      </c>
      <c r="HG164" s="103" t="str">
        <f>IF(ISNUMBER(SEARCH("*female*",HL164)),"female",IF(ISNUMBER(SEARCH("*male*",HL164)),"male",""))</f>
        <v/>
      </c>
      <c r="HH164" s="97" t="str">
        <f>IF(HL164="","",IF(ISERROR(MID(HL164,FIND("male,",HL164)+6,(FIND(")",HL164)-(FIND("male,",HL164)+6))))=TRUE,"missing/error",MID(HL164,FIND("male,",HL164)+6,(FIND(")",HL164)-(FIND("male,",HL164)+6)))))</f>
        <v/>
      </c>
      <c r="HI164" s="104" t="str">
        <f>IF(HE164="","",(MID(HE164,(SEARCH("^^",SUBSTITUTE(HE164," ","^^",LEN(HE164)-LEN(SUBSTITUTE(HE164," ","")))))+1,99)&amp;"_"&amp;LEFT(HE164,FIND(" ",HE164)-1)&amp;"_"&amp;HF164))</f>
        <v/>
      </c>
      <c r="HK164" s="89"/>
      <c r="HL164" s="158"/>
      <c r="HM164" s="99" t="str">
        <f>IF(HQ164="","",HM$3)</f>
        <v/>
      </c>
      <c r="HN164" s="100" t="str">
        <f>IF(HQ164="","",HM$1)</f>
        <v/>
      </c>
      <c r="HO164" s="92"/>
      <c r="HP164" s="93"/>
      <c r="HQ164" s="101" t="str">
        <f>IF(HX164="","",IF(ISNUMBER(SEARCH(":",HX164)),MID(HX164,FIND(":",HX164)+2,FIND("(",HX164)-FIND(":",HX164)-3),LEFT(HX164,FIND("(",HX164)-2)))</f>
        <v/>
      </c>
      <c r="HR164" s="102" t="str">
        <f>IF(HX164="","",MID(HX164,FIND("(",HX164)+1,4))</f>
        <v/>
      </c>
      <c r="HS164" s="103" t="str">
        <f>IF(ISNUMBER(SEARCH("*female*",HX164)),"female",IF(ISNUMBER(SEARCH("*male*",HX164)),"male",""))</f>
        <v/>
      </c>
      <c r="HT164" s="97" t="str">
        <f>IF(HX164="","",IF(ISERROR(MID(HX164,FIND("male,",HX164)+6,(FIND(")",HX164)-(FIND("male,",HX164)+6))))=TRUE,"missing/error",MID(HX164,FIND("male,",HX164)+6,(FIND(")",HX164)-(FIND("male,",HX164)+6)))))</f>
        <v/>
      </c>
      <c r="HU164" s="104" t="str">
        <f>IF(HQ164="","",(MID(HQ164,(SEARCH("^^",SUBSTITUTE(HQ164," ","^^",LEN(HQ164)-LEN(SUBSTITUTE(HQ164," ","")))))+1,99)&amp;"_"&amp;LEFT(HQ164,FIND(" ",HQ164)-1)&amp;"_"&amp;HR164))</f>
        <v/>
      </c>
      <c r="HW164" s="89"/>
      <c r="HX164" s="158"/>
      <c r="HY164" s="99" t="str">
        <f>IF(IC164="","",HY$3)</f>
        <v/>
      </c>
      <c r="HZ164" s="100" t="str">
        <f>IF(IC164="","",HY$1)</f>
        <v/>
      </c>
      <c r="IA164" s="92"/>
      <c r="IB164" s="93"/>
      <c r="IC164" s="101" t="str">
        <f>IF(IJ164="","",IF(ISNUMBER(SEARCH(":",IJ164)),MID(IJ164,FIND(":",IJ164)+2,FIND("(",IJ164)-FIND(":",IJ164)-3),LEFT(IJ164,FIND("(",IJ164)-2)))</f>
        <v/>
      </c>
      <c r="ID164" s="102" t="str">
        <f>IF(IJ164="","",MID(IJ164,FIND("(",IJ164)+1,4))</f>
        <v/>
      </c>
      <c r="IE164" s="103" t="str">
        <f>IF(ISNUMBER(SEARCH("*female*",IJ164)),"female",IF(ISNUMBER(SEARCH("*male*",IJ164)),"male",""))</f>
        <v/>
      </c>
      <c r="IF164" s="97" t="str">
        <f>IF(IJ164="","",IF(ISERROR(MID(IJ164,FIND("male,",IJ164)+6,(FIND(")",IJ164)-(FIND("male,",IJ164)+6))))=TRUE,"missing/error",MID(IJ164,FIND("male,",IJ164)+6,(FIND(")",IJ164)-(FIND("male,",IJ164)+6)))))</f>
        <v/>
      </c>
      <c r="IG164" s="104" t="str">
        <f>IF(IC164="","",(MID(IC164,(SEARCH("^^",SUBSTITUTE(IC164," ","^^",LEN(IC164)-LEN(SUBSTITUTE(IC164," ","")))))+1,99)&amp;"_"&amp;LEFT(IC164,FIND(" ",IC164)-1)&amp;"_"&amp;ID164))</f>
        <v/>
      </c>
      <c r="II164" s="89"/>
      <c r="IJ164" s="158"/>
      <c r="IK164" s="99" t="str">
        <f>IF(IO164="","",IK$3)</f>
        <v/>
      </c>
      <c r="IL164" s="100" t="str">
        <f>IF(IO164="","",IK$1)</f>
        <v/>
      </c>
      <c r="IM164" s="92"/>
      <c r="IN164" s="93"/>
      <c r="IO164" s="101" t="str">
        <f>IF(IV164="","",IF(ISNUMBER(SEARCH(":",IV164)),MID(IV164,FIND(":",IV164)+2,FIND("(",IV164)-FIND(":",IV164)-3),LEFT(IV164,FIND("(",IV164)-2)))</f>
        <v/>
      </c>
      <c r="IP164" s="102" t="str">
        <f>IF(IV164="","",MID(IV164,FIND("(",IV164)+1,4))</f>
        <v/>
      </c>
      <c r="IQ164" s="103" t="str">
        <f>IF(ISNUMBER(SEARCH("*female*",IV164)),"female",IF(ISNUMBER(SEARCH("*male*",IV164)),"male",""))</f>
        <v/>
      </c>
      <c r="IR164" s="97" t="str">
        <f>IF(IV164="","",IF(ISERROR(MID(IV164,FIND("male,",IV164)+6,(FIND(")",IV164)-(FIND("male,",IV164)+6))))=TRUE,"missing/error",MID(IV164,FIND("male,",IV164)+6,(FIND(")",IV164)-(FIND("male,",IV164)+6)))))</f>
        <v/>
      </c>
      <c r="IS164" s="104" t="str">
        <f>IF(IO164="","",(MID(IO164,(SEARCH("^^",SUBSTITUTE(IO164," ","^^",LEN(IO164)-LEN(SUBSTITUTE(IO164," ","")))))+1,99)&amp;"_"&amp;LEFT(IO164,FIND(" ",IO164)-1)&amp;"_"&amp;IP164))</f>
        <v/>
      </c>
      <c r="IU164" s="89"/>
      <c r="IV164" s="158"/>
      <c r="IW164" s="99" t="str">
        <f>IF(JA164="","",IW$3)</f>
        <v/>
      </c>
      <c r="IX164" s="100" t="str">
        <f>IF(JA164="","",IW$1)</f>
        <v/>
      </c>
      <c r="IY164" s="92"/>
      <c r="IZ164" s="93"/>
      <c r="JA164" s="101" t="str">
        <f>IF(JH164="","",IF(ISNUMBER(SEARCH(":",JH164)),MID(JH164,FIND(":",JH164)+2,FIND("(",JH164)-FIND(":",JH164)-3),LEFT(JH164,FIND("(",JH164)-2)))</f>
        <v/>
      </c>
      <c r="JB164" s="102" t="str">
        <f>IF(JH164="","",MID(JH164,FIND("(",JH164)+1,4))</f>
        <v/>
      </c>
      <c r="JC164" s="103" t="str">
        <f>IF(ISNUMBER(SEARCH("*female*",JH164)),"female",IF(ISNUMBER(SEARCH("*male*",JH164)),"male",""))</f>
        <v/>
      </c>
      <c r="JD164" s="97" t="str">
        <f>IF(JH164="","",IF(ISERROR(MID(JH164,FIND("male,",JH164)+6,(FIND(")",JH164)-(FIND("male,",JH164)+6))))=TRUE,"missing/error",MID(JH164,FIND("male,",JH164)+6,(FIND(")",JH164)-(FIND("male,",JH164)+6)))))</f>
        <v/>
      </c>
      <c r="JE164" s="104" t="str">
        <f>IF(JA164="","",(MID(JA164,(SEARCH("^^",SUBSTITUTE(JA164," ","^^",LEN(JA164)-LEN(SUBSTITUTE(JA164," ","")))))+1,99)&amp;"_"&amp;LEFT(JA164,FIND(" ",JA164)-1)&amp;"_"&amp;JB164))</f>
        <v/>
      </c>
      <c r="JG164" s="89"/>
      <c r="JH164" s="146"/>
      <c r="JI164" s="99" t="str">
        <f>IF(JM164="","",JI$3)</f>
        <v/>
      </c>
      <c r="JJ164" s="100" t="str">
        <f>IF(JM164="","",JI$1)</f>
        <v/>
      </c>
      <c r="JK164" s="92"/>
      <c r="JL164" s="93"/>
      <c r="JM164" s="101" t="str">
        <f>IF(JT164="","",IF(ISNUMBER(SEARCH(":",JT164)),MID(JT164,FIND(":",JT164)+2,FIND("(",JT164)-FIND(":",JT164)-3),LEFT(JT164,FIND("(",JT164)-2)))</f>
        <v/>
      </c>
      <c r="JN164" s="102" t="str">
        <f>IF(JT164="","",MID(JT164,FIND("(",JT164)+1,4))</f>
        <v/>
      </c>
      <c r="JO164" s="103" t="str">
        <f>IF(ISNUMBER(SEARCH("*female*",JT164)),"female",IF(ISNUMBER(SEARCH("*male*",JT164)),"male",""))</f>
        <v/>
      </c>
      <c r="JP164" s="97" t="str">
        <f>IF(JT164="","",IF(ISERROR(MID(JT164,FIND("male,",JT164)+6,(FIND(")",JT164)-(FIND("male,",JT164)+6))))=TRUE,"missing/error",MID(JT164,FIND("male,",JT164)+6,(FIND(")",JT164)-(FIND("male,",JT164)+6)))))</f>
        <v/>
      </c>
      <c r="JQ164" s="104" t="str">
        <f>IF(JM164="","",(MID(JM164,(SEARCH("^^",SUBSTITUTE(JM164," ","^^",LEN(JM164)-LEN(SUBSTITUTE(JM164," ","")))))+1,99)&amp;"_"&amp;LEFT(JM164,FIND(" ",JM164)-1)&amp;"_"&amp;JN164))</f>
        <v/>
      </c>
      <c r="JS164" s="89"/>
      <c r="JT164" s="146"/>
      <c r="JU164" s="99" t="str">
        <f>IF(JY164="","",JU$3)</f>
        <v/>
      </c>
      <c r="JV164" s="100" t="str">
        <f>IF(JY164="","",JU$1)</f>
        <v/>
      </c>
      <c r="JW164" s="92"/>
      <c r="JX164" s="93"/>
      <c r="JY164" s="101" t="str">
        <f>IF(KF164="","",IF(ISNUMBER(SEARCH(":",KF164)),MID(KF164,FIND(":",KF164)+2,FIND("(",KF164)-FIND(":",KF164)-3),LEFT(KF164,FIND("(",KF164)-2)))</f>
        <v/>
      </c>
      <c r="JZ164" s="102" t="str">
        <f>IF(KF164="","",MID(KF164,FIND("(",KF164)+1,4))</f>
        <v/>
      </c>
      <c r="KA164" s="103" t="str">
        <f>IF(ISNUMBER(SEARCH("*female*",KF164)),"female",IF(ISNUMBER(SEARCH("*male*",KF164)),"male",""))</f>
        <v/>
      </c>
      <c r="KB164" s="97" t="str">
        <f>IF(KF164="","",IF(ISERROR(MID(KF164,FIND("male,",KF164)+6,(FIND(")",KF164)-(FIND("male,",KF164)+6))))=TRUE,"missing/error",MID(KF164,FIND("male,",KF164)+6,(FIND(")",KF164)-(FIND("male,",KF164)+6)))))</f>
        <v/>
      </c>
      <c r="KC164" s="104" t="str">
        <f>IF(JY164="","",(MID(JY164,(SEARCH("^^",SUBSTITUTE(JY164," ","^^",LEN(JY164)-LEN(SUBSTITUTE(JY164," ","")))))+1,99)&amp;"_"&amp;LEFT(JY164,FIND(" ",JY164)-1)&amp;"_"&amp;JZ164))</f>
        <v/>
      </c>
      <c r="KE164" s="89"/>
      <c r="KF164" s="146"/>
    </row>
    <row r="165" spans="1:292" ht="13.5" customHeight="1">
      <c r="A165" s="16"/>
      <c r="B165" s="2" t="s">
        <v>1235</v>
      </c>
      <c r="C165" s="2" t="s">
        <v>1236</v>
      </c>
      <c r="E165" s="99"/>
      <c r="F165" s="100"/>
      <c r="G165" s="92"/>
      <c r="H165" s="93"/>
      <c r="I165" s="101"/>
      <c r="J165" s="102"/>
      <c r="K165" s="103"/>
      <c r="L165" s="97"/>
      <c r="M165" s="104"/>
      <c r="O165" s="89"/>
      <c r="P165" s="158"/>
      <c r="Q165" s="99"/>
      <c r="R165" s="100"/>
      <c r="S165" s="92"/>
      <c r="T165" s="93"/>
      <c r="U165" s="101"/>
      <c r="V165" s="102"/>
      <c r="W165" s="103"/>
      <c r="X165" s="97"/>
      <c r="Y165" s="104"/>
      <c r="AA165" s="89"/>
      <c r="AB165" s="158"/>
      <c r="AC165" s="99"/>
      <c r="AD165" s="100"/>
      <c r="AE165" s="92"/>
      <c r="AF165" s="93"/>
      <c r="AG165" s="101"/>
      <c r="AH165" s="102"/>
      <c r="AI165" s="103"/>
      <c r="AJ165" s="97"/>
      <c r="AK165" s="104"/>
      <c r="AM165" s="89"/>
      <c r="AN165" s="158"/>
      <c r="AO165" s="99"/>
      <c r="AP165" s="100"/>
      <c r="AQ165" s="92"/>
      <c r="AR165" s="93"/>
      <c r="AS165" s="101"/>
      <c r="AT165" s="102"/>
      <c r="AU165" s="103"/>
      <c r="AV165" s="97"/>
      <c r="AW165" s="104"/>
      <c r="AY165" s="89"/>
      <c r="AZ165" s="158"/>
      <c r="BA165" s="99"/>
      <c r="BB165" s="100"/>
      <c r="BC165" s="92"/>
      <c r="BD165" s="93"/>
      <c r="BE165" s="101"/>
      <c r="BF165" s="102"/>
      <c r="BG165" s="103"/>
      <c r="BH165" s="97"/>
      <c r="BI165" s="104"/>
      <c r="BK165" s="89"/>
      <c r="BL165" s="158"/>
      <c r="BM165" s="99"/>
      <c r="BN165" s="100"/>
      <c r="BO165" s="92"/>
      <c r="BP165" s="93"/>
      <c r="BQ165" s="101"/>
      <c r="BR165" s="102"/>
      <c r="BS165" s="103"/>
      <c r="BT165" s="97"/>
      <c r="BU165" s="104"/>
      <c r="BW165" s="89"/>
      <c r="BX165" s="158"/>
      <c r="BY165" s="99"/>
      <c r="BZ165" s="100"/>
      <c r="CA165" s="92"/>
      <c r="CB165" s="93"/>
      <c r="CC165" s="101"/>
      <c r="CD165" s="102"/>
      <c r="CE165" s="103"/>
      <c r="CF165" s="97"/>
      <c r="CG165" s="104"/>
      <c r="CI165" s="89"/>
      <c r="CJ165" s="158"/>
      <c r="CK165" s="99"/>
      <c r="CL165" s="100"/>
      <c r="CM165" s="92"/>
      <c r="CN165" s="93"/>
      <c r="CO165" s="101"/>
      <c r="CP165" s="102"/>
      <c r="CQ165" s="103"/>
      <c r="CR165" s="97"/>
      <c r="CS165" s="104"/>
      <c r="CU165" s="89"/>
      <c r="CV165" s="158"/>
      <c r="CW165" s="99"/>
      <c r="CX165" s="100"/>
      <c r="CY165" s="92"/>
      <c r="CZ165" s="93"/>
      <c r="DA165" s="101"/>
      <c r="DB165" s="102"/>
      <c r="DC165" s="103"/>
      <c r="DD165" s="97"/>
      <c r="DE165" s="104"/>
      <c r="DG165" s="89"/>
      <c r="DH165" s="158"/>
      <c r="DI165" s="99"/>
      <c r="DJ165" s="100"/>
      <c r="DK165" s="92"/>
      <c r="DL165" s="93"/>
      <c r="DM165" s="101"/>
      <c r="DN165" s="102"/>
      <c r="DO165" s="103"/>
      <c r="DP165" s="97"/>
      <c r="DQ165" s="104"/>
      <c r="DS165" s="89"/>
      <c r="DT165" s="158"/>
      <c r="DU165" s="90">
        <f t="shared" si="510"/>
        <v>41923</v>
      </c>
      <c r="DV165" s="91" t="str">
        <f t="shared" si="511"/>
        <v>Di Rupo I</v>
      </c>
      <c r="DW165" s="92">
        <f t="shared" si="512"/>
        <v>40883</v>
      </c>
      <c r="DX165" s="93">
        <v>41894</v>
      </c>
      <c r="DY165" s="94" t="str">
        <f t="shared" si="513"/>
        <v>Laurette Onkelinx</v>
      </c>
      <c r="DZ165" s="95" t="str">
        <f t="shared" si="514"/>
        <v>1958</v>
      </c>
      <c r="EA165" s="96" t="str">
        <f t="shared" si="515"/>
        <v>female</v>
      </c>
      <c r="EB165" s="97" t="s">
        <v>323</v>
      </c>
      <c r="EC165" s="98" t="str">
        <f t="shared" si="516"/>
        <v>Onkelinx_Laurette_1958</v>
      </c>
      <c r="EE165" s="89"/>
      <c r="EF165" s="158" t="s">
        <v>1219</v>
      </c>
      <c r="EG165" s="90" t="str">
        <f t="shared" si="517"/>
        <v/>
      </c>
      <c r="EH165" s="91" t="str">
        <f t="shared" si="518"/>
        <v/>
      </c>
      <c r="EI165" s="92" t="str">
        <f t="shared" si="519"/>
        <v/>
      </c>
      <c r="EJ165" s="93" t="str">
        <f t="shared" si="520"/>
        <v/>
      </c>
      <c r="EK165" s="94" t="str">
        <f t="shared" si="521"/>
        <v/>
      </c>
      <c r="EL165" s="95" t="str">
        <f t="shared" si="522"/>
        <v/>
      </c>
      <c r="EM165" s="96" t="str">
        <f t="shared" si="523"/>
        <v/>
      </c>
      <c r="EN165" s="97" t="str">
        <f t="shared" si="524"/>
        <v/>
      </c>
      <c r="EO165" s="98" t="str">
        <f t="shared" si="525"/>
        <v/>
      </c>
      <c r="EQ165" s="89"/>
      <c r="ER165" s="158"/>
      <c r="ES165" s="99"/>
      <c r="ET165" s="100"/>
      <c r="EU165" s="92"/>
      <c r="EV165" s="93"/>
      <c r="EW165" s="101"/>
      <c r="EX165" s="102"/>
      <c r="EY165" s="103"/>
      <c r="EZ165" s="97"/>
      <c r="FA165" s="104"/>
      <c r="FC165" s="89"/>
      <c r="FD165" s="158"/>
      <c r="FE165" s="90" t="str">
        <f t="shared" si="526"/>
        <v/>
      </c>
      <c r="FF165" s="91" t="str">
        <f t="shared" si="527"/>
        <v/>
      </c>
      <c r="FG165" s="92" t="str">
        <f t="shared" si="528"/>
        <v/>
      </c>
      <c r="FH165" s="93" t="str">
        <f t="shared" si="529"/>
        <v/>
      </c>
      <c r="FI165" s="94" t="str">
        <f t="shared" si="530"/>
        <v/>
      </c>
      <c r="FJ165" s="95" t="str">
        <f t="shared" si="531"/>
        <v/>
      </c>
      <c r="FK165" s="96" t="str">
        <f t="shared" si="532"/>
        <v/>
      </c>
      <c r="FL165" s="97" t="str">
        <f t="shared" si="533"/>
        <v/>
      </c>
      <c r="FM165" s="98" t="str">
        <f t="shared" si="534"/>
        <v/>
      </c>
      <c r="FO165" s="89"/>
      <c r="FP165" s="217"/>
      <c r="FQ165" s="90" t="str">
        <f>IF(FU165="","",#REF!)</f>
        <v/>
      </c>
      <c r="FR165" s="91" t="str">
        <f t="shared" si="535"/>
        <v/>
      </c>
      <c r="FS165" s="92"/>
      <c r="FT165" s="93"/>
      <c r="FU165" s="94" t="str">
        <f t="shared" si="536"/>
        <v/>
      </c>
      <c r="FV165" s="95" t="str">
        <f t="shared" si="537"/>
        <v/>
      </c>
      <c r="FW165" s="96" t="str">
        <f t="shared" si="538"/>
        <v/>
      </c>
      <c r="FX165" s="97" t="str">
        <f t="shared" si="539"/>
        <v/>
      </c>
      <c r="FY165" s="98" t="str">
        <f t="shared" si="540"/>
        <v/>
      </c>
      <c r="GA165" s="89"/>
      <c r="GB165" s="158"/>
      <c r="GC165" s="99"/>
      <c r="GD165" s="100"/>
      <c r="GE165" s="92"/>
      <c r="GF165" s="93"/>
      <c r="GG165" s="101"/>
      <c r="GH165" s="102"/>
      <c r="GI165" s="103"/>
      <c r="GJ165" s="97"/>
      <c r="GK165" s="104"/>
      <c r="GM165" s="89"/>
      <c r="GN165" s="158"/>
      <c r="GO165" s="99"/>
      <c r="GP165" s="100"/>
      <c r="GQ165" s="92"/>
      <c r="GR165" s="93"/>
      <c r="GS165" s="101"/>
      <c r="GT165" s="102"/>
      <c r="GU165" s="103"/>
      <c r="GV165" s="97"/>
      <c r="GW165" s="104"/>
      <c r="GY165" s="89"/>
      <c r="GZ165" s="158"/>
      <c r="HA165" s="99"/>
      <c r="HB165" s="100"/>
      <c r="HC165" s="92"/>
      <c r="HD165" s="93"/>
      <c r="HE165" s="101"/>
      <c r="HF165" s="102"/>
      <c r="HG165" s="103"/>
      <c r="HH165" s="97"/>
      <c r="HI165" s="104"/>
      <c r="HK165" s="89"/>
      <c r="HL165" s="158"/>
      <c r="HM165" s="99"/>
      <c r="HN165" s="100"/>
      <c r="HO165" s="92"/>
      <c r="HP165" s="93"/>
      <c r="HQ165" s="101"/>
      <c r="HR165" s="102"/>
      <c r="HS165" s="103"/>
      <c r="HT165" s="97"/>
      <c r="HU165" s="104"/>
      <c r="HW165" s="89"/>
      <c r="HX165" s="158"/>
      <c r="HY165" s="99"/>
      <c r="HZ165" s="100"/>
      <c r="IA165" s="92"/>
      <c r="IB165" s="93"/>
      <c r="IC165" s="101"/>
      <c r="ID165" s="102"/>
      <c r="IE165" s="103"/>
      <c r="IF165" s="97"/>
      <c r="IG165" s="104"/>
      <c r="II165" s="89"/>
      <c r="IJ165" s="158"/>
      <c r="IK165" s="99"/>
      <c r="IL165" s="100"/>
      <c r="IM165" s="92"/>
      <c r="IN165" s="93"/>
      <c r="IO165" s="101"/>
      <c r="IP165" s="102"/>
      <c r="IQ165" s="103"/>
      <c r="IR165" s="97"/>
      <c r="IS165" s="104"/>
      <c r="IU165" s="89"/>
      <c r="IV165" s="158"/>
      <c r="IW165" s="99"/>
      <c r="IX165" s="100"/>
      <c r="IY165" s="92"/>
      <c r="IZ165" s="93"/>
      <c r="JA165" s="101"/>
      <c r="JB165" s="102"/>
      <c r="JC165" s="103"/>
      <c r="JD165" s="97"/>
      <c r="JE165" s="104"/>
      <c r="JG165" s="89"/>
      <c r="JH165" s="146"/>
      <c r="JI165" s="99"/>
      <c r="JJ165" s="100"/>
      <c r="JK165" s="92"/>
      <c r="JL165" s="93"/>
      <c r="JM165" s="101"/>
      <c r="JN165" s="102"/>
      <c r="JO165" s="103"/>
      <c r="JP165" s="97"/>
      <c r="JQ165" s="104"/>
      <c r="JS165" s="89"/>
      <c r="JT165" s="146"/>
      <c r="JU165" s="99"/>
      <c r="JV165" s="100"/>
      <c r="JW165" s="92"/>
      <c r="JX165" s="93"/>
      <c r="JY165" s="101"/>
      <c r="JZ165" s="102"/>
      <c r="KA165" s="103"/>
      <c r="KB165" s="97"/>
      <c r="KC165" s="104"/>
      <c r="KE165" s="89"/>
      <c r="KF165" s="146"/>
    </row>
    <row r="166" spans="1:292" ht="13.5" customHeight="1">
      <c r="A166" s="16"/>
      <c r="B166" s="2" t="s">
        <v>1532</v>
      </c>
      <c r="C166" s="2" t="s">
        <v>1236</v>
      </c>
      <c r="E166" s="99"/>
      <c r="F166" s="100"/>
      <c r="G166" s="92"/>
      <c r="H166" s="93"/>
      <c r="I166" s="101"/>
      <c r="J166" s="102"/>
      <c r="K166" s="103"/>
      <c r="L166" s="97"/>
      <c r="M166" s="104"/>
      <c r="O166" s="89"/>
      <c r="P166" s="158"/>
      <c r="Q166" s="99"/>
      <c r="R166" s="100"/>
      <c r="S166" s="92"/>
      <c r="T166" s="93"/>
      <c r="U166" s="101"/>
      <c r="V166" s="102"/>
      <c r="W166" s="103"/>
      <c r="X166" s="97"/>
      <c r="Y166" s="104"/>
      <c r="AA166" s="89"/>
      <c r="AB166" s="158"/>
      <c r="AC166" s="99"/>
      <c r="AD166" s="100"/>
      <c r="AE166" s="92"/>
      <c r="AF166" s="93"/>
      <c r="AG166" s="101"/>
      <c r="AH166" s="102"/>
      <c r="AI166" s="103"/>
      <c r="AJ166" s="97"/>
      <c r="AK166" s="104"/>
      <c r="AM166" s="89"/>
      <c r="AN166" s="158"/>
      <c r="AO166" s="99"/>
      <c r="AP166" s="100"/>
      <c r="AQ166" s="92"/>
      <c r="AR166" s="93"/>
      <c r="AS166" s="101"/>
      <c r="AT166" s="102"/>
      <c r="AU166" s="103"/>
      <c r="AV166" s="97"/>
      <c r="AW166" s="104"/>
      <c r="AY166" s="89"/>
      <c r="AZ166" s="158"/>
      <c r="BA166" s="99"/>
      <c r="BB166" s="100"/>
      <c r="BC166" s="92"/>
      <c r="BD166" s="93"/>
      <c r="BE166" s="101"/>
      <c r="BF166" s="102"/>
      <c r="BG166" s="103"/>
      <c r="BH166" s="97"/>
      <c r="BI166" s="104"/>
      <c r="BK166" s="89"/>
      <c r="BL166" s="158"/>
      <c r="BM166" s="99"/>
      <c r="BN166" s="100"/>
      <c r="BO166" s="92"/>
      <c r="BP166" s="93"/>
      <c r="BQ166" s="101"/>
      <c r="BR166" s="102"/>
      <c r="BS166" s="103"/>
      <c r="BT166" s="97"/>
      <c r="BU166" s="104"/>
      <c r="BW166" s="89"/>
      <c r="BX166" s="158"/>
      <c r="BY166" s="99"/>
      <c r="BZ166" s="100"/>
      <c r="CA166" s="92"/>
      <c r="CB166" s="93"/>
      <c r="CC166" s="101"/>
      <c r="CD166" s="102"/>
      <c r="CE166" s="103"/>
      <c r="CF166" s="97"/>
      <c r="CG166" s="104"/>
      <c r="CI166" s="89"/>
      <c r="CJ166" s="158"/>
      <c r="CK166" s="99"/>
      <c r="CL166" s="100"/>
      <c r="CM166" s="92"/>
      <c r="CN166" s="93"/>
      <c r="CO166" s="101"/>
      <c r="CP166" s="102"/>
      <c r="CQ166" s="103"/>
      <c r="CR166" s="97"/>
      <c r="CS166" s="104"/>
      <c r="CU166" s="89"/>
      <c r="CV166" s="158"/>
      <c r="CW166" s="99"/>
      <c r="CX166" s="100"/>
      <c r="CY166" s="92"/>
      <c r="CZ166" s="93"/>
      <c r="DA166" s="101"/>
      <c r="DB166" s="102"/>
      <c r="DC166" s="103"/>
      <c r="DD166" s="97"/>
      <c r="DE166" s="104"/>
      <c r="DG166" s="89"/>
      <c r="DH166" s="158"/>
      <c r="DI166" s="99"/>
      <c r="DJ166" s="100"/>
      <c r="DK166" s="92"/>
      <c r="DL166" s="93"/>
      <c r="DM166" s="101"/>
      <c r="DN166" s="102"/>
      <c r="DO166" s="103"/>
      <c r="DP166" s="97"/>
      <c r="DQ166" s="104"/>
      <c r="DS166" s="89"/>
      <c r="DT166" s="158"/>
      <c r="DU166" s="90">
        <f t="shared" si="510"/>
        <v>41923</v>
      </c>
      <c r="DV166" s="91" t="str">
        <f t="shared" si="511"/>
        <v>Di Rupo I</v>
      </c>
      <c r="DW166" s="93">
        <v>41894</v>
      </c>
      <c r="DX166" s="93">
        <f>IF(DY166="","",DU$3)</f>
        <v>41923</v>
      </c>
      <c r="DY166" s="94" t="str">
        <f t="shared" si="513"/>
        <v>Laurette Onkelinx</v>
      </c>
      <c r="DZ166" s="95" t="str">
        <f t="shared" si="514"/>
        <v>1958</v>
      </c>
      <c r="EA166" s="96" t="str">
        <f t="shared" si="515"/>
        <v>female</v>
      </c>
      <c r="EB166" s="97" t="s">
        <v>323</v>
      </c>
      <c r="EC166" s="98" t="str">
        <f t="shared" si="516"/>
        <v>Onkelinx_Laurette_1958</v>
      </c>
      <c r="EE166" s="89"/>
      <c r="EF166" s="158" t="s">
        <v>1219</v>
      </c>
      <c r="EG166" s="90" t="str">
        <f t="shared" si="517"/>
        <v/>
      </c>
      <c r="EH166" s="91" t="str">
        <f t="shared" si="518"/>
        <v/>
      </c>
      <c r="EI166" s="92" t="str">
        <f t="shared" si="519"/>
        <v/>
      </c>
      <c r="EJ166" s="93" t="str">
        <f t="shared" si="520"/>
        <v/>
      </c>
      <c r="EK166" s="94" t="str">
        <f t="shared" si="521"/>
        <v/>
      </c>
      <c r="EL166" s="95" t="str">
        <f t="shared" si="522"/>
        <v/>
      </c>
      <c r="EM166" s="96" t="str">
        <f t="shared" si="523"/>
        <v/>
      </c>
      <c r="EN166" s="97" t="str">
        <f t="shared" si="524"/>
        <v/>
      </c>
      <c r="EO166" s="98" t="str">
        <f t="shared" si="525"/>
        <v/>
      </c>
      <c r="EQ166" s="89"/>
      <c r="ER166" s="158"/>
      <c r="ES166" s="99"/>
      <c r="ET166" s="100"/>
      <c r="EU166" s="92"/>
      <c r="EV166" s="93"/>
      <c r="EW166" s="101"/>
      <c r="EX166" s="102"/>
      <c r="EY166" s="103"/>
      <c r="EZ166" s="97"/>
      <c r="FA166" s="104"/>
      <c r="FC166" s="89"/>
      <c r="FD166" s="158"/>
      <c r="FE166" s="90" t="str">
        <f t="shared" si="526"/>
        <v/>
      </c>
      <c r="FF166" s="91" t="str">
        <f t="shared" si="527"/>
        <v/>
      </c>
      <c r="FG166" s="92" t="str">
        <f t="shared" si="528"/>
        <v/>
      </c>
      <c r="FH166" s="93" t="str">
        <f t="shared" si="529"/>
        <v/>
      </c>
      <c r="FI166" s="94" t="str">
        <f t="shared" si="530"/>
        <v/>
      </c>
      <c r="FJ166" s="95" t="str">
        <f t="shared" si="531"/>
        <v/>
      </c>
      <c r="FK166" s="96" t="str">
        <f t="shared" si="532"/>
        <v/>
      </c>
      <c r="FL166" s="97" t="str">
        <f t="shared" si="533"/>
        <v/>
      </c>
      <c r="FM166" s="98" t="str">
        <f t="shared" si="534"/>
        <v/>
      </c>
      <c r="FO166" s="89"/>
      <c r="FP166" s="217"/>
      <c r="FQ166" s="90" t="str">
        <f>IF(FU166="","",#REF!)</f>
        <v/>
      </c>
      <c r="FR166" s="91" t="str">
        <f t="shared" si="535"/>
        <v/>
      </c>
      <c r="FS166" s="92"/>
      <c r="FT166" s="93"/>
      <c r="FU166" s="94" t="str">
        <f t="shared" si="536"/>
        <v/>
      </c>
      <c r="FV166" s="95" t="str">
        <f t="shared" si="537"/>
        <v/>
      </c>
      <c r="FW166" s="96" t="str">
        <f t="shared" si="538"/>
        <v/>
      </c>
      <c r="FX166" s="97" t="str">
        <f t="shared" si="539"/>
        <v/>
      </c>
      <c r="FY166" s="98" t="str">
        <f t="shared" si="540"/>
        <v/>
      </c>
      <c r="GA166" s="89"/>
      <c r="GB166" s="158"/>
      <c r="GC166" s="99"/>
      <c r="GD166" s="100"/>
      <c r="GE166" s="92"/>
      <c r="GF166" s="93"/>
      <c r="GG166" s="101"/>
      <c r="GH166" s="102"/>
      <c r="GI166" s="103"/>
      <c r="GJ166" s="97"/>
      <c r="GK166" s="104"/>
      <c r="GM166" s="89"/>
      <c r="GN166" s="158"/>
      <c r="GO166" s="99"/>
      <c r="GP166" s="100"/>
      <c r="GQ166" s="92"/>
      <c r="GR166" s="93"/>
      <c r="GS166" s="101"/>
      <c r="GT166" s="102"/>
      <c r="GU166" s="103"/>
      <c r="GV166" s="97"/>
      <c r="GW166" s="104"/>
      <c r="GY166" s="89"/>
      <c r="GZ166" s="158"/>
      <c r="HA166" s="99"/>
      <c r="HB166" s="100"/>
      <c r="HC166" s="92"/>
      <c r="HD166" s="93"/>
      <c r="HE166" s="101"/>
      <c r="HF166" s="102"/>
      <c r="HG166" s="103"/>
      <c r="HH166" s="97"/>
      <c r="HI166" s="104"/>
      <c r="HK166" s="89"/>
      <c r="HL166" s="158"/>
      <c r="HM166" s="99"/>
      <c r="HN166" s="100"/>
      <c r="HO166" s="92"/>
      <c r="HP166" s="93"/>
      <c r="HQ166" s="101"/>
      <c r="HR166" s="102"/>
      <c r="HS166" s="103"/>
      <c r="HT166" s="97"/>
      <c r="HU166" s="104"/>
      <c r="HW166" s="89"/>
      <c r="HX166" s="158"/>
      <c r="HY166" s="99"/>
      <c r="HZ166" s="100"/>
      <c r="IA166" s="92"/>
      <c r="IB166" s="93"/>
      <c r="IC166" s="101"/>
      <c r="ID166" s="102"/>
      <c r="IE166" s="103"/>
      <c r="IF166" s="97"/>
      <c r="IG166" s="104"/>
      <c r="II166" s="89"/>
      <c r="IJ166" s="158"/>
      <c r="IK166" s="99"/>
      <c r="IL166" s="100"/>
      <c r="IM166" s="92"/>
      <c r="IN166" s="93"/>
      <c r="IO166" s="101"/>
      <c r="IP166" s="102"/>
      <c r="IQ166" s="103"/>
      <c r="IR166" s="97"/>
      <c r="IS166" s="104"/>
      <c r="IU166" s="89"/>
      <c r="IV166" s="158"/>
      <c r="IW166" s="99"/>
      <c r="IX166" s="100"/>
      <c r="IY166" s="92"/>
      <c r="IZ166" s="93"/>
      <c r="JA166" s="101"/>
      <c r="JB166" s="102"/>
      <c r="JC166" s="103"/>
      <c r="JD166" s="97"/>
      <c r="JE166" s="104"/>
      <c r="JG166" s="89"/>
      <c r="JH166" s="146"/>
      <c r="JI166" s="99"/>
      <c r="JJ166" s="100"/>
      <c r="JK166" s="92"/>
      <c r="JL166" s="93"/>
      <c r="JM166" s="101"/>
      <c r="JN166" s="102"/>
      <c r="JO166" s="103"/>
      <c r="JP166" s="97"/>
      <c r="JQ166" s="104"/>
      <c r="JS166" s="89"/>
      <c r="JT166" s="146"/>
      <c r="JU166" s="99"/>
      <c r="JV166" s="100"/>
      <c r="JW166" s="92"/>
      <c r="JX166" s="93"/>
      <c r="JY166" s="101"/>
      <c r="JZ166" s="102"/>
      <c r="KA166" s="103"/>
      <c r="KB166" s="97"/>
      <c r="KC166" s="104"/>
      <c r="KE166" s="89"/>
      <c r="KF166" s="146"/>
    </row>
    <row r="167" spans="1:292" ht="13.5" customHeight="1">
      <c r="A167" s="16"/>
      <c r="B167" s="2" t="s">
        <v>1091</v>
      </c>
      <c r="C167" s="2" t="s">
        <v>1092</v>
      </c>
      <c r="E167" s="99"/>
      <c r="F167" s="100"/>
      <c r="G167" s="92"/>
      <c r="H167" s="3"/>
      <c r="I167" s="101" t="s">
        <v>292</v>
      </c>
      <c r="J167" s="102"/>
      <c r="K167" s="103"/>
      <c r="L167" s="97"/>
      <c r="M167" s="104" t="s">
        <v>292</v>
      </c>
      <c r="O167" s="3"/>
      <c r="Q167" s="99"/>
      <c r="R167" s="100"/>
      <c r="S167" s="92"/>
      <c r="T167" s="3"/>
      <c r="U167" s="101" t="s">
        <v>292</v>
      </c>
      <c r="V167" s="102"/>
      <c r="W167" s="103"/>
      <c r="X167" s="97"/>
      <c r="Y167" s="104" t="s">
        <v>292</v>
      </c>
      <c r="AA167" s="3"/>
      <c r="AC167" s="99">
        <v>33676</v>
      </c>
      <c r="AD167" s="100" t="s">
        <v>438</v>
      </c>
      <c r="AE167" s="92">
        <v>33676</v>
      </c>
      <c r="AF167" s="3">
        <v>34093</v>
      </c>
      <c r="AG167" s="101" t="s">
        <v>805</v>
      </c>
      <c r="AH167" s="102">
        <v>1939</v>
      </c>
      <c r="AI167" s="103" t="s">
        <v>790</v>
      </c>
      <c r="AJ167" s="97" t="s">
        <v>323</v>
      </c>
      <c r="AK167" s="104" t="s">
        <v>806</v>
      </c>
      <c r="AM167" s="3" t="s">
        <v>814</v>
      </c>
      <c r="AO167" s="99"/>
      <c r="AP167" s="100"/>
      <c r="AQ167" s="92"/>
      <c r="AR167" s="3"/>
      <c r="AS167" s="101" t="s">
        <v>292</v>
      </c>
      <c r="AT167" s="102"/>
      <c r="AU167" s="103"/>
      <c r="AV167" s="97"/>
      <c r="AW167" s="104" t="s">
        <v>292</v>
      </c>
      <c r="AY167" s="3"/>
      <c r="BA167" s="99"/>
      <c r="BB167" s="100"/>
      <c r="BC167" s="92"/>
      <c r="BD167" s="3"/>
      <c r="BE167" s="101" t="s">
        <v>292</v>
      </c>
      <c r="BF167" s="102"/>
      <c r="BG167" s="103"/>
      <c r="BH167" s="97"/>
      <c r="BI167" s="104" t="s">
        <v>292</v>
      </c>
      <c r="BK167" s="3"/>
      <c r="BM167" s="99"/>
      <c r="BN167" s="100"/>
      <c r="BO167" s="92"/>
      <c r="BP167" s="3"/>
      <c r="BQ167" s="101" t="s">
        <v>292</v>
      </c>
      <c r="BR167" s="102"/>
      <c r="BS167" s="103"/>
      <c r="BT167" s="97"/>
      <c r="BU167" s="104" t="s">
        <v>292</v>
      </c>
      <c r="BW167" s="3"/>
      <c r="BY167" s="99"/>
      <c r="BZ167" s="100"/>
      <c r="CA167" s="92"/>
      <c r="CB167" s="3"/>
      <c r="CC167" s="101" t="s">
        <v>292</v>
      </c>
      <c r="CD167" s="102"/>
      <c r="CE167" s="103"/>
      <c r="CF167" s="97"/>
      <c r="CG167" s="104" t="s">
        <v>292</v>
      </c>
      <c r="CI167" s="3"/>
      <c r="CK167" s="99"/>
      <c r="CL167" s="100"/>
      <c r="CM167" s="92"/>
      <c r="CN167" s="3"/>
      <c r="CO167" s="101" t="s">
        <v>292</v>
      </c>
      <c r="CP167" s="102"/>
      <c r="CQ167" s="103"/>
      <c r="CR167" s="97"/>
      <c r="CS167" s="104" t="s">
        <v>292</v>
      </c>
      <c r="CU167" s="3"/>
      <c r="CW167" s="99"/>
      <c r="CX167" s="100"/>
      <c r="CY167" s="92"/>
      <c r="CZ167" s="3"/>
      <c r="DA167" s="101" t="s">
        <v>292</v>
      </c>
      <c r="DB167" s="102"/>
      <c r="DC167" s="103"/>
      <c r="DD167" s="97"/>
      <c r="DE167" s="104" t="s">
        <v>292</v>
      </c>
      <c r="DG167" s="3"/>
      <c r="DI167" s="99"/>
      <c r="DJ167" s="100"/>
      <c r="DK167" s="92"/>
      <c r="DL167" s="3"/>
      <c r="DM167" s="101" t="s">
        <v>292</v>
      </c>
      <c r="DN167" s="102"/>
      <c r="DO167" s="103"/>
      <c r="DP167" s="97"/>
      <c r="DQ167" s="104" t="s">
        <v>292</v>
      </c>
      <c r="DS167" s="3"/>
      <c r="DU167" s="90" t="str">
        <f t="shared" si="510"/>
        <v/>
      </c>
      <c r="DV167" s="91" t="str">
        <f t="shared" si="511"/>
        <v/>
      </c>
      <c r="DW167" s="92" t="str">
        <f>IF(DY167="","",DU$2)</f>
        <v/>
      </c>
      <c r="DX167" s="93" t="str">
        <f>IF(DY167="","",DU$3)</f>
        <v/>
      </c>
      <c r="DY167" s="94" t="str">
        <f t="shared" si="513"/>
        <v/>
      </c>
      <c r="DZ167" s="95" t="str">
        <f t="shared" si="514"/>
        <v/>
      </c>
      <c r="EA167" s="96" t="str">
        <f t="shared" si="515"/>
        <v/>
      </c>
      <c r="EB167" s="97" t="s">
        <v>292</v>
      </c>
      <c r="EC167" s="98" t="str">
        <f t="shared" si="516"/>
        <v/>
      </c>
      <c r="EE167" s="89"/>
      <c r="EG167" s="90" t="str">
        <f t="shared" si="517"/>
        <v/>
      </c>
      <c r="EH167" s="91" t="str">
        <f t="shared" si="518"/>
        <v/>
      </c>
      <c r="EI167" s="92" t="str">
        <f t="shared" si="519"/>
        <v/>
      </c>
      <c r="EJ167" s="93" t="str">
        <f t="shared" si="520"/>
        <v/>
      </c>
      <c r="EK167" s="94" t="str">
        <f t="shared" si="521"/>
        <v/>
      </c>
      <c r="EL167" s="95" t="str">
        <f t="shared" si="522"/>
        <v/>
      </c>
      <c r="EM167" s="96" t="str">
        <f t="shared" si="523"/>
        <v/>
      </c>
      <c r="EN167" s="97" t="str">
        <f t="shared" si="524"/>
        <v/>
      </c>
      <c r="EO167" s="98" t="str">
        <f t="shared" si="525"/>
        <v/>
      </c>
      <c r="EQ167" s="89"/>
      <c r="ES167" s="99"/>
      <c r="ET167" s="100"/>
      <c r="EU167" s="92"/>
      <c r="EV167" s="3"/>
      <c r="EW167" s="101"/>
      <c r="EX167" s="102"/>
      <c r="EY167" s="103"/>
      <c r="EZ167" s="97"/>
      <c r="FA167" s="104"/>
      <c r="FC167" s="3"/>
      <c r="FE167" s="90" t="str">
        <f t="shared" si="526"/>
        <v/>
      </c>
      <c r="FF167" s="91" t="str">
        <f t="shared" si="527"/>
        <v/>
      </c>
      <c r="FG167" s="92" t="str">
        <f t="shared" si="528"/>
        <v/>
      </c>
      <c r="FH167" s="93" t="str">
        <f t="shared" si="529"/>
        <v/>
      </c>
      <c r="FI167" s="94" t="str">
        <f t="shared" si="530"/>
        <v/>
      </c>
      <c r="FJ167" s="95" t="str">
        <f t="shared" si="531"/>
        <v/>
      </c>
      <c r="FK167" s="96" t="str">
        <f t="shared" si="532"/>
        <v/>
      </c>
      <c r="FL167" s="97" t="str">
        <f t="shared" si="533"/>
        <v/>
      </c>
      <c r="FM167" s="98" t="str">
        <f t="shared" si="534"/>
        <v/>
      </c>
      <c r="FO167" s="89"/>
      <c r="FP167" s="217"/>
      <c r="FQ167" s="90" t="str">
        <f>IF(FU167="","",#REF!)</f>
        <v/>
      </c>
      <c r="FR167" s="91" t="str">
        <f t="shared" si="535"/>
        <v/>
      </c>
      <c r="FS167" s="92"/>
      <c r="FT167" s="93"/>
      <c r="FU167" s="94" t="str">
        <f t="shared" si="536"/>
        <v/>
      </c>
      <c r="FV167" s="95" t="str">
        <f t="shared" si="537"/>
        <v/>
      </c>
      <c r="FW167" s="96" t="str">
        <f t="shared" si="538"/>
        <v/>
      </c>
      <c r="FX167" s="97" t="str">
        <f t="shared" si="539"/>
        <v/>
      </c>
      <c r="FY167" s="98" t="str">
        <f t="shared" si="540"/>
        <v/>
      </c>
      <c r="GA167" s="89"/>
      <c r="GB167" s="158"/>
      <c r="GC167" s="99"/>
      <c r="GD167" s="100"/>
      <c r="GE167" s="92"/>
      <c r="GF167" s="3"/>
      <c r="GG167" s="101"/>
      <c r="GH167" s="102"/>
      <c r="GI167" s="103"/>
      <c r="GJ167" s="97"/>
      <c r="GK167" s="104"/>
      <c r="GM167" s="3"/>
      <c r="GO167" s="99"/>
      <c r="GP167" s="100"/>
      <c r="GQ167" s="92"/>
      <c r="GR167" s="3"/>
      <c r="GS167" s="101"/>
      <c r="GT167" s="102"/>
      <c r="GU167" s="103"/>
      <c r="GV167" s="97"/>
      <c r="GW167" s="104"/>
      <c r="GY167" s="3"/>
      <c r="HA167" s="99"/>
      <c r="HB167" s="100"/>
      <c r="HC167" s="92"/>
      <c r="HD167" s="3"/>
      <c r="HE167" s="101"/>
      <c r="HF167" s="102"/>
      <c r="HG167" s="103"/>
      <c r="HH167" s="97"/>
      <c r="HI167" s="104"/>
      <c r="HK167" s="3"/>
      <c r="HM167" s="99"/>
      <c r="HN167" s="100"/>
      <c r="HO167" s="92"/>
      <c r="HP167" s="3"/>
      <c r="HQ167" s="101"/>
      <c r="HR167" s="102"/>
      <c r="HS167" s="103"/>
      <c r="HT167" s="97"/>
      <c r="HU167" s="104"/>
      <c r="HW167" s="3"/>
      <c r="HY167" s="99"/>
      <c r="HZ167" s="100"/>
      <c r="IA167" s="92"/>
      <c r="IB167" s="3"/>
      <c r="IC167" s="101"/>
      <c r="ID167" s="102"/>
      <c r="IE167" s="103"/>
      <c r="IF167" s="97"/>
      <c r="IG167" s="104"/>
      <c r="II167" s="3"/>
      <c r="IK167" s="99"/>
      <c r="IL167" s="100"/>
      <c r="IM167" s="92"/>
      <c r="IN167" s="3"/>
      <c r="IO167" s="101"/>
      <c r="IP167" s="102"/>
      <c r="IQ167" s="103"/>
      <c r="IR167" s="97"/>
      <c r="IS167" s="104"/>
      <c r="IU167" s="3"/>
      <c r="IW167" s="99"/>
      <c r="IX167" s="100"/>
      <c r="IY167" s="92"/>
      <c r="IZ167" s="3"/>
      <c r="JA167" s="101"/>
      <c r="JB167" s="102"/>
      <c r="JC167" s="103"/>
      <c r="JD167" s="97"/>
      <c r="JE167" s="104"/>
      <c r="JG167" s="3"/>
      <c r="JI167" s="99"/>
      <c r="JJ167" s="100"/>
      <c r="JK167" s="92"/>
      <c r="JL167" s="3"/>
      <c r="JM167" s="101"/>
      <c r="JN167" s="102"/>
      <c r="JO167" s="103"/>
      <c r="JP167" s="97"/>
      <c r="JQ167" s="104"/>
      <c r="JS167" s="3"/>
      <c r="JU167" s="99"/>
      <c r="JV167" s="100"/>
      <c r="JW167" s="92"/>
      <c r="JX167" s="3"/>
      <c r="JY167" s="101"/>
      <c r="JZ167" s="102"/>
      <c r="KA167" s="103"/>
      <c r="KB167" s="97"/>
      <c r="KC167" s="104"/>
      <c r="KE167" s="3"/>
    </row>
    <row r="168" spans="1:292" ht="13.5" customHeight="1">
      <c r="A168" s="16"/>
      <c r="B168" s="2" t="s">
        <v>1091</v>
      </c>
      <c r="C168" s="2" t="s">
        <v>1092</v>
      </c>
      <c r="E168" s="99"/>
      <c r="F168" s="100"/>
      <c r="G168" s="92"/>
      <c r="H168" s="3"/>
      <c r="I168" s="101" t="s">
        <v>292</v>
      </c>
      <c r="J168" s="102"/>
      <c r="K168" s="103"/>
      <c r="L168" s="97"/>
      <c r="M168" s="104" t="s">
        <v>292</v>
      </c>
      <c r="O168" s="3"/>
      <c r="Q168" s="99"/>
      <c r="R168" s="100"/>
      <c r="S168" s="92"/>
      <c r="T168" s="3"/>
      <c r="U168" s="101" t="s">
        <v>292</v>
      </c>
      <c r="V168" s="102"/>
      <c r="W168" s="103"/>
      <c r="X168" s="97"/>
      <c r="Y168" s="104" t="s">
        <v>292</v>
      </c>
      <c r="AA168" s="3"/>
      <c r="AC168" s="99">
        <v>34335</v>
      </c>
      <c r="AD168" s="100" t="s">
        <v>438</v>
      </c>
      <c r="AE168" s="92">
        <v>34093</v>
      </c>
      <c r="AF168" s="3">
        <v>34357</v>
      </c>
      <c r="AG168" s="101" t="s">
        <v>1093</v>
      </c>
      <c r="AH168" s="102">
        <v>1945</v>
      </c>
      <c r="AI168" s="103" t="s">
        <v>790</v>
      </c>
      <c r="AJ168" s="97" t="s">
        <v>323</v>
      </c>
      <c r="AK168" s="104" t="s">
        <v>1094</v>
      </c>
      <c r="AM168" s="3"/>
      <c r="AO168" s="99"/>
      <c r="AP168" s="100"/>
      <c r="AQ168" s="92"/>
      <c r="AR168" s="3"/>
      <c r="AS168" s="101" t="s">
        <v>292</v>
      </c>
      <c r="AT168" s="102"/>
      <c r="AU168" s="103"/>
      <c r="AV168" s="97"/>
      <c r="AW168" s="104" t="s">
        <v>292</v>
      </c>
      <c r="AY168" s="3"/>
      <c r="BA168" s="99"/>
      <c r="BB168" s="100"/>
      <c r="BC168" s="92"/>
      <c r="BD168" s="3"/>
      <c r="BE168" s="101" t="s">
        <v>292</v>
      </c>
      <c r="BF168" s="102"/>
      <c r="BG168" s="103"/>
      <c r="BH168" s="97"/>
      <c r="BI168" s="104" t="s">
        <v>292</v>
      </c>
      <c r="BK168" s="3"/>
      <c r="BM168" s="99"/>
      <c r="BN168" s="100"/>
      <c r="BO168" s="92"/>
      <c r="BP168" s="3"/>
      <c r="BQ168" s="101" t="s">
        <v>292</v>
      </c>
      <c r="BR168" s="102"/>
      <c r="BS168" s="103"/>
      <c r="BT168" s="97"/>
      <c r="BU168" s="104" t="s">
        <v>292</v>
      </c>
      <c r="BW168" s="3"/>
      <c r="BY168" s="99"/>
      <c r="BZ168" s="100"/>
      <c r="CA168" s="92"/>
      <c r="CB168" s="3"/>
      <c r="CC168" s="101" t="s">
        <v>292</v>
      </c>
      <c r="CD168" s="102"/>
      <c r="CE168" s="103"/>
      <c r="CF168" s="97"/>
      <c r="CG168" s="104" t="s">
        <v>292</v>
      </c>
      <c r="CI168" s="3"/>
      <c r="CK168" s="99"/>
      <c r="CL168" s="100"/>
      <c r="CM168" s="92"/>
      <c r="CN168" s="3"/>
      <c r="CO168" s="101" t="s">
        <v>292</v>
      </c>
      <c r="CP168" s="102"/>
      <c r="CQ168" s="103"/>
      <c r="CR168" s="97"/>
      <c r="CS168" s="104" t="s">
        <v>292</v>
      </c>
      <c r="CU168" s="3"/>
      <c r="CW168" s="99"/>
      <c r="CX168" s="100"/>
      <c r="CY168" s="92"/>
      <c r="CZ168" s="3"/>
      <c r="DA168" s="101" t="s">
        <v>292</v>
      </c>
      <c r="DB168" s="102"/>
      <c r="DC168" s="103"/>
      <c r="DD168" s="97"/>
      <c r="DE168" s="104" t="s">
        <v>292</v>
      </c>
      <c r="DG168" s="3"/>
      <c r="DI168" s="99"/>
      <c r="DJ168" s="100"/>
      <c r="DK168" s="92"/>
      <c r="DL168" s="3"/>
      <c r="DM168" s="101" t="s">
        <v>292</v>
      </c>
      <c r="DN168" s="102"/>
      <c r="DO168" s="103"/>
      <c r="DP168" s="97"/>
      <c r="DQ168" s="104" t="s">
        <v>292</v>
      </c>
      <c r="DS168" s="3"/>
      <c r="DU168" s="90" t="str">
        <f t="shared" si="510"/>
        <v/>
      </c>
      <c r="DV168" s="91" t="str">
        <f t="shared" si="511"/>
        <v/>
      </c>
      <c r="DW168" s="92" t="str">
        <f>IF(DY168="","",DU$2)</f>
        <v/>
      </c>
      <c r="DX168" s="93" t="str">
        <f>IF(DY168="","",DU$3)</f>
        <v/>
      </c>
      <c r="DY168" s="94" t="str">
        <f t="shared" si="513"/>
        <v/>
      </c>
      <c r="DZ168" s="95" t="str">
        <f t="shared" si="514"/>
        <v/>
      </c>
      <c r="EA168" s="96" t="str">
        <f t="shared" si="515"/>
        <v/>
      </c>
      <c r="EB168" s="97" t="s">
        <v>292</v>
      </c>
      <c r="EC168" s="98" t="str">
        <f t="shared" si="516"/>
        <v/>
      </c>
      <c r="EE168" s="89"/>
      <c r="EG168" s="90" t="str">
        <f t="shared" si="517"/>
        <v/>
      </c>
      <c r="EH168" s="91" t="str">
        <f t="shared" si="518"/>
        <v/>
      </c>
      <c r="EI168" s="92" t="str">
        <f t="shared" si="519"/>
        <v/>
      </c>
      <c r="EJ168" s="93" t="str">
        <f t="shared" si="520"/>
        <v/>
      </c>
      <c r="EK168" s="94" t="str">
        <f t="shared" si="521"/>
        <v/>
      </c>
      <c r="EL168" s="95" t="str">
        <f t="shared" si="522"/>
        <v/>
      </c>
      <c r="EM168" s="96" t="str">
        <f t="shared" si="523"/>
        <v/>
      </c>
      <c r="EN168" s="97" t="str">
        <f t="shared" si="524"/>
        <v/>
      </c>
      <c r="EO168" s="98" t="str">
        <f t="shared" si="525"/>
        <v/>
      </c>
      <c r="EQ168" s="89"/>
      <c r="ES168" s="99"/>
      <c r="ET168" s="100"/>
      <c r="EU168" s="92"/>
      <c r="EV168" s="3"/>
      <c r="EW168" s="101"/>
      <c r="EX168" s="102"/>
      <c r="EY168" s="103"/>
      <c r="EZ168" s="97"/>
      <c r="FA168" s="104"/>
      <c r="FC168" s="3"/>
      <c r="FE168" s="90" t="str">
        <f t="shared" si="526"/>
        <v/>
      </c>
      <c r="FF168" s="91" t="str">
        <f t="shared" si="527"/>
        <v/>
      </c>
      <c r="FG168" s="92" t="str">
        <f t="shared" si="528"/>
        <v/>
      </c>
      <c r="FH168" s="93" t="str">
        <f t="shared" si="529"/>
        <v/>
      </c>
      <c r="FI168" s="94" t="str">
        <f t="shared" si="530"/>
        <v/>
      </c>
      <c r="FJ168" s="95" t="str">
        <f t="shared" si="531"/>
        <v/>
      </c>
      <c r="FK168" s="96" t="str">
        <f t="shared" si="532"/>
        <v/>
      </c>
      <c r="FL168" s="97" t="str">
        <f t="shared" si="533"/>
        <v/>
      </c>
      <c r="FM168" s="98" t="str">
        <f t="shared" si="534"/>
        <v/>
      </c>
      <c r="FO168" s="89"/>
      <c r="FP168" s="217"/>
      <c r="FQ168" s="90" t="str">
        <f>IF(FU168="","",#REF!)</f>
        <v/>
      </c>
      <c r="FR168" s="91" t="str">
        <f t="shared" si="535"/>
        <v/>
      </c>
      <c r="FS168" s="92"/>
      <c r="FT168" s="93"/>
      <c r="FU168" s="94" t="str">
        <f t="shared" si="536"/>
        <v/>
      </c>
      <c r="FV168" s="95" t="str">
        <f t="shared" si="537"/>
        <v/>
      </c>
      <c r="FW168" s="96" t="str">
        <f t="shared" si="538"/>
        <v/>
      </c>
      <c r="FX168" s="97" t="str">
        <f t="shared" si="539"/>
        <v/>
      </c>
      <c r="FY168" s="98" t="str">
        <f t="shared" si="540"/>
        <v/>
      </c>
      <c r="GA168" s="89"/>
      <c r="GB168" s="158"/>
      <c r="GC168" s="99"/>
      <c r="GD168" s="100"/>
      <c r="GE168" s="92"/>
      <c r="GF168" s="3"/>
      <c r="GG168" s="101"/>
      <c r="GH168" s="102"/>
      <c r="GI168" s="103"/>
      <c r="GJ168" s="97"/>
      <c r="GK168" s="104"/>
      <c r="GM168" s="3"/>
      <c r="GO168" s="99"/>
      <c r="GP168" s="100"/>
      <c r="GQ168" s="92"/>
      <c r="GR168" s="3"/>
      <c r="GS168" s="101"/>
      <c r="GT168" s="102"/>
      <c r="GU168" s="103"/>
      <c r="GV168" s="97"/>
      <c r="GW168" s="104"/>
      <c r="GY168" s="3"/>
      <c r="HA168" s="99"/>
      <c r="HB168" s="100"/>
      <c r="HC168" s="92"/>
      <c r="HD168" s="3"/>
      <c r="HE168" s="101"/>
      <c r="HF168" s="102"/>
      <c r="HG168" s="103"/>
      <c r="HH168" s="97"/>
      <c r="HI168" s="104"/>
      <c r="HK168" s="3"/>
      <c r="HM168" s="99"/>
      <c r="HN168" s="100"/>
      <c r="HO168" s="92"/>
      <c r="HP168" s="3"/>
      <c r="HQ168" s="101"/>
      <c r="HR168" s="102"/>
      <c r="HS168" s="103"/>
      <c r="HT168" s="97"/>
      <c r="HU168" s="104"/>
      <c r="HW168" s="3"/>
      <c r="HY168" s="99"/>
      <c r="HZ168" s="100"/>
      <c r="IA168" s="92"/>
      <c r="IB168" s="3"/>
      <c r="IC168" s="101"/>
      <c r="ID168" s="102"/>
      <c r="IE168" s="103"/>
      <c r="IF168" s="97"/>
      <c r="IG168" s="104"/>
      <c r="II168" s="3"/>
      <c r="IK168" s="99"/>
      <c r="IL168" s="100"/>
      <c r="IM168" s="92"/>
      <c r="IN168" s="3"/>
      <c r="IO168" s="101"/>
      <c r="IP168" s="102"/>
      <c r="IQ168" s="103"/>
      <c r="IR168" s="97"/>
      <c r="IS168" s="104"/>
      <c r="IU168" s="3"/>
      <c r="IW168" s="99"/>
      <c r="IX168" s="100"/>
      <c r="IY168" s="92"/>
      <c r="IZ168" s="3"/>
      <c r="JA168" s="101"/>
      <c r="JB168" s="102"/>
      <c r="JC168" s="103"/>
      <c r="JD168" s="97"/>
      <c r="JE168" s="104"/>
      <c r="JG168" s="3"/>
      <c r="JI168" s="99"/>
      <c r="JJ168" s="100"/>
      <c r="JK168" s="92"/>
      <c r="JL168" s="3"/>
      <c r="JM168" s="101"/>
      <c r="JN168" s="102"/>
      <c r="JO168" s="103"/>
      <c r="JP168" s="97"/>
      <c r="JQ168" s="104"/>
      <c r="JS168" s="3"/>
      <c r="JU168" s="99"/>
      <c r="JV168" s="100"/>
      <c r="JW168" s="92"/>
      <c r="JX168" s="3"/>
      <c r="JY168" s="101"/>
      <c r="JZ168" s="102"/>
      <c r="KA168" s="103"/>
      <c r="KB168" s="97"/>
      <c r="KC168" s="104"/>
      <c r="KE168" s="3"/>
    </row>
    <row r="169" spans="1:292" ht="13.5" customHeight="1">
      <c r="A169" s="16"/>
      <c r="B169" s="2" t="s">
        <v>1091</v>
      </c>
      <c r="C169" s="2" t="s">
        <v>1092</v>
      </c>
      <c r="E169" s="99"/>
      <c r="F169" s="100"/>
      <c r="G169" s="92"/>
      <c r="H169" s="3"/>
      <c r="I169" s="101" t="s">
        <v>292</v>
      </c>
      <c r="J169" s="102"/>
      <c r="K169" s="103"/>
      <c r="L169" s="97"/>
      <c r="M169" s="104" t="s">
        <v>292</v>
      </c>
      <c r="O169" s="3"/>
      <c r="Q169" s="99"/>
      <c r="R169" s="100"/>
      <c r="S169" s="92"/>
      <c r="T169" s="3"/>
      <c r="U169" s="101" t="s">
        <v>292</v>
      </c>
      <c r="V169" s="102"/>
      <c r="W169" s="103"/>
      <c r="X169" s="97"/>
      <c r="Y169" s="104" t="s">
        <v>292</v>
      </c>
      <c r="AA169" s="3"/>
      <c r="AC169" s="99">
        <v>34700</v>
      </c>
      <c r="AD169" s="100" t="s">
        <v>438</v>
      </c>
      <c r="AE169" s="92">
        <v>34357</v>
      </c>
      <c r="AF169" s="3">
        <v>34873</v>
      </c>
      <c r="AG169" s="101" t="s">
        <v>1011</v>
      </c>
      <c r="AH169" s="102">
        <v>1946</v>
      </c>
      <c r="AI169" s="103" t="s">
        <v>818</v>
      </c>
      <c r="AJ169" s="97" t="s">
        <v>323</v>
      </c>
      <c r="AK169" s="104" t="s">
        <v>1012</v>
      </c>
      <c r="AM169" s="3" t="s">
        <v>809</v>
      </c>
      <c r="AO169" s="99"/>
      <c r="AP169" s="100"/>
      <c r="AQ169" s="92"/>
      <c r="AR169" s="3"/>
      <c r="AS169" s="101" t="s">
        <v>292</v>
      </c>
      <c r="AT169" s="102"/>
      <c r="AU169" s="103"/>
      <c r="AV169" s="97"/>
      <c r="AW169" s="104" t="s">
        <v>292</v>
      </c>
      <c r="AY169" s="3"/>
      <c r="BA169" s="99"/>
      <c r="BB169" s="100"/>
      <c r="BC169" s="92"/>
      <c r="BD169" s="3"/>
      <c r="BE169" s="101" t="s">
        <v>292</v>
      </c>
      <c r="BF169" s="102"/>
      <c r="BG169" s="103"/>
      <c r="BH169" s="97"/>
      <c r="BI169" s="104" t="s">
        <v>292</v>
      </c>
      <c r="BK169" s="3"/>
      <c r="BM169" s="99"/>
      <c r="BN169" s="100"/>
      <c r="BO169" s="92"/>
      <c r="BP169" s="3"/>
      <c r="BQ169" s="101" t="s">
        <v>292</v>
      </c>
      <c r="BR169" s="102"/>
      <c r="BS169" s="103"/>
      <c r="BT169" s="97"/>
      <c r="BU169" s="104" t="s">
        <v>292</v>
      </c>
      <c r="BW169" s="3"/>
      <c r="BY169" s="99"/>
      <c r="BZ169" s="100"/>
      <c r="CA169" s="92"/>
      <c r="CB169" s="3"/>
      <c r="CC169" s="101" t="s">
        <v>292</v>
      </c>
      <c r="CD169" s="102"/>
      <c r="CE169" s="103"/>
      <c r="CF169" s="97"/>
      <c r="CG169" s="104" t="s">
        <v>292</v>
      </c>
      <c r="CI169" s="3"/>
      <c r="CK169" s="99"/>
      <c r="CL169" s="100"/>
      <c r="CM169" s="92"/>
      <c r="CN169" s="3"/>
      <c r="CO169" s="101" t="s">
        <v>292</v>
      </c>
      <c r="CP169" s="102"/>
      <c r="CQ169" s="103"/>
      <c r="CR169" s="97"/>
      <c r="CS169" s="104" t="s">
        <v>292</v>
      </c>
      <c r="CU169" s="3"/>
      <c r="CW169" s="99"/>
      <c r="CX169" s="100"/>
      <c r="CY169" s="92"/>
      <c r="CZ169" s="3"/>
      <c r="DA169" s="101" t="s">
        <v>292</v>
      </c>
      <c r="DB169" s="102"/>
      <c r="DC169" s="103"/>
      <c r="DD169" s="97"/>
      <c r="DE169" s="104" t="s">
        <v>292</v>
      </c>
      <c r="DG169" s="3"/>
      <c r="DI169" s="99"/>
      <c r="DJ169" s="100"/>
      <c r="DK169" s="92"/>
      <c r="DL169" s="4"/>
      <c r="DM169" s="101" t="s">
        <v>292</v>
      </c>
      <c r="DN169" s="102"/>
      <c r="DO169" s="103"/>
      <c r="DP169" s="97"/>
      <c r="DQ169" s="104" t="s">
        <v>292</v>
      </c>
      <c r="DS169" s="3"/>
      <c r="DU169" s="90" t="str">
        <f t="shared" si="510"/>
        <v/>
      </c>
      <c r="DV169" s="91" t="str">
        <f t="shared" si="511"/>
        <v/>
      </c>
      <c r="DW169" s="92" t="str">
        <f>IF(DY169="","",DU$2)</f>
        <v/>
      </c>
      <c r="DX169" s="93" t="str">
        <f>IF(DY169="","",DU$3)</f>
        <v/>
      </c>
      <c r="DY169" s="94" t="str">
        <f t="shared" si="513"/>
        <v/>
      </c>
      <c r="DZ169" s="95" t="str">
        <f t="shared" si="514"/>
        <v/>
      </c>
      <c r="EA169" s="96" t="str">
        <f t="shared" si="515"/>
        <v/>
      </c>
      <c r="EB169" s="97" t="s">
        <v>292</v>
      </c>
      <c r="EC169" s="98" t="str">
        <f t="shared" si="516"/>
        <v/>
      </c>
      <c r="EE169" s="89"/>
      <c r="EG169" s="90" t="str">
        <f t="shared" si="517"/>
        <v/>
      </c>
      <c r="EH169" s="91" t="str">
        <f t="shared" si="518"/>
        <v/>
      </c>
      <c r="EI169" s="92" t="str">
        <f t="shared" si="519"/>
        <v/>
      </c>
      <c r="EJ169" s="93" t="str">
        <f t="shared" si="520"/>
        <v/>
      </c>
      <c r="EK169" s="94" t="str">
        <f t="shared" si="521"/>
        <v/>
      </c>
      <c r="EL169" s="95" t="str">
        <f t="shared" si="522"/>
        <v/>
      </c>
      <c r="EM169" s="96" t="str">
        <f t="shared" si="523"/>
        <v/>
      </c>
      <c r="EN169" s="97" t="str">
        <f t="shared" si="524"/>
        <v/>
      </c>
      <c r="EO169" s="98" t="str">
        <f t="shared" si="525"/>
        <v/>
      </c>
      <c r="EQ169" s="89"/>
      <c r="ES169" s="99"/>
      <c r="ET169" s="100"/>
      <c r="EU169" s="92"/>
      <c r="EV169" s="3"/>
      <c r="EW169" s="101"/>
      <c r="EX169" s="102"/>
      <c r="EY169" s="103"/>
      <c r="EZ169" s="97"/>
      <c r="FA169" s="104"/>
      <c r="FC169" s="3"/>
      <c r="FE169" s="90" t="str">
        <f t="shared" si="526"/>
        <v/>
      </c>
      <c r="FF169" s="91" t="str">
        <f t="shared" si="527"/>
        <v/>
      </c>
      <c r="FG169" s="92" t="str">
        <f t="shared" si="528"/>
        <v/>
      </c>
      <c r="FH169" s="93" t="str">
        <f t="shared" si="529"/>
        <v/>
      </c>
      <c r="FI169" s="94" t="str">
        <f t="shared" si="530"/>
        <v/>
      </c>
      <c r="FJ169" s="95" t="str">
        <f t="shared" si="531"/>
        <v/>
      </c>
      <c r="FK169" s="96" t="str">
        <f t="shared" si="532"/>
        <v/>
      </c>
      <c r="FL169" s="97" t="str">
        <f t="shared" si="533"/>
        <v/>
      </c>
      <c r="FM169" s="98" t="str">
        <f t="shared" si="534"/>
        <v/>
      </c>
      <c r="FO169" s="89"/>
      <c r="FP169" s="217"/>
      <c r="FQ169" s="90" t="str">
        <f>IF(FU169="","",#REF!)</f>
        <v/>
      </c>
      <c r="FR169" s="91" t="str">
        <f t="shared" si="535"/>
        <v/>
      </c>
      <c r="FS169" s="92"/>
      <c r="FT169" s="93"/>
      <c r="FU169" s="94" t="str">
        <f t="shared" si="536"/>
        <v/>
      </c>
      <c r="FV169" s="95" t="str">
        <f t="shared" si="537"/>
        <v/>
      </c>
      <c r="FW169" s="96" t="str">
        <f t="shared" si="538"/>
        <v/>
      </c>
      <c r="FX169" s="97" t="str">
        <f t="shared" si="539"/>
        <v/>
      </c>
      <c r="FY169" s="98" t="str">
        <f t="shared" si="540"/>
        <v/>
      </c>
      <c r="GA169" s="89"/>
      <c r="GB169" s="158"/>
      <c r="GC169" s="99"/>
      <c r="GD169" s="100"/>
      <c r="GE169" s="92"/>
      <c r="GF169" s="3"/>
      <c r="GG169" s="101"/>
      <c r="GH169" s="102"/>
      <c r="GI169" s="103"/>
      <c r="GJ169" s="97"/>
      <c r="GK169" s="104"/>
      <c r="GM169" s="3"/>
      <c r="GO169" s="99"/>
      <c r="GP169" s="100"/>
      <c r="GQ169" s="92"/>
      <c r="GR169" s="3"/>
      <c r="GS169" s="101"/>
      <c r="GT169" s="102"/>
      <c r="GU169" s="103"/>
      <c r="GV169" s="97"/>
      <c r="GW169" s="104"/>
      <c r="GY169" s="3"/>
      <c r="HA169" s="99"/>
      <c r="HB169" s="100"/>
      <c r="HC169" s="92"/>
      <c r="HD169" s="3"/>
      <c r="HE169" s="101"/>
      <c r="HF169" s="102"/>
      <c r="HG169" s="103"/>
      <c r="HH169" s="97"/>
      <c r="HI169" s="104"/>
      <c r="HK169" s="3"/>
      <c r="HM169" s="99"/>
      <c r="HN169" s="100"/>
      <c r="HO169" s="92"/>
      <c r="HP169" s="3"/>
      <c r="HQ169" s="101"/>
      <c r="HR169" s="102"/>
      <c r="HS169" s="103"/>
      <c r="HT169" s="97"/>
      <c r="HU169" s="104"/>
      <c r="HW169" s="3"/>
      <c r="HY169" s="99"/>
      <c r="HZ169" s="100"/>
      <c r="IA169" s="92"/>
      <c r="IB169" s="3"/>
      <c r="IC169" s="101"/>
      <c r="ID169" s="102"/>
      <c r="IE169" s="103"/>
      <c r="IF169" s="97"/>
      <c r="IG169" s="104"/>
      <c r="II169" s="3"/>
      <c r="IK169" s="99"/>
      <c r="IL169" s="100"/>
      <c r="IM169" s="92"/>
      <c r="IN169" s="3"/>
      <c r="IO169" s="101"/>
      <c r="IP169" s="102"/>
      <c r="IQ169" s="103"/>
      <c r="IR169" s="97"/>
      <c r="IS169" s="104"/>
      <c r="IU169" s="3"/>
      <c r="IW169" s="99"/>
      <c r="IX169" s="100"/>
      <c r="IY169" s="92"/>
      <c r="IZ169" s="3"/>
      <c r="JA169" s="101"/>
      <c r="JB169" s="102"/>
      <c r="JC169" s="103"/>
      <c r="JD169" s="97"/>
      <c r="JE169" s="104"/>
      <c r="JG169" s="3"/>
      <c r="JI169" s="99"/>
      <c r="JJ169" s="100"/>
      <c r="JK169" s="92"/>
      <c r="JL169" s="3"/>
      <c r="JM169" s="101"/>
      <c r="JN169" s="102"/>
      <c r="JO169" s="103"/>
      <c r="JP169" s="97"/>
      <c r="JQ169" s="104"/>
      <c r="JS169" s="3"/>
      <c r="JU169" s="99"/>
      <c r="JV169" s="100"/>
      <c r="JW169" s="92"/>
      <c r="JX169" s="3"/>
      <c r="JY169" s="101"/>
      <c r="JZ169" s="102"/>
      <c r="KA169" s="103"/>
      <c r="KB169" s="97"/>
      <c r="KC169" s="104"/>
      <c r="KE169" s="3"/>
    </row>
    <row r="170" spans="1:292" ht="13.5" customHeight="1">
      <c r="A170" s="16"/>
      <c r="B170" s="2" t="s">
        <v>1701</v>
      </c>
      <c r="E170" s="99"/>
      <c r="F170" s="100"/>
      <c r="G170" s="92"/>
      <c r="H170" s="3"/>
      <c r="I170" s="101"/>
      <c r="J170" s="102"/>
      <c r="K170" s="103"/>
      <c r="L170" s="97"/>
      <c r="M170" s="104"/>
      <c r="O170" s="3"/>
      <c r="Q170" s="99"/>
      <c r="R170" s="100"/>
      <c r="S170" s="92"/>
      <c r="T170" s="3"/>
      <c r="U170" s="101"/>
      <c r="V170" s="102"/>
      <c r="W170" s="103"/>
      <c r="X170" s="97"/>
      <c r="Y170" s="104"/>
      <c r="AA170" s="3"/>
      <c r="AC170" s="99"/>
      <c r="AD170" s="100"/>
      <c r="AE170" s="92"/>
      <c r="AF170" s="3"/>
      <c r="AG170" s="101"/>
      <c r="AH170" s="102"/>
      <c r="AI170" s="103"/>
      <c r="AJ170" s="97"/>
      <c r="AK170" s="104"/>
      <c r="AM170" s="3"/>
      <c r="AO170" s="99"/>
      <c r="AP170" s="100"/>
      <c r="AQ170" s="92"/>
      <c r="AR170" s="3"/>
      <c r="AS170" s="101"/>
      <c r="AT170" s="102"/>
      <c r="AU170" s="103"/>
      <c r="AV170" s="97"/>
      <c r="AW170" s="104"/>
      <c r="AY170" s="3"/>
      <c r="BA170" s="99"/>
      <c r="BB170" s="100"/>
      <c r="BC170" s="92"/>
      <c r="BD170" s="3"/>
      <c r="BE170" s="101"/>
      <c r="BF170" s="102"/>
      <c r="BG170" s="103"/>
      <c r="BH170" s="97"/>
      <c r="BI170" s="104"/>
      <c r="BK170" s="3"/>
      <c r="BM170" s="99"/>
      <c r="BN170" s="100"/>
      <c r="BO170" s="92"/>
      <c r="BP170" s="3"/>
      <c r="BQ170" s="101"/>
      <c r="BR170" s="102"/>
      <c r="BS170" s="103"/>
      <c r="BT170" s="97"/>
      <c r="BU170" s="104"/>
      <c r="BW170" s="3"/>
      <c r="BY170" s="99"/>
      <c r="BZ170" s="100"/>
      <c r="CA170" s="92"/>
      <c r="CB170" s="3"/>
      <c r="CC170" s="101"/>
      <c r="CD170" s="102"/>
      <c r="CE170" s="103"/>
      <c r="CF170" s="97"/>
      <c r="CG170" s="104"/>
      <c r="CI170" s="3"/>
      <c r="CK170" s="99"/>
      <c r="CL170" s="100"/>
      <c r="CM170" s="92"/>
      <c r="CN170" s="3"/>
      <c r="CO170" s="101"/>
      <c r="CP170" s="102"/>
      <c r="CQ170" s="103"/>
      <c r="CR170" s="97"/>
      <c r="CS170" s="104"/>
      <c r="CU170" s="3"/>
      <c r="CW170" s="99"/>
      <c r="CX170" s="100"/>
      <c r="CY170" s="92"/>
      <c r="CZ170" s="3"/>
      <c r="DA170" s="101"/>
      <c r="DB170" s="102"/>
      <c r="DC170" s="103"/>
      <c r="DD170" s="97"/>
      <c r="DE170" s="104"/>
      <c r="DG170" s="3"/>
      <c r="DI170" s="99"/>
      <c r="DJ170" s="100"/>
      <c r="DK170" s="92"/>
      <c r="DL170" s="3"/>
      <c r="DM170" s="101"/>
      <c r="DN170" s="102"/>
      <c r="DO170" s="103"/>
      <c r="DP170" s="97"/>
      <c r="DQ170" s="104"/>
      <c r="DS170" s="3"/>
      <c r="DU170" s="90"/>
      <c r="DV170" s="91"/>
      <c r="DW170" s="92"/>
      <c r="DX170" s="93"/>
      <c r="DY170" s="94"/>
      <c r="DZ170" s="95"/>
      <c r="EA170" s="96"/>
      <c r="EB170" s="97"/>
      <c r="EC170" s="98"/>
      <c r="EE170" s="89"/>
      <c r="EG170" s="90"/>
      <c r="EH170" s="91"/>
      <c r="EI170" s="92"/>
      <c r="EJ170" s="93"/>
      <c r="EK170" s="94"/>
      <c r="EL170" s="95"/>
      <c r="EM170" s="96"/>
      <c r="EN170" s="97"/>
      <c r="EO170" s="98"/>
      <c r="EQ170" s="89"/>
      <c r="ES170" s="99"/>
      <c r="ET170" s="100"/>
      <c r="EU170" s="92"/>
      <c r="EV170" s="3"/>
      <c r="EW170" s="101"/>
      <c r="EX170" s="102"/>
      <c r="EY170" s="103"/>
      <c r="EZ170" s="97"/>
      <c r="FA170" s="104"/>
      <c r="FC170" s="3"/>
      <c r="FE170" s="90">
        <f t="shared" si="526"/>
        <v>45291</v>
      </c>
      <c r="FF170" s="91" t="str">
        <f t="shared" si="527"/>
        <v>De Croo I</v>
      </c>
      <c r="FG170" s="92">
        <f t="shared" si="528"/>
        <v>44105</v>
      </c>
      <c r="FH170" s="93">
        <f t="shared" si="529"/>
        <v>45291</v>
      </c>
      <c r="FI170" s="94" t="str">
        <f t="shared" si="530"/>
        <v>Karine Lalieux</v>
      </c>
      <c r="FJ170" s="95" t="str">
        <f t="shared" si="531"/>
        <v>1964</v>
      </c>
      <c r="FK170" s="96" t="str">
        <f t="shared" si="532"/>
        <v>female</v>
      </c>
      <c r="FL170" s="97" t="str">
        <f t="shared" si="533"/>
        <v>be_ps01</v>
      </c>
      <c r="FM170" s="98" t="str">
        <f t="shared" si="534"/>
        <v>Lalieux_Karine_1964</v>
      </c>
      <c r="FO170" s="89"/>
      <c r="FP170" s="158" t="s">
        <v>1624</v>
      </c>
      <c r="FQ170" s="90"/>
      <c r="FR170" s="91"/>
      <c r="FS170" s="92"/>
      <c r="FT170" s="93"/>
      <c r="FU170" s="94"/>
      <c r="FV170" s="95"/>
      <c r="FW170" s="96"/>
      <c r="FX170" s="97"/>
      <c r="FY170" s="98"/>
      <c r="GA170" s="89"/>
      <c r="GB170" s="158"/>
      <c r="GC170" s="99"/>
      <c r="GD170" s="100"/>
      <c r="GE170" s="92"/>
      <c r="GF170" s="3"/>
      <c r="GG170" s="101"/>
      <c r="GH170" s="102"/>
      <c r="GI170" s="103"/>
      <c r="GJ170" s="97"/>
      <c r="GK170" s="104"/>
      <c r="GM170" s="3"/>
      <c r="GO170" s="99"/>
      <c r="GP170" s="100"/>
      <c r="GQ170" s="92"/>
      <c r="GR170" s="3"/>
      <c r="GS170" s="101"/>
      <c r="GT170" s="102"/>
      <c r="GU170" s="103"/>
      <c r="GV170" s="97"/>
      <c r="GW170" s="104"/>
      <c r="GY170" s="3"/>
      <c r="HA170" s="99"/>
      <c r="HB170" s="100"/>
      <c r="HC170" s="92"/>
      <c r="HD170" s="3"/>
      <c r="HE170" s="101"/>
      <c r="HF170" s="102"/>
      <c r="HG170" s="103"/>
      <c r="HH170" s="97"/>
      <c r="HI170" s="104"/>
      <c r="HK170" s="3"/>
      <c r="HM170" s="99"/>
      <c r="HN170" s="100"/>
      <c r="HO170" s="92"/>
      <c r="HP170" s="3"/>
      <c r="HQ170" s="101"/>
      <c r="HR170" s="102"/>
      <c r="HS170" s="103"/>
      <c r="HT170" s="97"/>
      <c r="HU170" s="104"/>
      <c r="HW170" s="3"/>
      <c r="HY170" s="99"/>
      <c r="HZ170" s="100"/>
      <c r="IA170" s="92"/>
      <c r="IB170" s="3"/>
      <c r="IC170" s="101"/>
      <c r="ID170" s="102"/>
      <c r="IE170" s="103"/>
      <c r="IF170" s="97"/>
      <c r="IG170" s="104"/>
      <c r="II170" s="3"/>
      <c r="IK170" s="99"/>
      <c r="IL170" s="100"/>
      <c r="IM170" s="92"/>
      <c r="IN170" s="3"/>
      <c r="IO170" s="101"/>
      <c r="IP170" s="102"/>
      <c r="IQ170" s="103"/>
      <c r="IR170" s="97"/>
      <c r="IS170" s="104"/>
      <c r="IU170" s="3"/>
      <c r="IW170" s="99"/>
      <c r="IX170" s="100"/>
      <c r="IY170" s="92"/>
      <c r="IZ170" s="3"/>
      <c r="JA170" s="101"/>
      <c r="JB170" s="102"/>
      <c r="JC170" s="103"/>
      <c r="JD170" s="97"/>
      <c r="JE170" s="104"/>
      <c r="JG170" s="3"/>
      <c r="JI170" s="99"/>
      <c r="JJ170" s="100"/>
      <c r="JK170" s="92"/>
      <c r="JL170" s="3"/>
      <c r="JM170" s="101"/>
      <c r="JN170" s="102"/>
      <c r="JO170" s="103"/>
      <c r="JP170" s="97"/>
      <c r="JQ170" s="104"/>
      <c r="JS170" s="3"/>
      <c r="JU170" s="99"/>
      <c r="JV170" s="100"/>
      <c r="JW170" s="92"/>
      <c r="JX170" s="3"/>
      <c r="JY170" s="101"/>
      <c r="JZ170" s="102"/>
      <c r="KA170" s="103"/>
      <c r="KB170" s="97"/>
      <c r="KC170" s="104"/>
      <c r="KE170" s="3"/>
    </row>
    <row r="171" spans="1:292" ht="13.5" customHeight="1">
      <c r="A171" s="16"/>
      <c r="B171" s="2" t="s">
        <v>1097</v>
      </c>
      <c r="C171" s="2" t="s">
        <v>1098</v>
      </c>
      <c r="E171" s="99"/>
      <c r="F171" s="100"/>
      <c r="G171" s="92"/>
      <c r="H171" s="3"/>
      <c r="I171" s="101" t="s">
        <v>292</v>
      </c>
      <c r="J171" s="102"/>
      <c r="K171" s="103"/>
      <c r="L171" s="97"/>
      <c r="M171" s="104" t="s">
        <v>292</v>
      </c>
      <c r="O171" s="3"/>
      <c r="Q171" s="99"/>
      <c r="R171" s="100"/>
      <c r="S171" s="92"/>
      <c r="T171" s="3"/>
      <c r="U171" s="101" t="s">
        <v>292</v>
      </c>
      <c r="V171" s="102"/>
      <c r="W171" s="103"/>
      <c r="X171" s="97"/>
      <c r="Y171" s="104" t="s">
        <v>292</v>
      </c>
      <c r="AA171" s="3"/>
      <c r="AC171" s="99"/>
      <c r="AD171" s="100"/>
      <c r="AE171" s="92"/>
      <c r="AF171" s="3"/>
      <c r="AG171" s="101" t="s">
        <v>292</v>
      </c>
      <c r="AH171" s="102"/>
      <c r="AI171" s="103"/>
      <c r="AJ171" s="97"/>
      <c r="AK171" s="104" t="s">
        <v>292</v>
      </c>
      <c r="AM171" s="3"/>
      <c r="AO171" s="99"/>
      <c r="AP171" s="100"/>
      <c r="AQ171" s="92"/>
      <c r="AR171" s="3"/>
      <c r="AS171" s="101" t="s">
        <v>292</v>
      </c>
      <c r="AT171" s="102"/>
      <c r="AU171" s="103"/>
      <c r="AV171" s="97"/>
      <c r="AW171" s="104" t="s">
        <v>292</v>
      </c>
      <c r="AY171" s="3"/>
      <c r="BA171" s="99"/>
      <c r="BB171" s="100"/>
      <c r="BC171" s="92"/>
      <c r="BD171" s="3"/>
      <c r="BE171" s="101" t="s">
        <v>292</v>
      </c>
      <c r="BF171" s="102"/>
      <c r="BG171" s="103"/>
      <c r="BH171" s="97"/>
      <c r="BI171" s="104" t="s">
        <v>292</v>
      </c>
      <c r="BK171" s="3"/>
      <c r="BM171" s="99"/>
      <c r="BN171" s="100"/>
      <c r="BO171" s="92"/>
      <c r="BP171" s="3"/>
      <c r="BQ171" s="101" t="s">
        <v>292</v>
      </c>
      <c r="BR171" s="102"/>
      <c r="BS171" s="103"/>
      <c r="BT171" s="97"/>
      <c r="BU171" s="104" t="s">
        <v>292</v>
      </c>
      <c r="BW171" s="3"/>
      <c r="BY171" s="99"/>
      <c r="BZ171" s="100"/>
      <c r="CA171" s="92"/>
      <c r="CB171" s="3"/>
      <c r="CC171" s="101" t="s">
        <v>292</v>
      </c>
      <c r="CD171" s="102"/>
      <c r="CE171" s="103"/>
      <c r="CF171" s="97"/>
      <c r="CG171" s="104" t="s">
        <v>292</v>
      </c>
      <c r="CI171" s="3"/>
      <c r="CK171" s="99">
        <v>39814</v>
      </c>
      <c r="CL171" s="100" t="s">
        <v>443</v>
      </c>
      <c r="CM171" s="92">
        <v>39527</v>
      </c>
      <c r="CN171" s="3">
        <v>39812</v>
      </c>
      <c r="CO171" s="101" t="s">
        <v>893</v>
      </c>
      <c r="CP171" s="102">
        <v>1966</v>
      </c>
      <c r="CQ171" s="103" t="s">
        <v>818</v>
      </c>
      <c r="CR171" s="97" t="s">
        <v>323</v>
      </c>
      <c r="CS171" s="104" t="s">
        <v>894</v>
      </c>
      <c r="CU171" s="3"/>
      <c r="CW171" s="99">
        <v>39814</v>
      </c>
      <c r="CX171" s="100" t="s">
        <v>444</v>
      </c>
      <c r="CY171" s="92">
        <v>39527</v>
      </c>
      <c r="CZ171" s="3">
        <v>40011</v>
      </c>
      <c r="DA171" s="101" t="s">
        <v>893</v>
      </c>
      <c r="DB171" s="102">
        <v>1966</v>
      </c>
      <c r="DC171" s="103" t="s">
        <v>818</v>
      </c>
      <c r="DD171" s="97" t="s">
        <v>323</v>
      </c>
      <c r="DE171" s="104" t="s">
        <v>894</v>
      </c>
      <c r="DG171" s="3" t="s">
        <v>814</v>
      </c>
      <c r="DI171" s="99">
        <v>40179</v>
      </c>
      <c r="DJ171" s="100" t="s">
        <v>445</v>
      </c>
      <c r="DK171" s="92">
        <v>40142</v>
      </c>
      <c r="DL171" s="221">
        <v>40883</v>
      </c>
      <c r="DM171" s="101" t="s">
        <v>1064</v>
      </c>
      <c r="DN171" s="102">
        <v>1949</v>
      </c>
      <c r="DO171" s="103" t="s">
        <v>790</v>
      </c>
      <c r="DP171" s="97" t="s">
        <v>323</v>
      </c>
      <c r="DQ171" s="104" t="s">
        <v>1065</v>
      </c>
      <c r="DS171" s="3"/>
      <c r="DT171" s="2" t="s">
        <v>1099</v>
      </c>
      <c r="DU171" s="90" t="str">
        <f>IF(DY171="","",DU$3)</f>
        <v/>
      </c>
      <c r="DV171" s="91" t="str">
        <f>IF(DY171="","",DU$1)</f>
        <v/>
      </c>
      <c r="DW171" s="92" t="str">
        <f>IF(DY171="","",DU$2)</f>
        <v/>
      </c>
      <c r="DX171" s="93" t="str">
        <f>IF(DY171="","",DU$3)</f>
        <v/>
      </c>
      <c r="DY171" s="94" t="str">
        <f>IF(EF171="","",IF(ISNUMBER(SEARCH(":",EF171)),MID(EF171,FIND(":",EF171)+2,FIND("(",EF171)-FIND(":",EF171)-3),LEFT(EF171,FIND("(",EF171)-2)))</f>
        <v/>
      </c>
      <c r="DZ171" s="95" t="str">
        <f>IF(EF171="","",MID(EF171,FIND("(",EF171)+1,4))</f>
        <v/>
      </c>
      <c r="EA171" s="96" t="str">
        <f>IF(ISNUMBER(SEARCH("*female*",EF171)),"female",IF(ISNUMBER(SEARCH("*male*",EF171)),"male",""))</f>
        <v/>
      </c>
      <c r="EB171" s="97" t="s">
        <v>292</v>
      </c>
      <c r="EC171" s="98" t="str">
        <f>IF(DY171="","",(MID(DY171,(SEARCH("^^",SUBSTITUTE(DY171," ","^^",LEN(DY171)-LEN(SUBSTITUTE(DY171," ","")))))+1,99)&amp;"_"&amp;LEFT(DY171,FIND(" ",DY171)-1)&amp;"_"&amp;DZ171))</f>
        <v/>
      </c>
      <c r="EE171" s="89"/>
      <c r="EG171" s="90" t="str">
        <f>IF(EK171="","",EG$3)</f>
        <v/>
      </c>
      <c r="EH171" s="91" t="str">
        <f>IF(EK171="","",EG$1)</f>
        <v/>
      </c>
      <c r="EI171" s="92" t="str">
        <f>IF(EK171="","",EG$2)</f>
        <v/>
      </c>
      <c r="EJ171" s="93" t="str">
        <f>IF(EK171="","",EG$3)</f>
        <v/>
      </c>
      <c r="EK171" s="94" t="str">
        <f>IF(ER171="","",IF(ISNUMBER(SEARCH(":",ER171)),MID(ER171,FIND(":",ER171)+2,FIND("(",ER171)-FIND(":",ER171)-3),LEFT(ER171,FIND("(",ER171)-2)))</f>
        <v/>
      </c>
      <c r="EL171" s="95" t="str">
        <f>IF(ER171="","",MID(ER171,FIND("(",ER171)+1,4))</f>
        <v/>
      </c>
      <c r="EM171" s="96" t="str">
        <f>IF(ISNUMBER(SEARCH("*female*",ER171)),"female",IF(ISNUMBER(SEARCH("*male*",ER171)),"male",""))</f>
        <v/>
      </c>
      <c r="EN171" s="97" t="str">
        <f>IF(ER171="","",IF(ISERROR(MID(ER171,FIND("male,",ER171)+6,(FIND(")",ER171)-(FIND("male,",ER171)+6))))=TRUE,"missing/error",MID(ER171,FIND("male,",ER171)+6,(FIND(")",ER171)-(FIND("male,",ER171)+6)))))</f>
        <v/>
      </c>
      <c r="EO171" s="98" t="str">
        <f>IF(EK171="","",(MID(EK171,(SEARCH("^^",SUBSTITUTE(EK171," ","^^",LEN(EK171)-LEN(SUBSTITUTE(EK171," ","")))))+1,99)&amp;"_"&amp;LEFT(EK171,FIND(" ",EK171)-1)&amp;"_"&amp;EL171))</f>
        <v/>
      </c>
      <c r="EQ171" s="89"/>
      <c r="ES171" s="99"/>
      <c r="ET171" s="100"/>
      <c r="EU171" s="92"/>
      <c r="EV171" s="3"/>
      <c r="EW171" s="101"/>
      <c r="EX171" s="102"/>
      <c r="EY171" s="103"/>
      <c r="EZ171" s="97"/>
      <c r="FA171" s="104"/>
      <c r="FC171" s="3"/>
      <c r="FE171" s="90" t="str">
        <f t="shared" si="526"/>
        <v/>
      </c>
      <c r="FF171" s="91" t="str">
        <f t="shared" si="527"/>
        <v/>
      </c>
      <c r="FG171" s="92" t="str">
        <f t="shared" si="528"/>
        <v/>
      </c>
      <c r="FH171" s="93" t="str">
        <f t="shared" si="529"/>
        <v/>
      </c>
      <c r="FI171" s="94" t="str">
        <f t="shared" si="530"/>
        <v/>
      </c>
      <c r="FJ171" s="95" t="str">
        <f t="shared" si="531"/>
        <v/>
      </c>
      <c r="FK171" s="96" t="str">
        <f t="shared" si="532"/>
        <v/>
      </c>
      <c r="FL171" s="97" t="str">
        <f t="shared" si="533"/>
        <v/>
      </c>
      <c r="FM171" s="98" t="str">
        <f t="shared" si="534"/>
        <v/>
      </c>
      <c r="FO171" s="89"/>
      <c r="FP171" s="217"/>
      <c r="FQ171" s="90" t="str">
        <f>IF(FU171="","",#REF!)</f>
        <v/>
      </c>
      <c r="FR171" s="91" t="str">
        <f>IF(FU171="","",FQ$1)</f>
        <v/>
      </c>
      <c r="FS171" s="92"/>
      <c r="FT171" s="93"/>
      <c r="FU171" s="94" t="str">
        <f>IF(GB171="","",IF(ISNUMBER(SEARCH(":",GB171)),MID(GB171,FIND(":",GB171)+2,FIND("(",GB171)-FIND(":",GB171)-3),LEFT(GB171,FIND("(",GB171)-2)))</f>
        <v/>
      </c>
      <c r="FV171" s="95" t="str">
        <f>IF(GB171="","",MID(GB171,FIND("(",GB171)+1,4))</f>
        <v/>
      </c>
      <c r="FW171" s="96" t="str">
        <f>IF(ISNUMBER(SEARCH("*female*",GB171)),"female",IF(ISNUMBER(SEARCH("*male*",GB171)),"male",""))</f>
        <v/>
      </c>
      <c r="FX171" s="97" t="str">
        <f>IF(GB171="","",IF(ISERROR(MID(GB171,FIND("male,",GB171)+6,(FIND(")",GB171)-(FIND("male,",GB171)+6))))=TRUE,"missing/error",MID(GB171,FIND("male,",GB171)+6,(FIND(")",GB171)-(FIND("male,",GB171)+6)))))</f>
        <v/>
      </c>
      <c r="FY171" s="98" t="str">
        <f>IF(FU171="","",(MID(FU171,(SEARCH("^^",SUBSTITUTE(FU171," ","^^",LEN(FU171)-LEN(SUBSTITUTE(FU171," ","")))))+1,99)&amp;"_"&amp;LEFT(FU171,FIND(" ",FU171)-1)&amp;"_"&amp;FV171))</f>
        <v/>
      </c>
      <c r="GA171" s="89"/>
      <c r="GB171" s="158"/>
      <c r="GC171" s="99"/>
      <c r="GD171" s="100"/>
      <c r="GE171" s="92"/>
      <c r="GF171" s="3"/>
      <c r="GG171" s="101"/>
      <c r="GH171" s="102"/>
      <c r="GI171" s="103"/>
      <c r="GJ171" s="97"/>
      <c r="GK171" s="104"/>
      <c r="GM171" s="3"/>
      <c r="GO171" s="99"/>
      <c r="GP171" s="100"/>
      <c r="GQ171" s="92"/>
      <c r="GR171" s="3"/>
      <c r="GS171" s="101"/>
      <c r="GT171" s="102"/>
      <c r="GU171" s="103"/>
      <c r="GV171" s="97"/>
      <c r="GW171" s="104"/>
      <c r="GY171" s="3"/>
      <c r="HA171" s="99"/>
      <c r="HB171" s="100"/>
      <c r="HC171" s="92"/>
      <c r="HD171" s="3"/>
      <c r="HE171" s="101"/>
      <c r="HF171" s="102"/>
      <c r="HG171" s="103"/>
      <c r="HH171" s="97"/>
      <c r="HI171" s="104"/>
      <c r="HK171" s="3"/>
      <c r="HM171" s="99"/>
      <c r="HN171" s="100"/>
      <c r="HO171" s="92"/>
      <c r="HP171" s="3"/>
      <c r="HQ171" s="101"/>
      <c r="HR171" s="102"/>
      <c r="HS171" s="103"/>
      <c r="HT171" s="97"/>
      <c r="HU171" s="104"/>
      <c r="HW171" s="3"/>
      <c r="HY171" s="99"/>
      <c r="HZ171" s="100"/>
      <c r="IA171" s="92"/>
      <c r="IB171" s="3"/>
      <c r="IC171" s="101"/>
      <c r="ID171" s="102"/>
      <c r="IE171" s="103"/>
      <c r="IF171" s="97"/>
      <c r="IG171" s="104"/>
      <c r="II171" s="3"/>
      <c r="IK171" s="99"/>
      <c r="IL171" s="100"/>
      <c r="IM171" s="92"/>
      <c r="IN171" s="3"/>
      <c r="IO171" s="101"/>
      <c r="IP171" s="102"/>
      <c r="IQ171" s="103"/>
      <c r="IR171" s="97"/>
      <c r="IS171" s="104"/>
      <c r="IU171" s="3"/>
      <c r="IW171" s="99"/>
      <c r="IX171" s="100"/>
      <c r="IY171" s="92"/>
      <c r="IZ171" s="3"/>
      <c r="JA171" s="101"/>
      <c r="JB171" s="102"/>
      <c r="JC171" s="103"/>
      <c r="JD171" s="97"/>
      <c r="JE171" s="104"/>
      <c r="JG171" s="3"/>
      <c r="JI171" s="99"/>
      <c r="JJ171" s="100"/>
      <c r="JK171" s="92"/>
      <c r="JL171" s="3"/>
      <c r="JM171" s="101"/>
      <c r="JN171" s="102"/>
      <c r="JO171" s="103"/>
      <c r="JP171" s="97"/>
      <c r="JQ171" s="104"/>
      <c r="JS171" s="3"/>
      <c r="JU171" s="99"/>
      <c r="JV171" s="100"/>
      <c r="JW171" s="92"/>
      <c r="JX171" s="3"/>
      <c r="JY171" s="101"/>
      <c r="JZ171" s="102"/>
      <c r="KA171" s="103"/>
      <c r="KB171" s="97"/>
      <c r="KC171" s="104"/>
      <c r="KE171" s="3"/>
    </row>
    <row r="172" spans="1:292" ht="13.5" customHeight="1">
      <c r="A172" s="16"/>
      <c r="B172" s="2" t="s">
        <v>1097</v>
      </c>
      <c r="C172" s="2" t="s">
        <v>1098</v>
      </c>
      <c r="E172" s="99"/>
      <c r="F172" s="100"/>
      <c r="G172" s="92"/>
      <c r="H172" s="3"/>
      <c r="I172" s="101" t="s">
        <v>292</v>
      </c>
      <c r="J172" s="102"/>
      <c r="K172" s="103"/>
      <c r="L172" s="97"/>
      <c r="M172" s="104" t="s">
        <v>292</v>
      </c>
      <c r="O172" s="3"/>
      <c r="Q172" s="99"/>
      <c r="R172" s="100"/>
      <c r="S172" s="92"/>
      <c r="T172" s="3"/>
      <c r="U172" s="101" t="s">
        <v>292</v>
      </c>
      <c r="V172" s="102"/>
      <c r="W172" s="103"/>
      <c r="X172" s="97"/>
      <c r="Y172" s="104" t="s">
        <v>292</v>
      </c>
      <c r="AA172" s="3"/>
      <c r="AC172" s="99"/>
      <c r="AD172" s="100"/>
      <c r="AE172" s="92"/>
      <c r="AF172" s="3"/>
      <c r="AG172" s="101" t="s">
        <v>292</v>
      </c>
      <c r="AH172" s="102"/>
      <c r="AI172" s="103"/>
      <c r="AJ172" s="97"/>
      <c r="AK172" s="104" t="s">
        <v>292</v>
      </c>
      <c r="AM172" s="3"/>
      <c r="AO172" s="99"/>
      <c r="AP172" s="100"/>
      <c r="AQ172" s="92"/>
      <c r="AR172" s="3"/>
      <c r="AS172" s="101" t="s">
        <v>292</v>
      </c>
      <c r="AT172" s="102"/>
      <c r="AU172" s="103"/>
      <c r="AV172" s="97"/>
      <c r="AW172" s="104" t="s">
        <v>292</v>
      </c>
      <c r="AY172" s="3"/>
      <c r="BA172" s="99"/>
      <c r="BB172" s="100"/>
      <c r="BC172" s="92"/>
      <c r="BD172" s="3"/>
      <c r="BE172" s="101" t="s">
        <v>292</v>
      </c>
      <c r="BF172" s="102"/>
      <c r="BG172" s="103"/>
      <c r="BH172" s="97"/>
      <c r="BI172" s="104" t="s">
        <v>292</v>
      </c>
      <c r="BK172" s="3"/>
      <c r="BM172" s="99"/>
      <c r="BN172" s="100"/>
      <c r="BO172" s="92"/>
      <c r="BP172" s="3"/>
      <c r="BQ172" s="101" t="s">
        <v>292</v>
      </c>
      <c r="BR172" s="102"/>
      <c r="BS172" s="103"/>
      <c r="BT172" s="97"/>
      <c r="BU172" s="104" t="s">
        <v>292</v>
      </c>
      <c r="BW172" s="3"/>
      <c r="BY172" s="99"/>
      <c r="BZ172" s="100"/>
      <c r="CA172" s="92"/>
      <c r="CB172" s="3"/>
      <c r="CC172" s="101" t="s">
        <v>292</v>
      </c>
      <c r="CD172" s="102"/>
      <c r="CE172" s="103"/>
      <c r="CF172" s="97"/>
      <c r="CG172" s="104" t="s">
        <v>292</v>
      </c>
      <c r="CI172" s="3"/>
      <c r="CK172" s="99"/>
      <c r="CL172" s="100"/>
      <c r="CM172" s="92"/>
      <c r="CN172" s="3"/>
      <c r="CO172" s="101" t="s">
        <v>292</v>
      </c>
      <c r="CP172" s="102"/>
      <c r="CQ172" s="103"/>
      <c r="CR172" s="97"/>
      <c r="CS172" s="104" t="s">
        <v>292</v>
      </c>
      <c r="CU172" s="3"/>
      <c r="CW172" s="99">
        <v>40179</v>
      </c>
      <c r="CX172" s="100" t="s">
        <v>444</v>
      </c>
      <c r="CY172" s="92">
        <v>40011</v>
      </c>
      <c r="CZ172" s="3">
        <v>40142</v>
      </c>
      <c r="DA172" s="101" t="s">
        <v>817</v>
      </c>
      <c r="DB172" s="102">
        <v>1958</v>
      </c>
      <c r="DC172" s="103" t="s">
        <v>818</v>
      </c>
      <c r="DD172" s="97" t="s">
        <v>323</v>
      </c>
      <c r="DE172" s="104" t="s">
        <v>819</v>
      </c>
      <c r="DG172" s="3"/>
      <c r="DH172" s="2" t="s">
        <v>1100</v>
      </c>
      <c r="DI172" s="99"/>
      <c r="DJ172" s="100"/>
      <c r="DK172" s="92"/>
      <c r="DL172" s="3"/>
      <c r="DM172" s="101" t="s">
        <v>292</v>
      </c>
      <c r="DN172" s="102"/>
      <c r="DO172" s="103"/>
      <c r="DP172" s="97"/>
      <c r="DQ172" s="104" t="s">
        <v>292</v>
      </c>
      <c r="DS172" s="3"/>
      <c r="DU172" s="90" t="str">
        <f>IF(DY172="","",DU$3)</f>
        <v/>
      </c>
      <c r="DV172" s="91" t="str">
        <f>IF(DY172="","",DU$1)</f>
        <v/>
      </c>
      <c r="DW172" s="92" t="str">
        <f>IF(DY172="","",DU$2)</f>
        <v/>
      </c>
      <c r="DX172" s="93" t="str">
        <f>IF(DY172="","",DU$3)</f>
        <v/>
      </c>
      <c r="DY172" s="94" t="str">
        <f>IF(EF172="","",IF(ISNUMBER(SEARCH(":",EF172)),MID(EF172,FIND(":",EF172)+2,FIND("(",EF172)-FIND(":",EF172)-3),LEFT(EF172,FIND("(",EF172)-2)))</f>
        <v/>
      </c>
      <c r="DZ172" s="95" t="str">
        <f>IF(EF172="","",MID(EF172,FIND("(",EF172)+1,4))</f>
        <v/>
      </c>
      <c r="EA172" s="96" t="str">
        <f>IF(ISNUMBER(SEARCH("*female*",EF172)),"female",IF(ISNUMBER(SEARCH("*male*",EF172)),"male",""))</f>
        <v/>
      </c>
      <c r="EB172" s="97" t="s">
        <v>292</v>
      </c>
      <c r="EC172" s="98" t="str">
        <f>IF(DY172="","",(MID(DY172,(SEARCH("^^",SUBSTITUTE(DY172," ","^^",LEN(DY172)-LEN(SUBSTITUTE(DY172," ","")))))+1,99)&amp;"_"&amp;LEFT(DY172,FIND(" ",DY172)-1)&amp;"_"&amp;DZ172))</f>
        <v/>
      </c>
      <c r="EE172" s="89"/>
      <c r="EG172" s="90" t="str">
        <f>IF(EK172="","",EG$3)</f>
        <v/>
      </c>
      <c r="EH172" s="91" t="str">
        <f>IF(EK172="","",EG$1)</f>
        <v/>
      </c>
      <c r="EI172" s="92" t="str">
        <f>IF(EK172="","",EG$2)</f>
        <v/>
      </c>
      <c r="EJ172" s="93" t="str">
        <f>IF(EK172="","",EG$3)</f>
        <v/>
      </c>
      <c r="EK172" s="94" t="str">
        <f>IF(ER172="","",IF(ISNUMBER(SEARCH(":",ER172)),MID(ER172,FIND(":",ER172)+2,FIND("(",ER172)-FIND(":",ER172)-3),LEFT(ER172,FIND("(",ER172)-2)))</f>
        <v/>
      </c>
      <c r="EL172" s="95" t="str">
        <f>IF(ER172="","",MID(ER172,FIND("(",ER172)+1,4))</f>
        <v/>
      </c>
      <c r="EM172" s="96" t="str">
        <f>IF(ISNUMBER(SEARCH("*female*",ER172)),"female",IF(ISNUMBER(SEARCH("*male*",ER172)),"male",""))</f>
        <v/>
      </c>
      <c r="EN172" s="97" t="str">
        <f>IF(ER172="","",IF(ISERROR(MID(ER172,FIND("male,",ER172)+6,(FIND(")",ER172)-(FIND("male,",ER172)+6))))=TRUE,"missing/error",MID(ER172,FIND("male,",ER172)+6,(FIND(")",ER172)-(FIND("male,",ER172)+6)))))</f>
        <v/>
      </c>
      <c r="EO172" s="98" t="str">
        <f>IF(EK172="","",(MID(EK172,(SEARCH("^^",SUBSTITUTE(EK172," ","^^",LEN(EK172)-LEN(SUBSTITUTE(EK172," ","")))))+1,99)&amp;"_"&amp;LEFT(EK172,FIND(" ",EK172)-1)&amp;"_"&amp;EL172))</f>
        <v/>
      </c>
      <c r="EQ172" s="89"/>
      <c r="ES172" s="99"/>
      <c r="ET172" s="100"/>
      <c r="EU172" s="92"/>
      <c r="EV172" s="3"/>
      <c r="EW172" s="101"/>
      <c r="EX172" s="102"/>
      <c r="EY172" s="103"/>
      <c r="EZ172" s="97"/>
      <c r="FA172" s="104"/>
      <c r="FC172" s="3"/>
      <c r="FE172" s="90" t="str">
        <f t="shared" si="526"/>
        <v/>
      </c>
      <c r="FF172" s="91" t="str">
        <f t="shared" si="527"/>
        <v/>
      </c>
      <c r="FG172" s="92" t="str">
        <f t="shared" si="528"/>
        <v/>
      </c>
      <c r="FH172" s="93" t="str">
        <f t="shared" si="529"/>
        <v/>
      </c>
      <c r="FI172" s="94" t="str">
        <f t="shared" si="530"/>
        <v/>
      </c>
      <c r="FJ172" s="95" t="str">
        <f t="shared" si="531"/>
        <v/>
      </c>
      <c r="FK172" s="96" t="str">
        <f t="shared" si="532"/>
        <v/>
      </c>
      <c r="FL172" s="97" t="str">
        <f t="shared" si="533"/>
        <v/>
      </c>
      <c r="FM172" s="98" t="str">
        <f t="shared" si="534"/>
        <v/>
      </c>
      <c r="FO172" s="89"/>
      <c r="FP172" s="217"/>
      <c r="FQ172" s="90" t="str">
        <f>IF(FU172="","",#REF!)</f>
        <v/>
      </c>
      <c r="FR172" s="91" t="str">
        <f>IF(FU172="","",FQ$1)</f>
        <v/>
      </c>
      <c r="FS172" s="92"/>
      <c r="FT172" s="93"/>
      <c r="FU172" s="94" t="str">
        <f>IF(GB172="","",IF(ISNUMBER(SEARCH(":",GB172)),MID(GB172,FIND(":",GB172)+2,FIND("(",GB172)-FIND(":",GB172)-3),LEFT(GB172,FIND("(",GB172)-2)))</f>
        <v/>
      </c>
      <c r="FV172" s="95" t="str">
        <f>IF(GB172="","",MID(GB172,FIND("(",GB172)+1,4))</f>
        <v/>
      </c>
      <c r="FW172" s="96" t="str">
        <f>IF(ISNUMBER(SEARCH("*female*",GB172)),"female",IF(ISNUMBER(SEARCH("*male*",GB172)),"male",""))</f>
        <v/>
      </c>
      <c r="FX172" s="97" t="str">
        <f>IF(GB172="","",IF(ISERROR(MID(GB172,FIND("male,",GB172)+6,(FIND(")",GB172)-(FIND("male,",GB172)+6))))=TRUE,"missing/error",MID(GB172,FIND("male,",GB172)+6,(FIND(")",GB172)-(FIND("male,",GB172)+6)))))</f>
        <v/>
      </c>
      <c r="FY172" s="98" t="str">
        <f>IF(FU172="","",(MID(FU172,(SEARCH("^^",SUBSTITUTE(FU172," ","^^",LEN(FU172)-LEN(SUBSTITUTE(FU172," ","")))))+1,99)&amp;"_"&amp;LEFT(FU172,FIND(" ",FU172)-1)&amp;"_"&amp;FV172))</f>
        <v/>
      </c>
      <c r="GA172" s="89"/>
      <c r="GB172" s="158"/>
      <c r="GC172" s="99"/>
      <c r="GD172" s="100"/>
      <c r="GE172" s="92"/>
      <c r="GF172" s="3"/>
      <c r="GG172" s="101"/>
      <c r="GH172" s="102"/>
      <c r="GI172" s="103"/>
      <c r="GJ172" s="97"/>
      <c r="GK172" s="104"/>
      <c r="GM172" s="3"/>
      <c r="GO172" s="99"/>
      <c r="GP172" s="100"/>
      <c r="GQ172" s="92"/>
      <c r="GR172" s="3"/>
      <c r="GS172" s="101"/>
      <c r="GT172" s="102"/>
      <c r="GU172" s="103"/>
      <c r="GV172" s="97"/>
      <c r="GW172" s="104"/>
      <c r="GY172" s="3"/>
      <c r="HA172" s="99"/>
      <c r="HB172" s="100"/>
      <c r="HC172" s="92"/>
      <c r="HD172" s="3"/>
      <c r="HE172" s="101"/>
      <c r="HF172" s="102"/>
      <c r="HG172" s="103"/>
      <c r="HH172" s="97"/>
      <c r="HI172" s="104"/>
      <c r="HK172" s="3"/>
      <c r="HM172" s="99"/>
      <c r="HN172" s="100"/>
      <c r="HO172" s="92"/>
      <c r="HP172" s="3"/>
      <c r="HQ172" s="101"/>
      <c r="HR172" s="102"/>
      <c r="HS172" s="103"/>
      <c r="HT172" s="97"/>
      <c r="HU172" s="104"/>
      <c r="HW172" s="3"/>
      <c r="HY172" s="99"/>
      <c r="HZ172" s="100"/>
      <c r="IA172" s="92"/>
      <c r="IB172" s="3"/>
      <c r="IC172" s="101"/>
      <c r="ID172" s="102"/>
      <c r="IE172" s="103"/>
      <c r="IF172" s="97"/>
      <c r="IG172" s="104"/>
      <c r="II172" s="3"/>
      <c r="IK172" s="99"/>
      <c r="IL172" s="100"/>
      <c r="IM172" s="92"/>
      <c r="IN172" s="3"/>
      <c r="IO172" s="101"/>
      <c r="IP172" s="102"/>
      <c r="IQ172" s="103"/>
      <c r="IR172" s="97"/>
      <c r="IS172" s="104"/>
      <c r="IU172" s="3"/>
      <c r="IW172" s="99"/>
      <c r="IX172" s="100"/>
      <c r="IY172" s="92"/>
      <c r="IZ172" s="3"/>
      <c r="JA172" s="101"/>
      <c r="JB172" s="102"/>
      <c r="JC172" s="103"/>
      <c r="JD172" s="97"/>
      <c r="JE172" s="104"/>
      <c r="JG172" s="3"/>
      <c r="JI172" s="99"/>
      <c r="JJ172" s="100"/>
      <c r="JK172" s="92"/>
      <c r="JL172" s="3"/>
      <c r="JM172" s="101"/>
      <c r="JN172" s="102"/>
      <c r="JO172" s="103"/>
      <c r="JP172" s="97"/>
      <c r="JQ172" s="104"/>
      <c r="JS172" s="3"/>
      <c r="JU172" s="99"/>
      <c r="JV172" s="100"/>
      <c r="JW172" s="92"/>
      <c r="JX172" s="3"/>
      <c r="JY172" s="101"/>
      <c r="JZ172" s="102"/>
      <c r="KA172" s="103"/>
      <c r="KB172" s="97"/>
      <c r="KC172" s="104"/>
      <c r="KE172" s="3"/>
    </row>
    <row r="173" spans="1:292" ht="13.5" customHeight="1">
      <c r="A173" s="16"/>
      <c r="B173" s="2" t="s">
        <v>1097</v>
      </c>
      <c r="C173" s="2" t="s">
        <v>1098</v>
      </c>
      <c r="E173" s="99"/>
      <c r="F173" s="100"/>
      <c r="G173" s="92"/>
      <c r="H173" s="3"/>
      <c r="I173" s="101" t="s">
        <v>292</v>
      </c>
      <c r="J173" s="102"/>
      <c r="K173" s="103"/>
      <c r="L173" s="97"/>
      <c r="M173" s="104" t="s">
        <v>292</v>
      </c>
      <c r="O173" s="3"/>
      <c r="Q173" s="99"/>
      <c r="R173" s="100"/>
      <c r="S173" s="92"/>
      <c r="T173" s="3"/>
      <c r="U173" s="101" t="s">
        <v>292</v>
      </c>
      <c r="V173" s="102"/>
      <c r="W173" s="103"/>
      <c r="X173" s="97"/>
      <c r="Y173" s="104" t="s">
        <v>292</v>
      </c>
      <c r="AA173" s="3"/>
      <c r="AC173" s="99"/>
      <c r="AD173" s="100"/>
      <c r="AE173" s="92"/>
      <c r="AF173" s="3"/>
      <c r="AG173" s="101" t="s">
        <v>292</v>
      </c>
      <c r="AH173" s="102"/>
      <c r="AI173" s="103"/>
      <c r="AJ173" s="97"/>
      <c r="AK173" s="104" t="s">
        <v>292</v>
      </c>
      <c r="AM173" s="3"/>
      <c r="AO173" s="99"/>
      <c r="AP173" s="100"/>
      <c r="AQ173" s="92"/>
      <c r="AR173" s="3"/>
      <c r="AS173" s="101" t="s">
        <v>292</v>
      </c>
      <c r="AT173" s="102"/>
      <c r="AU173" s="103"/>
      <c r="AV173" s="97"/>
      <c r="AW173" s="104" t="s">
        <v>292</v>
      </c>
      <c r="AY173" s="3"/>
      <c r="BA173" s="99"/>
      <c r="BB173" s="100"/>
      <c r="BC173" s="92"/>
      <c r="BD173" s="3"/>
      <c r="BE173" s="101" t="s">
        <v>292</v>
      </c>
      <c r="BF173" s="102"/>
      <c r="BG173" s="103"/>
      <c r="BH173" s="97"/>
      <c r="BI173" s="104" t="s">
        <v>292</v>
      </c>
      <c r="BK173" s="3"/>
      <c r="BM173" s="99"/>
      <c r="BN173" s="100"/>
      <c r="BO173" s="92"/>
      <c r="BP173" s="3"/>
      <c r="BQ173" s="101" t="s">
        <v>292</v>
      </c>
      <c r="BR173" s="102"/>
      <c r="BS173" s="103"/>
      <c r="BT173" s="97"/>
      <c r="BU173" s="104" t="s">
        <v>292</v>
      </c>
      <c r="BW173" s="3"/>
      <c r="BY173" s="99"/>
      <c r="BZ173" s="100"/>
      <c r="CA173" s="92"/>
      <c r="CB173" s="3"/>
      <c r="CC173" s="101" t="s">
        <v>292</v>
      </c>
      <c r="CD173" s="102"/>
      <c r="CE173" s="103"/>
      <c r="CF173" s="97"/>
      <c r="CG173" s="104" t="s">
        <v>292</v>
      </c>
      <c r="CI173" s="3"/>
      <c r="CK173" s="99"/>
      <c r="CL173" s="100"/>
      <c r="CM173" s="92"/>
      <c r="CN173" s="3"/>
      <c r="CO173" s="101" t="s">
        <v>292</v>
      </c>
      <c r="CP173" s="102"/>
      <c r="CQ173" s="103"/>
      <c r="CR173" s="97"/>
      <c r="CS173" s="104" t="s">
        <v>292</v>
      </c>
      <c r="CU173" s="3"/>
      <c r="CW173" s="99">
        <v>40179</v>
      </c>
      <c r="CX173" s="100" t="s">
        <v>444</v>
      </c>
      <c r="CY173" s="92">
        <v>40011</v>
      </c>
      <c r="CZ173" s="3">
        <v>40142</v>
      </c>
      <c r="DA173" s="101" t="s">
        <v>1064</v>
      </c>
      <c r="DB173" s="102">
        <v>1949</v>
      </c>
      <c r="DC173" s="103" t="s">
        <v>790</v>
      </c>
      <c r="DD173" s="97" t="s">
        <v>323</v>
      </c>
      <c r="DE173" s="104" t="s">
        <v>1065</v>
      </c>
      <c r="DG173" s="3"/>
      <c r="DH173" s="2" t="s">
        <v>1101</v>
      </c>
      <c r="DI173" s="99"/>
      <c r="DJ173" s="100"/>
      <c r="DK173" s="92"/>
      <c r="DL173" s="3"/>
      <c r="DM173" s="101" t="s">
        <v>292</v>
      </c>
      <c r="DN173" s="102"/>
      <c r="DO173" s="103"/>
      <c r="DP173" s="97"/>
      <c r="DQ173" s="104" t="s">
        <v>292</v>
      </c>
      <c r="DS173" s="3"/>
      <c r="DU173" s="90" t="str">
        <f>IF(DY173="","",DU$3)</f>
        <v/>
      </c>
      <c r="DV173" s="91" t="str">
        <f>IF(DY173="","",DU$1)</f>
        <v/>
      </c>
      <c r="DW173" s="92" t="str">
        <f>IF(DY173="","",DU$2)</f>
        <v/>
      </c>
      <c r="DX173" s="93" t="str">
        <f>IF(DY173="","",DU$3)</f>
        <v/>
      </c>
      <c r="DY173" s="94" t="str">
        <f>IF(EF173="","",IF(ISNUMBER(SEARCH(":",EF173)),MID(EF173,FIND(":",EF173)+2,FIND("(",EF173)-FIND(":",EF173)-3),LEFT(EF173,FIND("(",EF173)-2)))</f>
        <v/>
      </c>
      <c r="DZ173" s="95" t="str">
        <f>IF(EF173="","",MID(EF173,FIND("(",EF173)+1,4))</f>
        <v/>
      </c>
      <c r="EA173" s="96" t="str">
        <f>IF(ISNUMBER(SEARCH("*female*",EF173)),"female",IF(ISNUMBER(SEARCH("*male*",EF173)),"male",""))</f>
        <v/>
      </c>
      <c r="EB173" s="97" t="s">
        <v>292</v>
      </c>
      <c r="EC173" s="98" t="str">
        <f>IF(DY173="","",(MID(DY173,(SEARCH("^^",SUBSTITUTE(DY173," ","^^",LEN(DY173)-LEN(SUBSTITUTE(DY173," ","")))))+1,99)&amp;"_"&amp;LEFT(DY173,FIND(" ",DY173)-1)&amp;"_"&amp;DZ173))</f>
        <v/>
      </c>
      <c r="EE173" s="89"/>
      <c r="EG173" s="90" t="str">
        <f>IF(EK173="","",EG$3)</f>
        <v/>
      </c>
      <c r="EH173" s="91" t="str">
        <f>IF(EK173="","",EG$1)</f>
        <v/>
      </c>
      <c r="EI173" s="92" t="str">
        <f>IF(EK173="","",EG$2)</f>
        <v/>
      </c>
      <c r="EJ173" s="93" t="str">
        <f>IF(EK173="","",EG$3)</f>
        <v/>
      </c>
      <c r="EK173" s="94" t="str">
        <f>IF(ER173="","",IF(ISNUMBER(SEARCH(":",ER173)),MID(ER173,FIND(":",ER173)+2,FIND("(",ER173)-FIND(":",ER173)-3),LEFT(ER173,FIND("(",ER173)-2)))</f>
        <v/>
      </c>
      <c r="EL173" s="95" t="str">
        <f>IF(ER173="","",MID(ER173,FIND("(",ER173)+1,4))</f>
        <v/>
      </c>
      <c r="EM173" s="96" t="str">
        <f>IF(ISNUMBER(SEARCH("*female*",ER173)),"female",IF(ISNUMBER(SEARCH("*male*",ER173)),"male",""))</f>
        <v/>
      </c>
      <c r="EN173" s="97" t="str">
        <f>IF(ER173="","",IF(ISERROR(MID(ER173,FIND("male,",ER173)+6,(FIND(")",ER173)-(FIND("male,",ER173)+6))))=TRUE,"missing/error",MID(ER173,FIND("male,",ER173)+6,(FIND(")",ER173)-(FIND("male,",ER173)+6)))))</f>
        <v/>
      </c>
      <c r="EO173" s="98" t="str">
        <f>IF(EK173="","",(MID(EK173,(SEARCH("^^",SUBSTITUTE(EK173," ","^^",LEN(EK173)-LEN(SUBSTITUTE(EK173," ","")))))+1,99)&amp;"_"&amp;LEFT(EK173,FIND(" ",EK173)-1)&amp;"_"&amp;EL173))</f>
        <v/>
      </c>
      <c r="EQ173" s="89"/>
      <c r="ES173" s="99"/>
      <c r="ET173" s="100"/>
      <c r="EU173" s="92"/>
      <c r="EV173" s="3"/>
      <c r="EW173" s="101"/>
      <c r="EX173" s="102"/>
      <c r="EY173" s="103"/>
      <c r="EZ173" s="97"/>
      <c r="FA173" s="104"/>
      <c r="FC173" s="3"/>
      <c r="FE173" s="90" t="str">
        <f t="shared" si="526"/>
        <v/>
      </c>
      <c r="FF173" s="91" t="str">
        <f t="shared" si="527"/>
        <v/>
      </c>
      <c r="FG173" s="92" t="str">
        <f t="shared" si="528"/>
        <v/>
      </c>
      <c r="FH173" s="93" t="str">
        <f t="shared" si="529"/>
        <v/>
      </c>
      <c r="FI173" s="94" t="str">
        <f t="shared" si="530"/>
        <v/>
      </c>
      <c r="FJ173" s="95" t="str">
        <f t="shared" si="531"/>
        <v/>
      </c>
      <c r="FK173" s="96" t="str">
        <f t="shared" si="532"/>
        <v/>
      </c>
      <c r="FL173" s="97" t="str">
        <f t="shared" si="533"/>
        <v/>
      </c>
      <c r="FM173" s="98" t="str">
        <f t="shared" si="534"/>
        <v/>
      </c>
      <c r="FO173" s="89"/>
      <c r="FP173" s="217"/>
      <c r="FQ173" s="90" t="str">
        <f>IF(FU173="","",#REF!)</f>
        <v/>
      </c>
      <c r="FR173" s="91" t="str">
        <f>IF(FU173="","",FQ$1)</f>
        <v/>
      </c>
      <c r="FS173" s="92"/>
      <c r="FT173" s="93"/>
      <c r="FU173" s="94" t="str">
        <f>IF(GB173="","",IF(ISNUMBER(SEARCH(":",GB173)),MID(GB173,FIND(":",GB173)+2,FIND("(",GB173)-FIND(":",GB173)-3),LEFT(GB173,FIND("(",GB173)-2)))</f>
        <v/>
      </c>
      <c r="FV173" s="95" t="str">
        <f>IF(GB173="","",MID(GB173,FIND("(",GB173)+1,4))</f>
        <v/>
      </c>
      <c r="FW173" s="96" t="str">
        <f>IF(ISNUMBER(SEARCH("*female*",GB173)),"female",IF(ISNUMBER(SEARCH("*male*",GB173)),"male",""))</f>
        <v/>
      </c>
      <c r="FX173" s="97" t="str">
        <f>IF(GB173="","",IF(ISERROR(MID(GB173,FIND("male,",GB173)+6,(FIND(")",GB173)-(FIND("male,",GB173)+6))))=TRUE,"missing/error",MID(GB173,FIND("male,",GB173)+6,(FIND(")",GB173)-(FIND("male,",GB173)+6)))))</f>
        <v/>
      </c>
      <c r="FY173" s="98" t="str">
        <f>IF(FU173="","",(MID(FU173,(SEARCH("^^",SUBSTITUTE(FU173," ","^^",LEN(FU173)-LEN(SUBSTITUTE(FU173," ","")))))+1,99)&amp;"_"&amp;LEFT(FU173,FIND(" ",FU173)-1)&amp;"_"&amp;FV173))</f>
        <v/>
      </c>
      <c r="GA173" s="89"/>
      <c r="GB173" s="158"/>
      <c r="GC173" s="99"/>
      <c r="GD173" s="100"/>
      <c r="GE173" s="92"/>
      <c r="GF173" s="3"/>
      <c r="GG173" s="101"/>
      <c r="GH173" s="102"/>
      <c r="GI173" s="103"/>
      <c r="GJ173" s="97"/>
      <c r="GK173" s="104"/>
      <c r="GM173" s="3"/>
      <c r="GO173" s="99"/>
      <c r="GP173" s="100"/>
      <c r="GQ173" s="92"/>
      <c r="GR173" s="3"/>
      <c r="GS173" s="101"/>
      <c r="GT173" s="102"/>
      <c r="GU173" s="103"/>
      <c r="GV173" s="97"/>
      <c r="GW173" s="104"/>
      <c r="GY173" s="3"/>
      <c r="HA173" s="99"/>
      <c r="HB173" s="100"/>
      <c r="HC173" s="92"/>
      <c r="HD173" s="3"/>
      <c r="HE173" s="101"/>
      <c r="HF173" s="102"/>
      <c r="HG173" s="103"/>
      <c r="HH173" s="97"/>
      <c r="HI173" s="104"/>
      <c r="HK173" s="3"/>
      <c r="HM173" s="99"/>
      <c r="HN173" s="100"/>
      <c r="HO173" s="92"/>
      <c r="HP173" s="3"/>
      <c r="HQ173" s="101"/>
      <c r="HR173" s="102"/>
      <c r="HS173" s="103"/>
      <c r="HT173" s="97"/>
      <c r="HU173" s="104"/>
      <c r="HW173" s="3"/>
      <c r="HY173" s="99"/>
      <c r="HZ173" s="100"/>
      <c r="IA173" s="92"/>
      <c r="IB173" s="3"/>
      <c r="IC173" s="101"/>
      <c r="ID173" s="102"/>
      <c r="IE173" s="103"/>
      <c r="IF173" s="97"/>
      <c r="IG173" s="104"/>
      <c r="II173" s="3"/>
      <c r="IK173" s="99"/>
      <c r="IL173" s="100"/>
      <c r="IM173" s="92"/>
      <c r="IN173" s="3"/>
      <c r="IO173" s="101"/>
      <c r="IP173" s="102"/>
      <c r="IQ173" s="103"/>
      <c r="IR173" s="97"/>
      <c r="IS173" s="104"/>
      <c r="IU173" s="3"/>
      <c r="IW173" s="99"/>
      <c r="IX173" s="100"/>
      <c r="IY173" s="92"/>
      <c r="IZ173" s="3"/>
      <c r="JA173" s="101"/>
      <c r="JB173" s="102"/>
      <c r="JC173" s="103"/>
      <c r="JD173" s="97"/>
      <c r="JE173" s="104"/>
      <c r="JG173" s="3"/>
      <c r="JI173" s="99"/>
      <c r="JJ173" s="100"/>
      <c r="JK173" s="92"/>
      <c r="JL173" s="3"/>
      <c r="JM173" s="101"/>
      <c r="JN173" s="102"/>
      <c r="JO173" s="103"/>
      <c r="JP173" s="97"/>
      <c r="JQ173" s="104"/>
      <c r="JS173" s="3"/>
      <c r="JU173" s="99"/>
      <c r="JV173" s="100"/>
      <c r="JW173" s="92"/>
      <c r="JX173" s="3"/>
      <c r="JY173" s="101"/>
      <c r="JZ173" s="102"/>
      <c r="KA173" s="103"/>
      <c r="KB173" s="97"/>
      <c r="KC173" s="104"/>
      <c r="KE173" s="3"/>
    </row>
    <row r="174" spans="1:292" ht="13.5" customHeight="1">
      <c r="A174" s="16"/>
      <c r="B174" s="2" t="s">
        <v>1692</v>
      </c>
      <c r="E174" s="99"/>
      <c r="F174" s="100"/>
      <c r="G174" s="92"/>
      <c r="H174" s="3"/>
      <c r="I174" s="101"/>
      <c r="J174" s="102"/>
      <c r="K174" s="103"/>
      <c r="L174" s="97"/>
      <c r="M174" s="104"/>
      <c r="O174" s="3"/>
      <c r="Q174" s="99"/>
      <c r="R174" s="100"/>
      <c r="S174" s="92"/>
      <c r="T174" s="3"/>
      <c r="U174" s="101"/>
      <c r="V174" s="102"/>
      <c r="W174" s="103"/>
      <c r="X174" s="97"/>
      <c r="Y174" s="104"/>
      <c r="AA174" s="3"/>
      <c r="AC174" s="99"/>
      <c r="AD174" s="100"/>
      <c r="AE174" s="92"/>
      <c r="AF174" s="3"/>
      <c r="AG174" s="101"/>
      <c r="AH174" s="102"/>
      <c r="AI174" s="103"/>
      <c r="AJ174" s="97"/>
      <c r="AK174" s="104"/>
      <c r="AM174" s="3"/>
      <c r="AO174" s="99"/>
      <c r="AP174" s="100"/>
      <c r="AQ174" s="92"/>
      <c r="AR174" s="3"/>
      <c r="AS174" s="101"/>
      <c r="AT174" s="102"/>
      <c r="AU174" s="103"/>
      <c r="AV174" s="97"/>
      <c r="AW174" s="104"/>
      <c r="AY174" s="3"/>
      <c r="BA174" s="99"/>
      <c r="BB174" s="100"/>
      <c r="BC174" s="92"/>
      <c r="BD174" s="3"/>
      <c r="BE174" s="101"/>
      <c r="BF174" s="102"/>
      <c r="BG174" s="103"/>
      <c r="BH174" s="97"/>
      <c r="BI174" s="104"/>
      <c r="BK174" s="3"/>
      <c r="BM174" s="99"/>
      <c r="BN174" s="100"/>
      <c r="BO174" s="92"/>
      <c r="BP174" s="3"/>
      <c r="BQ174" s="101"/>
      <c r="BR174" s="102"/>
      <c r="BS174" s="103"/>
      <c r="BT174" s="97"/>
      <c r="BU174" s="104"/>
      <c r="BW174" s="3"/>
      <c r="BY174" s="99"/>
      <c r="BZ174" s="100"/>
      <c r="CA174" s="92"/>
      <c r="CB174" s="3"/>
      <c r="CC174" s="101"/>
      <c r="CD174" s="102"/>
      <c r="CE174" s="103"/>
      <c r="CF174" s="97"/>
      <c r="CG174" s="104"/>
      <c r="CI174" s="3"/>
      <c r="CK174" s="99"/>
      <c r="CL174" s="100"/>
      <c r="CM174" s="92"/>
      <c r="CN174" s="3"/>
      <c r="CO174" s="101"/>
      <c r="CP174" s="102"/>
      <c r="CQ174" s="103"/>
      <c r="CR174" s="97"/>
      <c r="CS174" s="104"/>
      <c r="CU174" s="3"/>
      <c r="CW174" s="99"/>
      <c r="CX174" s="100"/>
      <c r="CY174" s="92"/>
      <c r="CZ174" s="3"/>
      <c r="DA174" s="101"/>
      <c r="DB174" s="102"/>
      <c r="DC174" s="103"/>
      <c r="DD174" s="97"/>
      <c r="DE174" s="104"/>
      <c r="DG174" s="3"/>
      <c r="DI174" s="99"/>
      <c r="DJ174" s="100"/>
      <c r="DK174" s="92"/>
      <c r="DL174" s="3"/>
      <c r="DM174" s="101"/>
      <c r="DN174" s="102"/>
      <c r="DO174" s="103"/>
      <c r="DP174" s="97"/>
      <c r="DQ174" s="104"/>
      <c r="DS174" s="3"/>
      <c r="DU174" s="90"/>
      <c r="DV174" s="91"/>
      <c r="DW174" s="92"/>
      <c r="DX174" s="93"/>
      <c r="DY174" s="94"/>
      <c r="DZ174" s="95"/>
      <c r="EA174" s="96"/>
      <c r="EB174" s="97"/>
      <c r="EC174" s="98"/>
      <c r="EE174" s="89"/>
      <c r="EG174" s="90"/>
      <c r="EH174" s="91"/>
      <c r="EI174" s="92"/>
      <c r="EJ174" s="93"/>
      <c r="EK174" s="94"/>
      <c r="EL174" s="95"/>
      <c r="EM174" s="96"/>
      <c r="EN174" s="97"/>
      <c r="EO174" s="98"/>
      <c r="EQ174" s="89"/>
      <c r="ES174" s="99"/>
      <c r="ET174" s="100"/>
      <c r="EU174" s="92"/>
      <c r="EV174" s="3"/>
      <c r="EW174" s="101"/>
      <c r="EX174" s="102"/>
      <c r="EY174" s="103"/>
      <c r="EZ174" s="97"/>
      <c r="FA174" s="104"/>
      <c r="FC174" s="3"/>
      <c r="FE174" s="90">
        <f t="shared" si="526"/>
        <v>45291</v>
      </c>
      <c r="FF174" s="91" t="str">
        <f t="shared" si="527"/>
        <v>De Croo I</v>
      </c>
      <c r="FG174" s="92">
        <f t="shared" si="528"/>
        <v>44105</v>
      </c>
      <c r="FH174" s="93">
        <f t="shared" si="529"/>
        <v>45291</v>
      </c>
      <c r="FI174" s="94" t="str">
        <f t="shared" si="530"/>
        <v>Petra De Sutter</v>
      </c>
      <c r="FJ174" s="95" t="str">
        <f t="shared" si="531"/>
        <v>1963</v>
      </c>
      <c r="FK174" s="96" t="str">
        <f t="shared" si="532"/>
        <v>female</v>
      </c>
      <c r="FL174" s="97" t="str">
        <f t="shared" si="533"/>
        <v>be_g01</v>
      </c>
      <c r="FM174" s="98" t="str">
        <f t="shared" si="534"/>
        <v>Sutter_Petra_1963</v>
      </c>
      <c r="FO174" s="89"/>
      <c r="FP174" s="158" t="s">
        <v>1621</v>
      </c>
      <c r="FQ174" s="90"/>
      <c r="FR174" s="91"/>
      <c r="FS174" s="92"/>
      <c r="FT174" s="93"/>
      <c r="FU174" s="94"/>
      <c r="FV174" s="95"/>
      <c r="FW174" s="96"/>
      <c r="FX174" s="97"/>
      <c r="FY174" s="98"/>
      <c r="GA174" s="89"/>
      <c r="GB174" s="158"/>
      <c r="GC174" s="99"/>
      <c r="GD174" s="100"/>
      <c r="GE174" s="92"/>
      <c r="GF174" s="3"/>
      <c r="GG174" s="101"/>
      <c r="GH174" s="102"/>
      <c r="GI174" s="103"/>
      <c r="GJ174" s="97"/>
      <c r="GK174" s="104"/>
      <c r="GM174" s="3"/>
      <c r="GO174" s="99"/>
      <c r="GP174" s="100"/>
      <c r="GQ174" s="92"/>
      <c r="GR174" s="3"/>
      <c r="GS174" s="101"/>
      <c r="GT174" s="102"/>
      <c r="GU174" s="103"/>
      <c r="GV174" s="97"/>
      <c r="GW174" s="104"/>
      <c r="GY174" s="3"/>
      <c r="HA174" s="99"/>
      <c r="HB174" s="100"/>
      <c r="HC174" s="92"/>
      <c r="HD174" s="3"/>
      <c r="HE174" s="101"/>
      <c r="HF174" s="102"/>
      <c r="HG174" s="103"/>
      <c r="HH174" s="97"/>
      <c r="HI174" s="104"/>
      <c r="HK174" s="3"/>
      <c r="HM174" s="99"/>
      <c r="HN174" s="100"/>
      <c r="HO174" s="92"/>
      <c r="HP174" s="3"/>
      <c r="HQ174" s="101"/>
      <c r="HR174" s="102"/>
      <c r="HS174" s="103"/>
      <c r="HT174" s="97"/>
      <c r="HU174" s="104"/>
      <c r="HW174" s="3"/>
      <c r="HY174" s="99"/>
      <c r="HZ174" s="100"/>
      <c r="IA174" s="92"/>
      <c r="IB174" s="3"/>
      <c r="IC174" s="101"/>
      <c r="ID174" s="102"/>
      <c r="IE174" s="103"/>
      <c r="IF174" s="97"/>
      <c r="IG174" s="104"/>
      <c r="II174" s="3"/>
      <c r="IK174" s="99"/>
      <c r="IL174" s="100"/>
      <c r="IM174" s="92"/>
      <c r="IN174" s="3"/>
      <c r="IO174" s="101"/>
      <c r="IP174" s="102"/>
      <c r="IQ174" s="103"/>
      <c r="IR174" s="97"/>
      <c r="IS174" s="104"/>
      <c r="IU174" s="3"/>
      <c r="IW174" s="99"/>
      <c r="IX174" s="100"/>
      <c r="IY174" s="92"/>
      <c r="IZ174" s="3"/>
      <c r="JA174" s="101"/>
      <c r="JB174" s="102"/>
      <c r="JC174" s="103"/>
      <c r="JD174" s="97"/>
      <c r="JE174" s="104"/>
      <c r="JG174" s="3"/>
      <c r="JI174" s="99"/>
      <c r="JJ174" s="100"/>
      <c r="JK174" s="92"/>
      <c r="JL174" s="3"/>
      <c r="JM174" s="101"/>
      <c r="JN174" s="102"/>
      <c r="JO174" s="103"/>
      <c r="JP174" s="97"/>
      <c r="JQ174" s="104"/>
      <c r="JS174" s="3"/>
      <c r="JU174" s="99"/>
      <c r="JV174" s="100"/>
      <c r="JW174" s="92"/>
      <c r="JX174" s="3"/>
      <c r="JY174" s="101"/>
      <c r="JZ174" s="102"/>
      <c r="KA174" s="103"/>
      <c r="KB174" s="97"/>
      <c r="KC174" s="104"/>
      <c r="KE174" s="3"/>
    </row>
    <row r="175" spans="1:292" ht="13.5" customHeight="1">
      <c r="A175" s="16"/>
      <c r="B175" s="2" t="s">
        <v>1102</v>
      </c>
      <c r="D175" s="2" t="s">
        <v>1103</v>
      </c>
      <c r="E175" s="99"/>
      <c r="F175" s="100"/>
      <c r="G175" s="92"/>
      <c r="H175" s="3"/>
      <c r="I175" s="101" t="s">
        <v>292</v>
      </c>
      <c r="J175" s="102"/>
      <c r="K175" s="103"/>
      <c r="L175" s="97"/>
      <c r="M175" s="104" t="s">
        <v>292</v>
      </c>
      <c r="O175" s="3"/>
      <c r="Q175" s="99"/>
      <c r="R175" s="100"/>
      <c r="S175" s="92"/>
      <c r="T175" s="3"/>
      <c r="U175" s="101" t="s">
        <v>292</v>
      </c>
      <c r="V175" s="102"/>
      <c r="W175" s="103"/>
      <c r="X175" s="97"/>
      <c r="Y175" s="104" t="s">
        <v>292</v>
      </c>
      <c r="AA175" s="3"/>
      <c r="AC175" s="99"/>
      <c r="AD175" s="100"/>
      <c r="AE175" s="92"/>
      <c r="AF175" s="3"/>
      <c r="AG175" s="101" t="s">
        <v>292</v>
      </c>
      <c r="AH175" s="102"/>
      <c r="AI175" s="103"/>
      <c r="AJ175" s="97"/>
      <c r="AK175" s="104" t="s">
        <v>292</v>
      </c>
      <c r="AM175" s="3"/>
      <c r="AO175" s="99"/>
      <c r="AP175" s="100"/>
      <c r="AQ175" s="92"/>
      <c r="AR175" s="3"/>
      <c r="AS175" s="101" t="s">
        <v>292</v>
      </c>
      <c r="AT175" s="102"/>
      <c r="AU175" s="103"/>
      <c r="AV175" s="97"/>
      <c r="AW175" s="104" t="s">
        <v>292</v>
      </c>
      <c r="AY175" s="3"/>
      <c r="BA175" s="99">
        <v>36354</v>
      </c>
      <c r="BB175" s="100" t="s">
        <v>440</v>
      </c>
      <c r="BC175" s="92">
        <v>36354</v>
      </c>
      <c r="BD175" s="3">
        <v>37814</v>
      </c>
      <c r="BE175" s="101" t="s">
        <v>858</v>
      </c>
      <c r="BF175" s="102">
        <v>1959</v>
      </c>
      <c r="BG175" s="103" t="s">
        <v>790</v>
      </c>
      <c r="BH175" s="97" t="s">
        <v>303</v>
      </c>
      <c r="BI175" s="104" t="s">
        <v>859</v>
      </c>
      <c r="BK175" s="3"/>
      <c r="BL175" s="2" t="s">
        <v>1104</v>
      </c>
      <c r="BM175" s="99"/>
      <c r="BN175" s="100"/>
      <c r="BO175" s="92"/>
      <c r="BP175" s="3"/>
      <c r="BQ175" s="101" t="s">
        <v>292</v>
      </c>
      <c r="BR175" s="102"/>
      <c r="BS175" s="103"/>
      <c r="BT175" s="97"/>
      <c r="BU175" s="104" t="s">
        <v>292</v>
      </c>
      <c r="BW175" s="3"/>
      <c r="BY175" s="99"/>
      <c r="BZ175" s="100"/>
      <c r="CA175" s="92"/>
      <c r="CB175" s="3"/>
      <c r="CC175" s="101" t="s">
        <v>292</v>
      </c>
      <c r="CD175" s="102"/>
      <c r="CE175" s="103"/>
      <c r="CF175" s="97"/>
      <c r="CG175" s="104" t="s">
        <v>292</v>
      </c>
      <c r="CI175" s="3"/>
      <c r="CK175" s="99"/>
      <c r="CL175" s="100"/>
      <c r="CM175" s="92"/>
      <c r="CN175" s="3"/>
      <c r="CO175" s="101" t="s">
        <v>292</v>
      </c>
      <c r="CP175" s="102"/>
      <c r="CQ175" s="103"/>
      <c r="CR175" s="97"/>
      <c r="CS175" s="104" t="s">
        <v>292</v>
      </c>
      <c r="CU175" s="3"/>
      <c r="CW175" s="99"/>
      <c r="CX175" s="100"/>
      <c r="CY175" s="92"/>
      <c r="CZ175" s="3"/>
      <c r="DA175" s="101" t="s">
        <v>292</v>
      </c>
      <c r="DB175" s="102"/>
      <c r="DC175" s="103"/>
      <c r="DD175" s="97"/>
      <c r="DE175" s="104" t="s">
        <v>292</v>
      </c>
      <c r="DG175" s="3"/>
      <c r="DI175" s="99"/>
      <c r="DJ175" s="100"/>
      <c r="DK175" s="92"/>
      <c r="DL175" s="3"/>
      <c r="DM175" s="101" t="s">
        <v>292</v>
      </c>
      <c r="DN175" s="102"/>
      <c r="DO175" s="103"/>
      <c r="DP175" s="97"/>
      <c r="DQ175" s="104" t="s">
        <v>292</v>
      </c>
      <c r="DS175" s="3"/>
      <c r="DU175" s="90" t="str">
        <f>IF(DY175="","",DU$3)</f>
        <v/>
      </c>
      <c r="DV175" s="91" t="str">
        <f>IF(DY175="","",DU$1)</f>
        <v/>
      </c>
      <c r="DW175" s="92" t="str">
        <f>IF(DY175="","",DU$2)</f>
        <v/>
      </c>
      <c r="DX175" s="93" t="str">
        <f>IF(DY175="","",DU$3)</f>
        <v/>
      </c>
      <c r="DY175" s="94" t="str">
        <f>IF(EF175="","",IF(ISNUMBER(SEARCH(":",EF175)),MID(EF175,FIND(":",EF175)+2,FIND("(",EF175)-FIND(":",EF175)-3),LEFT(EF175,FIND("(",EF175)-2)))</f>
        <v/>
      </c>
      <c r="DZ175" s="95" t="str">
        <f>IF(EF175="","",MID(EF175,FIND("(",EF175)+1,4))</f>
        <v/>
      </c>
      <c r="EA175" s="96" t="str">
        <f>IF(ISNUMBER(SEARCH("*female*",EF175)),"female",IF(ISNUMBER(SEARCH("*male*",EF175)),"male",""))</f>
        <v/>
      </c>
      <c r="EB175" s="97" t="s">
        <v>292</v>
      </c>
      <c r="EC175" s="98" t="str">
        <f>IF(DY175="","",(MID(DY175,(SEARCH("^^",SUBSTITUTE(DY175," ","^^",LEN(DY175)-LEN(SUBSTITUTE(DY175," ","")))))+1,99)&amp;"_"&amp;LEFT(DY175,FIND(" ",DY175)-1)&amp;"_"&amp;DZ175))</f>
        <v/>
      </c>
      <c r="EE175" s="89"/>
      <c r="EG175" s="90" t="str">
        <f>IF(EK175="","",EG$3)</f>
        <v/>
      </c>
      <c r="EH175" s="91" t="str">
        <f>IF(EK175="","",EG$1)</f>
        <v/>
      </c>
      <c r="EI175" s="92" t="str">
        <f>IF(EK175="","",EG$2)</f>
        <v/>
      </c>
      <c r="EJ175" s="93" t="str">
        <f>IF(EK175="","",EG$3)</f>
        <v/>
      </c>
      <c r="EK175" s="94" t="str">
        <f>IF(ER175="","",IF(ISNUMBER(SEARCH(":",ER175)),MID(ER175,FIND(":",ER175)+2,FIND("(",ER175)-FIND(":",ER175)-3),LEFT(ER175,FIND("(",ER175)-2)))</f>
        <v/>
      </c>
      <c r="EL175" s="95" t="str">
        <f>IF(ER175="","",MID(ER175,FIND("(",ER175)+1,4))</f>
        <v/>
      </c>
      <c r="EM175" s="96" t="str">
        <f>IF(ISNUMBER(SEARCH("*female*",ER175)),"female",IF(ISNUMBER(SEARCH("*male*",ER175)),"male",""))</f>
        <v/>
      </c>
      <c r="EN175" s="97" t="str">
        <f>IF(ER175="","",IF(ISERROR(MID(ER175,FIND("male,",ER175)+6,(FIND(")",ER175)-(FIND("male,",ER175)+6))))=TRUE,"missing/error",MID(ER175,FIND("male,",ER175)+6,(FIND(")",ER175)-(FIND("male,",ER175)+6)))))</f>
        <v/>
      </c>
      <c r="EO175" s="98" t="str">
        <f>IF(EK175="","",(MID(EK175,(SEARCH("^^",SUBSTITUTE(EK175," ","^^",LEN(EK175)-LEN(SUBSTITUTE(EK175," ","")))))+1,99)&amp;"_"&amp;LEFT(EK175,FIND(" ",EK175)-1)&amp;"_"&amp;EL175))</f>
        <v/>
      </c>
      <c r="EQ175" s="89"/>
      <c r="ES175" s="99"/>
      <c r="ET175" s="100"/>
      <c r="EU175" s="92"/>
      <c r="EV175" s="3"/>
      <c r="EW175" s="101"/>
      <c r="EX175" s="102"/>
      <c r="EY175" s="103"/>
      <c r="EZ175" s="97"/>
      <c r="FA175" s="104"/>
      <c r="FC175" s="3"/>
      <c r="FE175" s="90" t="str">
        <f t="shared" si="526"/>
        <v/>
      </c>
      <c r="FF175" s="91" t="str">
        <f t="shared" si="527"/>
        <v/>
      </c>
      <c r="FG175" s="92" t="str">
        <f t="shared" si="528"/>
        <v/>
      </c>
      <c r="FH175" s="93" t="str">
        <f t="shared" si="529"/>
        <v/>
      </c>
      <c r="FI175" s="94" t="str">
        <f t="shared" si="530"/>
        <v/>
      </c>
      <c r="FJ175" s="95" t="str">
        <f t="shared" si="531"/>
        <v/>
      </c>
      <c r="FK175" s="96" t="str">
        <f t="shared" si="532"/>
        <v/>
      </c>
      <c r="FL175" s="97" t="str">
        <f t="shared" si="533"/>
        <v/>
      </c>
      <c r="FM175" s="98" t="str">
        <f t="shared" si="534"/>
        <v/>
      </c>
      <c r="FO175" s="89"/>
      <c r="FP175" s="217"/>
      <c r="FQ175" s="90" t="str">
        <f>IF(FU175="","",#REF!)</f>
        <v/>
      </c>
      <c r="FR175" s="91" t="str">
        <f>IF(FU175="","",FQ$1)</f>
        <v/>
      </c>
      <c r="FS175" s="92"/>
      <c r="FT175" s="93"/>
      <c r="FU175" s="94" t="str">
        <f>IF(GB175="","",IF(ISNUMBER(SEARCH(":",GB175)),MID(GB175,FIND(":",GB175)+2,FIND("(",GB175)-FIND(":",GB175)-3),LEFT(GB175,FIND("(",GB175)-2)))</f>
        <v/>
      </c>
      <c r="FV175" s="95" t="str">
        <f>IF(GB175="","",MID(GB175,FIND("(",GB175)+1,4))</f>
        <v/>
      </c>
      <c r="FW175" s="96" t="str">
        <f>IF(ISNUMBER(SEARCH("*female*",GB175)),"female",IF(ISNUMBER(SEARCH("*male*",GB175)),"male",""))</f>
        <v/>
      </c>
      <c r="FX175" s="97" t="str">
        <f>IF(GB175="","",IF(ISERROR(MID(GB175,FIND("male,",GB175)+6,(FIND(")",GB175)-(FIND("male,",GB175)+6))))=TRUE,"missing/error",MID(GB175,FIND("male,",GB175)+6,(FIND(")",GB175)-(FIND("male,",GB175)+6)))))</f>
        <v/>
      </c>
      <c r="FY175" s="98" t="str">
        <f>IF(FU175="","",(MID(FU175,(SEARCH("^^",SUBSTITUTE(FU175," ","^^",LEN(FU175)-LEN(SUBSTITUTE(FU175," ","")))))+1,99)&amp;"_"&amp;LEFT(FU175,FIND(" ",FU175)-1)&amp;"_"&amp;FV175))</f>
        <v/>
      </c>
      <c r="GA175" s="89"/>
      <c r="GB175" s="158"/>
      <c r="GC175" s="99"/>
      <c r="GD175" s="100"/>
      <c r="GE175" s="92"/>
      <c r="GF175" s="3"/>
      <c r="GG175" s="101"/>
      <c r="GH175" s="102"/>
      <c r="GI175" s="103"/>
      <c r="GJ175" s="97"/>
      <c r="GK175" s="104"/>
      <c r="GM175" s="3"/>
      <c r="GO175" s="99"/>
      <c r="GP175" s="100"/>
      <c r="GQ175" s="92"/>
      <c r="GR175" s="3"/>
      <c r="GS175" s="101"/>
      <c r="GT175" s="102"/>
      <c r="GU175" s="103"/>
      <c r="GV175" s="97"/>
      <c r="GW175" s="104"/>
      <c r="GY175" s="3"/>
      <c r="HA175" s="99"/>
      <c r="HB175" s="100"/>
      <c r="HC175" s="92"/>
      <c r="HD175" s="3"/>
      <c r="HE175" s="101"/>
      <c r="HF175" s="102"/>
      <c r="HG175" s="103"/>
      <c r="HH175" s="97"/>
      <c r="HI175" s="104"/>
      <c r="HK175" s="3"/>
      <c r="HM175" s="99"/>
      <c r="HN175" s="100"/>
      <c r="HO175" s="92"/>
      <c r="HP175" s="3"/>
      <c r="HQ175" s="101"/>
      <c r="HR175" s="102"/>
      <c r="HS175" s="103"/>
      <c r="HT175" s="97"/>
      <c r="HU175" s="104"/>
      <c r="HW175" s="3"/>
      <c r="HY175" s="99"/>
      <c r="HZ175" s="100"/>
      <c r="IA175" s="92"/>
      <c r="IB175" s="3"/>
      <c r="IC175" s="101"/>
      <c r="ID175" s="102"/>
      <c r="IE175" s="103"/>
      <c r="IF175" s="97"/>
      <c r="IG175" s="104"/>
      <c r="II175" s="3"/>
      <c r="IK175" s="99"/>
      <c r="IL175" s="100"/>
      <c r="IM175" s="92"/>
      <c r="IN175" s="3"/>
      <c r="IO175" s="101"/>
      <c r="IP175" s="102"/>
      <c r="IQ175" s="103"/>
      <c r="IR175" s="97"/>
      <c r="IS175" s="104"/>
      <c r="IU175" s="3"/>
      <c r="IW175" s="99"/>
      <c r="IX175" s="100"/>
      <c r="IY175" s="92"/>
      <c r="IZ175" s="3"/>
      <c r="JA175" s="101"/>
      <c r="JB175" s="102"/>
      <c r="JC175" s="103"/>
      <c r="JD175" s="97"/>
      <c r="JE175" s="104"/>
      <c r="JG175" s="3"/>
      <c r="JI175" s="99"/>
      <c r="JJ175" s="100"/>
      <c r="JK175" s="92"/>
      <c r="JL175" s="3"/>
      <c r="JM175" s="101"/>
      <c r="JN175" s="102"/>
      <c r="JO175" s="103"/>
      <c r="JP175" s="97"/>
      <c r="JQ175" s="104"/>
      <c r="JS175" s="3"/>
      <c r="JU175" s="99"/>
      <c r="JV175" s="100"/>
      <c r="JW175" s="92"/>
      <c r="JX175" s="3"/>
      <c r="JY175" s="101"/>
      <c r="JZ175" s="102"/>
      <c r="KA175" s="103"/>
      <c r="KB175" s="97"/>
      <c r="KC175" s="104"/>
      <c r="KE175" s="3"/>
    </row>
    <row r="176" spans="1:292" ht="13.5" customHeight="1">
      <c r="A176" s="16"/>
      <c r="B176" s="2" t="s">
        <v>1694</v>
      </c>
      <c r="C176" s="2" t="s">
        <v>1233</v>
      </c>
      <c r="E176" s="99"/>
      <c r="F176" s="100"/>
      <c r="G176" s="92"/>
      <c r="H176" s="93"/>
      <c r="I176" s="101"/>
      <c r="J176" s="102"/>
      <c r="K176" s="103"/>
      <c r="L176" s="97"/>
      <c r="M176" s="104"/>
      <c r="O176" s="89"/>
      <c r="P176" s="158"/>
      <c r="Q176" s="99"/>
      <c r="R176" s="100"/>
      <c r="S176" s="92"/>
      <c r="T176" s="93"/>
      <c r="U176" s="101"/>
      <c r="V176" s="102"/>
      <c r="W176" s="103"/>
      <c r="X176" s="97"/>
      <c r="Y176" s="104"/>
      <c r="AA176" s="89"/>
      <c r="AB176" s="158"/>
      <c r="AC176" s="99"/>
      <c r="AD176" s="100"/>
      <c r="AE176" s="92"/>
      <c r="AF176" s="93"/>
      <c r="AG176" s="101"/>
      <c r="AH176" s="102"/>
      <c r="AI176" s="103"/>
      <c r="AJ176" s="97"/>
      <c r="AK176" s="104"/>
      <c r="AM176" s="89"/>
      <c r="AN176" s="158"/>
      <c r="AO176" s="99"/>
      <c r="AP176" s="100"/>
      <c r="AQ176" s="92"/>
      <c r="AR176" s="93"/>
      <c r="AS176" s="101"/>
      <c r="AT176" s="102"/>
      <c r="AU176" s="103"/>
      <c r="AV176" s="97"/>
      <c r="AW176" s="104"/>
      <c r="AY176" s="89"/>
      <c r="AZ176" s="158"/>
      <c r="BA176" s="99"/>
      <c r="BB176" s="100"/>
      <c r="BC176" s="92"/>
      <c r="BD176" s="93"/>
      <c r="BE176" s="101"/>
      <c r="BF176" s="102"/>
      <c r="BG176" s="103"/>
      <c r="BH176" s="97"/>
      <c r="BI176" s="104"/>
      <c r="BK176" s="89"/>
      <c r="BL176" s="158"/>
      <c r="BM176" s="99"/>
      <c r="BN176" s="100"/>
      <c r="BO176" s="92"/>
      <c r="BP176" s="93"/>
      <c r="BQ176" s="101"/>
      <c r="BR176" s="102"/>
      <c r="BS176" s="103"/>
      <c r="BT176" s="97"/>
      <c r="BU176" s="104"/>
      <c r="BW176" s="89"/>
      <c r="BX176" s="158"/>
      <c r="BY176" s="99"/>
      <c r="BZ176" s="100"/>
      <c r="CA176" s="92"/>
      <c r="CB176" s="93"/>
      <c r="CC176" s="101"/>
      <c r="CD176" s="102"/>
      <c r="CE176" s="103"/>
      <c r="CF176" s="97"/>
      <c r="CG176" s="104"/>
      <c r="CI176" s="89"/>
      <c r="CJ176" s="158"/>
      <c r="CK176" s="99"/>
      <c r="CL176" s="100"/>
      <c r="CM176" s="92"/>
      <c r="CN176" s="93"/>
      <c r="CO176" s="101"/>
      <c r="CP176" s="102"/>
      <c r="CQ176" s="103"/>
      <c r="CR176" s="97"/>
      <c r="CS176" s="104"/>
      <c r="CU176" s="89"/>
      <c r="CV176" s="158"/>
      <c r="CW176" s="99"/>
      <c r="CX176" s="100"/>
      <c r="CY176" s="92"/>
      <c r="CZ176" s="93"/>
      <c r="DA176" s="101"/>
      <c r="DB176" s="102"/>
      <c r="DC176" s="103"/>
      <c r="DD176" s="97"/>
      <c r="DE176" s="104"/>
      <c r="DG176" s="89"/>
      <c r="DH176" s="158"/>
      <c r="DI176" s="99"/>
      <c r="DJ176" s="100"/>
      <c r="DK176" s="92"/>
      <c r="DL176" s="93"/>
      <c r="DM176" s="101"/>
      <c r="DN176" s="102"/>
      <c r="DO176" s="103"/>
      <c r="DP176" s="97"/>
      <c r="DQ176" s="104"/>
      <c r="DS176" s="89"/>
      <c r="DT176" s="158"/>
      <c r="DU176" s="90">
        <f>IF(DY176="","",DU$3)</f>
        <v>41923</v>
      </c>
      <c r="DV176" s="91" t="str">
        <f>IF(DY176="","",DU$1)</f>
        <v>Di Rupo I</v>
      </c>
      <c r="DW176" s="92">
        <f>IF(DY176="","",DU$2)</f>
        <v>40883</v>
      </c>
      <c r="DX176" s="93">
        <f>IF(DY176="","",DU$3)</f>
        <v>41923</v>
      </c>
      <c r="DY176" s="94" t="str">
        <f>IF(EF176="","",IF(ISNUMBER(SEARCH(":",EF176)),MID(EF176,FIND(":",EF176)+2,FIND("(",EF176)-FIND(":",EF176)-3),LEFT(EF176,FIND("(",EF176)-2)))</f>
        <v>Sabine Laruelle</v>
      </c>
      <c r="DZ176" s="95" t="str">
        <f>IF(EF176="","",MID(EF176,FIND("(",EF176)+1,4))</f>
        <v>1965</v>
      </c>
      <c r="EA176" s="96" t="str">
        <f>IF(ISNUMBER(SEARCH("*female*",EF176)),"female",IF(ISNUMBER(SEARCH("*male*",EF176)),"male",""))</f>
        <v>female</v>
      </c>
      <c r="EB176" s="97" t="s">
        <v>631</v>
      </c>
      <c r="EC176" s="98" t="str">
        <f>IF(DY176="","",(MID(DY176,(SEARCH("^^",SUBSTITUTE(DY176," ","^^",LEN(DY176)-LEN(SUBSTITUTE(DY176," ","")))))+1,99)&amp;"_"&amp;LEFT(DY176,FIND(" ",DY176)-1)&amp;"_"&amp;DZ176))</f>
        <v>Laruelle_Sabine_1965</v>
      </c>
      <c r="EE176" s="89"/>
      <c r="EF176" s="158" t="s">
        <v>1234</v>
      </c>
      <c r="EG176" s="90" t="str">
        <f>IF(EK176="","",EG$3)</f>
        <v/>
      </c>
      <c r="EH176" s="91" t="str">
        <f>IF(EK176="","",EG$1)</f>
        <v/>
      </c>
      <c r="EI176" s="92" t="str">
        <f>IF(EK176="","",EG$2)</f>
        <v/>
      </c>
      <c r="EJ176" s="93" t="str">
        <f>IF(EK176="","",EG$3)</f>
        <v/>
      </c>
      <c r="EK176" s="94" t="str">
        <f>IF(ER176="","",IF(ISNUMBER(SEARCH(":",ER176)),MID(ER176,FIND(":",ER176)+2,FIND("(",ER176)-FIND(":",ER176)-3),LEFT(ER176,FIND("(",ER176)-2)))</f>
        <v/>
      </c>
      <c r="EL176" s="95" t="str">
        <f>IF(ER176="","",MID(ER176,FIND("(",ER176)+1,4))</f>
        <v/>
      </c>
      <c r="EM176" s="96" t="str">
        <f>IF(ISNUMBER(SEARCH("*female*",ER176)),"female",IF(ISNUMBER(SEARCH("*male*",ER176)),"male",""))</f>
        <v/>
      </c>
      <c r="EN176" s="97" t="str">
        <f>IF(ER176="","",IF(ISERROR(MID(ER176,FIND("male,",ER176)+6,(FIND(")",ER176)-(FIND("male,",ER176)+6))))=TRUE,"missing/error",MID(ER176,FIND("male,",ER176)+6,(FIND(")",ER176)-(FIND("male,",ER176)+6)))))</f>
        <v/>
      </c>
      <c r="EO176" s="98" t="str">
        <f>IF(EK176="","",(MID(EK176,(SEARCH("^^",SUBSTITUTE(EK176," ","^^",LEN(EK176)-LEN(SUBSTITUTE(EK176," ","")))))+1,99)&amp;"_"&amp;LEFT(EK176,FIND(" ",EK176)-1)&amp;"_"&amp;EL176))</f>
        <v/>
      </c>
      <c r="EQ176" s="89"/>
      <c r="ER176" s="158"/>
      <c r="ES176" s="99"/>
      <c r="ET176" s="100"/>
      <c r="EU176" s="92"/>
      <c r="EV176" s="93"/>
      <c r="EW176" s="101"/>
      <c r="EX176" s="102"/>
      <c r="EY176" s="103"/>
      <c r="EZ176" s="97"/>
      <c r="FA176" s="104"/>
      <c r="FC176" s="89"/>
      <c r="FD176" s="158"/>
      <c r="FE176" s="90">
        <f t="shared" si="526"/>
        <v>45291</v>
      </c>
      <c r="FF176" s="91" t="str">
        <f t="shared" si="527"/>
        <v>De Croo I</v>
      </c>
      <c r="FG176" s="92">
        <f t="shared" si="528"/>
        <v>44105</v>
      </c>
      <c r="FH176" s="93">
        <f t="shared" si="529"/>
        <v>45291</v>
      </c>
      <c r="FI176" s="94" t="str">
        <f t="shared" si="530"/>
        <v>David Clarinval</v>
      </c>
      <c r="FJ176" s="95" t="str">
        <f t="shared" si="531"/>
        <v>1976</v>
      </c>
      <c r="FK176" s="96" t="str">
        <f t="shared" si="532"/>
        <v>male</v>
      </c>
      <c r="FL176" s="97" t="str">
        <f t="shared" si="533"/>
        <v>be_mr01</v>
      </c>
      <c r="FM176" s="98" t="str">
        <f t="shared" si="534"/>
        <v>Clarinval_David_1976</v>
      </c>
      <c r="FO176" s="89"/>
      <c r="FP176" s="158" t="s">
        <v>1623</v>
      </c>
      <c r="FQ176" s="90"/>
      <c r="FR176" s="91"/>
      <c r="FS176" s="92"/>
      <c r="FT176" s="93"/>
      <c r="FU176" s="94"/>
      <c r="FV176" s="95"/>
      <c r="FW176" s="96"/>
      <c r="FX176" s="97"/>
      <c r="FY176" s="98"/>
      <c r="GA176" s="89"/>
      <c r="GB176" s="158"/>
      <c r="GC176" s="99"/>
      <c r="GD176" s="100"/>
      <c r="GE176" s="92"/>
      <c r="GF176" s="93"/>
      <c r="GG176" s="101"/>
      <c r="GH176" s="102"/>
      <c r="GI176" s="103"/>
      <c r="GJ176" s="97"/>
      <c r="GK176" s="104"/>
      <c r="GM176" s="89"/>
      <c r="GN176" s="158"/>
      <c r="GO176" s="99"/>
      <c r="GP176" s="100"/>
      <c r="GQ176" s="92"/>
      <c r="GR176" s="93"/>
      <c r="GS176" s="101"/>
      <c r="GT176" s="102"/>
      <c r="GU176" s="103"/>
      <c r="GV176" s="97"/>
      <c r="GW176" s="104"/>
      <c r="GY176" s="89"/>
      <c r="GZ176" s="158"/>
      <c r="HA176" s="99"/>
      <c r="HB176" s="100"/>
      <c r="HC176" s="92"/>
      <c r="HD176" s="93"/>
      <c r="HE176" s="101"/>
      <c r="HF176" s="102"/>
      <c r="HG176" s="103"/>
      <c r="HH176" s="97"/>
      <c r="HI176" s="104"/>
      <c r="HK176" s="89"/>
      <c r="HL176" s="158"/>
      <c r="HM176" s="99"/>
      <c r="HN176" s="100"/>
      <c r="HO176" s="92"/>
      <c r="HP176" s="93"/>
      <c r="HQ176" s="101"/>
      <c r="HR176" s="102"/>
      <c r="HS176" s="103"/>
      <c r="HT176" s="97"/>
      <c r="HU176" s="104"/>
      <c r="HW176" s="89"/>
      <c r="HX176" s="158"/>
      <c r="HY176" s="99"/>
      <c r="HZ176" s="100"/>
      <c r="IA176" s="92"/>
      <c r="IB176" s="93"/>
      <c r="IC176" s="101"/>
      <c r="ID176" s="102"/>
      <c r="IE176" s="103"/>
      <c r="IF176" s="97"/>
      <c r="IG176" s="104"/>
      <c r="II176" s="89"/>
      <c r="IJ176" s="158"/>
      <c r="IK176" s="99"/>
      <c r="IL176" s="100"/>
      <c r="IM176" s="92"/>
      <c r="IN176" s="93"/>
      <c r="IO176" s="101"/>
      <c r="IP176" s="102"/>
      <c r="IQ176" s="103"/>
      <c r="IR176" s="97"/>
      <c r="IS176" s="104"/>
      <c r="IU176" s="89"/>
      <c r="IV176" s="158"/>
      <c r="IW176" s="99"/>
      <c r="IX176" s="100"/>
      <c r="IY176" s="92"/>
      <c r="IZ176" s="93"/>
      <c r="JA176" s="101"/>
      <c r="JB176" s="102"/>
      <c r="JC176" s="103"/>
      <c r="JD176" s="97"/>
      <c r="JE176" s="104"/>
      <c r="JG176" s="89"/>
      <c r="JH176" s="146"/>
      <c r="JI176" s="99"/>
      <c r="JJ176" s="100"/>
      <c r="JK176" s="92"/>
      <c r="JL176" s="93"/>
      <c r="JM176" s="101"/>
      <c r="JN176" s="102"/>
      <c r="JO176" s="103"/>
      <c r="JP176" s="97"/>
      <c r="JQ176" s="104"/>
      <c r="JS176" s="89"/>
      <c r="JT176" s="146"/>
      <c r="JU176" s="99"/>
      <c r="JV176" s="100"/>
      <c r="JW176" s="92"/>
      <c r="JX176" s="93"/>
      <c r="JY176" s="101"/>
      <c r="JZ176" s="102"/>
      <c r="KA176" s="103"/>
      <c r="KB176" s="97"/>
      <c r="KC176" s="104"/>
      <c r="KE176" s="89"/>
      <c r="KF176" s="146"/>
    </row>
    <row r="177" spans="1:292" ht="13.5" customHeight="1">
      <c r="A177" s="16"/>
      <c r="B177" s="2" t="s">
        <v>1695</v>
      </c>
      <c r="C177" s="2" t="s">
        <v>1543</v>
      </c>
      <c r="E177" s="99"/>
      <c r="F177" s="100"/>
      <c r="G177" s="92"/>
      <c r="H177" s="93"/>
      <c r="I177" s="101"/>
      <c r="J177" s="102"/>
      <c r="K177" s="103"/>
      <c r="L177" s="97"/>
      <c r="M177" s="104"/>
      <c r="O177" s="89"/>
      <c r="P177" s="158"/>
      <c r="Q177" s="99"/>
      <c r="R177" s="100"/>
      <c r="S177" s="92"/>
      <c r="T177" s="93"/>
      <c r="U177" s="101"/>
      <c r="V177" s="102"/>
      <c r="W177" s="103"/>
      <c r="X177" s="97"/>
      <c r="Y177" s="104"/>
      <c r="AA177" s="89"/>
      <c r="AB177" s="158"/>
      <c r="AC177" s="99"/>
      <c r="AD177" s="100"/>
      <c r="AE177" s="92"/>
      <c r="AF177" s="93"/>
      <c r="AG177" s="101"/>
      <c r="AH177" s="102"/>
      <c r="AI177" s="103"/>
      <c r="AJ177" s="97"/>
      <c r="AK177" s="104"/>
      <c r="AM177" s="89"/>
      <c r="AN177" s="158"/>
      <c r="AO177" s="99"/>
      <c r="AP177" s="100"/>
      <c r="AQ177" s="92"/>
      <c r="AR177" s="93"/>
      <c r="AS177" s="101"/>
      <c r="AT177" s="102"/>
      <c r="AU177" s="103"/>
      <c r="AV177" s="97"/>
      <c r="AW177" s="104"/>
      <c r="AY177" s="89"/>
      <c r="AZ177" s="158"/>
      <c r="BA177" s="99"/>
      <c r="BB177" s="100"/>
      <c r="BC177" s="92"/>
      <c r="BD177" s="93"/>
      <c r="BE177" s="101"/>
      <c r="BF177" s="102"/>
      <c r="BG177" s="103"/>
      <c r="BH177" s="97"/>
      <c r="BI177" s="104"/>
      <c r="BK177" s="89"/>
      <c r="BL177" s="158"/>
      <c r="BM177" s="99"/>
      <c r="BN177" s="100"/>
      <c r="BO177" s="92"/>
      <c r="BP177" s="93"/>
      <c r="BQ177" s="101"/>
      <c r="BR177" s="102"/>
      <c r="BS177" s="103"/>
      <c r="BT177" s="97"/>
      <c r="BU177" s="104"/>
      <c r="BW177" s="89"/>
      <c r="BX177" s="158"/>
      <c r="BY177" s="99"/>
      <c r="BZ177" s="100"/>
      <c r="CA177" s="92"/>
      <c r="CB177" s="93"/>
      <c r="CC177" s="101"/>
      <c r="CD177" s="102"/>
      <c r="CE177" s="103"/>
      <c r="CF177" s="97"/>
      <c r="CG177" s="104"/>
      <c r="CI177" s="89"/>
      <c r="CJ177" s="158"/>
      <c r="CK177" s="99"/>
      <c r="CL177" s="100"/>
      <c r="CM177" s="92"/>
      <c r="CN177" s="93"/>
      <c r="CO177" s="101"/>
      <c r="CP177" s="102"/>
      <c r="CQ177" s="103"/>
      <c r="CR177" s="97"/>
      <c r="CS177" s="104"/>
      <c r="CU177" s="89"/>
      <c r="CV177" s="158"/>
      <c r="CW177" s="99"/>
      <c r="CX177" s="100"/>
      <c r="CY177" s="92"/>
      <c r="CZ177" s="93"/>
      <c r="DA177" s="101"/>
      <c r="DB177" s="102"/>
      <c r="DC177" s="103"/>
      <c r="DD177" s="97"/>
      <c r="DE177" s="104"/>
      <c r="DG177" s="89"/>
      <c r="DH177" s="158"/>
      <c r="DI177" s="99"/>
      <c r="DJ177" s="100"/>
      <c r="DK177" s="92"/>
      <c r="DL177" s="93"/>
      <c r="DM177" s="101"/>
      <c r="DN177" s="102"/>
      <c r="DO177" s="103"/>
      <c r="DP177" s="97"/>
      <c r="DQ177" s="104"/>
      <c r="DS177" s="89"/>
      <c r="DT177" s="158"/>
      <c r="DU177" s="90"/>
      <c r="DV177" s="91"/>
      <c r="DW177" s="92"/>
      <c r="DX177" s="93"/>
      <c r="DY177" s="94"/>
      <c r="DZ177" s="95"/>
      <c r="EA177" s="96"/>
      <c r="EB177" s="97"/>
      <c r="EC177" s="98"/>
      <c r="EE177" s="89"/>
      <c r="EF177" s="158"/>
      <c r="EG177" s="90">
        <f>IF(EK177="","",EG$3)</f>
        <v>43765</v>
      </c>
      <c r="EH177" s="91" t="str">
        <f>IF(EK177="","",EG$1)</f>
        <v>Michel I</v>
      </c>
      <c r="EI177" s="92">
        <f>IF(EK177="","",EG$2)</f>
        <v>41923</v>
      </c>
      <c r="EJ177" s="93">
        <v>42942</v>
      </c>
      <c r="EK177" s="94" t="str">
        <f>IF(ER177="","",IF(ISNUMBER(SEARCH(":",ER177)),MID(ER177,FIND(":",ER177)+2,FIND("(",ER177)-FIND(":",ER177)-3),LEFT(ER177,FIND("(",ER177)-2)))</f>
        <v>Willy Borsus</v>
      </c>
      <c r="EL177" s="95" t="str">
        <f>IF(ER177="","",MID(ER177,FIND("(",ER177)+1,4))</f>
        <v>1962</v>
      </c>
      <c r="EM177" s="96" t="str">
        <f>IF(ISNUMBER(SEARCH("*female*",ER177)),"female",IF(ISNUMBER(SEARCH("*male*",ER177)),"male",""))</f>
        <v>male</v>
      </c>
      <c r="EN177" s="310" t="str">
        <f>IF(ER177="","",IF(ISERROR(MID(ER177,FIND("male,",ER177)+6,(FIND(")",ER177)-(FIND("male,",ER177)+6))))=TRUE,"missing/error",MID(ER177,FIND("male,",ER177)+6,(FIND(")",ER177)-(FIND("male,",ER177)+6)))))</f>
        <v>be_mr01</v>
      </c>
      <c r="EO177" s="98" t="str">
        <f>IF(EK177="","",(MID(EK177,(SEARCH("^^",SUBSTITUTE(EK177," ","^^",LEN(EK177)-LEN(SUBSTITUTE(EK177," ","")))))+1,99)&amp;"_"&amp;LEFT(EK177,FIND(" ",EK177)-1)&amp;"_"&amp;EL177))</f>
        <v>Borsus_Willy_1962</v>
      </c>
      <c r="EQ177" s="89"/>
      <c r="ER177" s="218" t="s">
        <v>1585</v>
      </c>
      <c r="ES177" s="99">
        <f>IF(EW177="","",ES$3)</f>
        <v>44105</v>
      </c>
      <c r="ET177" s="100" t="str">
        <f>IF(EW177="","",ES$1)</f>
        <v>Wilmes I</v>
      </c>
      <c r="EU177" s="92">
        <f>IF(EW177="","",ES$2)</f>
        <v>43765</v>
      </c>
      <c r="EV177" s="93">
        <f>IF(EW177="","",ES$3)</f>
        <v>44105</v>
      </c>
      <c r="EW177" s="101" t="str">
        <f>IF(FD177="","",IF(ISNUMBER(SEARCH(":",FD177)),MID(FD177,FIND(":",FD177)+2,FIND("(",FD177)-FIND(":",FD177)-3),LEFT(FD177,FIND("(",FD177)-2)))</f>
        <v>Denis Ducarme</v>
      </c>
      <c r="EX177" s="102" t="str">
        <f>IF(FD177="","",MID(FD177,FIND("(",FD177)+1,4))</f>
        <v>1973</v>
      </c>
      <c r="EY177" s="103" t="str">
        <f>IF(ISNUMBER(SEARCH("*female*",FD177)),"female",IF(ISNUMBER(SEARCH("*male*",FD177)),"male",""))</f>
        <v>male</v>
      </c>
      <c r="EZ177" s="97" t="str">
        <f>IF(FD177="","",IF(ISERROR(MID(FD177,FIND("male,",FD177)+6,(FIND(")",FD177)-(FIND("male,",FD177)+6))))=TRUE,"missing/error",MID(FD177,FIND("male,",FD177)+6,(FIND(")",FD177)-(FIND("male,",FD177)+6)))))</f>
        <v>be_mr01</v>
      </c>
      <c r="FA177" s="104" t="str">
        <f>IF(EW177="","",(MID(EW177,(SEARCH("^^",SUBSTITUTE(EW177," ","^^",LEN(EW177)-LEN(SUBSTITUTE(EW177," ","")))))+1,99)&amp;"_"&amp;LEFT(EW177,FIND(" ",EW177)-1)&amp;"_"&amp;EX177))</f>
        <v>Ducarme_Denis_1973</v>
      </c>
      <c r="FC177" s="89"/>
      <c r="FD177" s="218" t="s">
        <v>1604</v>
      </c>
      <c r="FE177" s="90" t="str">
        <f t="shared" si="526"/>
        <v/>
      </c>
      <c r="FF177" s="91" t="str">
        <f t="shared" si="527"/>
        <v/>
      </c>
      <c r="FG177" s="92" t="str">
        <f t="shared" si="528"/>
        <v/>
      </c>
      <c r="FH177" s="93" t="str">
        <f t="shared" si="529"/>
        <v/>
      </c>
      <c r="FI177" s="94" t="str">
        <f t="shared" si="530"/>
        <v/>
      </c>
      <c r="FJ177" s="95" t="str">
        <f t="shared" si="531"/>
        <v/>
      </c>
      <c r="FK177" s="96" t="str">
        <f t="shared" si="532"/>
        <v/>
      </c>
      <c r="FL177" s="97" t="str">
        <f t="shared" si="533"/>
        <v/>
      </c>
      <c r="FM177" s="98" t="str">
        <f t="shared" si="534"/>
        <v/>
      </c>
      <c r="FO177" s="89"/>
      <c r="FP177" s="217"/>
      <c r="FQ177" s="90"/>
      <c r="FR177" s="91"/>
      <c r="FS177" s="92"/>
      <c r="FT177" s="93"/>
      <c r="FU177" s="94"/>
      <c r="FV177" s="95"/>
      <c r="FW177" s="96"/>
      <c r="FX177" s="97"/>
      <c r="FY177" s="98"/>
      <c r="GA177" s="89"/>
      <c r="GB177" s="158"/>
      <c r="GC177" s="99"/>
      <c r="GD177" s="100"/>
      <c r="GE177" s="92"/>
      <c r="GF177" s="93"/>
      <c r="GG177" s="101"/>
      <c r="GH177" s="102"/>
      <c r="GI177" s="103"/>
      <c r="GJ177" s="97"/>
      <c r="GK177" s="104"/>
      <c r="GM177" s="89"/>
      <c r="GN177" s="158"/>
      <c r="GO177" s="99"/>
      <c r="GP177" s="100"/>
      <c r="GQ177" s="92"/>
      <c r="GR177" s="93"/>
      <c r="GS177" s="101"/>
      <c r="GT177" s="102"/>
      <c r="GU177" s="103"/>
      <c r="GV177" s="97"/>
      <c r="GW177" s="104"/>
      <c r="GY177" s="89"/>
      <c r="GZ177" s="158"/>
      <c r="HA177" s="99"/>
      <c r="HB177" s="100"/>
      <c r="HC177" s="92"/>
      <c r="HD177" s="93"/>
      <c r="HE177" s="101"/>
      <c r="HF177" s="102"/>
      <c r="HG177" s="103"/>
      <c r="HH177" s="97"/>
      <c r="HI177" s="104"/>
      <c r="HK177" s="89"/>
      <c r="HL177" s="158"/>
      <c r="HM177" s="99"/>
      <c r="HN177" s="100"/>
      <c r="HO177" s="92"/>
      <c r="HP177" s="93"/>
      <c r="HQ177" s="101"/>
      <c r="HR177" s="102"/>
      <c r="HS177" s="103"/>
      <c r="HT177" s="97"/>
      <c r="HU177" s="104"/>
      <c r="HW177" s="89"/>
      <c r="HX177" s="158"/>
      <c r="HY177" s="99"/>
      <c r="HZ177" s="100"/>
      <c r="IA177" s="92"/>
      <c r="IB177" s="93"/>
      <c r="IC177" s="101"/>
      <c r="ID177" s="102"/>
      <c r="IE177" s="103"/>
      <c r="IF177" s="97"/>
      <c r="IG177" s="104"/>
      <c r="II177" s="89"/>
      <c r="IJ177" s="158"/>
      <c r="IK177" s="99"/>
      <c r="IL177" s="100"/>
      <c r="IM177" s="92"/>
      <c r="IN177" s="93"/>
      <c r="IO177" s="101"/>
      <c r="IP177" s="102"/>
      <c r="IQ177" s="103"/>
      <c r="IR177" s="97"/>
      <c r="IS177" s="104"/>
      <c r="IU177" s="89"/>
      <c r="IV177" s="158"/>
      <c r="IW177" s="99"/>
      <c r="IX177" s="100"/>
      <c r="IY177" s="92"/>
      <c r="IZ177" s="93"/>
      <c r="JA177" s="101"/>
      <c r="JB177" s="102"/>
      <c r="JC177" s="103"/>
      <c r="JD177" s="97"/>
      <c r="JE177" s="104"/>
      <c r="JG177" s="89"/>
      <c r="JH177" s="146"/>
      <c r="JI177" s="99"/>
      <c r="JJ177" s="100"/>
      <c r="JK177" s="92"/>
      <c r="JL177" s="93"/>
      <c r="JM177" s="101"/>
      <c r="JN177" s="102"/>
      <c r="JO177" s="103"/>
      <c r="JP177" s="97"/>
      <c r="JQ177" s="104"/>
      <c r="JS177" s="89"/>
      <c r="JT177" s="146"/>
      <c r="JU177" s="99"/>
      <c r="JV177" s="100"/>
      <c r="JW177" s="92"/>
      <c r="JX177" s="93"/>
      <c r="JY177" s="101"/>
      <c r="JZ177" s="102"/>
      <c r="KA177" s="103"/>
      <c r="KB177" s="97"/>
      <c r="KC177" s="104"/>
      <c r="KE177" s="89"/>
      <c r="KF177" s="146"/>
    </row>
    <row r="178" spans="1:292" ht="13.5" customHeight="1">
      <c r="A178" s="16"/>
      <c r="B178" s="2" t="s">
        <v>1695</v>
      </c>
      <c r="C178" s="2" t="s">
        <v>1543</v>
      </c>
      <c r="E178" s="99"/>
      <c r="F178" s="100"/>
      <c r="G178" s="92"/>
      <c r="H178" s="93"/>
      <c r="I178" s="101"/>
      <c r="J178" s="102"/>
      <c r="K178" s="103"/>
      <c r="L178" s="97"/>
      <c r="M178" s="104"/>
      <c r="O178" s="89"/>
      <c r="P178" s="158"/>
      <c r="Q178" s="99"/>
      <c r="R178" s="100"/>
      <c r="S178" s="92"/>
      <c r="T178" s="93"/>
      <c r="U178" s="101"/>
      <c r="V178" s="102"/>
      <c r="W178" s="103"/>
      <c r="X178" s="97"/>
      <c r="Y178" s="104"/>
      <c r="AA178" s="89"/>
      <c r="AB178" s="158"/>
      <c r="AC178" s="99"/>
      <c r="AD178" s="100"/>
      <c r="AE178" s="92"/>
      <c r="AF178" s="93"/>
      <c r="AG178" s="101"/>
      <c r="AH178" s="102"/>
      <c r="AI178" s="103"/>
      <c r="AJ178" s="97"/>
      <c r="AK178" s="104"/>
      <c r="AM178" s="89"/>
      <c r="AN178" s="158"/>
      <c r="AO178" s="99"/>
      <c r="AP178" s="100"/>
      <c r="AQ178" s="92"/>
      <c r="AR178" s="93"/>
      <c r="AS178" s="101"/>
      <c r="AT178" s="102"/>
      <c r="AU178" s="103"/>
      <c r="AV178" s="97"/>
      <c r="AW178" s="104"/>
      <c r="AY178" s="89"/>
      <c r="AZ178" s="158"/>
      <c r="BA178" s="99"/>
      <c r="BB178" s="100"/>
      <c r="BC178" s="92"/>
      <c r="BD178" s="93"/>
      <c r="BE178" s="101"/>
      <c r="BF178" s="102"/>
      <c r="BG178" s="103"/>
      <c r="BH178" s="97"/>
      <c r="BI178" s="104"/>
      <c r="BK178" s="89"/>
      <c r="BL178" s="158"/>
      <c r="BM178" s="99"/>
      <c r="BN178" s="100"/>
      <c r="BO178" s="92"/>
      <c r="BP178" s="93"/>
      <c r="BQ178" s="101"/>
      <c r="BR178" s="102"/>
      <c r="BS178" s="103"/>
      <c r="BT178" s="97"/>
      <c r="BU178" s="104"/>
      <c r="BW178" s="89"/>
      <c r="BX178" s="158"/>
      <c r="BY178" s="99"/>
      <c r="BZ178" s="100"/>
      <c r="CA178" s="92"/>
      <c r="CB178" s="93"/>
      <c r="CC178" s="101"/>
      <c r="CD178" s="102"/>
      <c r="CE178" s="103"/>
      <c r="CF178" s="97"/>
      <c r="CG178" s="104"/>
      <c r="CI178" s="89"/>
      <c r="CJ178" s="158"/>
      <c r="CK178" s="99"/>
      <c r="CL178" s="100"/>
      <c r="CM178" s="92"/>
      <c r="CN178" s="93"/>
      <c r="CO178" s="101"/>
      <c r="CP178" s="102"/>
      <c r="CQ178" s="103"/>
      <c r="CR178" s="97"/>
      <c r="CS178" s="104"/>
      <c r="CU178" s="89"/>
      <c r="CV178" s="158"/>
      <c r="CW178" s="99"/>
      <c r="CX178" s="100"/>
      <c r="CY178" s="92"/>
      <c r="CZ178" s="93"/>
      <c r="DA178" s="101"/>
      <c r="DB178" s="102"/>
      <c r="DC178" s="103"/>
      <c r="DD178" s="97"/>
      <c r="DE178" s="104"/>
      <c r="DG178" s="89"/>
      <c r="DH178" s="158"/>
      <c r="DI178" s="99"/>
      <c r="DJ178" s="100"/>
      <c r="DK178" s="92"/>
      <c r="DL178" s="93"/>
      <c r="DM178" s="101"/>
      <c r="DN178" s="102"/>
      <c r="DO178" s="103"/>
      <c r="DP178" s="97"/>
      <c r="DQ178" s="104"/>
      <c r="DS178" s="89"/>
      <c r="DT178" s="158"/>
      <c r="DU178" s="90"/>
      <c r="DV178" s="91"/>
      <c r="DW178" s="92"/>
      <c r="DX178" s="93"/>
      <c r="DY178" s="94"/>
      <c r="DZ178" s="95"/>
      <c r="EA178" s="96"/>
      <c r="EB178" s="97"/>
      <c r="EC178" s="98"/>
      <c r="EE178" s="89"/>
      <c r="EF178" s="158"/>
      <c r="EG178" s="90">
        <f>IF(EK178="","",EG$3)</f>
        <v>43765</v>
      </c>
      <c r="EH178" s="91" t="str">
        <f>IF(EK178="","",EG$1)</f>
        <v>Michel I</v>
      </c>
      <c r="EI178" s="92">
        <v>42944</v>
      </c>
      <c r="EJ178" s="93">
        <f>IF(EK178="","",EG$3)</f>
        <v>43765</v>
      </c>
      <c r="EK178" s="94" t="str">
        <f>IF(ER178="","",IF(ISNUMBER(SEARCH(":",ER178)),MID(ER178,FIND(":",ER178)+2,FIND("(",ER178)-FIND(":",ER178)-3),LEFT(ER178,FIND("(",ER178)-2)))</f>
        <v>Denis Ducarme</v>
      </c>
      <c r="EL178" s="95" t="str">
        <f>IF(ER178="","",MID(ER178,FIND("(",ER178)+1,4))</f>
        <v>1973</v>
      </c>
      <c r="EM178" s="96" t="str">
        <f>IF(ISNUMBER(SEARCH("*female*",ER178)),"female",IF(ISNUMBER(SEARCH("*male*",ER178)),"male",""))</f>
        <v>male</v>
      </c>
      <c r="EN178" s="310" t="str">
        <f>IF(ER178="","",IF(ISERROR(MID(ER178,FIND("male,",ER178)+6,(FIND(")",ER178)-(FIND("male,",ER178)+6))))=TRUE,"missing/error",MID(ER178,FIND("male,",ER178)+6,(FIND(")",ER178)-(FIND("male,",ER178)+6)))))</f>
        <v>be_mr01</v>
      </c>
      <c r="EO178" s="98" t="str">
        <f>IF(EK178="","",(MID(EK178,(SEARCH("^^",SUBSTITUTE(EK178," ","^^",LEN(EK178)-LEN(SUBSTITUTE(EK178," ","")))))+1,99)&amp;"_"&amp;LEFT(EK178,FIND(" ",EK178)-1)&amp;"_"&amp;EL178))</f>
        <v>Ducarme_Denis_1973</v>
      </c>
      <c r="EQ178" s="89"/>
      <c r="ER178" s="218" t="s">
        <v>1604</v>
      </c>
      <c r="ES178" s="99"/>
      <c r="ET178" s="100"/>
      <c r="EU178" s="92"/>
      <c r="EV178" s="93"/>
      <c r="EW178" s="101"/>
      <c r="EX178" s="102"/>
      <c r="EY178" s="103"/>
      <c r="EZ178" s="97"/>
      <c r="FA178" s="104"/>
      <c r="FC178" s="89"/>
      <c r="FD178" s="158"/>
      <c r="FE178" s="90" t="str">
        <f t="shared" si="526"/>
        <v/>
      </c>
      <c r="FF178" s="91" t="str">
        <f t="shared" si="527"/>
        <v/>
      </c>
      <c r="FG178" s="92" t="str">
        <f t="shared" si="528"/>
        <v/>
      </c>
      <c r="FH178" s="93" t="str">
        <f t="shared" si="529"/>
        <v/>
      </c>
      <c r="FI178" s="94" t="str">
        <f t="shared" si="530"/>
        <v/>
      </c>
      <c r="FJ178" s="95" t="str">
        <f t="shared" si="531"/>
        <v/>
      </c>
      <c r="FK178" s="96" t="str">
        <f t="shared" si="532"/>
        <v/>
      </c>
      <c r="FL178" s="97" t="str">
        <f t="shared" si="533"/>
        <v/>
      </c>
      <c r="FM178" s="98" t="str">
        <f t="shared" si="534"/>
        <v/>
      </c>
      <c r="FO178" s="89"/>
      <c r="FP178" s="217"/>
      <c r="FQ178" s="90"/>
      <c r="FR178" s="91"/>
      <c r="FS178" s="92"/>
      <c r="FT178" s="93"/>
      <c r="FU178" s="94"/>
      <c r="FV178" s="95"/>
      <c r="FW178" s="96"/>
      <c r="FX178" s="97"/>
      <c r="FY178" s="98"/>
      <c r="GA178" s="89"/>
      <c r="GB178" s="158"/>
      <c r="GC178" s="99"/>
      <c r="GD178" s="100"/>
      <c r="GE178" s="92"/>
      <c r="GF178" s="93"/>
      <c r="GG178" s="101"/>
      <c r="GH178" s="102"/>
      <c r="GI178" s="103"/>
      <c r="GJ178" s="97"/>
      <c r="GK178" s="104"/>
      <c r="GM178" s="89"/>
      <c r="GN178" s="158"/>
      <c r="GO178" s="99"/>
      <c r="GP178" s="100"/>
      <c r="GQ178" s="92"/>
      <c r="GR178" s="93"/>
      <c r="GS178" s="101"/>
      <c r="GT178" s="102"/>
      <c r="GU178" s="103"/>
      <c r="GV178" s="97"/>
      <c r="GW178" s="104"/>
      <c r="GY178" s="89"/>
      <c r="GZ178" s="158"/>
      <c r="HA178" s="99"/>
      <c r="HB178" s="100"/>
      <c r="HC178" s="92"/>
      <c r="HD178" s="93"/>
      <c r="HE178" s="101"/>
      <c r="HF178" s="102"/>
      <c r="HG178" s="103"/>
      <c r="HH178" s="97"/>
      <c r="HI178" s="104"/>
      <c r="HK178" s="89"/>
      <c r="HL178" s="158"/>
      <c r="HM178" s="99"/>
      <c r="HN178" s="100"/>
      <c r="HO178" s="92"/>
      <c r="HP178" s="93"/>
      <c r="HQ178" s="101"/>
      <c r="HR178" s="102"/>
      <c r="HS178" s="103"/>
      <c r="HT178" s="97"/>
      <c r="HU178" s="104"/>
      <c r="HW178" s="89"/>
      <c r="HX178" s="158"/>
      <c r="HY178" s="99"/>
      <c r="HZ178" s="100"/>
      <c r="IA178" s="92"/>
      <c r="IB178" s="93"/>
      <c r="IC178" s="101"/>
      <c r="ID178" s="102"/>
      <c r="IE178" s="103"/>
      <c r="IF178" s="97"/>
      <c r="IG178" s="104"/>
      <c r="II178" s="89"/>
      <c r="IJ178" s="158"/>
      <c r="IK178" s="99"/>
      <c r="IL178" s="100"/>
      <c r="IM178" s="92"/>
      <c r="IN178" s="93"/>
      <c r="IO178" s="101"/>
      <c r="IP178" s="102"/>
      <c r="IQ178" s="103"/>
      <c r="IR178" s="97"/>
      <c r="IS178" s="104"/>
      <c r="IU178" s="89"/>
      <c r="IV178" s="158"/>
      <c r="IW178" s="99"/>
      <c r="IX178" s="100"/>
      <c r="IY178" s="92"/>
      <c r="IZ178" s="93"/>
      <c r="JA178" s="101"/>
      <c r="JB178" s="102"/>
      <c r="JC178" s="103"/>
      <c r="JD178" s="97"/>
      <c r="JE178" s="104"/>
      <c r="JG178" s="89"/>
      <c r="JH178" s="146"/>
      <c r="JI178" s="99"/>
      <c r="JJ178" s="100"/>
      <c r="JK178" s="92"/>
      <c r="JL178" s="93"/>
      <c r="JM178" s="101"/>
      <c r="JN178" s="102"/>
      <c r="JO178" s="103"/>
      <c r="JP178" s="97"/>
      <c r="JQ178" s="104"/>
      <c r="JS178" s="89"/>
      <c r="JT178" s="146"/>
      <c r="JU178" s="99"/>
      <c r="JV178" s="100"/>
      <c r="JW178" s="92"/>
      <c r="JX178" s="93"/>
      <c r="JY178" s="101"/>
      <c r="JZ178" s="102"/>
      <c r="KA178" s="103"/>
      <c r="KB178" s="97"/>
      <c r="KC178" s="104"/>
      <c r="KE178" s="89"/>
      <c r="KF178" s="146"/>
    </row>
    <row r="179" spans="1:292" ht="13.5" customHeight="1">
      <c r="A179" s="16"/>
      <c r="B179" s="2" t="s">
        <v>1703</v>
      </c>
      <c r="E179" s="99"/>
      <c r="F179" s="100"/>
      <c r="G179" s="92"/>
      <c r="H179" s="93"/>
      <c r="I179" s="101"/>
      <c r="J179" s="102"/>
      <c r="K179" s="103"/>
      <c r="L179" s="97"/>
      <c r="M179" s="104"/>
      <c r="O179" s="89"/>
      <c r="P179" s="158"/>
      <c r="Q179" s="99"/>
      <c r="R179" s="100"/>
      <c r="S179" s="92"/>
      <c r="T179" s="93"/>
      <c r="U179" s="101"/>
      <c r="V179" s="102"/>
      <c r="W179" s="103"/>
      <c r="X179" s="97"/>
      <c r="Y179" s="104"/>
      <c r="AA179" s="89"/>
      <c r="AB179" s="158"/>
      <c r="AC179" s="99"/>
      <c r="AD179" s="100"/>
      <c r="AE179" s="92"/>
      <c r="AF179" s="93"/>
      <c r="AG179" s="101"/>
      <c r="AH179" s="102"/>
      <c r="AI179" s="103"/>
      <c r="AJ179" s="97"/>
      <c r="AK179" s="104"/>
      <c r="AM179" s="89"/>
      <c r="AN179" s="158"/>
      <c r="AO179" s="99"/>
      <c r="AP179" s="100"/>
      <c r="AQ179" s="92"/>
      <c r="AR179" s="93"/>
      <c r="AS179" s="101"/>
      <c r="AT179" s="102"/>
      <c r="AU179" s="103"/>
      <c r="AV179" s="97"/>
      <c r="AW179" s="104"/>
      <c r="AY179" s="89"/>
      <c r="AZ179" s="158"/>
      <c r="BA179" s="99"/>
      <c r="BB179" s="100"/>
      <c r="BC179" s="92"/>
      <c r="BD179" s="93"/>
      <c r="BE179" s="101"/>
      <c r="BF179" s="102"/>
      <c r="BG179" s="103"/>
      <c r="BH179" s="97"/>
      <c r="BI179" s="104"/>
      <c r="BK179" s="89"/>
      <c r="BL179" s="158"/>
      <c r="BM179" s="99"/>
      <c r="BN179" s="100"/>
      <c r="BO179" s="92"/>
      <c r="BP179" s="93"/>
      <c r="BQ179" s="101"/>
      <c r="BR179" s="102"/>
      <c r="BS179" s="103"/>
      <c r="BT179" s="97"/>
      <c r="BU179" s="104"/>
      <c r="BW179" s="89"/>
      <c r="BX179" s="158"/>
      <c r="BY179" s="99"/>
      <c r="BZ179" s="100"/>
      <c r="CA179" s="92"/>
      <c r="CB179" s="93"/>
      <c r="CC179" s="101"/>
      <c r="CD179" s="102"/>
      <c r="CE179" s="103"/>
      <c r="CF179" s="97"/>
      <c r="CG179" s="104"/>
      <c r="CI179" s="89"/>
      <c r="CJ179" s="158"/>
      <c r="CK179" s="99"/>
      <c r="CL179" s="100"/>
      <c r="CM179" s="92"/>
      <c r="CN179" s="93"/>
      <c r="CO179" s="101"/>
      <c r="CP179" s="102"/>
      <c r="CQ179" s="103"/>
      <c r="CR179" s="97"/>
      <c r="CS179" s="104"/>
      <c r="CU179" s="89"/>
      <c r="CV179" s="158"/>
      <c r="CW179" s="99"/>
      <c r="CX179" s="100"/>
      <c r="CY179" s="92"/>
      <c r="CZ179" s="93"/>
      <c r="DA179" s="101"/>
      <c r="DB179" s="102"/>
      <c r="DC179" s="103"/>
      <c r="DD179" s="97"/>
      <c r="DE179" s="104"/>
      <c r="DG179" s="89"/>
      <c r="DH179" s="158"/>
      <c r="DI179" s="99"/>
      <c r="DJ179" s="100"/>
      <c r="DK179" s="92"/>
      <c r="DL179" s="93"/>
      <c r="DM179" s="101"/>
      <c r="DN179" s="102"/>
      <c r="DO179" s="103"/>
      <c r="DP179" s="97"/>
      <c r="DQ179" s="104"/>
      <c r="DS179" s="89"/>
      <c r="DT179" s="158"/>
      <c r="DU179" s="90"/>
      <c r="DV179" s="91"/>
      <c r="DW179" s="92"/>
      <c r="DX179" s="93"/>
      <c r="DY179" s="94"/>
      <c r="DZ179" s="95"/>
      <c r="EA179" s="96"/>
      <c r="EB179" s="97"/>
      <c r="EC179" s="98"/>
      <c r="EE179" s="89"/>
      <c r="EF179" s="158"/>
      <c r="EG179" s="90"/>
      <c r="EH179" s="91"/>
      <c r="EI179" s="92"/>
      <c r="EJ179" s="93"/>
      <c r="EK179" s="94"/>
      <c r="EL179" s="95"/>
      <c r="EM179" s="96"/>
      <c r="EN179" s="310"/>
      <c r="EO179" s="98"/>
      <c r="EQ179" s="89"/>
      <c r="ER179" s="218"/>
      <c r="ES179" s="99"/>
      <c r="ET179" s="100"/>
      <c r="EU179" s="92"/>
      <c r="EV179" s="93"/>
      <c r="EW179" s="101"/>
      <c r="EX179" s="102"/>
      <c r="EY179" s="103"/>
      <c r="EZ179" s="97"/>
      <c r="FA179" s="104"/>
      <c r="FC179" s="89"/>
      <c r="FD179" s="158"/>
      <c r="FE179" s="90">
        <f t="shared" si="526"/>
        <v>45291</v>
      </c>
      <c r="FF179" s="91" t="str">
        <f t="shared" si="527"/>
        <v>De Croo I</v>
      </c>
      <c r="FG179" s="92">
        <f t="shared" si="528"/>
        <v>44105</v>
      </c>
      <c r="FH179" s="93">
        <f t="shared" si="529"/>
        <v>45291</v>
      </c>
      <c r="FI179" s="94" t="str">
        <f t="shared" si="530"/>
        <v>Annelies Verlinden</v>
      </c>
      <c r="FJ179" s="95" t="str">
        <f t="shared" si="531"/>
        <v>1978</v>
      </c>
      <c r="FK179" s="96" t="str">
        <f t="shared" si="532"/>
        <v>female</v>
      </c>
      <c r="FL179" s="97" t="str">
        <f t="shared" si="533"/>
        <v>be_cvp01</v>
      </c>
      <c r="FM179" s="98" t="str">
        <f t="shared" si="534"/>
        <v>Verlinden_Annelies_1978</v>
      </c>
      <c r="FO179" s="89"/>
      <c r="FP179" s="158" t="s">
        <v>1627</v>
      </c>
      <c r="FQ179" s="90"/>
      <c r="FR179" s="91"/>
      <c r="FS179" s="92"/>
      <c r="FT179" s="93"/>
      <c r="FU179" s="94"/>
      <c r="FV179" s="95"/>
      <c r="FW179" s="96"/>
      <c r="FX179" s="97"/>
      <c r="FY179" s="98"/>
      <c r="GA179" s="89"/>
      <c r="GB179" s="158"/>
      <c r="GC179" s="99"/>
      <c r="GD179" s="100"/>
      <c r="GE179" s="92"/>
      <c r="GF179" s="93"/>
      <c r="GG179" s="101"/>
      <c r="GH179" s="102"/>
      <c r="GI179" s="103"/>
      <c r="GJ179" s="97"/>
      <c r="GK179" s="104"/>
      <c r="GM179" s="89"/>
      <c r="GN179" s="158"/>
      <c r="GO179" s="99"/>
      <c r="GP179" s="100"/>
      <c r="GQ179" s="92"/>
      <c r="GR179" s="93"/>
      <c r="GS179" s="101"/>
      <c r="GT179" s="102"/>
      <c r="GU179" s="103"/>
      <c r="GV179" s="97"/>
      <c r="GW179" s="104"/>
      <c r="GY179" s="89"/>
      <c r="GZ179" s="158"/>
      <c r="HA179" s="99"/>
      <c r="HB179" s="100"/>
      <c r="HC179" s="92"/>
      <c r="HD179" s="93"/>
      <c r="HE179" s="101"/>
      <c r="HF179" s="102"/>
      <c r="HG179" s="103"/>
      <c r="HH179" s="97"/>
      <c r="HI179" s="104"/>
      <c r="HK179" s="89"/>
      <c r="HL179" s="158"/>
      <c r="HM179" s="99"/>
      <c r="HN179" s="100"/>
      <c r="HO179" s="92"/>
      <c r="HP179" s="93"/>
      <c r="HQ179" s="101"/>
      <c r="HR179" s="102"/>
      <c r="HS179" s="103"/>
      <c r="HT179" s="97"/>
      <c r="HU179" s="104"/>
      <c r="HW179" s="89"/>
      <c r="HX179" s="158"/>
      <c r="HY179" s="99"/>
      <c r="HZ179" s="100"/>
      <c r="IA179" s="92"/>
      <c r="IB179" s="93"/>
      <c r="IC179" s="101"/>
      <c r="ID179" s="102"/>
      <c r="IE179" s="103"/>
      <c r="IF179" s="97"/>
      <c r="IG179" s="104"/>
      <c r="II179" s="89"/>
      <c r="IJ179" s="158"/>
      <c r="IK179" s="99"/>
      <c r="IL179" s="100"/>
      <c r="IM179" s="92"/>
      <c r="IN179" s="93"/>
      <c r="IO179" s="101"/>
      <c r="IP179" s="102"/>
      <c r="IQ179" s="103"/>
      <c r="IR179" s="97"/>
      <c r="IS179" s="104"/>
      <c r="IU179" s="89"/>
      <c r="IV179" s="158"/>
      <c r="IW179" s="99"/>
      <c r="IX179" s="100"/>
      <c r="IY179" s="92"/>
      <c r="IZ179" s="93"/>
      <c r="JA179" s="101"/>
      <c r="JB179" s="102"/>
      <c r="JC179" s="103"/>
      <c r="JD179" s="97"/>
      <c r="JE179" s="104"/>
      <c r="JG179" s="89"/>
      <c r="JH179" s="146"/>
      <c r="JI179" s="99"/>
      <c r="JJ179" s="100"/>
      <c r="JK179" s="92"/>
      <c r="JL179" s="93"/>
      <c r="JM179" s="101"/>
      <c r="JN179" s="102"/>
      <c r="JO179" s="103"/>
      <c r="JP179" s="97"/>
      <c r="JQ179" s="104"/>
      <c r="JS179" s="89"/>
      <c r="JT179" s="146"/>
      <c r="JU179" s="99"/>
      <c r="JV179" s="100"/>
      <c r="JW179" s="92"/>
      <c r="JX179" s="93"/>
      <c r="JY179" s="101"/>
      <c r="JZ179" s="102"/>
      <c r="KA179" s="103"/>
      <c r="KB179" s="97"/>
      <c r="KC179" s="104"/>
      <c r="KE179" s="89"/>
      <c r="KF179" s="146"/>
    </row>
    <row r="180" spans="1:292" ht="13.5" customHeight="1">
      <c r="A180" s="16"/>
      <c r="B180" s="2" t="s">
        <v>1697</v>
      </c>
      <c r="E180" s="99"/>
      <c r="F180" s="100"/>
      <c r="G180" s="92"/>
      <c r="H180" s="93"/>
      <c r="I180" s="101"/>
      <c r="J180" s="102"/>
      <c r="K180" s="103"/>
      <c r="L180" s="97"/>
      <c r="M180" s="104"/>
      <c r="O180" s="89"/>
      <c r="P180" s="158"/>
      <c r="Q180" s="99"/>
      <c r="R180" s="100"/>
      <c r="S180" s="92"/>
      <c r="T180" s="93"/>
      <c r="U180" s="101"/>
      <c r="V180" s="102"/>
      <c r="W180" s="103"/>
      <c r="X180" s="97"/>
      <c r="Y180" s="104"/>
      <c r="AA180" s="89"/>
      <c r="AB180" s="158"/>
      <c r="AC180" s="99"/>
      <c r="AD180" s="100"/>
      <c r="AE180" s="92"/>
      <c r="AF180" s="93"/>
      <c r="AG180" s="101"/>
      <c r="AH180" s="102"/>
      <c r="AI180" s="103"/>
      <c r="AJ180" s="97"/>
      <c r="AK180" s="104"/>
      <c r="AM180" s="89"/>
      <c r="AN180" s="158"/>
      <c r="AO180" s="99"/>
      <c r="AP180" s="100"/>
      <c r="AQ180" s="92"/>
      <c r="AR180" s="93"/>
      <c r="AS180" s="101"/>
      <c r="AT180" s="102"/>
      <c r="AU180" s="103"/>
      <c r="AV180" s="97"/>
      <c r="AW180" s="104"/>
      <c r="AY180" s="89"/>
      <c r="AZ180" s="158"/>
      <c r="BA180" s="99"/>
      <c r="BB180" s="100"/>
      <c r="BC180" s="92"/>
      <c r="BD180" s="93"/>
      <c r="BE180" s="101"/>
      <c r="BF180" s="102"/>
      <c r="BG180" s="103"/>
      <c r="BH180" s="97"/>
      <c r="BI180" s="104"/>
      <c r="BK180" s="89"/>
      <c r="BL180" s="158"/>
      <c r="BM180" s="99"/>
      <c r="BN180" s="100"/>
      <c r="BO180" s="92"/>
      <c r="BP180" s="93"/>
      <c r="BQ180" s="101"/>
      <c r="BR180" s="102"/>
      <c r="BS180" s="103"/>
      <c r="BT180" s="97"/>
      <c r="BU180" s="104"/>
      <c r="BW180" s="89"/>
      <c r="BX180" s="158"/>
      <c r="BY180" s="99"/>
      <c r="BZ180" s="100"/>
      <c r="CA180" s="92"/>
      <c r="CB180" s="93"/>
      <c r="CC180" s="101"/>
      <c r="CD180" s="102"/>
      <c r="CE180" s="103"/>
      <c r="CF180" s="97"/>
      <c r="CG180" s="104"/>
      <c r="CI180" s="89"/>
      <c r="CJ180" s="158"/>
      <c r="CK180" s="99"/>
      <c r="CL180" s="100"/>
      <c r="CM180" s="92"/>
      <c r="CN180" s="93"/>
      <c r="CO180" s="101"/>
      <c r="CP180" s="102"/>
      <c r="CQ180" s="103"/>
      <c r="CR180" s="97"/>
      <c r="CS180" s="104"/>
      <c r="CU180" s="89"/>
      <c r="CV180" s="158"/>
      <c r="CW180" s="99"/>
      <c r="CX180" s="100"/>
      <c r="CY180" s="92"/>
      <c r="CZ180" s="93"/>
      <c r="DA180" s="101"/>
      <c r="DB180" s="102"/>
      <c r="DC180" s="103"/>
      <c r="DD180" s="97"/>
      <c r="DE180" s="104"/>
      <c r="DG180" s="89"/>
      <c r="DH180" s="158"/>
      <c r="DI180" s="99"/>
      <c r="DJ180" s="100"/>
      <c r="DK180" s="92"/>
      <c r="DL180" s="93"/>
      <c r="DM180" s="101"/>
      <c r="DN180" s="102"/>
      <c r="DO180" s="103"/>
      <c r="DP180" s="97"/>
      <c r="DQ180" s="104"/>
      <c r="DS180" s="89"/>
      <c r="DT180" s="158"/>
      <c r="DU180" s="90"/>
      <c r="DV180" s="91"/>
      <c r="DW180" s="92"/>
      <c r="DX180" s="93"/>
      <c r="DY180" s="94"/>
      <c r="DZ180" s="95"/>
      <c r="EA180" s="96"/>
      <c r="EB180" s="97"/>
      <c r="EC180" s="98"/>
      <c r="EE180" s="89"/>
      <c r="EF180" s="158"/>
      <c r="EG180" s="90"/>
      <c r="EH180" s="91"/>
      <c r="EI180" s="92"/>
      <c r="EJ180" s="93"/>
      <c r="EK180" s="94"/>
      <c r="EL180" s="95"/>
      <c r="EM180" s="96"/>
      <c r="EN180" s="310"/>
      <c r="EO180" s="98"/>
      <c r="EQ180" s="89"/>
      <c r="ER180" s="218"/>
      <c r="ES180" s="99"/>
      <c r="ET180" s="100"/>
      <c r="EU180" s="92"/>
      <c r="EV180" s="93"/>
      <c r="EW180" s="101"/>
      <c r="EX180" s="102"/>
      <c r="EY180" s="103"/>
      <c r="EZ180" s="97"/>
      <c r="FA180" s="104"/>
      <c r="FC180" s="89"/>
      <c r="FD180" s="158"/>
      <c r="FE180" s="90">
        <f t="shared" si="526"/>
        <v>45291</v>
      </c>
      <c r="FF180" s="91" t="str">
        <f t="shared" si="527"/>
        <v>De Croo I</v>
      </c>
      <c r="FG180" s="92">
        <f t="shared" si="528"/>
        <v>44105</v>
      </c>
      <c r="FH180" s="93">
        <f t="shared" si="529"/>
        <v>45291</v>
      </c>
      <c r="FI180" s="94" t="str">
        <f t="shared" si="530"/>
        <v>David Clarinval</v>
      </c>
      <c r="FJ180" s="95" t="str">
        <f t="shared" si="531"/>
        <v>1976</v>
      </c>
      <c r="FK180" s="96" t="str">
        <f t="shared" si="532"/>
        <v>male</v>
      </c>
      <c r="FL180" s="97" t="str">
        <f t="shared" si="533"/>
        <v>be_mr01</v>
      </c>
      <c r="FM180" s="98" t="str">
        <f t="shared" si="534"/>
        <v>Clarinval_David_1976</v>
      </c>
      <c r="FO180" s="89"/>
      <c r="FP180" s="158" t="s">
        <v>1623</v>
      </c>
      <c r="FQ180" s="90"/>
      <c r="FR180" s="91"/>
      <c r="FS180" s="92"/>
      <c r="FT180" s="93"/>
      <c r="FU180" s="94"/>
      <c r="FV180" s="95"/>
      <c r="FW180" s="96"/>
      <c r="FX180" s="97"/>
      <c r="FY180" s="98"/>
      <c r="GA180" s="89"/>
      <c r="GB180" s="158"/>
      <c r="GC180" s="99"/>
      <c r="GD180" s="100"/>
      <c r="GE180" s="92"/>
      <c r="GF180" s="93"/>
      <c r="GG180" s="101"/>
      <c r="GH180" s="102"/>
      <c r="GI180" s="103"/>
      <c r="GJ180" s="97"/>
      <c r="GK180" s="104"/>
      <c r="GM180" s="89"/>
      <c r="GN180" s="158"/>
      <c r="GO180" s="99"/>
      <c r="GP180" s="100"/>
      <c r="GQ180" s="92"/>
      <c r="GR180" s="93"/>
      <c r="GS180" s="101"/>
      <c r="GT180" s="102"/>
      <c r="GU180" s="103"/>
      <c r="GV180" s="97"/>
      <c r="GW180" s="104"/>
      <c r="GY180" s="89"/>
      <c r="GZ180" s="158"/>
      <c r="HA180" s="99"/>
      <c r="HB180" s="100"/>
      <c r="HC180" s="92"/>
      <c r="HD180" s="93"/>
      <c r="HE180" s="101"/>
      <c r="HF180" s="102"/>
      <c r="HG180" s="103"/>
      <c r="HH180" s="97"/>
      <c r="HI180" s="104"/>
      <c r="HK180" s="89"/>
      <c r="HL180" s="158"/>
      <c r="HM180" s="99"/>
      <c r="HN180" s="100"/>
      <c r="HO180" s="92"/>
      <c r="HP180" s="93"/>
      <c r="HQ180" s="101"/>
      <c r="HR180" s="102"/>
      <c r="HS180" s="103"/>
      <c r="HT180" s="97"/>
      <c r="HU180" s="104"/>
      <c r="HW180" s="89"/>
      <c r="HX180" s="158"/>
      <c r="HY180" s="99"/>
      <c r="HZ180" s="100"/>
      <c r="IA180" s="92"/>
      <c r="IB180" s="93"/>
      <c r="IC180" s="101"/>
      <c r="ID180" s="102"/>
      <c r="IE180" s="103"/>
      <c r="IF180" s="97"/>
      <c r="IG180" s="104"/>
      <c r="II180" s="89"/>
      <c r="IJ180" s="158"/>
      <c r="IK180" s="99"/>
      <c r="IL180" s="100"/>
      <c r="IM180" s="92"/>
      <c r="IN180" s="93"/>
      <c r="IO180" s="101"/>
      <c r="IP180" s="102"/>
      <c r="IQ180" s="103"/>
      <c r="IR180" s="97"/>
      <c r="IS180" s="104"/>
      <c r="IU180" s="89"/>
      <c r="IV180" s="158"/>
      <c r="IW180" s="99"/>
      <c r="IX180" s="100"/>
      <c r="IY180" s="92"/>
      <c r="IZ180" s="93"/>
      <c r="JA180" s="101"/>
      <c r="JB180" s="102"/>
      <c r="JC180" s="103"/>
      <c r="JD180" s="97"/>
      <c r="JE180" s="104"/>
      <c r="JG180" s="89"/>
      <c r="JH180" s="146"/>
      <c r="JI180" s="99"/>
      <c r="JJ180" s="100"/>
      <c r="JK180" s="92"/>
      <c r="JL180" s="93"/>
      <c r="JM180" s="101"/>
      <c r="JN180" s="102"/>
      <c r="JO180" s="103"/>
      <c r="JP180" s="97"/>
      <c r="JQ180" s="104"/>
      <c r="JS180" s="89"/>
      <c r="JT180" s="146"/>
      <c r="JU180" s="99"/>
      <c r="JV180" s="100"/>
      <c r="JW180" s="92"/>
      <c r="JX180" s="93"/>
      <c r="JY180" s="101"/>
      <c r="JZ180" s="102"/>
      <c r="KA180" s="103"/>
      <c r="KB180" s="97"/>
      <c r="KC180" s="104"/>
      <c r="KE180" s="89"/>
      <c r="KF180" s="146"/>
    </row>
    <row r="181" spans="1:292" ht="13.5" customHeight="1">
      <c r="A181" s="16"/>
      <c r="B181" s="2" t="s">
        <v>1105</v>
      </c>
      <c r="C181" s="2" t="s">
        <v>1106</v>
      </c>
      <c r="E181" s="99"/>
      <c r="F181" s="100"/>
      <c r="G181" s="92"/>
      <c r="H181" s="3"/>
      <c r="I181" s="101" t="s">
        <v>292</v>
      </c>
      <c r="J181" s="102"/>
      <c r="K181" s="103"/>
      <c r="L181" s="97"/>
      <c r="M181" s="104" t="s">
        <v>292</v>
      </c>
      <c r="O181" s="3"/>
      <c r="Q181" s="99"/>
      <c r="R181" s="100"/>
      <c r="S181" s="92"/>
      <c r="T181" s="3"/>
      <c r="U181" s="101" t="s">
        <v>292</v>
      </c>
      <c r="V181" s="102"/>
      <c r="W181" s="103"/>
      <c r="X181" s="97"/>
      <c r="Y181" s="104" t="s">
        <v>292</v>
      </c>
      <c r="AA181" s="3"/>
      <c r="AC181" s="99"/>
      <c r="AD181" s="100"/>
      <c r="AE181" s="92"/>
      <c r="AF181" s="3"/>
      <c r="AG181" s="101" t="s">
        <v>292</v>
      </c>
      <c r="AH181" s="102"/>
      <c r="AI181" s="103"/>
      <c r="AJ181" s="97"/>
      <c r="AK181" s="104" t="s">
        <v>292</v>
      </c>
      <c r="AM181" s="3"/>
      <c r="AO181" s="99">
        <v>35065</v>
      </c>
      <c r="AP181" s="100" t="s">
        <v>439</v>
      </c>
      <c r="AQ181" s="92">
        <v>34873</v>
      </c>
      <c r="AR181" s="3">
        <v>36354</v>
      </c>
      <c r="AS181" s="101" t="s">
        <v>1064</v>
      </c>
      <c r="AT181" s="102">
        <v>1949</v>
      </c>
      <c r="AU181" s="103" t="s">
        <v>790</v>
      </c>
      <c r="AV181" s="97" t="s">
        <v>323</v>
      </c>
      <c r="AW181" s="104" t="s">
        <v>1065</v>
      </c>
      <c r="AY181" s="3"/>
      <c r="BA181" s="99"/>
      <c r="BB181" s="100"/>
      <c r="BC181" s="92"/>
      <c r="BD181" s="3"/>
      <c r="BE181" s="101" t="s">
        <v>292</v>
      </c>
      <c r="BF181" s="102"/>
      <c r="BG181" s="103"/>
      <c r="BH181" s="97"/>
      <c r="BI181" s="104" t="s">
        <v>292</v>
      </c>
      <c r="BK181" s="3"/>
      <c r="BM181" s="99"/>
      <c r="BN181" s="100"/>
      <c r="BO181" s="92"/>
      <c r="BP181" s="3"/>
      <c r="BQ181" s="101" t="s">
        <v>292</v>
      </c>
      <c r="BR181" s="102"/>
      <c r="BS181" s="103"/>
      <c r="BT181" s="97"/>
      <c r="BU181" s="104" t="s">
        <v>292</v>
      </c>
      <c r="BW181" s="3"/>
      <c r="BY181" s="99"/>
      <c r="BZ181" s="100"/>
      <c r="CA181" s="92"/>
      <c r="CB181" s="3"/>
      <c r="CC181" s="101" t="s">
        <v>292</v>
      </c>
      <c r="CD181" s="102"/>
      <c r="CE181" s="103"/>
      <c r="CF181" s="97"/>
      <c r="CG181" s="104" t="s">
        <v>292</v>
      </c>
      <c r="CI181" s="3"/>
      <c r="CK181" s="99"/>
      <c r="CL181" s="100"/>
      <c r="CM181" s="92"/>
      <c r="CN181" s="3"/>
      <c r="CO181" s="101" t="s">
        <v>292</v>
      </c>
      <c r="CP181" s="102"/>
      <c r="CQ181" s="103"/>
      <c r="CR181" s="97"/>
      <c r="CS181" s="104" t="s">
        <v>292</v>
      </c>
      <c r="CU181" s="3"/>
      <c r="CW181" s="99"/>
      <c r="CX181" s="100"/>
      <c r="CY181" s="92"/>
      <c r="CZ181" s="3"/>
      <c r="DA181" s="101" t="s">
        <v>292</v>
      </c>
      <c r="DB181" s="102"/>
      <c r="DC181" s="103"/>
      <c r="DD181" s="97"/>
      <c r="DE181" s="104" t="s">
        <v>292</v>
      </c>
      <c r="DG181" s="3"/>
      <c r="DI181" s="99"/>
      <c r="DJ181" s="100"/>
      <c r="DK181" s="92"/>
      <c r="DL181" s="3"/>
      <c r="DM181" s="101" t="s">
        <v>292</v>
      </c>
      <c r="DN181" s="102"/>
      <c r="DO181" s="103"/>
      <c r="DP181" s="97"/>
      <c r="DQ181" s="104" t="s">
        <v>292</v>
      </c>
      <c r="DS181" s="3"/>
      <c r="DU181" s="90" t="str">
        <f t="shared" ref="DU181:DU189" si="541">IF(DY181="","",DU$3)</f>
        <v/>
      </c>
      <c r="DV181" s="91" t="str">
        <f t="shared" ref="DV181:DV189" si="542">IF(DY181="","",DU$1)</f>
        <v/>
      </c>
      <c r="DW181" s="92" t="str">
        <f t="shared" ref="DW181:DW189" si="543">IF(DY181="","",DU$2)</f>
        <v/>
      </c>
      <c r="DX181" s="93" t="str">
        <f t="shared" ref="DX181:DX189" si="544">IF(DY181="","",DU$3)</f>
        <v/>
      </c>
      <c r="DY181" s="94" t="str">
        <f t="shared" ref="DY181:DY189" si="545">IF(EF181="","",IF(ISNUMBER(SEARCH(":",EF181)),MID(EF181,FIND(":",EF181)+2,FIND("(",EF181)-FIND(":",EF181)-3),LEFT(EF181,FIND("(",EF181)-2)))</f>
        <v/>
      </c>
      <c r="DZ181" s="95" t="str">
        <f t="shared" ref="DZ181:DZ189" si="546">IF(EF181="","",MID(EF181,FIND("(",EF181)+1,4))</f>
        <v/>
      </c>
      <c r="EA181" s="96" t="str">
        <f t="shared" ref="EA181:EA189" si="547">IF(ISNUMBER(SEARCH("*female*",EF181)),"female",IF(ISNUMBER(SEARCH("*male*",EF181)),"male",""))</f>
        <v/>
      </c>
      <c r="EB181" s="97" t="s">
        <v>292</v>
      </c>
      <c r="EC181" s="98" t="str">
        <f t="shared" ref="EC181:EC189" si="548">IF(DY181="","",(MID(DY181,(SEARCH("^^",SUBSTITUTE(DY181," ","^^",LEN(DY181)-LEN(SUBSTITUTE(DY181," ","")))))+1,99)&amp;"_"&amp;LEFT(DY181,FIND(" ",DY181)-1)&amp;"_"&amp;DZ181))</f>
        <v/>
      </c>
      <c r="EE181" s="89"/>
      <c r="EG181" s="90" t="str">
        <f t="shared" ref="EG181:EG190" si="549">IF(EK181="","",EG$3)</f>
        <v/>
      </c>
      <c r="EH181" s="91" t="str">
        <f t="shared" ref="EH181:EH190" si="550">IF(EK181="","",EG$1)</f>
        <v/>
      </c>
      <c r="EI181" s="92" t="str">
        <f t="shared" ref="EI181:EI190" si="551">IF(EK181="","",EG$2)</f>
        <v/>
      </c>
      <c r="EJ181" s="93" t="str">
        <f t="shared" ref="EJ181:EJ190" si="552">IF(EK181="","",EG$3)</f>
        <v/>
      </c>
      <c r="EK181" s="94" t="str">
        <f t="shared" ref="EK181:EK190" si="553">IF(ER181="","",IF(ISNUMBER(SEARCH(":",ER181)),MID(ER181,FIND(":",ER181)+2,FIND("(",ER181)-FIND(":",ER181)-3),LEFT(ER181,FIND("(",ER181)-2)))</f>
        <v/>
      </c>
      <c r="EL181" s="95" t="str">
        <f t="shared" ref="EL181:EL190" si="554">IF(ER181="","",MID(ER181,FIND("(",ER181)+1,4))</f>
        <v/>
      </c>
      <c r="EM181" s="96" t="str">
        <f t="shared" ref="EM181:EM190" si="555">IF(ISNUMBER(SEARCH("*female*",ER181)),"female",IF(ISNUMBER(SEARCH("*male*",ER181)),"male",""))</f>
        <v/>
      </c>
      <c r="EN181" s="97" t="str">
        <f t="shared" ref="EN181:EN190" si="556">IF(ER181="","",IF(ISERROR(MID(ER181,FIND("male,",ER181)+6,(FIND(")",ER181)-(FIND("male,",ER181)+6))))=TRUE,"missing/error",MID(ER181,FIND("male,",ER181)+6,(FIND(")",ER181)-(FIND("male,",ER181)+6)))))</f>
        <v/>
      </c>
      <c r="EO181" s="98" t="str">
        <f t="shared" ref="EO181:EO190" si="557">IF(EK181="","",(MID(EK181,(SEARCH("^^",SUBSTITUTE(EK181," ","^^",LEN(EK181)-LEN(SUBSTITUTE(EK181," ","")))))+1,99)&amp;"_"&amp;LEFT(EK181,FIND(" ",EK181)-1)&amp;"_"&amp;EL181))</f>
        <v/>
      </c>
      <c r="EQ181" s="89"/>
      <c r="ES181" s="99"/>
      <c r="ET181" s="100"/>
      <c r="EU181" s="92"/>
      <c r="EV181" s="3"/>
      <c r="EW181" s="101"/>
      <c r="EX181" s="102"/>
      <c r="EY181" s="103"/>
      <c r="EZ181" s="97"/>
      <c r="FA181" s="104"/>
      <c r="FC181" s="3"/>
      <c r="FE181" s="90" t="str">
        <f t="shared" si="526"/>
        <v/>
      </c>
      <c r="FF181" s="91" t="str">
        <f t="shared" si="527"/>
        <v/>
      </c>
      <c r="FG181" s="92" t="str">
        <f t="shared" si="528"/>
        <v/>
      </c>
      <c r="FH181" s="93" t="str">
        <f t="shared" si="529"/>
        <v/>
      </c>
      <c r="FI181" s="94" t="str">
        <f t="shared" si="530"/>
        <v/>
      </c>
      <c r="FJ181" s="95" t="str">
        <f t="shared" si="531"/>
        <v/>
      </c>
      <c r="FK181" s="96" t="str">
        <f t="shared" si="532"/>
        <v/>
      </c>
      <c r="FL181" s="97" t="str">
        <f t="shared" si="533"/>
        <v/>
      </c>
      <c r="FM181" s="98" t="str">
        <f t="shared" si="534"/>
        <v/>
      </c>
      <c r="FO181" s="89"/>
      <c r="FP181" s="217"/>
      <c r="FQ181" s="90" t="str">
        <f>IF(FU181="","",#REF!)</f>
        <v/>
      </c>
      <c r="FR181" s="91" t="str">
        <f t="shared" ref="FR181:FR190" si="558">IF(FU181="","",FQ$1)</f>
        <v/>
      </c>
      <c r="FS181" s="92"/>
      <c r="FT181" s="93"/>
      <c r="FU181" s="94" t="str">
        <f t="shared" ref="FU181:FU190" si="559">IF(GB181="","",IF(ISNUMBER(SEARCH(":",GB181)),MID(GB181,FIND(":",GB181)+2,FIND("(",GB181)-FIND(":",GB181)-3),LEFT(GB181,FIND("(",GB181)-2)))</f>
        <v/>
      </c>
      <c r="FV181" s="95" t="str">
        <f t="shared" ref="FV181:FV190" si="560">IF(GB181="","",MID(GB181,FIND("(",GB181)+1,4))</f>
        <v/>
      </c>
      <c r="FW181" s="96" t="str">
        <f t="shared" ref="FW181:FW190" si="561">IF(ISNUMBER(SEARCH("*female*",GB181)),"female",IF(ISNUMBER(SEARCH("*male*",GB181)),"male",""))</f>
        <v/>
      </c>
      <c r="FX181" s="97" t="str">
        <f t="shared" ref="FX181:FX190" si="562">IF(GB181="","",IF(ISERROR(MID(GB181,FIND("male,",GB181)+6,(FIND(")",GB181)-(FIND("male,",GB181)+6))))=TRUE,"missing/error",MID(GB181,FIND("male,",GB181)+6,(FIND(")",GB181)-(FIND("male,",GB181)+6)))))</f>
        <v/>
      </c>
      <c r="FY181" s="98" t="str">
        <f t="shared" ref="FY181:FY190" si="563">IF(FU181="","",(MID(FU181,(SEARCH("^^",SUBSTITUTE(FU181," ","^^",LEN(FU181)-LEN(SUBSTITUTE(FU181," ","")))))+1,99)&amp;"_"&amp;LEFT(FU181,FIND(" ",FU181)-1)&amp;"_"&amp;FV181))</f>
        <v/>
      </c>
      <c r="GA181" s="89"/>
      <c r="GB181" s="158"/>
      <c r="GC181" s="99"/>
      <c r="GD181" s="100"/>
      <c r="GE181" s="92"/>
      <c r="GF181" s="3"/>
      <c r="GG181" s="101"/>
      <c r="GH181" s="102"/>
      <c r="GI181" s="103"/>
      <c r="GJ181" s="97"/>
      <c r="GK181" s="104"/>
      <c r="GM181" s="3"/>
      <c r="GO181" s="99"/>
      <c r="GP181" s="100"/>
      <c r="GQ181" s="92"/>
      <c r="GR181" s="3"/>
      <c r="GS181" s="101"/>
      <c r="GT181" s="102"/>
      <c r="GU181" s="103"/>
      <c r="GV181" s="97"/>
      <c r="GW181" s="104"/>
      <c r="GY181" s="3"/>
      <c r="HA181" s="99"/>
      <c r="HB181" s="100"/>
      <c r="HC181" s="92"/>
      <c r="HD181" s="3"/>
      <c r="HE181" s="101"/>
      <c r="HF181" s="102"/>
      <c r="HG181" s="103"/>
      <c r="HH181" s="97"/>
      <c r="HI181" s="104"/>
      <c r="HK181" s="3"/>
      <c r="HM181" s="99"/>
      <c r="HN181" s="100"/>
      <c r="HO181" s="92"/>
      <c r="HP181" s="3"/>
      <c r="HQ181" s="101"/>
      <c r="HR181" s="102"/>
      <c r="HS181" s="103"/>
      <c r="HT181" s="97"/>
      <c r="HU181" s="104"/>
      <c r="HW181" s="3"/>
      <c r="HY181" s="99"/>
      <c r="HZ181" s="100"/>
      <c r="IA181" s="92"/>
      <c r="IB181" s="3"/>
      <c r="IC181" s="101"/>
      <c r="ID181" s="102"/>
      <c r="IE181" s="103"/>
      <c r="IF181" s="97"/>
      <c r="IG181" s="104"/>
      <c r="II181" s="3"/>
      <c r="IK181" s="99"/>
      <c r="IL181" s="100"/>
      <c r="IM181" s="92"/>
      <c r="IN181" s="3"/>
      <c r="IO181" s="101"/>
      <c r="IP181" s="102"/>
      <c r="IQ181" s="103"/>
      <c r="IR181" s="97"/>
      <c r="IS181" s="104"/>
      <c r="IU181" s="3"/>
      <c r="IW181" s="99"/>
      <c r="IX181" s="100"/>
      <c r="IY181" s="92"/>
      <c r="IZ181" s="3"/>
      <c r="JA181" s="101"/>
      <c r="JB181" s="102"/>
      <c r="JC181" s="103"/>
      <c r="JD181" s="97"/>
      <c r="JE181" s="104"/>
      <c r="JG181" s="3"/>
      <c r="JI181" s="99"/>
      <c r="JJ181" s="100"/>
      <c r="JK181" s="92"/>
      <c r="JL181" s="3"/>
      <c r="JM181" s="101"/>
      <c r="JN181" s="102"/>
      <c r="JO181" s="103"/>
      <c r="JP181" s="97"/>
      <c r="JQ181" s="104"/>
      <c r="JS181" s="3"/>
      <c r="JU181" s="99"/>
      <c r="JV181" s="100"/>
      <c r="JW181" s="92"/>
      <c r="JX181" s="3"/>
      <c r="JY181" s="101"/>
      <c r="JZ181" s="102"/>
      <c r="KA181" s="103"/>
      <c r="KB181" s="97"/>
      <c r="KC181" s="104"/>
      <c r="KE181" s="3"/>
    </row>
    <row r="182" spans="1:292" ht="13.5" customHeight="1">
      <c r="A182" s="16"/>
      <c r="B182" s="2" t="s">
        <v>1107</v>
      </c>
      <c r="D182" s="2" t="s">
        <v>1108</v>
      </c>
      <c r="E182" s="99"/>
      <c r="F182" s="100"/>
      <c r="G182" s="92"/>
      <c r="H182" s="3"/>
      <c r="I182" s="101" t="s">
        <v>292</v>
      </c>
      <c r="J182" s="102"/>
      <c r="K182" s="103"/>
      <c r="L182" s="97"/>
      <c r="M182" s="104" t="s">
        <v>292</v>
      </c>
      <c r="O182" s="3"/>
      <c r="Q182" s="99"/>
      <c r="R182" s="100"/>
      <c r="S182" s="92"/>
      <c r="T182" s="3"/>
      <c r="U182" s="101" t="s">
        <v>292</v>
      </c>
      <c r="V182" s="102"/>
      <c r="W182" s="103"/>
      <c r="X182" s="97"/>
      <c r="Y182" s="104" t="s">
        <v>292</v>
      </c>
      <c r="AA182" s="3"/>
      <c r="AC182" s="99"/>
      <c r="AD182" s="100"/>
      <c r="AE182" s="92"/>
      <c r="AF182" s="3"/>
      <c r="AG182" s="101" t="s">
        <v>292</v>
      </c>
      <c r="AH182" s="102"/>
      <c r="AI182" s="103"/>
      <c r="AJ182" s="97"/>
      <c r="AK182" s="104" t="s">
        <v>292</v>
      </c>
      <c r="AM182" s="3"/>
      <c r="AO182" s="99"/>
      <c r="AP182" s="100"/>
      <c r="AQ182" s="92"/>
      <c r="AR182" s="3"/>
      <c r="AS182" s="101" t="s">
        <v>292</v>
      </c>
      <c r="AT182" s="102"/>
      <c r="AU182" s="103"/>
      <c r="AV182" s="97"/>
      <c r="AW182" s="104" t="s">
        <v>292</v>
      </c>
      <c r="AY182" s="3"/>
      <c r="BA182" s="99"/>
      <c r="BB182" s="100"/>
      <c r="BC182" s="92"/>
      <c r="BD182" s="3"/>
      <c r="BE182" s="101" t="s">
        <v>292</v>
      </c>
      <c r="BF182" s="102"/>
      <c r="BG182" s="103"/>
      <c r="BH182" s="97"/>
      <c r="BI182" s="104" t="s">
        <v>292</v>
      </c>
      <c r="BK182" s="3"/>
      <c r="BM182" s="99">
        <v>37987</v>
      </c>
      <c r="BN182" s="100" t="s">
        <v>441</v>
      </c>
      <c r="BO182" s="92">
        <v>37814</v>
      </c>
      <c r="BP182" s="3">
        <v>38188</v>
      </c>
      <c r="BQ182" s="101" t="s">
        <v>1109</v>
      </c>
      <c r="BR182" s="102">
        <v>1959</v>
      </c>
      <c r="BS182" s="103" t="s">
        <v>790</v>
      </c>
      <c r="BT182" s="97" t="s">
        <v>769</v>
      </c>
      <c r="BU182" s="104" t="s">
        <v>1110</v>
      </c>
      <c r="BW182" s="3" t="s">
        <v>814</v>
      </c>
      <c r="BY182" s="99"/>
      <c r="BZ182" s="100"/>
      <c r="CA182" s="92"/>
      <c r="CB182" s="3"/>
      <c r="CC182" s="101" t="s">
        <v>292</v>
      </c>
      <c r="CD182" s="102"/>
      <c r="CE182" s="103"/>
      <c r="CF182" s="97"/>
      <c r="CG182" s="104" t="s">
        <v>292</v>
      </c>
      <c r="CI182" s="3"/>
      <c r="CK182" s="99"/>
      <c r="CL182" s="100"/>
      <c r="CM182" s="92"/>
      <c r="CN182" s="3"/>
      <c r="CO182" s="101" t="s">
        <v>292</v>
      </c>
      <c r="CP182" s="102"/>
      <c r="CQ182" s="103"/>
      <c r="CR182" s="97"/>
      <c r="CS182" s="104" t="s">
        <v>292</v>
      </c>
      <c r="CU182" s="3"/>
      <c r="CW182" s="99"/>
      <c r="CX182" s="100"/>
      <c r="CY182" s="92"/>
      <c r="CZ182" s="3"/>
      <c r="DA182" s="101" t="s">
        <v>292</v>
      </c>
      <c r="DB182" s="102"/>
      <c r="DC182" s="103"/>
      <c r="DD182" s="97"/>
      <c r="DE182" s="104" t="s">
        <v>292</v>
      </c>
      <c r="DG182" s="3"/>
      <c r="DI182" s="99"/>
      <c r="DJ182" s="100"/>
      <c r="DK182" s="92"/>
      <c r="DL182" s="3"/>
      <c r="DM182" s="101" t="s">
        <v>292</v>
      </c>
      <c r="DN182" s="102"/>
      <c r="DO182" s="103"/>
      <c r="DP182" s="97"/>
      <c r="DQ182" s="104" t="s">
        <v>292</v>
      </c>
      <c r="DS182" s="3"/>
      <c r="DU182" s="90" t="str">
        <f t="shared" si="541"/>
        <v/>
      </c>
      <c r="DV182" s="91" t="str">
        <f t="shared" si="542"/>
        <v/>
      </c>
      <c r="DW182" s="92" t="str">
        <f t="shared" si="543"/>
        <v/>
      </c>
      <c r="DX182" s="93" t="str">
        <f t="shared" si="544"/>
        <v/>
      </c>
      <c r="DY182" s="94" t="str">
        <f t="shared" si="545"/>
        <v/>
      </c>
      <c r="DZ182" s="95" t="str">
        <f t="shared" si="546"/>
        <v/>
      </c>
      <c r="EA182" s="96" t="str">
        <f t="shared" si="547"/>
        <v/>
      </c>
      <c r="EB182" s="97" t="s">
        <v>292</v>
      </c>
      <c r="EC182" s="98" t="str">
        <f t="shared" si="548"/>
        <v/>
      </c>
      <c r="EE182" s="89"/>
      <c r="EG182" s="90" t="str">
        <f t="shared" si="549"/>
        <v/>
      </c>
      <c r="EH182" s="91" t="str">
        <f t="shared" si="550"/>
        <v/>
      </c>
      <c r="EI182" s="92" t="str">
        <f t="shared" si="551"/>
        <v/>
      </c>
      <c r="EJ182" s="93" t="str">
        <f t="shared" si="552"/>
        <v/>
      </c>
      <c r="EK182" s="94" t="str">
        <f t="shared" si="553"/>
        <v/>
      </c>
      <c r="EL182" s="95" t="str">
        <f t="shared" si="554"/>
        <v/>
      </c>
      <c r="EM182" s="96" t="str">
        <f t="shared" si="555"/>
        <v/>
      </c>
      <c r="EN182" s="97" t="str">
        <f t="shared" si="556"/>
        <v/>
      </c>
      <c r="EO182" s="98" t="str">
        <f t="shared" si="557"/>
        <v/>
      </c>
      <c r="EQ182" s="89"/>
      <c r="ES182" s="99"/>
      <c r="ET182" s="100"/>
      <c r="EU182" s="92"/>
      <c r="EV182" s="3"/>
      <c r="EW182" s="101"/>
      <c r="EX182" s="102"/>
      <c r="EY182" s="103"/>
      <c r="EZ182" s="97"/>
      <c r="FA182" s="104"/>
      <c r="FC182" s="3"/>
      <c r="FE182" s="90" t="str">
        <f t="shared" si="526"/>
        <v/>
      </c>
      <c r="FF182" s="91" t="str">
        <f t="shared" si="527"/>
        <v/>
      </c>
      <c r="FG182" s="92" t="str">
        <f t="shared" si="528"/>
        <v/>
      </c>
      <c r="FH182" s="93" t="str">
        <f t="shared" si="529"/>
        <v/>
      </c>
      <c r="FI182" s="94" t="str">
        <f t="shared" si="530"/>
        <v/>
      </c>
      <c r="FJ182" s="95" t="str">
        <f t="shared" si="531"/>
        <v/>
      </c>
      <c r="FK182" s="96" t="str">
        <f t="shared" si="532"/>
        <v/>
      </c>
      <c r="FL182" s="97" t="str">
        <f t="shared" si="533"/>
        <v/>
      </c>
      <c r="FM182" s="98" t="str">
        <f t="shared" si="534"/>
        <v/>
      </c>
      <c r="FO182" s="89"/>
      <c r="FP182" s="217"/>
      <c r="FQ182" s="90" t="str">
        <f>IF(FU182="","",#REF!)</f>
        <v/>
      </c>
      <c r="FR182" s="91" t="str">
        <f t="shared" si="558"/>
        <v/>
      </c>
      <c r="FS182" s="92"/>
      <c r="FT182" s="93"/>
      <c r="FU182" s="94" t="str">
        <f t="shared" si="559"/>
        <v/>
      </c>
      <c r="FV182" s="95" t="str">
        <f t="shared" si="560"/>
        <v/>
      </c>
      <c r="FW182" s="96" t="str">
        <f t="shared" si="561"/>
        <v/>
      </c>
      <c r="FX182" s="97" t="str">
        <f t="shared" si="562"/>
        <v/>
      </c>
      <c r="FY182" s="98" t="str">
        <f t="shared" si="563"/>
        <v/>
      </c>
      <c r="GA182" s="89"/>
      <c r="GB182" s="158"/>
      <c r="GC182" s="99"/>
      <c r="GD182" s="100"/>
      <c r="GE182" s="92"/>
      <c r="GF182" s="3"/>
      <c r="GG182" s="101"/>
      <c r="GH182" s="102"/>
      <c r="GI182" s="103"/>
      <c r="GJ182" s="97"/>
      <c r="GK182" s="104"/>
      <c r="GM182" s="3"/>
      <c r="GO182" s="99"/>
      <c r="GP182" s="100"/>
      <c r="GQ182" s="92"/>
      <c r="GR182" s="3"/>
      <c r="GS182" s="101"/>
      <c r="GT182" s="102"/>
      <c r="GU182" s="103"/>
      <c r="GV182" s="97"/>
      <c r="GW182" s="104"/>
      <c r="GY182" s="3"/>
      <c r="HA182" s="99"/>
      <c r="HB182" s="100"/>
      <c r="HC182" s="92"/>
      <c r="HD182" s="3"/>
      <c r="HE182" s="101"/>
      <c r="HF182" s="102"/>
      <c r="HG182" s="103"/>
      <c r="HH182" s="97"/>
      <c r="HI182" s="104"/>
      <c r="HK182" s="3"/>
      <c r="HM182" s="99"/>
      <c r="HN182" s="100"/>
      <c r="HO182" s="92"/>
      <c r="HP182" s="3"/>
      <c r="HQ182" s="101"/>
      <c r="HR182" s="102"/>
      <c r="HS182" s="103"/>
      <c r="HT182" s="97"/>
      <c r="HU182" s="104"/>
      <c r="HW182" s="3"/>
      <c r="HY182" s="99"/>
      <c r="HZ182" s="100"/>
      <c r="IA182" s="92"/>
      <c r="IB182" s="3"/>
      <c r="IC182" s="101"/>
      <c r="ID182" s="102"/>
      <c r="IE182" s="103"/>
      <c r="IF182" s="97"/>
      <c r="IG182" s="104"/>
      <c r="II182" s="3"/>
      <c r="IK182" s="99"/>
      <c r="IL182" s="100"/>
      <c r="IM182" s="92"/>
      <c r="IN182" s="3"/>
      <c r="IO182" s="101"/>
      <c r="IP182" s="102"/>
      <c r="IQ182" s="103"/>
      <c r="IR182" s="97"/>
      <c r="IS182" s="104"/>
      <c r="IU182" s="3"/>
      <c r="IW182" s="99"/>
      <c r="IX182" s="100"/>
      <c r="IY182" s="92"/>
      <c r="IZ182" s="3"/>
      <c r="JA182" s="101"/>
      <c r="JB182" s="102"/>
      <c r="JC182" s="103"/>
      <c r="JD182" s="97"/>
      <c r="JE182" s="104"/>
      <c r="JG182" s="3"/>
      <c r="JI182" s="99"/>
      <c r="JJ182" s="100"/>
      <c r="JK182" s="92"/>
      <c r="JL182" s="3"/>
      <c r="JM182" s="101"/>
      <c r="JN182" s="102"/>
      <c r="JO182" s="103"/>
      <c r="JP182" s="97"/>
      <c r="JQ182" s="104"/>
      <c r="JS182" s="3"/>
      <c r="JU182" s="99"/>
      <c r="JV182" s="100"/>
      <c r="JW182" s="92"/>
      <c r="JX182" s="3"/>
      <c r="JY182" s="101"/>
      <c r="JZ182" s="102"/>
      <c r="KA182" s="103"/>
      <c r="KB182" s="97"/>
      <c r="KC182" s="104"/>
      <c r="KE182" s="3"/>
    </row>
    <row r="183" spans="1:292" ht="13.5" customHeight="1">
      <c r="A183" s="16"/>
      <c r="B183" s="2" t="s">
        <v>1107</v>
      </c>
      <c r="D183" s="2" t="s">
        <v>1108</v>
      </c>
      <c r="E183" s="90"/>
      <c r="F183" s="91"/>
      <c r="G183" s="92"/>
      <c r="H183" s="3"/>
      <c r="I183" s="94" t="s">
        <v>292</v>
      </c>
      <c r="J183" s="95"/>
      <c r="K183" s="96"/>
      <c r="L183" s="97"/>
      <c r="M183" s="98" t="s">
        <v>292</v>
      </c>
      <c r="O183" s="3"/>
      <c r="Q183" s="90"/>
      <c r="R183" s="91"/>
      <c r="S183" s="92"/>
      <c r="T183" s="3"/>
      <c r="U183" s="94" t="s">
        <v>292</v>
      </c>
      <c r="V183" s="95"/>
      <c r="W183" s="96"/>
      <c r="X183" s="97"/>
      <c r="Y183" s="98" t="s">
        <v>292</v>
      </c>
      <c r="AA183" s="3"/>
      <c r="AC183" s="90"/>
      <c r="AD183" s="91"/>
      <c r="AE183" s="92"/>
      <c r="AF183" s="3"/>
      <c r="AG183" s="94" t="s">
        <v>292</v>
      </c>
      <c r="AH183" s="95"/>
      <c r="AI183" s="96"/>
      <c r="AJ183" s="97"/>
      <c r="AK183" s="98" t="s">
        <v>292</v>
      </c>
      <c r="AM183" s="3"/>
      <c r="AO183" s="90"/>
      <c r="AP183" s="91"/>
      <c r="AQ183" s="92"/>
      <c r="AR183" s="3"/>
      <c r="AS183" s="94" t="s">
        <v>292</v>
      </c>
      <c r="AT183" s="95"/>
      <c r="AU183" s="96"/>
      <c r="AV183" s="97"/>
      <c r="AW183" s="98" t="s">
        <v>292</v>
      </c>
      <c r="AY183" s="3"/>
      <c r="BA183" s="90"/>
      <c r="BB183" s="91"/>
      <c r="BC183" s="92"/>
      <c r="BD183" s="3"/>
      <c r="BE183" s="94" t="s">
        <v>292</v>
      </c>
      <c r="BF183" s="95"/>
      <c r="BG183" s="96"/>
      <c r="BH183" s="97"/>
      <c r="BI183" s="98" t="s">
        <v>292</v>
      </c>
      <c r="BK183" s="3"/>
      <c r="BM183" s="90">
        <v>38353</v>
      </c>
      <c r="BN183" s="91" t="s">
        <v>441</v>
      </c>
      <c r="BO183" s="92">
        <v>38188</v>
      </c>
      <c r="BP183" s="3">
        <v>39437</v>
      </c>
      <c r="BQ183" s="94" t="s">
        <v>1111</v>
      </c>
      <c r="BR183" s="95">
        <v>1959</v>
      </c>
      <c r="BS183" s="96" t="s">
        <v>790</v>
      </c>
      <c r="BT183" s="97" t="s">
        <v>321</v>
      </c>
      <c r="BU183" s="98" t="s">
        <v>1112</v>
      </c>
      <c r="BW183" s="3"/>
      <c r="BX183" s="2" t="s">
        <v>1113</v>
      </c>
      <c r="BY183" s="90"/>
      <c r="BZ183" s="91"/>
      <c r="CA183" s="92"/>
      <c r="CB183" s="3"/>
      <c r="CC183" s="94" t="s">
        <v>292</v>
      </c>
      <c r="CD183" s="95"/>
      <c r="CE183" s="96"/>
      <c r="CF183" s="97"/>
      <c r="CG183" s="98" t="s">
        <v>292</v>
      </c>
      <c r="CI183" s="3"/>
      <c r="CK183" s="90"/>
      <c r="CL183" s="91"/>
      <c r="CM183" s="92"/>
      <c r="CN183" s="3"/>
      <c r="CO183" s="94" t="s">
        <v>292</v>
      </c>
      <c r="CP183" s="95"/>
      <c r="CQ183" s="96"/>
      <c r="CR183" s="97"/>
      <c r="CS183" s="98" t="s">
        <v>292</v>
      </c>
      <c r="CU183" s="3"/>
      <c r="CW183" s="90"/>
      <c r="CX183" s="91"/>
      <c r="CY183" s="92"/>
      <c r="CZ183" s="3"/>
      <c r="DA183" s="94" t="s">
        <v>292</v>
      </c>
      <c r="DB183" s="95"/>
      <c r="DC183" s="96"/>
      <c r="DD183" s="97"/>
      <c r="DE183" s="98" t="s">
        <v>292</v>
      </c>
      <c r="DG183" s="3"/>
      <c r="DI183" s="90"/>
      <c r="DJ183" s="91"/>
      <c r="DK183" s="92"/>
      <c r="DL183" s="3"/>
      <c r="DM183" s="94" t="s">
        <v>292</v>
      </c>
      <c r="DN183" s="95"/>
      <c r="DO183" s="96"/>
      <c r="DP183" s="97"/>
      <c r="DQ183" s="98" t="s">
        <v>292</v>
      </c>
      <c r="DS183" s="3"/>
      <c r="DU183" s="90" t="str">
        <f t="shared" si="541"/>
        <v/>
      </c>
      <c r="DV183" s="91" t="str">
        <f t="shared" si="542"/>
        <v/>
      </c>
      <c r="DW183" s="92" t="str">
        <f t="shared" si="543"/>
        <v/>
      </c>
      <c r="DX183" s="93" t="str">
        <f t="shared" si="544"/>
        <v/>
      </c>
      <c r="DY183" s="94" t="str">
        <f t="shared" si="545"/>
        <v/>
      </c>
      <c r="DZ183" s="95" t="str">
        <f t="shared" si="546"/>
        <v/>
      </c>
      <c r="EA183" s="96" t="str">
        <f t="shared" si="547"/>
        <v/>
      </c>
      <c r="EB183" s="97" t="s">
        <v>292</v>
      </c>
      <c r="EC183" s="98" t="str">
        <f t="shared" si="548"/>
        <v/>
      </c>
      <c r="EE183" s="89"/>
      <c r="EG183" s="90" t="str">
        <f t="shared" si="549"/>
        <v/>
      </c>
      <c r="EH183" s="91" t="str">
        <f t="shared" si="550"/>
        <v/>
      </c>
      <c r="EI183" s="92" t="str">
        <f t="shared" si="551"/>
        <v/>
      </c>
      <c r="EJ183" s="93" t="str">
        <f t="shared" si="552"/>
        <v/>
      </c>
      <c r="EK183" s="94" t="str">
        <f t="shared" si="553"/>
        <v/>
      </c>
      <c r="EL183" s="95" t="str">
        <f t="shared" si="554"/>
        <v/>
      </c>
      <c r="EM183" s="96" t="str">
        <f t="shared" si="555"/>
        <v/>
      </c>
      <c r="EN183" s="97" t="str">
        <f t="shared" si="556"/>
        <v/>
      </c>
      <c r="EO183" s="98" t="str">
        <f t="shared" si="557"/>
        <v/>
      </c>
      <c r="EQ183" s="89"/>
      <c r="ES183" s="90"/>
      <c r="ET183" s="91"/>
      <c r="EU183" s="92"/>
      <c r="EV183" s="3"/>
      <c r="EW183" s="94"/>
      <c r="EX183" s="95"/>
      <c r="EY183" s="96"/>
      <c r="EZ183" s="97"/>
      <c r="FA183" s="98"/>
      <c r="FC183" s="3"/>
      <c r="FE183" s="90" t="str">
        <f t="shared" si="526"/>
        <v/>
      </c>
      <c r="FF183" s="91" t="str">
        <f t="shared" si="527"/>
        <v/>
      </c>
      <c r="FG183" s="92" t="str">
        <f t="shared" si="528"/>
        <v/>
      </c>
      <c r="FH183" s="93" t="str">
        <f t="shared" si="529"/>
        <v/>
      </c>
      <c r="FI183" s="94" t="str">
        <f t="shared" si="530"/>
        <v/>
      </c>
      <c r="FJ183" s="95" t="str">
        <f t="shared" si="531"/>
        <v/>
      </c>
      <c r="FK183" s="96" t="str">
        <f t="shared" si="532"/>
        <v/>
      </c>
      <c r="FL183" s="97" t="str">
        <f t="shared" si="533"/>
        <v/>
      </c>
      <c r="FM183" s="98" t="str">
        <f t="shared" si="534"/>
        <v/>
      </c>
      <c r="FO183" s="89"/>
      <c r="FP183" s="217"/>
      <c r="FQ183" s="90" t="str">
        <f>IF(FU183="","",#REF!)</f>
        <v/>
      </c>
      <c r="FR183" s="91" t="str">
        <f t="shared" si="558"/>
        <v/>
      </c>
      <c r="FS183" s="92"/>
      <c r="FT183" s="93"/>
      <c r="FU183" s="94" t="str">
        <f t="shared" si="559"/>
        <v/>
      </c>
      <c r="FV183" s="95" t="str">
        <f t="shared" si="560"/>
        <v/>
      </c>
      <c r="FW183" s="96" t="str">
        <f t="shared" si="561"/>
        <v/>
      </c>
      <c r="FX183" s="97" t="str">
        <f t="shared" si="562"/>
        <v/>
      </c>
      <c r="FY183" s="98" t="str">
        <f t="shared" si="563"/>
        <v/>
      </c>
      <c r="GA183" s="89"/>
      <c r="GB183" s="158"/>
      <c r="GC183" s="90"/>
      <c r="GD183" s="91"/>
      <c r="GE183" s="92"/>
      <c r="GF183" s="3"/>
      <c r="GG183" s="94"/>
      <c r="GH183" s="95"/>
      <c r="GI183" s="96"/>
      <c r="GJ183" s="97"/>
      <c r="GK183" s="98"/>
      <c r="GM183" s="3"/>
      <c r="GO183" s="90"/>
      <c r="GP183" s="91"/>
      <c r="GQ183" s="92"/>
      <c r="GR183" s="3"/>
      <c r="GS183" s="94"/>
      <c r="GT183" s="95"/>
      <c r="GU183" s="96"/>
      <c r="GV183" s="97"/>
      <c r="GW183" s="98"/>
      <c r="GY183" s="3"/>
      <c r="HA183" s="90"/>
      <c r="HB183" s="91"/>
      <c r="HC183" s="92"/>
      <c r="HD183" s="3"/>
      <c r="HE183" s="94"/>
      <c r="HF183" s="95"/>
      <c r="HG183" s="96"/>
      <c r="HH183" s="97"/>
      <c r="HI183" s="98"/>
      <c r="HK183" s="3"/>
      <c r="HM183" s="90"/>
      <c r="HN183" s="91"/>
      <c r="HO183" s="92"/>
      <c r="HP183" s="3"/>
      <c r="HQ183" s="94"/>
      <c r="HR183" s="95"/>
      <c r="HS183" s="96"/>
      <c r="HT183" s="97"/>
      <c r="HU183" s="98"/>
      <c r="HW183" s="3"/>
      <c r="HY183" s="90"/>
      <c r="HZ183" s="91"/>
      <c r="IA183" s="92"/>
      <c r="IB183" s="3"/>
      <c r="IC183" s="94"/>
      <c r="ID183" s="95"/>
      <c r="IE183" s="96"/>
      <c r="IF183" s="97"/>
      <c r="IG183" s="98"/>
      <c r="II183" s="3"/>
      <c r="IK183" s="90"/>
      <c r="IL183" s="91"/>
      <c r="IM183" s="92"/>
      <c r="IN183" s="3"/>
      <c r="IO183" s="94"/>
      <c r="IP183" s="95"/>
      <c r="IQ183" s="96"/>
      <c r="IR183" s="97"/>
      <c r="IS183" s="98"/>
      <c r="IU183" s="3"/>
      <c r="IW183" s="90"/>
      <c r="IX183" s="91"/>
      <c r="IY183" s="92"/>
      <c r="IZ183" s="3"/>
      <c r="JA183" s="94"/>
      <c r="JB183" s="95"/>
      <c r="JC183" s="96"/>
      <c r="JD183" s="97"/>
      <c r="JE183" s="98"/>
      <c r="JG183" s="3"/>
      <c r="JI183" s="90"/>
      <c r="JJ183" s="91"/>
      <c r="JK183" s="92"/>
      <c r="JL183" s="3"/>
      <c r="JM183" s="94"/>
      <c r="JN183" s="95"/>
      <c r="JO183" s="96"/>
      <c r="JP183" s="97"/>
      <c r="JQ183" s="98"/>
      <c r="JS183" s="3"/>
      <c r="JU183" s="90"/>
      <c r="JV183" s="91"/>
      <c r="JW183" s="92"/>
      <c r="JX183" s="3"/>
      <c r="JY183" s="94"/>
      <c r="JZ183" s="95"/>
      <c r="KA183" s="96"/>
      <c r="KB183" s="97"/>
      <c r="KC183" s="98"/>
      <c r="KE183" s="3"/>
    </row>
    <row r="184" spans="1:292" ht="13.5" customHeight="1">
      <c r="A184" s="16"/>
      <c r="B184" s="2" t="s">
        <v>1107</v>
      </c>
      <c r="D184" s="2" t="s">
        <v>1108</v>
      </c>
      <c r="E184" s="90"/>
      <c r="F184" s="91"/>
      <c r="G184" s="92"/>
      <c r="H184" s="3"/>
      <c r="I184" s="94" t="s">
        <v>292</v>
      </c>
      <c r="J184" s="95"/>
      <c r="K184" s="96"/>
      <c r="L184" s="97"/>
      <c r="M184" s="98" t="s">
        <v>292</v>
      </c>
      <c r="O184" s="3"/>
      <c r="Q184" s="90"/>
      <c r="R184" s="91"/>
      <c r="S184" s="92"/>
      <c r="T184" s="3"/>
      <c r="U184" s="94" t="s">
        <v>292</v>
      </c>
      <c r="V184" s="95"/>
      <c r="W184" s="96"/>
      <c r="X184" s="97"/>
      <c r="Y184" s="98" t="s">
        <v>292</v>
      </c>
      <c r="AA184" s="3"/>
      <c r="AC184" s="90"/>
      <c r="AD184" s="91"/>
      <c r="AE184" s="92"/>
      <c r="AF184" s="3"/>
      <c r="AG184" s="94" t="s">
        <v>292</v>
      </c>
      <c r="AH184" s="95"/>
      <c r="AI184" s="96"/>
      <c r="AJ184" s="97"/>
      <c r="AK184" s="98" t="s">
        <v>292</v>
      </c>
      <c r="AM184" s="3"/>
      <c r="AO184" s="90"/>
      <c r="AP184" s="91"/>
      <c r="AQ184" s="92"/>
      <c r="AR184" s="3"/>
      <c r="AS184" s="94" t="s">
        <v>292</v>
      </c>
      <c r="AT184" s="95"/>
      <c r="AU184" s="96"/>
      <c r="AV184" s="97"/>
      <c r="AW184" s="98" t="s">
        <v>292</v>
      </c>
      <c r="AY184" s="3"/>
      <c r="BA184" s="90"/>
      <c r="BB184" s="91"/>
      <c r="BC184" s="92"/>
      <c r="BD184" s="3"/>
      <c r="BE184" s="94" t="s">
        <v>292</v>
      </c>
      <c r="BF184" s="95"/>
      <c r="BG184" s="96"/>
      <c r="BH184" s="97"/>
      <c r="BI184" s="98" t="s">
        <v>292</v>
      </c>
      <c r="BK184" s="3"/>
      <c r="BM184" s="90">
        <v>38353</v>
      </c>
      <c r="BN184" s="91" t="s">
        <v>441</v>
      </c>
      <c r="BO184" s="92">
        <v>38188</v>
      </c>
      <c r="BP184" s="3">
        <v>39437</v>
      </c>
      <c r="BQ184" s="94" t="s">
        <v>1114</v>
      </c>
      <c r="BR184" s="95">
        <v>1968</v>
      </c>
      <c r="BS184" s="96" t="s">
        <v>818</v>
      </c>
      <c r="BT184" s="97" t="s">
        <v>769</v>
      </c>
      <c r="BU184" s="98" t="s">
        <v>1115</v>
      </c>
      <c r="BW184" s="3"/>
      <c r="BX184" s="2" t="s">
        <v>1116</v>
      </c>
      <c r="BY184" s="90"/>
      <c r="BZ184" s="91"/>
      <c r="CA184" s="92"/>
      <c r="CB184" s="3"/>
      <c r="CC184" s="94" t="s">
        <v>292</v>
      </c>
      <c r="CD184" s="95"/>
      <c r="CE184" s="96"/>
      <c r="CF184" s="97"/>
      <c r="CG184" s="98" t="s">
        <v>292</v>
      </c>
      <c r="CI184" s="3"/>
      <c r="CK184" s="90"/>
      <c r="CL184" s="91"/>
      <c r="CM184" s="92"/>
      <c r="CN184" s="3"/>
      <c r="CO184" s="94" t="s">
        <v>292</v>
      </c>
      <c r="CP184" s="95"/>
      <c r="CQ184" s="96"/>
      <c r="CR184" s="97"/>
      <c r="CS184" s="98" t="s">
        <v>292</v>
      </c>
      <c r="CU184" s="3"/>
      <c r="CW184" s="90"/>
      <c r="CX184" s="91"/>
      <c r="CY184" s="92"/>
      <c r="CZ184" s="3"/>
      <c r="DA184" s="94" t="s">
        <v>292</v>
      </c>
      <c r="DB184" s="95"/>
      <c r="DC184" s="96"/>
      <c r="DD184" s="97"/>
      <c r="DE184" s="98" t="s">
        <v>292</v>
      </c>
      <c r="DG184" s="3"/>
      <c r="DI184" s="90"/>
      <c r="DJ184" s="91"/>
      <c r="DK184" s="92"/>
      <c r="DL184" s="3"/>
      <c r="DM184" s="94" t="s">
        <v>292</v>
      </c>
      <c r="DN184" s="95"/>
      <c r="DO184" s="96"/>
      <c r="DP184" s="97"/>
      <c r="DQ184" s="98" t="s">
        <v>292</v>
      </c>
      <c r="DS184" s="3"/>
      <c r="DU184" s="90" t="str">
        <f t="shared" si="541"/>
        <v/>
      </c>
      <c r="DV184" s="91" t="str">
        <f t="shared" si="542"/>
        <v/>
      </c>
      <c r="DW184" s="92" t="str">
        <f t="shared" si="543"/>
        <v/>
      </c>
      <c r="DX184" s="93" t="str">
        <f t="shared" si="544"/>
        <v/>
      </c>
      <c r="DY184" s="94" t="str">
        <f t="shared" si="545"/>
        <v/>
      </c>
      <c r="DZ184" s="95" t="str">
        <f t="shared" si="546"/>
        <v/>
      </c>
      <c r="EA184" s="96" t="str">
        <f t="shared" si="547"/>
        <v/>
      </c>
      <c r="EB184" s="97" t="s">
        <v>292</v>
      </c>
      <c r="EC184" s="98" t="str">
        <f t="shared" si="548"/>
        <v/>
      </c>
      <c r="EE184" s="89"/>
      <c r="EG184" s="90" t="str">
        <f t="shared" si="549"/>
        <v/>
      </c>
      <c r="EH184" s="91" t="str">
        <f t="shared" si="550"/>
        <v/>
      </c>
      <c r="EI184" s="92" t="str">
        <f t="shared" si="551"/>
        <v/>
      </c>
      <c r="EJ184" s="93" t="str">
        <f t="shared" si="552"/>
        <v/>
      </c>
      <c r="EK184" s="94" t="str">
        <f t="shared" si="553"/>
        <v/>
      </c>
      <c r="EL184" s="95" t="str">
        <f t="shared" si="554"/>
        <v/>
      </c>
      <c r="EM184" s="96" t="str">
        <f t="shared" si="555"/>
        <v/>
      </c>
      <c r="EN184" s="97" t="str">
        <f t="shared" si="556"/>
        <v/>
      </c>
      <c r="EO184" s="98" t="str">
        <f t="shared" si="557"/>
        <v/>
      </c>
      <c r="EQ184" s="89"/>
      <c r="ES184" s="90"/>
      <c r="ET184" s="91"/>
      <c r="EU184" s="92"/>
      <c r="EV184" s="3"/>
      <c r="EW184" s="94"/>
      <c r="EX184" s="95"/>
      <c r="EY184" s="96"/>
      <c r="EZ184" s="97"/>
      <c r="FA184" s="98"/>
      <c r="FC184" s="3"/>
      <c r="FE184" s="90" t="str">
        <f t="shared" si="526"/>
        <v/>
      </c>
      <c r="FF184" s="91" t="str">
        <f t="shared" si="527"/>
        <v/>
      </c>
      <c r="FG184" s="92" t="str">
        <f t="shared" si="528"/>
        <v/>
      </c>
      <c r="FH184" s="93" t="str">
        <f t="shared" si="529"/>
        <v/>
      </c>
      <c r="FI184" s="94" t="str">
        <f t="shared" si="530"/>
        <v/>
      </c>
      <c r="FJ184" s="95" t="str">
        <f t="shared" si="531"/>
        <v/>
      </c>
      <c r="FK184" s="96" t="str">
        <f t="shared" si="532"/>
        <v/>
      </c>
      <c r="FL184" s="97" t="str">
        <f t="shared" si="533"/>
        <v/>
      </c>
      <c r="FM184" s="98" t="str">
        <f t="shared" si="534"/>
        <v/>
      </c>
      <c r="FO184" s="89"/>
      <c r="FP184" s="217"/>
      <c r="FQ184" s="90" t="str">
        <f>IF(FU184="","",#REF!)</f>
        <v/>
      </c>
      <c r="FR184" s="91" t="str">
        <f t="shared" si="558"/>
        <v/>
      </c>
      <c r="FS184" s="92"/>
      <c r="FT184" s="93"/>
      <c r="FU184" s="94" t="str">
        <f t="shared" si="559"/>
        <v/>
      </c>
      <c r="FV184" s="95" t="str">
        <f t="shared" si="560"/>
        <v/>
      </c>
      <c r="FW184" s="96" t="str">
        <f t="shared" si="561"/>
        <v/>
      </c>
      <c r="FX184" s="97" t="str">
        <f t="shared" si="562"/>
        <v/>
      </c>
      <c r="FY184" s="98" t="str">
        <f t="shared" si="563"/>
        <v/>
      </c>
      <c r="GA184" s="89"/>
      <c r="GB184" s="158"/>
      <c r="GC184" s="90"/>
      <c r="GD184" s="91"/>
      <c r="GE184" s="92"/>
      <c r="GF184" s="3"/>
      <c r="GG184" s="94"/>
      <c r="GH184" s="95"/>
      <c r="GI184" s="96"/>
      <c r="GJ184" s="97"/>
      <c r="GK184" s="98"/>
      <c r="GM184" s="3"/>
      <c r="GO184" s="90"/>
      <c r="GP184" s="91"/>
      <c r="GQ184" s="92"/>
      <c r="GR184" s="3"/>
      <c r="GS184" s="94"/>
      <c r="GT184" s="95"/>
      <c r="GU184" s="96"/>
      <c r="GV184" s="97"/>
      <c r="GW184" s="98"/>
      <c r="GY184" s="3"/>
      <c r="HA184" s="90"/>
      <c r="HB184" s="91"/>
      <c r="HC184" s="92"/>
      <c r="HD184" s="3"/>
      <c r="HE184" s="94"/>
      <c r="HF184" s="95"/>
      <c r="HG184" s="96"/>
      <c r="HH184" s="97"/>
      <c r="HI184" s="98"/>
      <c r="HK184" s="3"/>
      <c r="HM184" s="90"/>
      <c r="HN184" s="91"/>
      <c r="HO184" s="92"/>
      <c r="HP184" s="3"/>
      <c r="HQ184" s="94"/>
      <c r="HR184" s="95"/>
      <c r="HS184" s="96"/>
      <c r="HT184" s="97"/>
      <c r="HU184" s="98"/>
      <c r="HW184" s="3"/>
      <c r="HY184" s="90"/>
      <c r="HZ184" s="91"/>
      <c r="IA184" s="92"/>
      <c r="IB184" s="3"/>
      <c r="IC184" s="94"/>
      <c r="ID184" s="95"/>
      <c r="IE184" s="96"/>
      <c r="IF184" s="97"/>
      <c r="IG184" s="98"/>
      <c r="II184" s="3"/>
      <c r="IK184" s="90"/>
      <c r="IL184" s="91"/>
      <c r="IM184" s="92"/>
      <c r="IN184" s="3"/>
      <c r="IO184" s="94"/>
      <c r="IP184" s="95"/>
      <c r="IQ184" s="96"/>
      <c r="IR184" s="97"/>
      <c r="IS184" s="98"/>
      <c r="IU184" s="3"/>
      <c r="IW184" s="90"/>
      <c r="IX184" s="91"/>
      <c r="IY184" s="92"/>
      <c r="IZ184" s="3"/>
      <c r="JA184" s="94"/>
      <c r="JB184" s="95"/>
      <c r="JC184" s="96"/>
      <c r="JD184" s="97"/>
      <c r="JE184" s="98"/>
      <c r="JG184" s="3"/>
      <c r="JI184" s="90"/>
      <c r="JJ184" s="91"/>
      <c r="JK184" s="92"/>
      <c r="JL184" s="3"/>
      <c r="JM184" s="94"/>
      <c r="JN184" s="95"/>
      <c r="JO184" s="96"/>
      <c r="JP184" s="97"/>
      <c r="JQ184" s="98"/>
      <c r="JS184" s="3"/>
      <c r="JU184" s="90"/>
      <c r="JV184" s="91"/>
      <c r="JW184" s="92"/>
      <c r="JX184" s="3"/>
      <c r="JY184" s="94"/>
      <c r="JZ184" s="95"/>
      <c r="KA184" s="96"/>
      <c r="KB184" s="97"/>
      <c r="KC184" s="98"/>
      <c r="KE184" s="3"/>
    </row>
    <row r="185" spans="1:292" ht="13.5" customHeight="1">
      <c r="A185" s="16"/>
      <c r="B185" s="2" t="s">
        <v>1119</v>
      </c>
      <c r="D185" s="2" t="s">
        <v>1120</v>
      </c>
      <c r="E185" s="99"/>
      <c r="F185" s="100"/>
      <c r="G185" s="92"/>
      <c r="H185" s="3"/>
      <c r="I185" s="101" t="s">
        <v>292</v>
      </c>
      <c r="J185" s="102"/>
      <c r="K185" s="103"/>
      <c r="L185" s="97"/>
      <c r="M185" s="104" t="s">
        <v>292</v>
      </c>
      <c r="O185" s="3"/>
      <c r="Q185" s="99"/>
      <c r="R185" s="100"/>
      <c r="S185" s="92"/>
      <c r="T185" s="3"/>
      <c r="U185" s="101" t="s">
        <v>292</v>
      </c>
      <c r="V185" s="102"/>
      <c r="W185" s="103"/>
      <c r="X185" s="97"/>
      <c r="Y185" s="104" t="s">
        <v>292</v>
      </c>
      <c r="AA185" s="3"/>
      <c r="AC185" s="99"/>
      <c r="AD185" s="100"/>
      <c r="AE185" s="92"/>
      <c r="AF185" s="3"/>
      <c r="AG185" s="101" t="s">
        <v>292</v>
      </c>
      <c r="AH185" s="102"/>
      <c r="AI185" s="103"/>
      <c r="AJ185" s="97"/>
      <c r="AK185" s="104" t="s">
        <v>292</v>
      </c>
      <c r="AM185" s="3"/>
      <c r="AO185" s="99">
        <v>35065</v>
      </c>
      <c r="AP185" s="100" t="s">
        <v>439</v>
      </c>
      <c r="AQ185" s="92">
        <v>34873</v>
      </c>
      <c r="AR185" s="3">
        <v>36354</v>
      </c>
      <c r="AS185" s="101" t="s">
        <v>976</v>
      </c>
      <c r="AT185" s="102">
        <v>1943</v>
      </c>
      <c r="AU185" s="103" t="s">
        <v>818</v>
      </c>
      <c r="AV185" s="97" t="s">
        <v>296</v>
      </c>
      <c r="AW185" s="104" t="s">
        <v>977</v>
      </c>
      <c r="AY185" s="3"/>
      <c r="BA185" s="99"/>
      <c r="BB185" s="100"/>
      <c r="BC185" s="92"/>
      <c r="BD185" s="3"/>
      <c r="BE185" s="101" t="s">
        <v>292</v>
      </c>
      <c r="BF185" s="102"/>
      <c r="BG185" s="103"/>
      <c r="BH185" s="97"/>
      <c r="BI185" s="104" t="s">
        <v>292</v>
      </c>
      <c r="BK185" s="3"/>
      <c r="BM185" s="99"/>
      <c r="BN185" s="100"/>
      <c r="BO185" s="92"/>
      <c r="BP185" s="3"/>
      <c r="BQ185" s="101" t="s">
        <v>292</v>
      </c>
      <c r="BR185" s="102"/>
      <c r="BS185" s="103"/>
      <c r="BT185" s="97"/>
      <c r="BU185" s="104" t="s">
        <v>292</v>
      </c>
      <c r="BW185" s="3"/>
      <c r="BY185" s="99"/>
      <c r="BZ185" s="100"/>
      <c r="CA185" s="92"/>
      <c r="CB185" s="3"/>
      <c r="CC185" s="101" t="s">
        <v>292</v>
      </c>
      <c r="CD185" s="102"/>
      <c r="CE185" s="103"/>
      <c r="CF185" s="97"/>
      <c r="CG185" s="104" t="s">
        <v>292</v>
      </c>
      <c r="CI185" s="3"/>
      <c r="CK185" s="99">
        <v>39814</v>
      </c>
      <c r="CL185" s="100" t="s">
        <v>443</v>
      </c>
      <c r="CM185" s="92">
        <v>39527</v>
      </c>
      <c r="CN185" s="3">
        <v>39812</v>
      </c>
      <c r="CO185" s="101" t="s">
        <v>833</v>
      </c>
      <c r="CP185" s="102">
        <v>1961</v>
      </c>
      <c r="CQ185" s="103" t="s">
        <v>818</v>
      </c>
      <c r="CR185" s="97" t="s">
        <v>297</v>
      </c>
      <c r="CS185" s="104" t="s">
        <v>834</v>
      </c>
      <c r="CU185" s="3"/>
      <c r="CW185" s="99">
        <v>39814</v>
      </c>
      <c r="CX185" s="100" t="s">
        <v>444</v>
      </c>
      <c r="CY185" s="92">
        <v>39527</v>
      </c>
      <c r="CZ185" s="3">
        <v>40142</v>
      </c>
      <c r="DA185" s="101" t="s">
        <v>833</v>
      </c>
      <c r="DB185" s="102">
        <v>1961</v>
      </c>
      <c r="DC185" s="103" t="s">
        <v>818</v>
      </c>
      <c r="DD185" s="97" t="s">
        <v>297</v>
      </c>
      <c r="DE185" s="104" t="s">
        <v>834</v>
      </c>
      <c r="DG185" s="3"/>
      <c r="DI185" s="99">
        <v>40179</v>
      </c>
      <c r="DJ185" s="100" t="s">
        <v>445</v>
      </c>
      <c r="DK185" s="92">
        <v>40142</v>
      </c>
      <c r="DL185" s="81">
        <v>40883</v>
      </c>
      <c r="DM185" s="101" t="s">
        <v>833</v>
      </c>
      <c r="DN185" s="102">
        <v>1961</v>
      </c>
      <c r="DO185" s="103" t="s">
        <v>818</v>
      </c>
      <c r="DP185" s="97" t="s">
        <v>297</v>
      </c>
      <c r="DQ185" s="104" t="s">
        <v>834</v>
      </c>
      <c r="DS185" s="3"/>
      <c r="DU185" s="90" t="str">
        <f t="shared" si="541"/>
        <v/>
      </c>
      <c r="DV185" s="91" t="str">
        <f t="shared" si="542"/>
        <v/>
      </c>
      <c r="DW185" s="92" t="str">
        <f t="shared" si="543"/>
        <v/>
      </c>
      <c r="DX185" s="93" t="str">
        <f t="shared" si="544"/>
        <v/>
      </c>
      <c r="DY185" s="94" t="str">
        <f t="shared" si="545"/>
        <v/>
      </c>
      <c r="DZ185" s="95" t="str">
        <f t="shared" si="546"/>
        <v/>
      </c>
      <c r="EA185" s="96" t="str">
        <f t="shared" si="547"/>
        <v/>
      </c>
      <c r="EB185" s="97" t="s">
        <v>292</v>
      </c>
      <c r="EC185" s="98" t="str">
        <f t="shared" si="548"/>
        <v/>
      </c>
      <c r="EE185" s="89"/>
      <c r="EG185" s="90" t="str">
        <f t="shared" si="549"/>
        <v/>
      </c>
      <c r="EH185" s="91" t="str">
        <f t="shared" si="550"/>
        <v/>
      </c>
      <c r="EI185" s="92" t="str">
        <f t="shared" si="551"/>
        <v/>
      </c>
      <c r="EJ185" s="93" t="str">
        <f t="shared" si="552"/>
        <v/>
      </c>
      <c r="EK185" s="94" t="str">
        <f t="shared" si="553"/>
        <v/>
      </c>
      <c r="EL185" s="95" t="str">
        <f t="shared" si="554"/>
        <v/>
      </c>
      <c r="EM185" s="96" t="str">
        <f t="shared" si="555"/>
        <v/>
      </c>
      <c r="EN185" s="97" t="str">
        <f t="shared" si="556"/>
        <v/>
      </c>
      <c r="EO185" s="98" t="str">
        <f t="shared" si="557"/>
        <v/>
      </c>
      <c r="EQ185" s="89"/>
      <c r="ER185" s="220"/>
      <c r="ES185" s="99"/>
      <c r="ET185" s="100"/>
      <c r="EU185" s="92"/>
      <c r="EV185" s="3"/>
      <c r="EW185" s="101"/>
      <c r="EX185" s="102"/>
      <c r="EY185" s="103"/>
      <c r="EZ185" s="97"/>
      <c r="FA185" s="104"/>
      <c r="FC185" s="3"/>
      <c r="FE185" s="90" t="str">
        <f t="shared" si="526"/>
        <v/>
      </c>
      <c r="FF185" s="91" t="str">
        <f t="shared" si="527"/>
        <v/>
      </c>
      <c r="FG185" s="92" t="str">
        <f t="shared" si="528"/>
        <v/>
      </c>
      <c r="FH185" s="93" t="str">
        <f t="shared" si="529"/>
        <v/>
      </c>
      <c r="FI185" s="94" t="str">
        <f t="shared" si="530"/>
        <v/>
      </c>
      <c r="FJ185" s="95" t="str">
        <f t="shared" si="531"/>
        <v/>
      </c>
      <c r="FK185" s="96" t="str">
        <f t="shared" si="532"/>
        <v/>
      </c>
      <c r="FL185" s="97" t="str">
        <f t="shared" si="533"/>
        <v/>
      </c>
      <c r="FM185" s="98" t="str">
        <f t="shared" si="534"/>
        <v/>
      </c>
      <c r="FO185" s="89"/>
      <c r="FP185" s="217"/>
      <c r="FQ185" s="90" t="str">
        <f>IF(FU185="","",#REF!)</f>
        <v/>
      </c>
      <c r="FR185" s="91" t="str">
        <f t="shared" si="558"/>
        <v/>
      </c>
      <c r="FS185" s="92"/>
      <c r="FT185" s="93"/>
      <c r="FU185" s="94" t="str">
        <f t="shared" si="559"/>
        <v/>
      </c>
      <c r="FV185" s="95" t="str">
        <f t="shared" si="560"/>
        <v/>
      </c>
      <c r="FW185" s="96" t="str">
        <f t="shared" si="561"/>
        <v/>
      </c>
      <c r="FX185" s="97" t="str">
        <f t="shared" si="562"/>
        <v/>
      </c>
      <c r="FY185" s="98" t="str">
        <f t="shared" si="563"/>
        <v/>
      </c>
      <c r="GA185" s="89"/>
      <c r="GB185" s="158"/>
      <c r="GC185" s="99"/>
      <c r="GD185" s="100"/>
      <c r="GE185" s="92"/>
      <c r="GF185" s="3"/>
      <c r="GG185" s="101"/>
      <c r="GH185" s="102"/>
      <c r="GI185" s="103"/>
      <c r="GJ185" s="97"/>
      <c r="GK185" s="104"/>
      <c r="GM185" s="3"/>
      <c r="GO185" s="99"/>
      <c r="GP185" s="100"/>
      <c r="GQ185" s="92"/>
      <c r="GR185" s="3"/>
      <c r="GS185" s="101"/>
      <c r="GT185" s="102"/>
      <c r="GU185" s="103"/>
      <c r="GV185" s="97"/>
      <c r="GW185" s="104"/>
      <c r="GY185" s="3"/>
      <c r="HA185" s="99"/>
      <c r="HB185" s="100"/>
      <c r="HC185" s="92"/>
      <c r="HD185" s="3"/>
      <c r="HE185" s="101"/>
      <c r="HF185" s="102"/>
      <c r="HG185" s="103"/>
      <c r="HH185" s="97"/>
      <c r="HI185" s="104"/>
      <c r="HK185" s="3"/>
      <c r="HM185" s="99"/>
      <c r="HN185" s="100"/>
      <c r="HO185" s="92"/>
      <c r="HP185" s="3"/>
      <c r="HQ185" s="101"/>
      <c r="HR185" s="102"/>
      <c r="HS185" s="103"/>
      <c r="HT185" s="97"/>
      <c r="HU185" s="104"/>
      <c r="HW185" s="3"/>
      <c r="HY185" s="99"/>
      <c r="HZ185" s="100"/>
      <c r="IA185" s="92"/>
      <c r="IB185" s="3"/>
      <c r="IC185" s="101"/>
      <c r="ID185" s="102"/>
      <c r="IE185" s="103"/>
      <c r="IF185" s="97"/>
      <c r="IG185" s="104"/>
      <c r="II185" s="3"/>
      <c r="IK185" s="99"/>
      <c r="IL185" s="100"/>
      <c r="IM185" s="92"/>
      <c r="IN185" s="3"/>
      <c r="IO185" s="101"/>
      <c r="IP185" s="102"/>
      <c r="IQ185" s="103"/>
      <c r="IR185" s="97"/>
      <c r="IS185" s="104"/>
      <c r="IU185" s="3"/>
      <c r="IW185" s="99"/>
      <c r="IX185" s="100"/>
      <c r="IY185" s="92"/>
      <c r="IZ185" s="3"/>
      <c r="JA185" s="101"/>
      <c r="JB185" s="102"/>
      <c r="JC185" s="103"/>
      <c r="JD185" s="97"/>
      <c r="JE185" s="104"/>
      <c r="JG185" s="3"/>
      <c r="JI185" s="99"/>
      <c r="JJ185" s="100"/>
      <c r="JK185" s="92"/>
      <c r="JL185" s="3"/>
      <c r="JM185" s="101"/>
      <c r="JN185" s="102"/>
      <c r="JO185" s="103"/>
      <c r="JP185" s="97"/>
      <c r="JQ185" s="104"/>
      <c r="JS185" s="3"/>
      <c r="JU185" s="99"/>
      <c r="JV185" s="100"/>
      <c r="JW185" s="92"/>
      <c r="JX185" s="3"/>
      <c r="JY185" s="101"/>
      <c r="JZ185" s="102"/>
      <c r="KA185" s="103"/>
      <c r="KB185" s="97"/>
      <c r="KC185" s="104"/>
      <c r="KE185" s="3"/>
    </row>
    <row r="186" spans="1:292" ht="13.5" customHeight="1">
      <c r="A186" s="16"/>
      <c r="B186" s="2" t="s">
        <v>1082</v>
      </c>
      <c r="C186" s="2" t="s">
        <v>1083</v>
      </c>
      <c r="E186" s="99"/>
      <c r="F186" s="100"/>
      <c r="G186" s="92"/>
      <c r="H186" s="3"/>
      <c r="I186" s="101" t="s">
        <v>292</v>
      </c>
      <c r="J186" s="102"/>
      <c r="K186" s="103"/>
      <c r="L186" s="97"/>
      <c r="M186" s="104" t="s">
        <v>292</v>
      </c>
      <c r="O186" s="3"/>
      <c r="Q186" s="99"/>
      <c r="R186" s="100"/>
      <c r="S186" s="92"/>
      <c r="T186" s="3"/>
      <c r="U186" s="101" t="s">
        <v>292</v>
      </c>
      <c r="V186" s="102"/>
      <c r="W186" s="103"/>
      <c r="X186" s="97"/>
      <c r="Y186" s="104" t="s">
        <v>292</v>
      </c>
      <c r="AA186" s="3"/>
      <c r="AC186" s="99"/>
      <c r="AD186" s="100"/>
      <c r="AE186" s="92"/>
      <c r="AF186" s="3"/>
      <c r="AG186" s="101" t="s">
        <v>292</v>
      </c>
      <c r="AH186" s="102"/>
      <c r="AI186" s="103"/>
      <c r="AJ186" s="97"/>
      <c r="AK186" s="104" t="s">
        <v>292</v>
      </c>
      <c r="AM186" s="3"/>
      <c r="AO186" s="99"/>
      <c r="AP186" s="100"/>
      <c r="AQ186" s="92"/>
      <c r="AR186" s="3"/>
      <c r="AS186" s="101" t="s">
        <v>292</v>
      </c>
      <c r="AT186" s="102"/>
      <c r="AU186" s="103"/>
      <c r="AV186" s="97"/>
      <c r="AW186" s="104" t="s">
        <v>292</v>
      </c>
      <c r="AY186" s="3"/>
      <c r="BA186" s="99">
        <v>37987</v>
      </c>
      <c r="BB186" s="100" t="s">
        <v>440</v>
      </c>
      <c r="BC186" s="92">
        <v>37746</v>
      </c>
      <c r="BD186" s="3">
        <v>37814</v>
      </c>
      <c r="BE186" s="101" t="s">
        <v>1080</v>
      </c>
      <c r="BF186" s="102">
        <v>1941</v>
      </c>
      <c r="BG186" s="103" t="s">
        <v>790</v>
      </c>
      <c r="BH186" s="97" t="s">
        <v>323</v>
      </c>
      <c r="BI186" s="104" t="s">
        <v>1081</v>
      </c>
      <c r="BJ186" s="2" t="s">
        <v>1084</v>
      </c>
      <c r="BK186" s="3"/>
      <c r="BM186" s="99"/>
      <c r="BN186" s="100"/>
      <c r="BO186" s="92"/>
      <c r="BP186" s="3"/>
      <c r="BQ186" s="101" t="s">
        <v>292</v>
      </c>
      <c r="BR186" s="102"/>
      <c r="BS186" s="103"/>
      <c r="BT186" s="97"/>
      <c r="BU186" s="104" t="s">
        <v>292</v>
      </c>
      <c r="BW186" s="3"/>
      <c r="BY186" s="99"/>
      <c r="BZ186" s="100"/>
      <c r="CA186" s="92"/>
      <c r="CB186" s="3"/>
      <c r="CC186" s="101" t="s">
        <v>292</v>
      </c>
      <c r="CD186" s="102"/>
      <c r="CE186" s="103"/>
      <c r="CF186" s="97"/>
      <c r="CG186" s="104" t="s">
        <v>292</v>
      </c>
      <c r="CI186" s="3"/>
      <c r="CK186" s="99"/>
      <c r="CL186" s="100"/>
      <c r="CM186" s="92"/>
      <c r="CN186" s="3"/>
      <c r="CO186" s="101" t="s">
        <v>292</v>
      </c>
      <c r="CP186" s="102"/>
      <c r="CQ186" s="103"/>
      <c r="CR186" s="97"/>
      <c r="CS186" s="104" t="s">
        <v>292</v>
      </c>
      <c r="CU186" s="3"/>
      <c r="CW186" s="99"/>
      <c r="CX186" s="100"/>
      <c r="CY186" s="92"/>
      <c r="CZ186" s="3"/>
      <c r="DA186" s="101" t="s">
        <v>292</v>
      </c>
      <c r="DB186" s="102"/>
      <c r="DC186" s="103"/>
      <c r="DD186" s="97"/>
      <c r="DE186" s="104" t="s">
        <v>292</v>
      </c>
      <c r="DG186" s="3"/>
      <c r="DI186" s="99"/>
      <c r="DJ186" s="100"/>
      <c r="DK186" s="92"/>
      <c r="DL186" s="3"/>
      <c r="DM186" s="101" t="s">
        <v>292</v>
      </c>
      <c r="DN186" s="102"/>
      <c r="DO186" s="103"/>
      <c r="DP186" s="97"/>
      <c r="DQ186" s="104" t="s">
        <v>292</v>
      </c>
      <c r="DS186" s="3"/>
      <c r="DU186" s="90" t="str">
        <f t="shared" si="541"/>
        <v/>
      </c>
      <c r="DV186" s="91" t="str">
        <f t="shared" si="542"/>
        <v/>
      </c>
      <c r="DW186" s="92" t="str">
        <f t="shared" si="543"/>
        <v/>
      </c>
      <c r="DX186" s="93" t="str">
        <f t="shared" si="544"/>
        <v/>
      </c>
      <c r="DY186" s="94" t="str">
        <f t="shared" si="545"/>
        <v/>
      </c>
      <c r="DZ186" s="95" t="str">
        <f t="shared" si="546"/>
        <v/>
      </c>
      <c r="EA186" s="96" t="str">
        <f t="shared" si="547"/>
        <v/>
      </c>
      <c r="EB186" s="97" t="s">
        <v>292</v>
      </c>
      <c r="EC186" s="98" t="str">
        <f t="shared" si="548"/>
        <v/>
      </c>
      <c r="EE186" s="89"/>
      <c r="EG186" s="90" t="str">
        <f t="shared" si="549"/>
        <v/>
      </c>
      <c r="EH186" s="91" t="str">
        <f t="shared" si="550"/>
        <v/>
      </c>
      <c r="EI186" s="92" t="str">
        <f t="shared" si="551"/>
        <v/>
      </c>
      <c r="EJ186" s="93" t="str">
        <f t="shared" si="552"/>
        <v/>
      </c>
      <c r="EK186" s="94" t="str">
        <f t="shared" si="553"/>
        <v/>
      </c>
      <c r="EL186" s="95" t="str">
        <f t="shared" si="554"/>
        <v/>
      </c>
      <c r="EM186" s="96" t="str">
        <f t="shared" si="555"/>
        <v/>
      </c>
      <c r="EN186" s="97" t="str">
        <f t="shared" si="556"/>
        <v/>
      </c>
      <c r="EO186" s="98" t="str">
        <f t="shared" si="557"/>
        <v/>
      </c>
      <c r="EQ186" s="89"/>
      <c r="ES186" s="99"/>
      <c r="ET186" s="100"/>
      <c r="EU186" s="92"/>
      <c r="EV186" s="3"/>
      <c r="EW186" s="101"/>
      <c r="EX186" s="102"/>
      <c r="EY186" s="103"/>
      <c r="EZ186" s="97"/>
      <c r="FA186" s="104"/>
      <c r="FC186" s="3"/>
      <c r="FE186" s="90" t="str">
        <f t="shared" si="526"/>
        <v/>
      </c>
      <c r="FF186" s="91" t="str">
        <f t="shared" si="527"/>
        <v/>
      </c>
      <c r="FG186" s="92" t="str">
        <f t="shared" si="528"/>
        <v/>
      </c>
      <c r="FH186" s="93" t="str">
        <f t="shared" si="529"/>
        <v/>
      </c>
      <c r="FI186" s="94" t="str">
        <f t="shared" si="530"/>
        <v/>
      </c>
      <c r="FJ186" s="95" t="str">
        <f t="shared" si="531"/>
        <v/>
      </c>
      <c r="FK186" s="96" t="str">
        <f t="shared" si="532"/>
        <v/>
      </c>
      <c r="FL186" s="97" t="str">
        <f t="shared" si="533"/>
        <v/>
      </c>
      <c r="FM186" s="98" t="str">
        <f t="shared" si="534"/>
        <v/>
      </c>
      <c r="FO186" s="89"/>
      <c r="FP186" s="217"/>
      <c r="FQ186" s="90" t="str">
        <f>IF(FU186="","",#REF!)</f>
        <v/>
      </c>
      <c r="FR186" s="91" t="str">
        <f t="shared" si="558"/>
        <v/>
      </c>
      <c r="FS186" s="92"/>
      <c r="FT186" s="93"/>
      <c r="FU186" s="94" t="str">
        <f t="shared" si="559"/>
        <v/>
      </c>
      <c r="FV186" s="95" t="str">
        <f t="shared" si="560"/>
        <v/>
      </c>
      <c r="FW186" s="96" t="str">
        <f t="shared" si="561"/>
        <v/>
      </c>
      <c r="FX186" s="97" t="str">
        <f t="shared" si="562"/>
        <v/>
      </c>
      <c r="FY186" s="98" t="str">
        <f t="shared" si="563"/>
        <v/>
      </c>
      <c r="GA186" s="89"/>
      <c r="GB186" s="158"/>
      <c r="GC186" s="99"/>
      <c r="GD186" s="100"/>
      <c r="GE186" s="92"/>
      <c r="GF186" s="3"/>
      <c r="GG186" s="101"/>
      <c r="GH186" s="102"/>
      <c r="GI186" s="103"/>
      <c r="GJ186" s="97"/>
      <c r="GK186" s="104"/>
      <c r="GM186" s="3"/>
      <c r="GO186" s="99"/>
      <c r="GP186" s="100"/>
      <c r="GQ186" s="92"/>
      <c r="GR186" s="3"/>
      <c r="GS186" s="101"/>
      <c r="GT186" s="102"/>
      <c r="GU186" s="103"/>
      <c r="GV186" s="97"/>
      <c r="GW186" s="104"/>
      <c r="GY186" s="3"/>
      <c r="HA186" s="99"/>
      <c r="HB186" s="100"/>
      <c r="HC186" s="92"/>
      <c r="HD186" s="3"/>
      <c r="HE186" s="101"/>
      <c r="HF186" s="102"/>
      <c r="HG186" s="103"/>
      <c r="HH186" s="97"/>
      <c r="HI186" s="104"/>
      <c r="HK186" s="3"/>
      <c r="HM186" s="99"/>
      <c r="HN186" s="100"/>
      <c r="HO186" s="92"/>
      <c r="HP186" s="3"/>
      <c r="HQ186" s="101"/>
      <c r="HR186" s="102"/>
      <c r="HS186" s="103"/>
      <c r="HT186" s="97"/>
      <c r="HU186" s="104"/>
      <c r="HW186" s="3"/>
      <c r="HY186" s="99"/>
      <c r="HZ186" s="100"/>
      <c r="IA186" s="92"/>
      <c r="IB186" s="3"/>
      <c r="IC186" s="101"/>
      <c r="ID186" s="102"/>
      <c r="IE186" s="103"/>
      <c r="IF186" s="97"/>
      <c r="IG186" s="104"/>
      <c r="II186" s="3"/>
      <c r="IK186" s="99"/>
      <c r="IL186" s="100"/>
      <c r="IM186" s="92"/>
      <c r="IN186" s="3"/>
      <c r="IO186" s="101"/>
      <c r="IP186" s="102"/>
      <c r="IQ186" s="103"/>
      <c r="IR186" s="97"/>
      <c r="IS186" s="104"/>
      <c r="IU186" s="3"/>
      <c r="IW186" s="99"/>
      <c r="IX186" s="100"/>
      <c r="IY186" s="92"/>
      <c r="IZ186" s="3"/>
      <c r="JA186" s="101"/>
      <c r="JB186" s="102"/>
      <c r="JC186" s="103"/>
      <c r="JD186" s="97"/>
      <c r="JE186" s="104"/>
      <c r="JG186" s="3"/>
      <c r="JI186" s="99"/>
      <c r="JJ186" s="100"/>
      <c r="JK186" s="92"/>
      <c r="JL186" s="3"/>
      <c r="JM186" s="101"/>
      <c r="JN186" s="102"/>
      <c r="JO186" s="103"/>
      <c r="JP186" s="97"/>
      <c r="JQ186" s="104"/>
      <c r="JS186" s="3"/>
      <c r="JU186" s="99"/>
      <c r="JV186" s="100"/>
      <c r="JW186" s="92"/>
      <c r="JX186" s="3"/>
      <c r="JY186" s="101"/>
      <c r="JZ186" s="102"/>
      <c r="KA186" s="103"/>
      <c r="KB186" s="97"/>
      <c r="KC186" s="104"/>
      <c r="KE186" s="3"/>
    </row>
    <row r="187" spans="1:292" ht="13.5" customHeight="1">
      <c r="A187" s="16"/>
      <c r="B187" s="2" t="s">
        <v>1179</v>
      </c>
      <c r="C187" s="2" t="s">
        <v>1180</v>
      </c>
      <c r="E187" s="99"/>
      <c r="F187" s="100"/>
      <c r="G187" s="92"/>
      <c r="H187" s="3"/>
      <c r="I187" s="101" t="s">
        <v>292</v>
      </c>
      <c r="J187" s="102"/>
      <c r="K187" s="103"/>
      <c r="L187" s="97"/>
      <c r="M187" s="104" t="s">
        <v>292</v>
      </c>
      <c r="O187" s="3"/>
      <c r="Q187" s="99"/>
      <c r="R187" s="100"/>
      <c r="S187" s="92"/>
      <c r="T187" s="3"/>
      <c r="U187" s="101" t="s">
        <v>292</v>
      </c>
      <c r="V187" s="102"/>
      <c r="W187" s="103"/>
      <c r="X187" s="97"/>
      <c r="Y187" s="104" t="s">
        <v>292</v>
      </c>
      <c r="AA187" s="3"/>
      <c r="AC187" s="99"/>
      <c r="AD187" s="100"/>
      <c r="AE187" s="92"/>
      <c r="AF187" s="3"/>
      <c r="AG187" s="101" t="s">
        <v>292</v>
      </c>
      <c r="AH187" s="102"/>
      <c r="AI187" s="103"/>
      <c r="AJ187" s="97"/>
      <c r="AK187" s="104" t="s">
        <v>292</v>
      </c>
      <c r="AM187" s="3"/>
      <c r="AO187" s="99"/>
      <c r="AP187" s="100"/>
      <c r="AQ187" s="92"/>
      <c r="AR187" s="3"/>
      <c r="AS187" s="101" t="s">
        <v>292</v>
      </c>
      <c r="AT187" s="102"/>
      <c r="AU187" s="103"/>
      <c r="AV187" s="97"/>
      <c r="AW187" s="104" t="s">
        <v>292</v>
      </c>
      <c r="AY187" s="3"/>
      <c r="BA187" s="99"/>
      <c r="BB187" s="100"/>
      <c r="BC187" s="92"/>
      <c r="BD187" s="3"/>
      <c r="BE187" s="101" t="s">
        <v>292</v>
      </c>
      <c r="BF187" s="102"/>
      <c r="BG187" s="103"/>
      <c r="BH187" s="97"/>
      <c r="BI187" s="104" t="s">
        <v>292</v>
      </c>
      <c r="BK187" s="3"/>
      <c r="BM187" s="99"/>
      <c r="BN187" s="100"/>
      <c r="BO187" s="92"/>
      <c r="BP187" s="3"/>
      <c r="BQ187" s="101" t="s">
        <v>292</v>
      </c>
      <c r="BR187" s="102"/>
      <c r="BS187" s="103"/>
      <c r="BT187" s="97"/>
      <c r="BU187" s="104" t="s">
        <v>292</v>
      </c>
      <c r="BW187" s="3"/>
      <c r="BY187" s="99"/>
      <c r="BZ187" s="100"/>
      <c r="CA187" s="92"/>
      <c r="CB187" s="3"/>
      <c r="CC187" s="101" t="s">
        <v>292</v>
      </c>
      <c r="CD187" s="102"/>
      <c r="CE187" s="103"/>
      <c r="CF187" s="97"/>
      <c r="CG187" s="104" t="s">
        <v>292</v>
      </c>
      <c r="CI187" s="3"/>
      <c r="CK187" s="99">
        <v>39814</v>
      </c>
      <c r="CL187" s="100" t="s">
        <v>443</v>
      </c>
      <c r="CM187" s="92">
        <v>39527</v>
      </c>
      <c r="CN187" s="3">
        <v>39812</v>
      </c>
      <c r="CO187" s="101" t="s">
        <v>1181</v>
      </c>
      <c r="CP187" s="102">
        <v>1961</v>
      </c>
      <c r="CQ187" s="103" t="s">
        <v>790</v>
      </c>
      <c r="CR187" s="97" t="s">
        <v>631</v>
      </c>
      <c r="CS187" s="104" t="s">
        <v>1182</v>
      </c>
      <c r="CU187" s="3"/>
      <c r="CW187" s="99">
        <v>39814</v>
      </c>
      <c r="CX187" s="100" t="s">
        <v>444</v>
      </c>
      <c r="CY187" s="92">
        <v>39527</v>
      </c>
      <c r="CZ187" s="3">
        <v>40142</v>
      </c>
      <c r="DA187" s="101" t="s">
        <v>1181</v>
      </c>
      <c r="DB187" s="102">
        <v>1961</v>
      </c>
      <c r="DC187" s="103" t="s">
        <v>790</v>
      </c>
      <c r="DD187" s="97" t="s">
        <v>631</v>
      </c>
      <c r="DE187" s="104" t="s">
        <v>1182</v>
      </c>
      <c r="DG187" s="3"/>
      <c r="DI187" s="99"/>
      <c r="DJ187" s="100"/>
      <c r="DK187" s="92"/>
      <c r="DL187" s="3"/>
      <c r="DM187" s="101" t="s">
        <v>292</v>
      </c>
      <c r="DN187" s="102"/>
      <c r="DO187" s="103"/>
      <c r="DP187" s="97"/>
      <c r="DQ187" s="104" t="s">
        <v>292</v>
      </c>
      <c r="DS187" s="3"/>
      <c r="DU187" s="90" t="str">
        <f t="shared" si="541"/>
        <v/>
      </c>
      <c r="DV187" s="91" t="str">
        <f t="shared" si="542"/>
        <v/>
      </c>
      <c r="DW187" s="92" t="str">
        <f t="shared" si="543"/>
        <v/>
      </c>
      <c r="DX187" s="93" t="str">
        <f t="shared" si="544"/>
        <v/>
      </c>
      <c r="DY187" s="94" t="str">
        <f t="shared" si="545"/>
        <v/>
      </c>
      <c r="DZ187" s="95" t="str">
        <f t="shared" si="546"/>
        <v/>
      </c>
      <c r="EA187" s="96" t="str">
        <f t="shared" si="547"/>
        <v/>
      </c>
      <c r="EB187" s="97"/>
      <c r="EC187" s="98" t="str">
        <f t="shared" si="548"/>
        <v/>
      </c>
      <c r="EE187" s="89"/>
      <c r="EG187" s="90" t="str">
        <f t="shared" si="549"/>
        <v/>
      </c>
      <c r="EH187" s="91" t="str">
        <f t="shared" si="550"/>
        <v/>
      </c>
      <c r="EI187" s="92" t="str">
        <f t="shared" si="551"/>
        <v/>
      </c>
      <c r="EJ187" s="93" t="str">
        <f t="shared" si="552"/>
        <v/>
      </c>
      <c r="EK187" s="94" t="str">
        <f t="shared" si="553"/>
        <v/>
      </c>
      <c r="EL187" s="95" t="str">
        <f t="shared" si="554"/>
        <v/>
      </c>
      <c r="EM187" s="96" t="str">
        <f t="shared" si="555"/>
        <v/>
      </c>
      <c r="EN187" s="97" t="str">
        <f t="shared" si="556"/>
        <v/>
      </c>
      <c r="EO187" s="98" t="str">
        <f t="shared" si="557"/>
        <v/>
      </c>
      <c r="EQ187" s="89"/>
      <c r="ES187" s="99"/>
      <c r="ET187" s="100"/>
      <c r="EU187" s="92"/>
      <c r="EV187" s="3"/>
      <c r="EW187" s="101"/>
      <c r="EX187" s="102"/>
      <c r="EY187" s="103"/>
      <c r="EZ187" s="97"/>
      <c r="FA187" s="104"/>
      <c r="FC187" s="3"/>
      <c r="FE187" s="90" t="str">
        <f t="shared" si="526"/>
        <v/>
      </c>
      <c r="FF187" s="91" t="str">
        <f t="shared" si="527"/>
        <v/>
      </c>
      <c r="FG187" s="92" t="str">
        <f t="shared" si="528"/>
        <v/>
      </c>
      <c r="FH187" s="93" t="str">
        <f t="shared" si="529"/>
        <v/>
      </c>
      <c r="FI187" s="94" t="str">
        <f t="shared" si="530"/>
        <v/>
      </c>
      <c r="FJ187" s="95" t="str">
        <f t="shared" si="531"/>
        <v/>
      </c>
      <c r="FK187" s="96" t="str">
        <f t="shared" si="532"/>
        <v/>
      </c>
      <c r="FL187" s="97" t="str">
        <f t="shared" si="533"/>
        <v/>
      </c>
      <c r="FM187" s="98" t="str">
        <f t="shared" si="534"/>
        <v/>
      </c>
      <c r="FO187" s="89"/>
      <c r="FP187" s="217"/>
      <c r="FQ187" s="90" t="str">
        <f>IF(FU187="","",#REF!)</f>
        <v/>
      </c>
      <c r="FR187" s="91" t="str">
        <f t="shared" si="558"/>
        <v/>
      </c>
      <c r="FS187" s="92"/>
      <c r="FT187" s="93"/>
      <c r="FU187" s="94" t="str">
        <f t="shared" si="559"/>
        <v/>
      </c>
      <c r="FV187" s="95" t="str">
        <f t="shared" si="560"/>
        <v/>
      </c>
      <c r="FW187" s="96" t="str">
        <f t="shared" si="561"/>
        <v/>
      </c>
      <c r="FX187" s="97" t="str">
        <f t="shared" si="562"/>
        <v/>
      </c>
      <c r="FY187" s="98" t="str">
        <f t="shared" si="563"/>
        <v/>
      </c>
      <c r="GA187" s="89"/>
      <c r="GB187" s="158"/>
      <c r="GC187" s="99"/>
      <c r="GD187" s="100"/>
      <c r="GE187" s="92"/>
      <c r="GF187" s="3"/>
      <c r="GG187" s="101"/>
      <c r="GH187" s="102"/>
      <c r="GI187" s="103"/>
      <c r="GJ187" s="97"/>
      <c r="GK187" s="104"/>
      <c r="GM187" s="3"/>
      <c r="GO187" s="99"/>
      <c r="GP187" s="100"/>
      <c r="GQ187" s="92"/>
      <c r="GR187" s="3"/>
      <c r="GS187" s="101"/>
      <c r="GT187" s="102"/>
      <c r="GU187" s="103"/>
      <c r="GV187" s="97"/>
      <c r="GW187" s="104"/>
      <c r="GY187" s="3"/>
      <c r="HA187" s="99"/>
      <c r="HB187" s="100"/>
      <c r="HC187" s="92"/>
      <c r="HD187" s="3"/>
      <c r="HE187" s="101"/>
      <c r="HF187" s="102"/>
      <c r="HG187" s="103"/>
      <c r="HH187" s="97"/>
      <c r="HI187" s="104"/>
      <c r="HK187" s="3"/>
      <c r="HM187" s="99"/>
      <c r="HN187" s="100"/>
      <c r="HO187" s="92"/>
      <c r="HP187" s="3"/>
      <c r="HQ187" s="101"/>
      <c r="HR187" s="102"/>
      <c r="HS187" s="103"/>
      <c r="HT187" s="97"/>
      <c r="HU187" s="104"/>
      <c r="HW187" s="3"/>
      <c r="HY187" s="99"/>
      <c r="HZ187" s="100"/>
      <c r="IA187" s="92"/>
      <c r="IB187" s="3"/>
      <c r="IC187" s="101"/>
      <c r="ID187" s="102"/>
      <c r="IE187" s="103"/>
      <c r="IF187" s="97"/>
      <c r="IG187" s="104"/>
      <c r="II187" s="3"/>
      <c r="IK187" s="99"/>
      <c r="IL187" s="100"/>
      <c r="IM187" s="92"/>
      <c r="IN187" s="3"/>
      <c r="IO187" s="101"/>
      <c r="IP187" s="102"/>
      <c r="IQ187" s="103"/>
      <c r="IR187" s="97"/>
      <c r="IS187" s="104"/>
      <c r="IU187" s="3"/>
      <c r="IW187" s="99"/>
      <c r="IX187" s="100"/>
      <c r="IY187" s="92"/>
      <c r="IZ187" s="3"/>
      <c r="JA187" s="101"/>
      <c r="JB187" s="102"/>
      <c r="JC187" s="103"/>
      <c r="JD187" s="97"/>
      <c r="JE187" s="104"/>
      <c r="JG187" s="3"/>
      <c r="JI187" s="99"/>
      <c r="JJ187" s="100"/>
      <c r="JK187" s="92"/>
      <c r="JL187" s="3"/>
      <c r="JM187" s="101"/>
      <c r="JN187" s="102"/>
      <c r="JO187" s="103"/>
      <c r="JP187" s="97"/>
      <c r="JQ187" s="104"/>
      <c r="JS187" s="3"/>
      <c r="JU187" s="99"/>
      <c r="JV187" s="100"/>
      <c r="JW187" s="92"/>
      <c r="JX187" s="3"/>
      <c r="JY187" s="101"/>
      <c r="JZ187" s="102"/>
      <c r="KA187" s="103"/>
      <c r="KB187" s="97"/>
      <c r="KC187" s="104"/>
      <c r="KE187" s="3"/>
    </row>
    <row r="188" spans="1:292" ht="13.5" customHeight="1">
      <c r="A188" s="16"/>
      <c r="B188" s="2" t="s">
        <v>1138</v>
      </c>
      <c r="D188" s="2" t="s">
        <v>1139</v>
      </c>
      <c r="E188" s="99"/>
      <c r="F188" s="100"/>
      <c r="G188" s="92"/>
      <c r="H188" s="3"/>
      <c r="I188" s="101"/>
      <c r="J188" s="102"/>
      <c r="K188" s="103"/>
      <c r="L188" s="97"/>
      <c r="M188" s="104"/>
      <c r="O188" s="3"/>
      <c r="Q188" s="99"/>
      <c r="R188" s="100"/>
      <c r="S188" s="92"/>
      <c r="T188" s="3"/>
      <c r="U188" s="101"/>
      <c r="V188" s="102"/>
      <c r="W188" s="103"/>
      <c r="X188" s="97"/>
      <c r="Y188" s="104"/>
      <c r="AA188" s="3"/>
      <c r="AC188" s="99"/>
      <c r="AD188" s="100"/>
      <c r="AE188" s="92"/>
      <c r="AF188" s="3"/>
      <c r="AG188" s="101"/>
      <c r="AH188" s="102"/>
      <c r="AI188" s="103"/>
      <c r="AJ188" s="97"/>
      <c r="AK188" s="104"/>
      <c r="AM188" s="3"/>
      <c r="AO188" s="99"/>
      <c r="AP188" s="100"/>
      <c r="AQ188" s="92"/>
      <c r="AR188" s="3"/>
      <c r="AS188" s="101"/>
      <c r="AT188" s="102"/>
      <c r="AU188" s="103"/>
      <c r="AV188" s="97"/>
      <c r="AW188" s="104"/>
      <c r="AY188" s="3"/>
      <c r="BA188" s="99"/>
      <c r="BB188" s="100"/>
      <c r="BC188" s="92"/>
      <c r="BD188" s="3"/>
      <c r="BE188" s="101"/>
      <c r="BF188" s="102"/>
      <c r="BG188" s="103"/>
      <c r="BH188" s="97"/>
      <c r="BI188" s="104"/>
      <c r="BK188" s="3"/>
      <c r="BM188" s="99"/>
      <c r="BN188" s="100"/>
      <c r="BO188" s="92"/>
      <c r="BP188" s="3"/>
      <c r="BQ188" s="101"/>
      <c r="BR188" s="102"/>
      <c r="BS188" s="103"/>
      <c r="BT188" s="97"/>
      <c r="BU188" s="104"/>
      <c r="BW188" s="3"/>
      <c r="BY188" s="99"/>
      <c r="BZ188" s="100"/>
      <c r="CA188" s="92"/>
      <c r="CB188" s="3"/>
      <c r="CC188" s="101"/>
      <c r="CD188" s="102"/>
      <c r="CE188" s="103"/>
      <c r="CF188" s="97"/>
      <c r="CG188" s="104"/>
      <c r="CI188" s="3"/>
      <c r="CK188" s="99"/>
      <c r="CL188" s="100"/>
      <c r="CM188" s="92"/>
      <c r="CN188" s="3"/>
      <c r="CO188" s="101"/>
      <c r="CP188" s="102"/>
      <c r="CQ188" s="103"/>
      <c r="CR188" s="97"/>
      <c r="CS188" s="104"/>
      <c r="CU188" s="3"/>
      <c r="CW188" s="99">
        <v>39814</v>
      </c>
      <c r="CX188" s="100" t="s">
        <v>444</v>
      </c>
      <c r="CY188" s="92">
        <v>39527</v>
      </c>
      <c r="CZ188" s="3">
        <v>40142</v>
      </c>
      <c r="DA188" s="101" t="s">
        <v>1135</v>
      </c>
      <c r="DB188" s="102">
        <v>1953</v>
      </c>
      <c r="DC188" s="103" t="s">
        <v>790</v>
      </c>
      <c r="DD188" s="97" t="s">
        <v>296</v>
      </c>
      <c r="DE188" s="104" t="s">
        <v>1136</v>
      </c>
      <c r="DG188" s="3"/>
      <c r="DH188" s="2" t="s">
        <v>1137</v>
      </c>
      <c r="DI188" s="99">
        <v>40179</v>
      </c>
      <c r="DJ188" s="100" t="s">
        <v>445</v>
      </c>
      <c r="DK188" s="92">
        <v>40142</v>
      </c>
      <c r="DL188" s="221">
        <v>40883</v>
      </c>
      <c r="DM188" s="101" t="s">
        <v>1135</v>
      </c>
      <c r="DN188" s="102">
        <v>1953</v>
      </c>
      <c r="DO188" s="103" t="s">
        <v>790</v>
      </c>
      <c r="DP188" s="97" t="s">
        <v>296</v>
      </c>
      <c r="DQ188" s="104" t="s">
        <v>1136</v>
      </c>
      <c r="DS188" s="3"/>
      <c r="DT188" s="2" t="s">
        <v>1137</v>
      </c>
      <c r="DU188" s="90" t="str">
        <f t="shared" si="541"/>
        <v/>
      </c>
      <c r="DV188" s="91" t="str">
        <f t="shared" si="542"/>
        <v/>
      </c>
      <c r="DW188" s="92" t="str">
        <f t="shared" si="543"/>
        <v/>
      </c>
      <c r="DX188" s="93" t="str">
        <f t="shared" si="544"/>
        <v/>
      </c>
      <c r="DY188" s="94" t="str">
        <f t="shared" si="545"/>
        <v/>
      </c>
      <c r="DZ188" s="95" t="str">
        <f t="shared" si="546"/>
        <v/>
      </c>
      <c r="EA188" s="96" t="str">
        <f t="shared" si="547"/>
        <v/>
      </c>
      <c r="EB188" s="97" t="s">
        <v>292</v>
      </c>
      <c r="EC188" s="98" t="str">
        <f t="shared" si="548"/>
        <v/>
      </c>
      <c r="EE188" s="89"/>
      <c r="EG188" s="90" t="str">
        <f t="shared" si="549"/>
        <v/>
      </c>
      <c r="EH188" s="91" t="str">
        <f t="shared" si="550"/>
        <v/>
      </c>
      <c r="EI188" s="92" t="str">
        <f t="shared" si="551"/>
        <v/>
      </c>
      <c r="EJ188" s="93" t="str">
        <f t="shared" si="552"/>
        <v/>
      </c>
      <c r="EK188" s="94" t="str">
        <f t="shared" si="553"/>
        <v/>
      </c>
      <c r="EL188" s="95" t="str">
        <f t="shared" si="554"/>
        <v/>
      </c>
      <c r="EM188" s="96" t="str">
        <f t="shared" si="555"/>
        <v/>
      </c>
      <c r="EN188" s="97" t="str">
        <f t="shared" si="556"/>
        <v/>
      </c>
      <c r="EO188" s="98" t="str">
        <f t="shared" si="557"/>
        <v/>
      </c>
      <c r="EQ188" s="89"/>
      <c r="ES188" s="99"/>
      <c r="ET188" s="100"/>
      <c r="EU188" s="92"/>
      <c r="EV188" s="3"/>
      <c r="EW188" s="101"/>
      <c r="EX188" s="102"/>
      <c r="EY188" s="103"/>
      <c r="EZ188" s="97"/>
      <c r="FA188" s="104"/>
      <c r="FC188" s="3"/>
      <c r="FE188" s="90" t="str">
        <f t="shared" si="526"/>
        <v/>
      </c>
      <c r="FF188" s="91" t="str">
        <f t="shared" si="527"/>
        <v/>
      </c>
      <c r="FG188" s="92" t="str">
        <f t="shared" si="528"/>
        <v/>
      </c>
      <c r="FH188" s="93" t="str">
        <f t="shared" si="529"/>
        <v/>
      </c>
      <c r="FI188" s="94" t="str">
        <f t="shared" si="530"/>
        <v/>
      </c>
      <c r="FJ188" s="95" t="str">
        <f t="shared" si="531"/>
        <v/>
      </c>
      <c r="FK188" s="96" t="str">
        <f t="shared" si="532"/>
        <v/>
      </c>
      <c r="FL188" s="97" t="str">
        <f t="shared" si="533"/>
        <v/>
      </c>
      <c r="FM188" s="98" t="str">
        <f t="shared" si="534"/>
        <v/>
      </c>
      <c r="FO188" s="89"/>
      <c r="FP188" s="217"/>
      <c r="FQ188" s="90" t="str">
        <f>IF(FU188="","",#REF!)</f>
        <v/>
      </c>
      <c r="FR188" s="91" t="str">
        <f t="shared" si="558"/>
        <v/>
      </c>
      <c r="FS188" s="92"/>
      <c r="FT188" s="93"/>
      <c r="FU188" s="94" t="str">
        <f t="shared" si="559"/>
        <v/>
      </c>
      <c r="FV188" s="95" t="str">
        <f t="shared" si="560"/>
        <v/>
      </c>
      <c r="FW188" s="96" t="str">
        <f t="shared" si="561"/>
        <v/>
      </c>
      <c r="FX188" s="97" t="str">
        <f t="shared" si="562"/>
        <v/>
      </c>
      <c r="FY188" s="98" t="str">
        <f t="shared" si="563"/>
        <v/>
      </c>
      <c r="GA188" s="89"/>
      <c r="GB188" s="158"/>
      <c r="GC188" s="99"/>
      <c r="GD188" s="100"/>
      <c r="GE188" s="92"/>
      <c r="GF188" s="3"/>
      <c r="GG188" s="101"/>
      <c r="GH188" s="102"/>
      <c r="GI188" s="103"/>
      <c r="GJ188" s="97"/>
      <c r="GK188" s="104"/>
      <c r="GM188" s="3"/>
      <c r="GO188" s="99"/>
      <c r="GP188" s="100"/>
      <c r="GQ188" s="92"/>
      <c r="GR188" s="3"/>
      <c r="GS188" s="101"/>
      <c r="GT188" s="102"/>
      <c r="GU188" s="103"/>
      <c r="GV188" s="97"/>
      <c r="GW188" s="104"/>
      <c r="GY188" s="3"/>
      <c r="HA188" s="99"/>
      <c r="HB188" s="100"/>
      <c r="HC188" s="92"/>
      <c r="HD188" s="3"/>
      <c r="HE188" s="101"/>
      <c r="HF188" s="102"/>
      <c r="HG188" s="103"/>
      <c r="HH188" s="97"/>
      <c r="HI188" s="104"/>
      <c r="HK188" s="3"/>
      <c r="HM188" s="99"/>
      <c r="HN188" s="100"/>
      <c r="HO188" s="92"/>
      <c r="HP188" s="3"/>
      <c r="HQ188" s="101"/>
      <c r="HR188" s="102"/>
      <c r="HS188" s="103"/>
      <c r="HT188" s="97"/>
      <c r="HU188" s="104"/>
      <c r="HW188" s="3"/>
      <c r="HY188" s="99"/>
      <c r="HZ188" s="100"/>
      <c r="IA188" s="92"/>
      <c r="IB188" s="3"/>
      <c r="IC188" s="101"/>
      <c r="ID188" s="102"/>
      <c r="IE188" s="103"/>
      <c r="IF188" s="97"/>
      <c r="IG188" s="104"/>
      <c r="II188" s="3"/>
      <c r="IK188" s="99"/>
      <c r="IL188" s="100"/>
      <c r="IM188" s="92"/>
      <c r="IN188" s="3"/>
      <c r="IO188" s="101"/>
      <c r="IP188" s="102"/>
      <c r="IQ188" s="103"/>
      <c r="IR188" s="97"/>
      <c r="IS188" s="104"/>
      <c r="IU188" s="3"/>
      <c r="IW188" s="99"/>
      <c r="IX188" s="100"/>
      <c r="IY188" s="92"/>
      <c r="IZ188" s="3"/>
      <c r="JA188" s="101"/>
      <c r="JB188" s="102"/>
      <c r="JC188" s="103"/>
      <c r="JD188" s="97"/>
      <c r="JE188" s="104"/>
      <c r="JG188" s="3"/>
      <c r="JI188" s="99"/>
      <c r="JJ188" s="100"/>
      <c r="JK188" s="92"/>
      <c r="JL188" s="3"/>
      <c r="JM188" s="101"/>
      <c r="JN188" s="102"/>
      <c r="JO188" s="103"/>
      <c r="JP188" s="97"/>
      <c r="JQ188" s="104"/>
      <c r="JS188" s="3"/>
      <c r="JU188" s="99"/>
      <c r="JV188" s="100"/>
      <c r="JW188" s="92"/>
      <c r="JX188" s="3"/>
      <c r="JY188" s="101"/>
      <c r="JZ188" s="102"/>
      <c r="KA188" s="103"/>
      <c r="KB188" s="97"/>
      <c r="KC188" s="104"/>
      <c r="KE188" s="3"/>
    </row>
    <row r="189" spans="1:292" ht="13.5" customHeight="1">
      <c r="A189" s="16"/>
      <c r="B189" s="2" t="s">
        <v>1160</v>
      </c>
      <c r="C189" s="2" t="s">
        <v>1161</v>
      </c>
      <c r="E189" s="99"/>
      <c r="F189" s="100"/>
      <c r="G189" s="92"/>
      <c r="H189" s="3"/>
      <c r="I189" s="101" t="s">
        <v>292</v>
      </c>
      <c r="J189" s="102"/>
      <c r="K189" s="103"/>
      <c r="L189" s="97"/>
      <c r="M189" s="104" t="s">
        <v>292</v>
      </c>
      <c r="O189" s="3"/>
      <c r="Q189" s="99"/>
      <c r="R189" s="100"/>
      <c r="S189" s="92"/>
      <c r="T189" s="3"/>
      <c r="U189" s="101" t="s">
        <v>292</v>
      </c>
      <c r="V189" s="102"/>
      <c r="W189" s="103"/>
      <c r="X189" s="97"/>
      <c r="Y189" s="104" t="s">
        <v>292</v>
      </c>
      <c r="AA189" s="3"/>
      <c r="AC189" s="99"/>
      <c r="AD189" s="100"/>
      <c r="AE189" s="92"/>
      <c r="AF189" s="3"/>
      <c r="AG189" s="101" t="s">
        <v>292</v>
      </c>
      <c r="AH189" s="102"/>
      <c r="AI189" s="103"/>
      <c r="AJ189" s="97"/>
      <c r="AK189" s="104" t="s">
        <v>292</v>
      </c>
      <c r="AM189" s="3"/>
      <c r="AO189" s="99"/>
      <c r="AP189" s="100"/>
      <c r="AQ189" s="92"/>
      <c r="AR189" s="3"/>
      <c r="AS189" s="101" t="s">
        <v>292</v>
      </c>
      <c r="AT189" s="102"/>
      <c r="AU189" s="103"/>
      <c r="AV189" s="97"/>
      <c r="AW189" s="104" t="s">
        <v>292</v>
      </c>
      <c r="AY189" s="3"/>
      <c r="BA189" s="99"/>
      <c r="BB189" s="100"/>
      <c r="BC189" s="92"/>
      <c r="BD189" s="3"/>
      <c r="BE189" s="101" t="s">
        <v>292</v>
      </c>
      <c r="BF189" s="102"/>
      <c r="BG189" s="103"/>
      <c r="BH189" s="97"/>
      <c r="BI189" s="104" t="s">
        <v>292</v>
      </c>
      <c r="BK189" s="3"/>
      <c r="BM189" s="99"/>
      <c r="BN189" s="100"/>
      <c r="BO189" s="92"/>
      <c r="BP189" s="3"/>
      <c r="BQ189" s="101" t="s">
        <v>292</v>
      </c>
      <c r="BR189" s="102"/>
      <c r="BS189" s="103"/>
      <c r="BT189" s="97"/>
      <c r="BU189" s="104" t="s">
        <v>292</v>
      </c>
      <c r="BW189" s="3"/>
      <c r="BY189" s="99"/>
      <c r="BZ189" s="100"/>
      <c r="CA189" s="92"/>
      <c r="CB189" s="3"/>
      <c r="CC189" s="101" t="s">
        <v>292</v>
      </c>
      <c r="CD189" s="102"/>
      <c r="CE189" s="103"/>
      <c r="CF189" s="97"/>
      <c r="CG189" s="104" t="s">
        <v>292</v>
      </c>
      <c r="CI189" s="3"/>
      <c r="CK189" s="99">
        <v>39814</v>
      </c>
      <c r="CL189" s="100" t="s">
        <v>443</v>
      </c>
      <c r="CM189" s="92">
        <v>39527</v>
      </c>
      <c r="CN189" s="3">
        <v>39812</v>
      </c>
      <c r="CO189" s="101" t="s">
        <v>942</v>
      </c>
      <c r="CP189" s="102">
        <v>1964</v>
      </c>
      <c r="CQ189" s="103" t="s">
        <v>790</v>
      </c>
      <c r="CR189" s="97" t="s">
        <v>631</v>
      </c>
      <c r="CS189" s="104" t="s">
        <v>1162</v>
      </c>
      <c r="CU189" s="3"/>
      <c r="CW189" s="99">
        <v>39814</v>
      </c>
      <c r="CX189" s="100" t="s">
        <v>444</v>
      </c>
      <c r="CY189" s="92">
        <v>39527</v>
      </c>
      <c r="CZ189" s="3">
        <v>40011</v>
      </c>
      <c r="DA189" s="101" t="s">
        <v>942</v>
      </c>
      <c r="DB189" s="102">
        <v>1964</v>
      </c>
      <c r="DC189" s="103" t="s">
        <v>790</v>
      </c>
      <c r="DD189" s="97" t="s">
        <v>631</v>
      </c>
      <c r="DE189" s="104" t="s">
        <v>943</v>
      </c>
      <c r="DG189" s="3" t="s">
        <v>1163</v>
      </c>
      <c r="DI189" s="99"/>
      <c r="DJ189" s="100"/>
      <c r="DK189" s="92"/>
      <c r="DL189" s="3"/>
      <c r="DM189" s="101" t="s">
        <v>292</v>
      </c>
      <c r="DN189" s="102"/>
      <c r="DO189" s="103"/>
      <c r="DP189" s="97"/>
      <c r="DQ189" s="104" t="s">
        <v>292</v>
      </c>
      <c r="DS189" s="3"/>
      <c r="DU189" s="90" t="str">
        <f t="shared" si="541"/>
        <v/>
      </c>
      <c r="DV189" s="91" t="str">
        <f t="shared" si="542"/>
        <v/>
      </c>
      <c r="DW189" s="92" t="str">
        <f t="shared" si="543"/>
        <v/>
      </c>
      <c r="DX189" s="93" t="str">
        <f t="shared" si="544"/>
        <v/>
      </c>
      <c r="DY189" s="94" t="str">
        <f t="shared" si="545"/>
        <v/>
      </c>
      <c r="DZ189" s="95" t="str">
        <f t="shared" si="546"/>
        <v/>
      </c>
      <c r="EA189" s="96" t="str">
        <f t="shared" si="547"/>
        <v/>
      </c>
      <c r="EB189" s="97"/>
      <c r="EC189" s="98" t="str">
        <f t="shared" si="548"/>
        <v/>
      </c>
      <c r="EE189" s="89"/>
      <c r="EG189" s="90" t="str">
        <f t="shared" si="549"/>
        <v/>
      </c>
      <c r="EH189" s="91" t="str">
        <f t="shared" si="550"/>
        <v/>
      </c>
      <c r="EI189" s="92" t="str">
        <f t="shared" si="551"/>
        <v/>
      </c>
      <c r="EJ189" s="93" t="str">
        <f t="shared" si="552"/>
        <v/>
      </c>
      <c r="EK189" s="94" t="str">
        <f t="shared" si="553"/>
        <v/>
      </c>
      <c r="EL189" s="95" t="str">
        <f t="shared" si="554"/>
        <v/>
      </c>
      <c r="EM189" s="96" t="str">
        <f t="shared" si="555"/>
        <v/>
      </c>
      <c r="EN189" s="97" t="str">
        <f t="shared" si="556"/>
        <v/>
      </c>
      <c r="EO189" s="98" t="str">
        <f t="shared" si="557"/>
        <v/>
      </c>
      <c r="EQ189" s="89"/>
      <c r="ES189" s="99"/>
      <c r="ET189" s="100"/>
      <c r="EU189" s="92"/>
      <c r="EV189" s="3"/>
      <c r="EW189" s="101"/>
      <c r="EX189" s="102"/>
      <c r="EY189" s="103"/>
      <c r="EZ189" s="97"/>
      <c r="FA189" s="104"/>
      <c r="FC189" s="3"/>
      <c r="FE189" s="90" t="str">
        <f t="shared" si="526"/>
        <v/>
      </c>
      <c r="FF189" s="91" t="str">
        <f t="shared" si="527"/>
        <v/>
      </c>
      <c r="FG189" s="92" t="str">
        <f t="shared" si="528"/>
        <v/>
      </c>
      <c r="FH189" s="93" t="str">
        <f t="shared" si="529"/>
        <v/>
      </c>
      <c r="FI189" s="94" t="str">
        <f t="shared" si="530"/>
        <v/>
      </c>
      <c r="FJ189" s="95" t="str">
        <f t="shared" si="531"/>
        <v/>
      </c>
      <c r="FK189" s="96" t="str">
        <f t="shared" si="532"/>
        <v/>
      </c>
      <c r="FL189" s="97" t="str">
        <f t="shared" si="533"/>
        <v/>
      </c>
      <c r="FM189" s="98" t="str">
        <f t="shared" si="534"/>
        <v/>
      </c>
      <c r="FO189" s="89"/>
      <c r="FP189" s="217"/>
      <c r="FQ189" s="90" t="str">
        <f>IF(FU189="","",#REF!)</f>
        <v/>
      </c>
      <c r="FR189" s="91" t="str">
        <f t="shared" si="558"/>
        <v/>
      </c>
      <c r="FS189" s="92"/>
      <c r="FT189" s="93"/>
      <c r="FU189" s="94" t="str">
        <f t="shared" si="559"/>
        <v/>
      </c>
      <c r="FV189" s="95" t="str">
        <f t="shared" si="560"/>
        <v/>
      </c>
      <c r="FW189" s="96" t="str">
        <f t="shared" si="561"/>
        <v/>
      </c>
      <c r="FX189" s="97" t="str">
        <f t="shared" si="562"/>
        <v/>
      </c>
      <c r="FY189" s="98" t="str">
        <f t="shared" si="563"/>
        <v/>
      </c>
      <c r="GA189" s="89"/>
      <c r="GB189" s="158"/>
      <c r="GC189" s="99"/>
      <c r="GD189" s="100"/>
      <c r="GE189" s="92"/>
      <c r="GF189" s="3"/>
      <c r="GG189" s="101"/>
      <c r="GH189" s="102"/>
      <c r="GI189" s="103"/>
      <c r="GJ189" s="97"/>
      <c r="GK189" s="104"/>
      <c r="GM189" s="3"/>
      <c r="GO189" s="99"/>
      <c r="GP189" s="100"/>
      <c r="GQ189" s="92"/>
      <c r="GR189" s="3"/>
      <c r="GS189" s="101"/>
      <c r="GT189" s="102"/>
      <c r="GU189" s="103"/>
      <c r="GV189" s="97"/>
      <c r="GW189" s="104"/>
      <c r="GY189" s="3"/>
      <c r="HA189" s="99"/>
      <c r="HB189" s="100"/>
      <c r="HC189" s="92"/>
      <c r="HD189" s="3"/>
      <c r="HE189" s="101"/>
      <c r="HF189" s="102"/>
      <c r="HG189" s="103"/>
      <c r="HH189" s="97"/>
      <c r="HI189" s="104"/>
      <c r="HK189" s="3"/>
      <c r="HM189" s="99"/>
      <c r="HN189" s="100"/>
      <c r="HO189" s="92"/>
      <c r="HP189" s="3"/>
      <c r="HQ189" s="101"/>
      <c r="HR189" s="102"/>
      <c r="HS189" s="103"/>
      <c r="HT189" s="97"/>
      <c r="HU189" s="104"/>
      <c r="HW189" s="3"/>
      <c r="HY189" s="99"/>
      <c r="HZ189" s="100"/>
      <c r="IA189" s="92"/>
      <c r="IB189" s="3"/>
      <c r="IC189" s="101"/>
      <c r="ID189" s="102"/>
      <c r="IE189" s="103"/>
      <c r="IF189" s="97"/>
      <c r="IG189" s="104"/>
      <c r="II189" s="3"/>
      <c r="IK189" s="99"/>
      <c r="IL189" s="100"/>
      <c r="IM189" s="92"/>
      <c r="IN189" s="3"/>
      <c r="IO189" s="101"/>
      <c r="IP189" s="102"/>
      <c r="IQ189" s="103"/>
      <c r="IR189" s="97"/>
      <c r="IS189" s="104"/>
      <c r="IU189" s="3"/>
      <c r="IW189" s="99"/>
      <c r="IX189" s="100"/>
      <c r="IY189" s="92"/>
      <c r="IZ189" s="3"/>
      <c r="JA189" s="101"/>
      <c r="JB189" s="102"/>
      <c r="JC189" s="103"/>
      <c r="JD189" s="97"/>
      <c r="JE189" s="104"/>
      <c r="JG189" s="3"/>
      <c r="JI189" s="99"/>
      <c r="JJ189" s="100"/>
      <c r="JK189" s="92"/>
      <c r="JL189" s="3"/>
      <c r="JM189" s="101"/>
      <c r="JN189" s="102"/>
      <c r="JO189" s="103"/>
      <c r="JP189" s="97"/>
      <c r="JQ189" s="104"/>
      <c r="JS189" s="3"/>
      <c r="JU189" s="99"/>
      <c r="JV189" s="100"/>
      <c r="JW189" s="92"/>
      <c r="JX189" s="3"/>
      <c r="JY189" s="101"/>
      <c r="JZ189" s="102"/>
      <c r="KA189" s="103"/>
      <c r="KB189" s="97"/>
      <c r="KC189" s="104"/>
      <c r="KE189" s="3"/>
    </row>
    <row r="190" spans="1:292" ht="13.5" customHeight="1">
      <c r="A190" s="16"/>
      <c r="B190" s="2" t="s">
        <v>1709</v>
      </c>
      <c r="C190" s="2" t="s">
        <v>1546</v>
      </c>
      <c r="E190" s="99"/>
      <c r="F190" s="100"/>
      <c r="G190" s="92"/>
      <c r="H190" s="3"/>
      <c r="I190" s="101"/>
      <c r="J190" s="102"/>
      <c r="K190" s="103"/>
      <c r="L190" s="97"/>
      <c r="M190" s="104"/>
      <c r="O190" s="3"/>
      <c r="Q190" s="99"/>
      <c r="R190" s="100"/>
      <c r="S190" s="92"/>
      <c r="T190" s="3"/>
      <c r="U190" s="101"/>
      <c r="V190" s="102"/>
      <c r="W190" s="103"/>
      <c r="X190" s="97"/>
      <c r="Y190" s="104"/>
      <c r="AA190" s="3"/>
      <c r="AC190" s="99"/>
      <c r="AD190" s="100"/>
      <c r="AE190" s="92"/>
      <c r="AF190" s="3"/>
      <c r="AG190" s="101"/>
      <c r="AH190" s="102"/>
      <c r="AI190" s="103"/>
      <c r="AJ190" s="97"/>
      <c r="AK190" s="104"/>
      <c r="AM190" s="3"/>
      <c r="AO190" s="99"/>
      <c r="AP190" s="100"/>
      <c r="AQ190" s="92"/>
      <c r="AR190" s="3"/>
      <c r="AS190" s="101"/>
      <c r="AT190" s="102"/>
      <c r="AU190" s="103"/>
      <c r="AV190" s="97"/>
      <c r="AW190" s="104"/>
      <c r="AY190" s="3"/>
      <c r="BA190" s="99"/>
      <c r="BB190" s="100"/>
      <c r="BC190" s="92"/>
      <c r="BD190" s="3"/>
      <c r="BE190" s="101"/>
      <c r="BF190" s="102"/>
      <c r="BG190" s="103"/>
      <c r="BH190" s="97"/>
      <c r="BI190" s="104"/>
      <c r="BK190" s="3"/>
      <c r="BM190" s="99"/>
      <c r="BN190" s="100"/>
      <c r="BO190" s="92"/>
      <c r="BP190" s="3"/>
      <c r="BQ190" s="101"/>
      <c r="BR190" s="102"/>
      <c r="BS190" s="103"/>
      <c r="BT190" s="97"/>
      <c r="BU190" s="104"/>
      <c r="BW190" s="3"/>
      <c r="BY190" s="99"/>
      <c r="BZ190" s="100"/>
      <c r="CA190" s="92"/>
      <c r="CB190" s="3"/>
      <c r="CC190" s="101"/>
      <c r="CD190" s="102"/>
      <c r="CE190" s="103"/>
      <c r="CF190" s="97"/>
      <c r="CG190" s="104"/>
      <c r="CI190" s="3"/>
      <c r="CK190" s="99"/>
      <c r="CL190" s="100"/>
      <c r="CM190" s="92"/>
      <c r="CN190" s="3"/>
      <c r="CO190" s="101"/>
      <c r="CP190" s="102"/>
      <c r="CQ190" s="103"/>
      <c r="CR190" s="97"/>
      <c r="CS190" s="104"/>
      <c r="CU190" s="3"/>
      <c r="CW190" s="99"/>
      <c r="CX190" s="100"/>
      <c r="CY190" s="92"/>
      <c r="CZ190" s="3"/>
      <c r="DA190" s="101"/>
      <c r="DB190" s="102"/>
      <c r="DC190" s="103"/>
      <c r="DD190" s="97"/>
      <c r="DE190" s="104"/>
      <c r="DG190" s="3"/>
      <c r="DI190" s="99"/>
      <c r="DJ190" s="100"/>
      <c r="DK190" s="92"/>
      <c r="DL190" s="3"/>
      <c r="DM190" s="101"/>
      <c r="DN190" s="102"/>
      <c r="DO190" s="103"/>
      <c r="DP190" s="97"/>
      <c r="DQ190" s="104"/>
      <c r="DS190" s="3"/>
      <c r="DU190" s="90"/>
      <c r="DV190" s="91"/>
      <c r="DW190" s="92"/>
      <c r="DX190" s="93"/>
      <c r="DY190" s="94"/>
      <c r="DZ190" s="95"/>
      <c r="EA190" s="96"/>
      <c r="EB190" s="97"/>
      <c r="EC190" s="98"/>
      <c r="EE190" s="89"/>
      <c r="EG190" s="90">
        <f t="shared" si="549"/>
        <v>43765</v>
      </c>
      <c r="EH190" s="91" t="str">
        <f t="shared" si="550"/>
        <v>Michel I</v>
      </c>
      <c r="EI190" s="92">
        <f t="shared" si="551"/>
        <v>41923</v>
      </c>
      <c r="EJ190" s="93">
        <f t="shared" si="552"/>
        <v>43765</v>
      </c>
      <c r="EK190" s="94" t="str">
        <f t="shared" si="553"/>
        <v>Theo Francken</v>
      </c>
      <c r="EL190" s="95" t="str">
        <f t="shared" si="554"/>
        <v>1978</v>
      </c>
      <c r="EM190" s="96" t="str">
        <f t="shared" si="555"/>
        <v>male</v>
      </c>
      <c r="EN190" s="310" t="str">
        <f t="shared" si="556"/>
        <v>be_nva01</v>
      </c>
      <c r="EO190" s="98" t="str">
        <f t="shared" si="557"/>
        <v>Francken_Theo_1978</v>
      </c>
      <c r="EQ190" s="89"/>
      <c r="ER190" s="218" t="s">
        <v>1593</v>
      </c>
      <c r="ES190" s="99"/>
      <c r="ET190" s="100"/>
      <c r="EU190" s="92"/>
      <c r="EV190" s="3"/>
      <c r="EW190" s="101"/>
      <c r="EX190" s="102"/>
      <c r="EY190" s="103"/>
      <c r="EZ190" s="97"/>
      <c r="FA190" s="104"/>
      <c r="FC190" s="3"/>
      <c r="FE190" s="90">
        <f t="shared" si="526"/>
        <v>45291</v>
      </c>
      <c r="FF190" s="91" t="str">
        <f t="shared" si="527"/>
        <v>De Croo I</v>
      </c>
      <c r="FG190" s="92">
        <f t="shared" si="528"/>
        <v>44105</v>
      </c>
      <c r="FH190" s="93">
        <f t="shared" si="529"/>
        <v>45291</v>
      </c>
      <c r="FI190" s="94" t="str">
        <f t="shared" si="530"/>
        <v>Sammy Mahdi</v>
      </c>
      <c r="FJ190" s="95" t="str">
        <f t="shared" si="531"/>
        <v>1988</v>
      </c>
      <c r="FK190" s="96" t="str">
        <f t="shared" si="532"/>
        <v>male</v>
      </c>
      <c r="FL190" s="97" t="str">
        <f t="shared" si="533"/>
        <v>be_cvp01</v>
      </c>
      <c r="FM190" s="98" t="str">
        <f t="shared" si="534"/>
        <v>Mahdi_Sammy_1988</v>
      </c>
      <c r="FO190" s="89"/>
      <c r="FP190" s="217" t="s">
        <v>1633</v>
      </c>
      <c r="FQ190" s="90" t="str">
        <f>IF(FU190="","",#REF!)</f>
        <v/>
      </c>
      <c r="FR190" s="91" t="str">
        <f t="shared" si="558"/>
        <v/>
      </c>
      <c r="FS190" s="92"/>
      <c r="FT190" s="93"/>
      <c r="FU190" s="94" t="str">
        <f t="shared" si="559"/>
        <v/>
      </c>
      <c r="FV190" s="95" t="str">
        <f t="shared" si="560"/>
        <v/>
      </c>
      <c r="FW190" s="96" t="str">
        <f t="shared" si="561"/>
        <v/>
      </c>
      <c r="FX190" s="97" t="str">
        <f t="shared" si="562"/>
        <v/>
      </c>
      <c r="FY190" s="98" t="str">
        <f t="shared" si="563"/>
        <v/>
      </c>
      <c r="GA190" s="89"/>
      <c r="GB190" s="158"/>
      <c r="GC190" s="99"/>
      <c r="GD190" s="100"/>
      <c r="GE190" s="92"/>
      <c r="GF190" s="3"/>
      <c r="GG190" s="101"/>
      <c r="GH190" s="102"/>
      <c r="GI190" s="103"/>
      <c r="GJ190" s="97"/>
      <c r="GK190" s="104"/>
      <c r="GM190" s="3"/>
      <c r="GO190" s="99"/>
      <c r="GP190" s="100"/>
      <c r="GQ190" s="92"/>
      <c r="GR190" s="3"/>
      <c r="GS190" s="101"/>
      <c r="GT190" s="102"/>
      <c r="GU190" s="103"/>
      <c r="GV190" s="97"/>
      <c r="GW190" s="104"/>
      <c r="GY190" s="3"/>
      <c r="HA190" s="99"/>
      <c r="HB190" s="100"/>
      <c r="HC190" s="92"/>
      <c r="HD190" s="3"/>
      <c r="HE190" s="101"/>
      <c r="HF190" s="102"/>
      <c r="HG190" s="103"/>
      <c r="HH190" s="97"/>
      <c r="HI190" s="104"/>
      <c r="HK190" s="3"/>
      <c r="HM190" s="99"/>
      <c r="HN190" s="100"/>
      <c r="HO190" s="92"/>
      <c r="HP190" s="3"/>
      <c r="HQ190" s="101"/>
      <c r="HR190" s="102"/>
      <c r="HS190" s="103"/>
      <c r="HT190" s="97"/>
      <c r="HU190" s="104"/>
      <c r="HW190" s="3"/>
      <c r="HY190" s="99"/>
      <c r="HZ190" s="100"/>
      <c r="IA190" s="92"/>
      <c r="IB190" s="3"/>
      <c r="IC190" s="101"/>
      <c r="ID190" s="102"/>
      <c r="IE190" s="103"/>
      <c r="IF190" s="97"/>
      <c r="IG190" s="104"/>
      <c r="II190" s="3"/>
      <c r="IK190" s="99"/>
      <c r="IL190" s="100"/>
      <c r="IM190" s="92"/>
      <c r="IN190" s="3"/>
      <c r="IO190" s="101"/>
      <c r="IP190" s="102"/>
      <c r="IQ190" s="103"/>
      <c r="IR190" s="97"/>
      <c r="IS190" s="104"/>
      <c r="IU190" s="3"/>
      <c r="IW190" s="99"/>
      <c r="IX190" s="100"/>
      <c r="IY190" s="92"/>
      <c r="IZ190" s="3"/>
      <c r="JA190" s="101"/>
      <c r="JB190" s="102"/>
      <c r="JC190" s="103"/>
      <c r="JD190" s="97"/>
      <c r="JE190" s="104"/>
      <c r="JG190" s="3"/>
      <c r="JI190" s="99"/>
      <c r="JJ190" s="100"/>
      <c r="JK190" s="92"/>
      <c r="JL190" s="3"/>
      <c r="JM190" s="101"/>
      <c r="JN190" s="102"/>
      <c r="JO190" s="103"/>
      <c r="JP190" s="97"/>
      <c r="JQ190" s="104"/>
      <c r="JS190" s="3"/>
      <c r="JU190" s="99"/>
      <c r="JV190" s="100"/>
      <c r="JW190" s="92"/>
      <c r="JX190" s="3"/>
      <c r="JY190" s="101"/>
      <c r="JZ190" s="102"/>
      <c r="KA190" s="103"/>
      <c r="KB190" s="97"/>
      <c r="KC190" s="104"/>
      <c r="KE190" s="3"/>
    </row>
    <row r="191" spans="1:292" ht="13.5" customHeight="1">
      <c r="A191" s="16"/>
      <c r="B191" s="2" t="s">
        <v>1709</v>
      </c>
      <c r="E191" s="99"/>
      <c r="F191" s="100"/>
      <c r="G191" s="92"/>
      <c r="H191" s="3"/>
      <c r="I191" s="101"/>
      <c r="J191" s="102"/>
      <c r="K191" s="103"/>
      <c r="L191" s="97"/>
      <c r="M191" s="104"/>
      <c r="O191" s="3"/>
      <c r="Q191" s="99"/>
      <c r="R191" s="100"/>
      <c r="S191" s="92"/>
      <c r="T191" s="3"/>
      <c r="U191" s="101"/>
      <c r="V191" s="102"/>
      <c r="W191" s="103"/>
      <c r="X191" s="97"/>
      <c r="Y191" s="104"/>
      <c r="AA191" s="3"/>
      <c r="AC191" s="99"/>
      <c r="AD191" s="100"/>
      <c r="AE191" s="92"/>
      <c r="AF191" s="3"/>
      <c r="AG191" s="101"/>
      <c r="AH191" s="102"/>
      <c r="AI191" s="103"/>
      <c r="AJ191" s="97"/>
      <c r="AK191" s="104"/>
      <c r="AM191" s="3"/>
      <c r="AO191" s="99"/>
      <c r="AP191" s="100"/>
      <c r="AQ191" s="92"/>
      <c r="AR191" s="3"/>
      <c r="AS191" s="101"/>
      <c r="AT191" s="102"/>
      <c r="AU191" s="103"/>
      <c r="AV191" s="97"/>
      <c r="AW191" s="104"/>
      <c r="AY191" s="3"/>
      <c r="BA191" s="99"/>
      <c r="BB191" s="100"/>
      <c r="BC191" s="92"/>
      <c r="BD191" s="3"/>
      <c r="BE191" s="101"/>
      <c r="BF191" s="102"/>
      <c r="BG191" s="103"/>
      <c r="BH191" s="97"/>
      <c r="BI191" s="104"/>
      <c r="BK191" s="3"/>
      <c r="BM191" s="99"/>
      <c r="BN191" s="100"/>
      <c r="BO191" s="92"/>
      <c r="BP191" s="3"/>
      <c r="BQ191" s="101"/>
      <c r="BR191" s="102"/>
      <c r="BS191" s="103"/>
      <c r="BT191" s="97"/>
      <c r="BU191" s="104"/>
      <c r="BW191" s="3"/>
      <c r="BY191" s="99"/>
      <c r="BZ191" s="100"/>
      <c r="CA191" s="92"/>
      <c r="CB191" s="3"/>
      <c r="CC191" s="101"/>
      <c r="CD191" s="102"/>
      <c r="CE191" s="103"/>
      <c r="CF191" s="97"/>
      <c r="CG191" s="104"/>
      <c r="CI191" s="3"/>
      <c r="CK191" s="99"/>
      <c r="CL191" s="100"/>
      <c r="CM191" s="92"/>
      <c r="CN191" s="3"/>
      <c r="CO191" s="101"/>
      <c r="CP191" s="102"/>
      <c r="CQ191" s="103"/>
      <c r="CR191" s="97"/>
      <c r="CS191" s="104"/>
      <c r="CU191" s="3"/>
      <c r="CW191" s="99"/>
      <c r="CX191" s="100"/>
      <c r="CY191" s="92"/>
      <c r="CZ191" s="3"/>
      <c r="DA191" s="101"/>
      <c r="DB191" s="102"/>
      <c r="DC191" s="103"/>
      <c r="DD191" s="97"/>
      <c r="DE191" s="104"/>
      <c r="DG191" s="3"/>
      <c r="DI191" s="99"/>
      <c r="DJ191" s="100"/>
      <c r="DK191" s="92"/>
      <c r="DL191" s="3"/>
      <c r="DM191" s="101"/>
      <c r="DN191" s="102"/>
      <c r="DO191" s="103"/>
      <c r="DP191" s="97"/>
      <c r="DQ191" s="104"/>
      <c r="DS191" s="3"/>
      <c r="DU191" s="90"/>
      <c r="DV191" s="91"/>
      <c r="DW191" s="92"/>
      <c r="DX191" s="93"/>
      <c r="DY191" s="94"/>
      <c r="DZ191" s="95"/>
      <c r="EA191" s="96"/>
      <c r="EB191" s="97"/>
      <c r="EC191" s="98"/>
      <c r="EE191" s="89"/>
      <c r="EG191" s="90"/>
      <c r="EH191" s="91"/>
      <c r="EI191" s="92"/>
      <c r="EJ191" s="93"/>
      <c r="EK191" s="94"/>
      <c r="EL191" s="95"/>
      <c r="EM191" s="96"/>
      <c r="EN191" s="310"/>
      <c r="EO191" s="98"/>
      <c r="EQ191" s="89"/>
      <c r="ER191" s="218"/>
      <c r="ES191" s="99"/>
      <c r="ET191" s="100"/>
      <c r="EU191" s="92"/>
      <c r="EV191" s="3"/>
      <c r="EW191" s="101"/>
      <c r="EX191" s="102"/>
      <c r="EY191" s="103"/>
      <c r="EZ191" s="97"/>
      <c r="FA191" s="104"/>
      <c r="FC191" s="3"/>
      <c r="FE191" s="90">
        <f t="shared" si="526"/>
        <v>45291</v>
      </c>
      <c r="FF191" s="91" t="str">
        <f t="shared" si="527"/>
        <v>De Croo I</v>
      </c>
      <c r="FG191" s="92">
        <f t="shared" si="528"/>
        <v>44105</v>
      </c>
      <c r="FH191" s="93">
        <f t="shared" si="529"/>
        <v>45291</v>
      </c>
      <c r="FI191" s="94" t="str">
        <f t="shared" si="530"/>
        <v>Nicole de Moor</v>
      </c>
      <c r="FJ191" s="95" t="str">
        <f t="shared" si="531"/>
        <v>1984</v>
      </c>
      <c r="FK191" s="96" t="str">
        <f t="shared" si="532"/>
        <v>female</v>
      </c>
      <c r="FL191" s="97" t="str">
        <f t="shared" si="533"/>
        <v>be_cvp01</v>
      </c>
      <c r="FM191" s="98" t="str">
        <f t="shared" si="534"/>
        <v>Moor_Nicole_1984</v>
      </c>
      <c r="FO191" s="89"/>
      <c r="FP191" s="217" t="s">
        <v>1710</v>
      </c>
      <c r="FQ191" s="90"/>
      <c r="FR191" s="91"/>
      <c r="FS191" s="92"/>
      <c r="FT191" s="93"/>
      <c r="FU191" s="94"/>
      <c r="FV191" s="95"/>
      <c r="FW191" s="96"/>
      <c r="FX191" s="97"/>
      <c r="FY191" s="98"/>
      <c r="GA191" s="89"/>
      <c r="GB191" s="158"/>
      <c r="GC191" s="99"/>
      <c r="GD191" s="100"/>
      <c r="GE191" s="92"/>
      <c r="GF191" s="3"/>
      <c r="GG191" s="101"/>
      <c r="GH191" s="102"/>
      <c r="GI191" s="103"/>
      <c r="GJ191" s="97"/>
      <c r="GK191" s="104"/>
      <c r="GM191" s="3"/>
      <c r="GO191" s="99"/>
      <c r="GP191" s="100"/>
      <c r="GQ191" s="92"/>
      <c r="GR191" s="3"/>
      <c r="GS191" s="101"/>
      <c r="GT191" s="102"/>
      <c r="GU191" s="103"/>
      <c r="GV191" s="97"/>
      <c r="GW191" s="104"/>
      <c r="GY191" s="3"/>
      <c r="HA191" s="99"/>
      <c r="HB191" s="100"/>
      <c r="HC191" s="92"/>
      <c r="HD191" s="3"/>
      <c r="HE191" s="101"/>
      <c r="HF191" s="102"/>
      <c r="HG191" s="103"/>
      <c r="HH191" s="97"/>
      <c r="HI191" s="104"/>
      <c r="HK191" s="3"/>
      <c r="HM191" s="99"/>
      <c r="HN191" s="100"/>
      <c r="HO191" s="92"/>
      <c r="HP191" s="3"/>
      <c r="HQ191" s="101"/>
      <c r="HR191" s="102"/>
      <c r="HS191" s="103"/>
      <c r="HT191" s="97"/>
      <c r="HU191" s="104"/>
      <c r="HW191" s="3"/>
      <c r="HY191" s="99"/>
      <c r="HZ191" s="100"/>
      <c r="IA191" s="92"/>
      <c r="IB191" s="3"/>
      <c r="IC191" s="101"/>
      <c r="ID191" s="102"/>
      <c r="IE191" s="103"/>
      <c r="IF191" s="97"/>
      <c r="IG191" s="104"/>
      <c r="II191" s="3"/>
      <c r="IK191" s="99"/>
      <c r="IL191" s="100"/>
      <c r="IM191" s="92"/>
      <c r="IN191" s="3"/>
      <c r="IO191" s="101"/>
      <c r="IP191" s="102"/>
      <c r="IQ191" s="103"/>
      <c r="IR191" s="97"/>
      <c r="IS191" s="104"/>
      <c r="IU191" s="3"/>
      <c r="IW191" s="99"/>
      <c r="IX191" s="100"/>
      <c r="IY191" s="92"/>
      <c r="IZ191" s="3"/>
      <c r="JA191" s="101"/>
      <c r="JB191" s="102"/>
      <c r="JC191" s="103"/>
      <c r="JD191" s="97"/>
      <c r="JE191" s="104"/>
      <c r="JG191" s="3"/>
      <c r="JI191" s="99"/>
      <c r="JJ191" s="100"/>
      <c r="JK191" s="92"/>
      <c r="JL191" s="3"/>
      <c r="JM191" s="101"/>
      <c r="JN191" s="102"/>
      <c r="JO191" s="103"/>
      <c r="JP191" s="97"/>
      <c r="JQ191" s="104"/>
      <c r="JS191" s="3"/>
      <c r="JU191" s="99"/>
      <c r="JV191" s="100"/>
      <c r="JW191" s="92"/>
      <c r="JX191" s="3"/>
      <c r="JY191" s="101"/>
      <c r="JZ191" s="102"/>
      <c r="KA191" s="103"/>
      <c r="KB191" s="97"/>
      <c r="KC191" s="104"/>
      <c r="KE191" s="3"/>
    </row>
    <row r="192" spans="1:292" ht="13.5" customHeight="1">
      <c r="A192" s="16"/>
      <c r="B192" s="2" t="s">
        <v>1245</v>
      </c>
      <c r="D192" s="2" t="s">
        <v>1246</v>
      </c>
      <c r="E192" s="99"/>
      <c r="F192" s="100"/>
      <c r="G192" s="92"/>
      <c r="H192" s="3"/>
      <c r="I192" s="101"/>
      <c r="J192" s="102"/>
      <c r="K192" s="103"/>
      <c r="L192" s="97"/>
      <c r="M192" s="104"/>
      <c r="O192" s="3"/>
      <c r="Q192" s="99"/>
      <c r="R192" s="100"/>
      <c r="S192" s="92"/>
      <c r="T192" s="3"/>
      <c r="U192" s="101"/>
      <c r="V192" s="102"/>
      <c r="W192" s="103"/>
      <c r="X192" s="97"/>
      <c r="Y192" s="104"/>
      <c r="AA192" s="3"/>
      <c r="AC192" s="99"/>
      <c r="AD192" s="100"/>
      <c r="AE192" s="92"/>
      <c r="AF192" s="3"/>
      <c r="AG192" s="101"/>
      <c r="AH192" s="102"/>
      <c r="AI192" s="103"/>
      <c r="AJ192" s="97"/>
      <c r="AK192" s="104"/>
      <c r="AM192" s="3"/>
      <c r="AO192" s="99"/>
      <c r="AP192" s="100"/>
      <c r="AQ192" s="92"/>
      <c r="AR192" s="3"/>
      <c r="AS192" s="101"/>
      <c r="AT192" s="102"/>
      <c r="AU192" s="103"/>
      <c r="AV192" s="97"/>
      <c r="AW192" s="104"/>
      <c r="AY192" s="3"/>
      <c r="BA192" s="99"/>
      <c r="BB192" s="100"/>
      <c r="BC192" s="92"/>
      <c r="BD192" s="3"/>
      <c r="BE192" s="101"/>
      <c r="BF192" s="102"/>
      <c r="BG192" s="103"/>
      <c r="BH192" s="97"/>
      <c r="BI192" s="104"/>
      <c r="BK192" s="3"/>
      <c r="BM192" s="99"/>
      <c r="BN192" s="100"/>
      <c r="BO192" s="92"/>
      <c r="BP192" s="3"/>
      <c r="BQ192" s="101"/>
      <c r="BR192" s="102"/>
      <c r="BS192" s="103"/>
      <c r="BT192" s="97"/>
      <c r="BU192" s="104"/>
      <c r="BW192" s="3"/>
      <c r="BY192" s="99"/>
      <c r="BZ192" s="100"/>
      <c r="CA192" s="92"/>
      <c r="CB192" s="3"/>
      <c r="CC192" s="101"/>
      <c r="CD192" s="102"/>
      <c r="CE192" s="103"/>
      <c r="CF192" s="97"/>
      <c r="CG192" s="104"/>
      <c r="CI192" s="3"/>
      <c r="CK192" s="99"/>
      <c r="CL192" s="100"/>
      <c r="CM192" s="92"/>
      <c r="CN192" s="3"/>
      <c r="CO192" s="101"/>
      <c r="CP192" s="102"/>
      <c r="CQ192" s="103"/>
      <c r="CR192" s="97"/>
      <c r="CS192" s="104"/>
      <c r="CU192" s="3"/>
      <c r="CW192" s="99"/>
      <c r="CX192" s="100"/>
      <c r="CY192" s="92"/>
      <c r="CZ192" s="3"/>
      <c r="DA192" s="101"/>
      <c r="DB192" s="102"/>
      <c r="DC192" s="103"/>
      <c r="DD192" s="97"/>
      <c r="DE192" s="104"/>
      <c r="DG192" s="3"/>
      <c r="DI192" s="99"/>
      <c r="DJ192" s="100"/>
      <c r="DK192" s="92"/>
      <c r="DL192" s="4"/>
      <c r="DM192" s="101"/>
      <c r="DN192" s="102"/>
      <c r="DO192" s="103"/>
      <c r="DP192" s="97"/>
      <c r="DQ192" s="104"/>
      <c r="DS192" s="3"/>
      <c r="DU192" s="90">
        <f>IF(DY192="","",DU$3)</f>
        <v>41923</v>
      </c>
      <c r="DV192" s="91" t="str">
        <f>IF(DY192="","",DU$1)</f>
        <v>Di Rupo I</v>
      </c>
      <c r="DW192" s="92">
        <f>IF(DY192="","",DU$2)</f>
        <v>40883</v>
      </c>
      <c r="DX192" s="93">
        <f>IF(DY192="","",DU$3)</f>
        <v>41923</v>
      </c>
      <c r="DY192" s="94" t="str">
        <f>IF(EF192="","",IF(ISNUMBER(SEARCH(":",EF192)),MID(EF192,FIND(":",EF192)+2,FIND("(",EF192)-FIND(":",EF192)-3),LEFT(EF192,FIND("(",EF192)-2)))</f>
        <v>Maggie De Block</v>
      </c>
      <c r="DZ192" s="95" t="str">
        <f>IF(EF192="","",MID(EF192,FIND("(",EF192)+1,4))</f>
        <v>1966</v>
      </c>
      <c r="EA192" s="96" t="str">
        <f>IF(ISNUMBER(SEARCH("*female*",EF192)),"female",IF(ISNUMBER(SEARCH("*male*",EF192)),"male",""))</f>
        <v>female</v>
      </c>
      <c r="EB192" s="97" t="s">
        <v>621</v>
      </c>
      <c r="EC192" s="98" t="str">
        <f>IF(DY192="","",(MID(DY192,(SEARCH("^^",SUBSTITUTE(DY192," ","^^",LEN(DY192)-LEN(SUBSTITUTE(DY192," ","")))))+1,99)&amp;"_"&amp;LEFT(DY192,FIND(" ",DY192)-1)&amp;"_"&amp;DZ192))</f>
        <v>Block_Maggie_1966</v>
      </c>
      <c r="EE192" s="89"/>
      <c r="EF192" s="2" t="s">
        <v>1244</v>
      </c>
      <c r="EG192" s="90" t="str">
        <f t="shared" ref="EG192:EG216" si="564">IF(EK192="","",EG$3)</f>
        <v/>
      </c>
      <c r="EH192" s="91" t="str">
        <f t="shared" ref="EH192:EH216" si="565">IF(EK192="","",EG$1)</f>
        <v/>
      </c>
      <c r="EI192" s="92" t="str">
        <f>IF(EK192="","",EG$2)</f>
        <v/>
      </c>
      <c r="EJ192" s="93" t="str">
        <f>IF(EK192="","",EG$3)</f>
        <v/>
      </c>
      <c r="EK192" s="94" t="str">
        <f t="shared" ref="EK192:EK216" si="566">IF(ER192="","",IF(ISNUMBER(SEARCH(":",ER192)),MID(ER192,FIND(":",ER192)+2,FIND("(",ER192)-FIND(":",ER192)-3),LEFT(ER192,FIND("(",ER192)-2)))</f>
        <v/>
      </c>
      <c r="EL192" s="95" t="str">
        <f t="shared" ref="EL192:EL216" si="567">IF(ER192="","",MID(ER192,FIND("(",ER192)+1,4))</f>
        <v/>
      </c>
      <c r="EM192" s="96" t="str">
        <f t="shared" ref="EM192:EM216" si="568">IF(ISNUMBER(SEARCH("*female*",ER192)),"female",IF(ISNUMBER(SEARCH("*male*",ER192)),"male",""))</f>
        <v/>
      </c>
      <c r="EN192" s="97" t="str">
        <f t="shared" ref="EN192:EN216" si="569">IF(ER192="","",IF(ISERROR(MID(ER192,FIND("male,",ER192)+6,(FIND(")",ER192)-(FIND("male,",ER192)+6))))=TRUE,"missing/error",MID(ER192,FIND("male,",ER192)+6,(FIND(")",ER192)-(FIND("male,",ER192)+6)))))</f>
        <v/>
      </c>
      <c r="EO192" s="98" t="str">
        <f t="shared" ref="EO192:EO216" si="570">IF(EK192="","",(MID(EK192,(SEARCH("^^",SUBSTITUTE(EK192," ","^^",LEN(EK192)-LEN(SUBSTITUTE(EK192," ","")))))+1,99)&amp;"_"&amp;LEFT(EK192,FIND(" ",EK192)-1)&amp;"_"&amp;EL192))</f>
        <v/>
      </c>
      <c r="EQ192" s="89"/>
      <c r="ES192" s="99"/>
      <c r="ET192" s="100"/>
      <c r="EU192" s="92"/>
      <c r="EV192" s="3"/>
      <c r="EW192" s="101"/>
      <c r="EX192" s="102"/>
      <c r="EY192" s="103"/>
      <c r="EZ192" s="97"/>
      <c r="FA192" s="104"/>
      <c r="FC192" s="3"/>
      <c r="FE192" s="90" t="str">
        <f t="shared" si="526"/>
        <v/>
      </c>
      <c r="FF192" s="91" t="str">
        <f t="shared" si="527"/>
        <v/>
      </c>
      <c r="FG192" s="92" t="str">
        <f t="shared" si="528"/>
        <v/>
      </c>
      <c r="FH192" s="93" t="str">
        <f t="shared" si="529"/>
        <v/>
      </c>
      <c r="FI192" s="94" t="str">
        <f t="shared" si="530"/>
        <v/>
      </c>
      <c r="FJ192" s="95" t="str">
        <f t="shared" si="531"/>
        <v/>
      </c>
      <c r="FK192" s="96" t="str">
        <f t="shared" si="532"/>
        <v/>
      </c>
      <c r="FL192" s="97" t="str">
        <f t="shared" si="533"/>
        <v/>
      </c>
      <c r="FM192" s="98" t="str">
        <f t="shared" si="534"/>
        <v/>
      </c>
      <c r="FO192" s="89"/>
      <c r="FP192" s="217"/>
      <c r="FQ192" s="90" t="str">
        <f>IF(FU192="","",#REF!)</f>
        <v/>
      </c>
      <c r="FR192" s="91" t="str">
        <f t="shared" ref="FR192:FR216" si="571">IF(FU192="","",FQ$1)</f>
        <v/>
      </c>
      <c r="FS192" s="92"/>
      <c r="FT192" s="93"/>
      <c r="FU192" s="94" t="str">
        <f t="shared" ref="FU192:FU216" si="572">IF(GB192="","",IF(ISNUMBER(SEARCH(":",GB192)),MID(GB192,FIND(":",GB192)+2,FIND("(",GB192)-FIND(":",GB192)-3),LEFT(GB192,FIND("(",GB192)-2)))</f>
        <v/>
      </c>
      <c r="FV192" s="95" t="str">
        <f t="shared" ref="FV192:FV216" si="573">IF(GB192="","",MID(GB192,FIND("(",GB192)+1,4))</f>
        <v/>
      </c>
      <c r="FW192" s="96" t="str">
        <f t="shared" ref="FW192:FW216" si="574">IF(ISNUMBER(SEARCH("*female*",GB192)),"female",IF(ISNUMBER(SEARCH("*male*",GB192)),"male",""))</f>
        <v/>
      </c>
      <c r="FX192" s="97" t="str">
        <f t="shared" ref="FX192:FX216" si="575">IF(GB192="","",IF(ISERROR(MID(GB192,FIND("male,",GB192)+6,(FIND(")",GB192)-(FIND("male,",GB192)+6))))=TRUE,"missing/error",MID(GB192,FIND("male,",GB192)+6,(FIND(")",GB192)-(FIND("male,",GB192)+6)))))</f>
        <v/>
      </c>
      <c r="FY192" s="98" t="str">
        <f t="shared" ref="FY192:FY216" si="576">IF(FU192="","",(MID(FU192,(SEARCH("^^",SUBSTITUTE(FU192," ","^^",LEN(FU192)-LEN(SUBSTITUTE(FU192," ","")))))+1,99)&amp;"_"&amp;LEFT(FU192,FIND(" ",FU192)-1)&amp;"_"&amp;FV192))</f>
        <v/>
      </c>
      <c r="GA192" s="89"/>
      <c r="GB192" s="158"/>
      <c r="GC192" s="99"/>
      <c r="GD192" s="100"/>
      <c r="GE192" s="92"/>
      <c r="GF192" s="3"/>
      <c r="GG192" s="101"/>
      <c r="GH192" s="102"/>
      <c r="GI192" s="103"/>
      <c r="GJ192" s="97"/>
      <c r="GK192" s="104"/>
      <c r="GM192" s="3"/>
      <c r="GO192" s="99"/>
      <c r="GP192" s="100"/>
      <c r="GQ192" s="92"/>
      <c r="GR192" s="3"/>
      <c r="GS192" s="101"/>
      <c r="GT192" s="102"/>
      <c r="GU192" s="103"/>
      <c r="GV192" s="97"/>
      <c r="GW192" s="104"/>
      <c r="GY192" s="3"/>
      <c r="HA192" s="99"/>
      <c r="HB192" s="100"/>
      <c r="HC192" s="92"/>
      <c r="HD192" s="3"/>
      <c r="HE192" s="101"/>
      <c r="HF192" s="102"/>
      <c r="HG192" s="103"/>
      <c r="HH192" s="97"/>
      <c r="HI192" s="104"/>
      <c r="HK192" s="3"/>
      <c r="HM192" s="99"/>
      <c r="HN192" s="100"/>
      <c r="HO192" s="92"/>
      <c r="HP192" s="3"/>
      <c r="HQ192" s="101"/>
      <c r="HR192" s="102"/>
      <c r="HS192" s="103"/>
      <c r="HT192" s="97"/>
      <c r="HU192" s="104"/>
      <c r="HW192" s="3"/>
      <c r="HY192" s="99"/>
      <c r="HZ192" s="100"/>
      <c r="IA192" s="92"/>
      <c r="IB192" s="3"/>
      <c r="IC192" s="101"/>
      <c r="ID192" s="102"/>
      <c r="IE192" s="103"/>
      <c r="IF192" s="97"/>
      <c r="IG192" s="104"/>
      <c r="II192" s="3"/>
      <c r="IK192" s="99"/>
      <c r="IL192" s="100"/>
      <c r="IM192" s="92"/>
      <c r="IN192" s="3"/>
      <c r="IO192" s="101"/>
      <c r="IP192" s="102"/>
      <c r="IQ192" s="103"/>
      <c r="IR192" s="97"/>
      <c r="IS192" s="104"/>
      <c r="IU192" s="3"/>
      <c r="IW192" s="99"/>
      <c r="IX192" s="100"/>
      <c r="IY192" s="92"/>
      <c r="IZ192" s="3"/>
      <c r="JA192" s="101"/>
      <c r="JB192" s="102"/>
      <c r="JC192" s="103"/>
      <c r="JD192" s="97"/>
      <c r="JE192" s="104"/>
      <c r="JG192" s="3"/>
      <c r="JI192" s="99"/>
      <c r="JJ192" s="100"/>
      <c r="JK192" s="92"/>
      <c r="JL192" s="3"/>
      <c r="JM192" s="101"/>
      <c r="JN192" s="102"/>
      <c r="JO192" s="103"/>
      <c r="JP192" s="97"/>
      <c r="JQ192" s="104"/>
      <c r="JS192" s="3"/>
      <c r="JU192" s="99"/>
      <c r="JV192" s="100"/>
      <c r="JW192" s="92"/>
      <c r="JX192" s="3"/>
      <c r="JY192" s="101"/>
      <c r="JZ192" s="102"/>
      <c r="KA192" s="103"/>
      <c r="KB192" s="97"/>
      <c r="KC192" s="104"/>
      <c r="KE192" s="3"/>
    </row>
    <row r="193" spans="1:291" ht="13.5" customHeight="1">
      <c r="A193" s="16"/>
      <c r="B193" s="2" t="s">
        <v>1555</v>
      </c>
      <c r="C193" s="2" t="s">
        <v>1199</v>
      </c>
      <c r="E193" s="99"/>
      <c r="F193" s="100"/>
      <c r="G193" s="92"/>
      <c r="H193" s="3"/>
      <c r="I193" s="101" t="s">
        <v>292</v>
      </c>
      <c r="J193" s="102"/>
      <c r="K193" s="103"/>
      <c r="L193" s="97"/>
      <c r="M193" s="104" t="s">
        <v>292</v>
      </c>
      <c r="O193" s="3"/>
      <c r="Q193" s="99"/>
      <c r="R193" s="100"/>
      <c r="S193" s="92"/>
      <c r="T193" s="3"/>
      <c r="U193" s="101" t="s">
        <v>292</v>
      </c>
      <c r="V193" s="102"/>
      <c r="W193" s="103"/>
      <c r="X193" s="97"/>
      <c r="Y193" s="104" t="s">
        <v>292</v>
      </c>
      <c r="AA193" s="3"/>
      <c r="AC193" s="99"/>
      <c r="AD193" s="100"/>
      <c r="AE193" s="92"/>
      <c r="AF193" s="3"/>
      <c r="AG193" s="101" t="s">
        <v>292</v>
      </c>
      <c r="AH193" s="102"/>
      <c r="AI193" s="103"/>
      <c r="AJ193" s="97"/>
      <c r="AK193" s="104" t="s">
        <v>292</v>
      </c>
      <c r="AM193" s="3"/>
      <c r="AO193" s="99"/>
      <c r="AP193" s="100"/>
      <c r="AQ193" s="92"/>
      <c r="AR193" s="3"/>
      <c r="AS193" s="101" t="s">
        <v>292</v>
      </c>
      <c r="AT193" s="102"/>
      <c r="AU193" s="103"/>
      <c r="AV193" s="97"/>
      <c r="AW193" s="104" t="s">
        <v>292</v>
      </c>
      <c r="AY193" s="3"/>
      <c r="BA193" s="99"/>
      <c r="BB193" s="100"/>
      <c r="BC193" s="92"/>
      <c r="BD193" s="3"/>
      <c r="BE193" s="101" t="s">
        <v>292</v>
      </c>
      <c r="BF193" s="102"/>
      <c r="BG193" s="103"/>
      <c r="BH193" s="97"/>
      <c r="BI193" s="104" t="s">
        <v>292</v>
      </c>
      <c r="BK193" s="3"/>
      <c r="BM193" s="99"/>
      <c r="BN193" s="100"/>
      <c r="BO193" s="92"/>
      <c r="BP193" s="3"/>
      <c r="BQ193" s="101" t="s">
        <v>292</v>
      </c>
      <c r="BR193" s="102"/>
      <c r="BS193" s="103"/>
      <c r="BT193" s="97"/>
      <c r="BU193" s="104" t="s">
        <v>292</v>
      </c>
      <c r="BW193" s="3"/>
      <c r="BY193" s="99"/>
      <c r="BZ193" s="100"/>
      <c r="CA193" s="92"/>
      <c r="CB193" s="3"/>
      <c r="CC193" s="101" t="s">
        <v>292</v>
      </c>
      <c r="CD193" s="102"/>
      <c r="CE193" s="103"/>
      <c r="CF193" s="97"/>
      <c r="CG193" s="104" t="s">
        <v>292</v>
      </c>
      <c r="CI193" s="3"/>
      <c r="CK193" s="99">
        <v>39814</v>
      </c>
      <c r="CL193" s="100" t="s">
        <v>443</v>
      </c>
      <c r="CM193" s="92">
        <v>39527</v>
      </c>
      <c r="CN193" s="3">
        <v>39557</v>
      </c>
      <c r="CO193" s="101" t="s">
        <v>1200</v>
      </c>
      <c r="CP193" s="102">
        <v>1969</v>
      </c>
      <c r="CQ193" s="103" t="s">
        <v>790</v>
      </c>
      <c r="CR193" s="97" t="s">
        <v>323</v>
      </c>
      <c r="CS193" s="104" t="s">
        <v>1201</v>
      </c>
      <c r="CU193" s="3"/>
      <c r="CV193" s="2" t="s">
        <v>1202</v>
      </c>
      <c r="CW193" s="99">
        <v>39814</v>
      </c>
      <c r="CX193" s="100" t="s">
        <v>444</v>
      </c>
      <c r="CY193" s="92">
        <v>39527</v>
      </c>
      <c r="CZ193" s="3">
        <v>40011</v>
      </c>
      <c r="DA193" s="101" t="s">
        <v>1174</v>
      </c>
      <c r="DB193" s="102">
        <v>1959</v>
      </c>
      <c r="DC193" s="103" t="s">
        <v>790</v>
      </c>
      <c r="DD193" s="97" t="s">
        <v>323</v>
      </c>
      <c r="DE193" s="104" t="s">
        <v>1175</v>
      </c>
      <c r="DG193" s="3" t="s">
        <v>1189</v>
      </c>
      <c r="DI193" s="99">
        <v>40179</v>
      </c>
      <c r="DJ193" s="100" t="s">
        <v>445</v>
      </c>
      <c r="DK193" s="92">
        <v>40142</v>
      </c>
      <c r="DL193" s="81">
        <v>40883</v>
      </c>
      <c r="DM193" s="101" t="s">
        <v>1203</v>
      </c>
      <c r="DN193" s="102">
        <v>1966</v>
      </c>
      <c r="DO193" s="103" t="s">
        <v>790</v>
      </c>
      <c r="DP193" s="97" t="s">
        <v>323</v>
      </c>
      <c r="DQ193" s="104" t="s">
        <v>1204</v>
      </c>
      <c r="DS193" s="3"/>
      <c r="DU193" s="90" t="str">
        <f>IF(DY193="","",DU$3)</f>
        <v/>
      </c>
      <c r="DV193" s="91" t="str">
        <f>IF(DY193="","",DU$1)</f>
        <v/>
      </c>
      <c r="DW193" s="92" t="str">
        <f>IF(DY193="","",DU$2)</f>
        <v/>
      </c>
      <c r="DX193" s="93" t="str">
        <f>IF(DY193="","",DU$3)</f>
        <v/>
      </c>
      <c r="DY193" s="94" t="str">
        <f>IF(EF193="","",IF(ISNUMBER(SEARCH(":",EF193)),MID(EF193,FIND(":",EF193)+2,FIND("(",EF193)-FIND(":",EF193)-3),LEFT(EF193,FIND("(",EF193)-2)))</f>
        <v/>
      </c>
      <c r="DZ193" s="95" t="str">
        <f>IF(EF193="","",MID(EF193,FIND("(",EF193)+1,4))</f>
        <v/>
      </c>
      <c r="EA193" s="96" t="str">
        <f>IF(ISNUMBER(SEARCH("*female*",EF193)),"female",IF(ISNUMBER(SEARCH("*male*",EF193)),"male",""))</f>
        <v/>
      </c>
      <c r="EB193" s="97"/>
      <c r="EC193" s="98" t="str">
        <f>IF(DY193="","",(MID(DY193,(SEARCH("^^",SUBSTITUTE(DY193," ","^^",LEN(DY193)-LEN(SUBSTITUTE(DY193," ","")))))+1,99)&amp;"_"&amp;LEFT(DY193,FIND(" ",DY193)-1)&amp;"_"&amp;DZ193))</f>
        <v/>
      </c>
      <c r="EE193" s="89"/>
      <c r="EG193" s="90" t="str">
        <f t="shared" si="564"/>
        <v/>
      </c>
      <c r="EH193" s="91" t="str">
        <f t="shared" si="565"/>
        <v/>
      </c>
      <c r="EI193" s="92" t="str">
        <f>IF(EK193="","",EG$2)</f>
        <v/>
      </c>
      <c r="EJ193" s="93" t="str">
        <f>IF(EK193="","",EG$3)</f>
        <v/>
      </c>
      <c r="EK193" s="94" t="str">
        <f t="shared" si="566"/>
        <v/>
      </c>
      <c r="EL193" s="95" t="str">
        <f t="shared" si="567"/>
        <v/>
      </c>
      <c r="EM193" s="96" t="str">
        <f t="shared" si="568"/>
        <v/>
      </c>
      <c r="EN193" s="97" t="str">
        <f t="shared" si="569"/>
        <v/>
      </c>
      <c r="EO193" s="98" t="str">
        <f t="shared" si="570"/>
        <v/>
      </c>
      <c r="EQ193" s="89"/>
      <c r="ES193" s="99"/>
      <c r="ET193" s="100"/>
      <c r="EU193" s="92"/>
      <c r="EV193" s="3"/>
      <c r="EW193" s="101"/>
      <c r="EX193" s="102"/>
      <c r="EY193" s="103"/>
      <c r="EZ193" s="97"/>
      <c r="FA193" s="104"/>
      <c r="FC193" s="3"/>
      <c r="FE193" s="90" t="str">
        <f t="shared" si="526"/>
        <v/>
      </c>
      <c r="FF193" s="91" t="str">
        <f t="shared" si="527"/>
        <v/>
      </c>
      <c r="FG193" s="92" t="str">
        <f t="shared" si="528"/>
        <v/>
      </c>
      <c r="FH193" s="93" t="str">
        <f t="shared" si="529"/>
        <v/>
      </c>
      <c r="FI193" s="94" t="str">
        <f t="shared" si="530"/>
        <v/>
      </c>
      <c r="FJ193" s="95" t="str">
        <f t="shared" si="531"/>
        <v/>
      </c>
      <c r="FK193" s="96" t="str">
        <f t="shared" si="532"/>
        <v/>
      </c>
      <c r="FL193" s="97" t="str">
        <f t="shared" si="533"/>
        <v/>
      </c>
      <c r="FM193" s="98" t="str">
        <f t="shared" si="534"/>
        <v/>
      </c>
      <c r="FO193" s="89"/>
      <c r="FP193" s="217"/>
      <c r="FQ193" s="90" t="str">
        <f>IF(FU193="","",#REF!)</f>
        <v/>
      </c>
      <c r="FR193" s="91" t="str">
        <f t="shared" si="571"/>
        <v/>
      </c>
      <c r="FS193" s="92"/>
      <c r="FT193" s="93"/>
      <c r="FU193" s="94" t="str">
        <f t="shared" si="572"/>
        <v/>
      </c>
      <c r="FV193" s="95" t="str">
        <f t="shared" si="573"/>
        <v/>
      </c>
      <c r="FW193" s="96" t="str">
        <f t="shared" si="574"/>
        <v/>
      </c>
      <c r="FX193" s="97" t="str">
        <f t="shared" si="575"/>
        <v/>
      </c>
      <c r="FY193" s="98" t="str">
        <f t="shared" si="576"/>
        <v/>
      </c>
      <c r="GA193" s="89"/>
      <c r="GB193" s="158"/>
      <c r="GC193" s="99"/>
      <c r="GD193" s="100"/>
      <c r="GE193" s="92"/>
      <c r="GF193" s="3"/>
      <c r="GG193" s="101"/>
      <c r="GH193" s="102"/>
      <c r="GI193" s="103"/>
      <c r="GJ193" s="97"/>
      <c r="GK193" s="104"/>
      <c r="GM193" s="3"/>
      <c r="GO193" s="99"/>
      <c r="GP193" s="100"/>
      <c r="GQ193" s="92"/>
      <c r="GR193" s="3"/>
      <c r="GS193" s="101"/>
      <c r="GT193" s="102"/>
      <c r="GU193" s="103"/>
      <c r="GV193" s="97"/>
      <c r="GW193" s="104"/>
      <c r="GY193" s="3"/>
      <c r="HA193" s="99"/>
      <c r="HB193" s="100"/>
      <c r="HC193" s="92"/>
      <c r="HD193" s="3"/>
      <c r="HE193" s="101"/>
      <c r="HF193" s="102"/>
      <c r="HG193" s="103"/>
      <c r="HH193" s="97"/>
      <c r="HI193" s="104"/>
      <c r="HK193" s="3"/>
      <c r="HM193" s="99"/>
      <c r="HN193" s="100"/>
      <c r="HO193" s="92"/>
      <c r="HP193" s="3"/>
      <c r="HQ193" s="101"/>
      <c r="HR193" s="102"/>
      <c r="HS193" s="103"/>
      <c r="HT193" s="97"/>
      <c r="HU193" s="104"/>
      <c r="HW193" s="3"/>
      <c r="HY193" s="99"/>
      <c r="HZ193" s="100"/>
      <c r="IA193" s="92"/>
      <c r="IB193" s="3"/>
      <c r="IC193" s="101"/>
      <c r="ID193" s="102"/>
      <c r="IE193" s="103"/>
      <c r="IF193" s="97"/>
      <c r="IG193" s="104"/>
      <c r="II193" s="3"/>
      <c r="IK193" s="99"/>
      <c r="IL193" s="100"/>
      <c r="IM193" s="92"/>
      <c r="IN193" s="3"/>
      <c r="IO193" s="101"/>
      <c r="IP193" s="102"/>
      <c r="IQ193" s="103"/>
      <c r="IR193" s="97"/>
      <c r="IS193" s="104"/>
      <c r="IU193" s="3"/>
      <c r="IW193" s="99"/>
      <c r="IX193" s="100"/>
      <c r="IY193" s="92"/>
      <c r="IZ193" s="3"/>
      <c r="JA193" s="101"/>
      <c r="JB193" s="102"/>
      <c r="JC193" s="103"/>
      <c r="JD193" s="97"/>
      <c r="JE193" s="104"/>
      <c r="JG193" s="3"/>
      <c r="JI193" s="99"/>
      <c r="JJ193" s="100"/>
      <c r="JK193" s="92"/>
      <c r="JL193" s="3"/>
      <c r="JM193" s="101"/>
      <c r="JN193" s="102"/>
      <c r="JO193" s="103"/>
      <c r="JP193" s="97"/>
      <c r="JQ193" s="104"/>
      <c r="JS193" s="3"/>
      <c r="JU193" s="99"/>
      <c r="JV193" s="100"/>
      <c r="JW193" s="92"/>
      <c r="JX193" s="3"/>
      <c r="JY193" s="101"/>
      <c r="JZ193" s="102"/>
      <c r="KA193" s="103"/>
      <c r="KB193" s="97"/>
      <c r="KC193" s="104"/>
      <c r="KE193" s="3"/>
    </row>
    <row r="194" spans="1:291" ht="13.5" customHeight="1">
      <c r="A194" s="16"/>
      <c r="B194" s="2" t="s">
        <v>1555</v>
      </c>
      <c r="C194" s="2" t="s">
        <v>1199</v>
      </c>
      <c r="E194" s="99"/>
      <c r="F194" s="100"/>
      <c r="G194" s="92"/>
      <c r="H194" s="3"/>
      <c r="I194" s="101" t="s">
        <v>292</v>
      </c>
      <c r="J194" s="102"/>
      <c r="K194" s="103"/>
      <c r="L194" s="97"/>
      <c r="M194" s="104" t="s">
        <v>292</v>
      </c>
      <c r="O194" s="3"/>
      <c r="Q194" s="99"/>
      <c r="R194" s="100"/>
      <c r="S194" s="92"/>
      <c r="T194" s="3"/>
      <c r="U194" s="101" t="s">
        <v>292</v>
      </c>
      <c r="V194" s="102"/>
      <c r="W194" s="103"/>
      <c r="X194" s="97"/>
      <c r="Y194" s="104" t="s">
        <v>292</v>
      </c>
      <c r="AA194" s="3"/>
      <c r="AC194" s="99"/>
      <c r="AD194" s="100"/>
      <c r="AE194" s="92"/>
      <c r="AF194" s="3"/>
      <c r="AG194" s="101" t="s">
        <v>292</v>
      </c>
      <c r="AH194" s="102"/>
      <c r="AI194" s="103"/>
      <c r="AJ194" s="97"/>
      <c r="AK194" s="104" t="s">
        <v>292</v>
      </c>
      <c r="AM194" s="3"/>
      <c r="AO194" s="99"/>
      <c r="AP194" s="100"/>
      <c r="AQ194" s="92"/>
      <c r="AR194" s="3"/>
      <c r="AS194" s="101" t="s">
        <v>292</v>
      </c>
      <c r="AT194" s="102"/>
      <c r="AU194" s="103"/>
      <c r="AV194" s="97"/>
      <c r="AW194" s="104" t="s">
        <v>292</v>
      </c>
      <c r="AY194" s="3"/>
      <c r="BA194" s="99"/>
      <c r="BB194" s="100"/>
      <c r="BC194" s="92"/>
      <c r="BD194" s="3"/>
      <c r="BE194" s="101" t="s">
        <v>292</v>
      </c>
      <c r="BF194" s="102"/>
      <c r="BG194" s="103"/>
      <c r="BH194" s="97"/>
      <c r="BI194" s="104" t="s">
        <v>292</v>
      </c>
      <c r="BK194" s="3"/>
      <c r="BM194" s="99"/>
      <c r="BN194" s="100"/>
      <c r="BO194" s="92"/>
      <c r="BP194" s="3"/>
      <c r="BQ194" s="101" t="s">
        <v>292</v>
      </c>
      <c r="BR194" s="102"/>
      <c r="BS194" s="103"/>
      <c r="BT194" s="97"/>
      <c r="BU194" s="104" t="s">
        <v>292</v>
      </c>
      <c r="BW194" s="3"/>
      <c r="BY194" s="99"/>
      <c r="BZ194" s="100"/>
      <c r="CA194" s="92"/>
      <c r="CB194" s="3"/>
      <c r="CC194" s="101" t="s">
        <v>292</v>
      </c>
      <c r="CD194" s="102"/>
      <c r="CE194" s="103"/>
      <c r="CF194" s="97"/>
      <c r="CG194" s="104" t="s">
        <v>292</v>
      </c>
      <c r="CI194" s="3"/>
      <c r="CK194" s="99"/>
      <c r="CL194" s="100"/>
      <c r="CM194" s="92">
        <v>39557</v>
      </c>
      <c r="CN194" s="3">
        <v>39812</v>
      </c>
      <c r="CO194" s="101" t="s">
        <v>1174</v>
      </c>
      <c r="CP194" s="102">
        <v>1959</v>
      </c>
      <c r="CQ194" s="103" t="s">
        <v>790</v>
      </c>
      <c r="CR194" s="97" t="s">
        <v>323</v>
      </c>
      <c r="CS194" s="104" t="s">
        <v>1175</v>
      </c>
      <c r="CU194" s="3" t="s">
        <v>1189</v>
      </c>
      <c r="CW194" s="99">
        <v>40179</v>
      </c>
      <c r="CX194" s="100" t="s">
        <v>444</v>
      </c>
      <c r="CY194" s="92">
        <v>40011</v>
      </c>
      <c r="CZ194" s="3">
        <v>40142</v>
      </c>
      <c r="DA194" s="101" t="s">
        <v>1203</v>
      </c>
      <c r="DB194" s="102">
        <v>1966</v>
      </c>
      <c r="DC194" s="103" t="s">
        <v>790</v>
      </c>
      <c r="DD194" s="97" t="s">
        <v>323</v>
      </c>
      <c r="DE194" s="104" t="s">
        <v>1204</v>
      </c>
      <c r="DG194" s="3"/>
      <c r="DH194" s="2" t="s">
        <v>1205</v>
      </c>
      <c r="DI194" s="99"/>
      <c r="DJ194" s="100"/>
      <c r="DK194" s="92"/>
      <c r="DL194" s="3"/>
      <c r="DM194" s="101" t="s">
        <v>292</v>
      </c>
      <c r="DN194" s="102"/>
      <c r="DO194" s="103"/>
      <c r="DP194" s="97"/>
      <c r="DQ194" s="104" t="s">
        <v>292</v>
      </c>
      <c r="DS194" s="3"/>
      <c r="DU194" s="90" t="str">
        <f>IF(DY194="","",DU$3)</f>
        <v/>
      </c>
      <c r="DV194" s="91" t="str">
        <f>IF(DY194="","",DU$1)</f>
        <v/>
      </c>
      <c r="DW194" s="92" t="str">
        <f>IF(DY194="","",DU$2)</f>
        <v/>
      </c>
      <c r="DX194" s="93" t="str">
        <f>IF(DY194="","",DU$3)</f>
        <v/>
      </c>
      <c r="DY194" s="94" t="str">
        <f>IF(EF194="","",IF(ISNUMBER(SEARCH(":",EF194)),MID(EF194,FIND(":",EF194)+2,FIND("(",EF194)-FIND(":",EF194)-3),LEFT(EF194,FIND("(",EF194)-2)))</f>
        <v/>
      </c>
      <c r="DZ194" s="95" t="str">
        <f>IF(EF194="","",MID(EF194,FIND("(",EF194)+1,4))</f>
        <v/>
      </c>
      <c r="EA194" s="96" t="str">
        <f>IF(ISNUMBER(SEARCH("*female*",EF194)),"female",IF(ISNUMBER(SEARCH("*male*",EF194)),"male",""))</f>
        <v/>
      </c>
      <c r="EB194" s="97"/>
      <c r="EC194" s="98" t="str">
        <f>IF(DY194="","",(MID(DY194,(SEARCH("^^",SUBSTITUTE(DY194," ","^^",LEN(DY194)-LEN(SUBSTITUTE(DY194," ","")))))+1,99)&amp;"_"&amp;LEFT(DY194,FIND(" ",DY194)-1)&amp;"_"&amp;DZ194))</f>
        <v/>
      </c>
      <c r="EE194" s="89"/>
      <c r="EG194" s="90" t="str">
        <f t="shared" si="564"/>
        <v/>
      </c>
      <c r="EH194" s="91" t="str">
        <f t="shared" si="565"/>
        <v/>
      </c>
      <c r="EI194" s="92" t="str">
        <f>IF(EK194="","",EG$2)</f>
        <v/>
      </c>
      <c r="EJ194" s="93" t="str">
        <f>IF(EK194="","",EG$3)</f>
        <v/>
      </c>
      <c r="EK194" s="94" t="str">
        <f t="shared" si="566"/>
        <v/>
      </c>
      <c r="EL194" s="95" t="str">
        <f t="shared" si="567"/>
        <v/>
      </c>
      <c r="EM194" s="96" t="str">
        <f t="shared" si="568"/>
        <v/>
      </c>
      <c r="EN194" s="97" t="str">
        <f t="shared" si="569"/>
        <v/>
      </c>
      <c r="EO194" s="98" t="str">
        <f t="shared" si="570"/>
        <v/>
      </c>
      <c r="EQ194" s="89"/>
      <c r="ES194" s="99"/>
      <c r="ET194" s="100"/>
      <c r="EU194" s="92"/>
      <c r="EV194" s="3"/>
      <c r="EW194" s="101"/>
      <c r="EX194" s="102"/>
      <c r="EY194" s="103"/>
      <c r="EZ194" s="97"/>
      <c r="FA194" s="104"/>
      <c r="FC194" s="3"/>
      <c r="FE194" s="90" t="str">
        <f t="shared" si="526"/>
        <v/>
      </c>
      <c r="FF194" s="91" t="str">
        <f t="shared" si="527"/>
        <v/>
      </c>
      <c r="FG194" s="92" t="str">
        <f t="shared" si="528"/>
        <v/>
      </c>
      <c r="FH194" s="93" t="str">
        <f t="shared" si="529"/>
        <v/>
      </c>
      <c r="FI194" s="94" t="str">
        <f t="shared" si="530"/>
        <v/>
      </c>
      <c r="FJ194" s="95" t="str">
        <f t="shared" si="531"/>
        <v/>
      </c>
      <c r="FK194" s="96" t="str">
        <f t="shared" si="532"/>
        <v/>
      </c>
      <c r="FL194" s="97" t="str">
        <f t="shared" si="533"/>
        <v/>
      </c>
      <c r="FM194" s="98" t="str">
        <f t="shared" si="534"/>
        <v/>
      </c>
      <c r="FO194" s="89"/>
      <c r="FP194" s="217"/>
      <c r="FQ194" s="90" t="str">
        <f>IF(FU194="","",#REF!)</f>
        <v/>
      </c>
      <c r="FR194" s="91" t="str">
        <f t="shared" si="571"/>
        <v/>
      </c>
      <c r="FS194" s="92"/>
      <c r="FT194" s="93"/>
      <c r="FU194" s="94" t="str">
        <f t="shared" si="572"/>
        <v/>
      </c>
      <c r="FV194" s="95" t="str">
        <f t="shared" si="573"/>
        <v/>
      </c>
      <c r="FW194" s="96" t="str">
        <f t="shared" si="574"/>
        <v/>
      </c>
      <c r="FX194" s="97" t="str">
        <f t="shared" si="575"/>
        <v/>
      </c>
      <c r="FY194" s="98" t="str">
        <f t="shared" si="576"/>
        <v/>
      </c>
      <c r="GA194" s="89"/>
      <c r="GB194" s="158"/>
      <c r="GC194" s="99"/>
      <c r="GD194" s="100"/>
      <c r="GE194" s="92"/>
      <c r="GF194" s="3"/>
      <c r="GG194" s="101"/>
      <c r="GH194" s="102"/>
      <c r="GI194" s="103"/>
      <c r="GJ194" s="97"/>
      <c r="GK194" s="104"/>
      <c r="GM194" s="3"/>
      <c r="GO194" s="99"/>
      <c r="GP194" s="100"/>
      <c r="GQ194" s="92"/>
      <c r="GR194" s="3"/>
      <c r="GS194" s="101"/>
      <c r="GT194" s="102"/>
      <c r="GU194" s="103"/>
      <c r="GV194" s="97"/>
      <c r="GW194" s="104"/>
      <c r="GY194" s="3"/>
      <c r="HA194" s="99"/>
      <c r="HB194" s="100"/>
      <c r="HC194" s="92"/>
      <c r="HD194" s="3"/>
      <c r="HE194" s="101"/>
      <c r="HF194" s="102"/>
      <c r="HG194" s="103"/>
      <c r="HH194" s="97"/>
      <c r="HI194" s="104"/>
      <c r="HK194" s="3"/>
      <c r="HM194" s="99"/>
      <c r="HN194" s="100"/>
      <c r="HO194" s="92"/>
      <c r="HP194" s="3"/>
      <c r="HQ194" s="101"/>
      <c r="HR194" s="102"/>
      <c r="HS194" s="103"/>
      <c r="HT194" s="97"/>
      <c r="HU194" s="104"/>
      <c r="HW194" s="3"/>
      <c r="HY194" s="99"/>
      <c r="HZ194" s="100"/>
      <c r="IA194" s="92"/>
      <c r="IB194" s="3"/>
      <c r="IC194" s="101"/>
      <c r="ID194" s="102"/>
      <c r="IE194" s="103"/>
      <c r="IF194" s="97"/>
      <c r="IG194" s="104"/>
      <c r="II194" s="3"/>
      <c r="IK194" s="99"/>
      <c r="IL194" s="100"/>
      <c r="IM194" s="92"/>
      <c r="IN194" s="3"/>
      <c r="IO194" s="101"/>
      <c r="IP194" s="102"/>
      <c r="IQ194" s="103"/>
      <c r="IR194" s="97"/>
      <c r="IS194" s="104"/>
      <c r="IU194" s="3"/>
      <c r="IW194" s="99"/>
      <c r="IX194" s="100"/>
      <c r="IY194" s="92"/>
      <c r="IZ194" s="3"/>
      <c r="JA194" s="101"/>
      <c r="JB194" s="102"/>
      <c r="JC194" s="103"/>
      <c r="JD194" s="97"/>
      <c r="JE194" s="104"/>
      <c r="JG194" s="3"/>
      <c r="JI194" s="99"/>
      <c r="JJ194" s="100"/>
      <c r="JK194" s="92"/>
      <c r="JL194" s="3"/>
      <c r="JM194" s="101"/>
      <c r="JN194" s="102"/>
      <c r="JO194" s="103"/>
      <c r="JP194" s="97"/>
      <c r="JQ194" s="104"/>
      <c r="JS194" s="3"/>
      <c r="JU194" s="99"/>
      <c r="JV194" s="100"/>
      <c r="JW194" s="92"/>
      <c r="JX194" s="3"/>
      <c r="JY194" s="101"/>
      <c r="JZ194" s="102"/>
      <c r="KA194" s="103"/>
      <c r="KB194" s="97"/>
      <c r="KC194" s="104"/>
      <c r="KE194" s="3"/>
    </row>
    <row r="195" spans="1:291" ht="13.5" customHeight="1">
      <c r="A195" s="16"/>
      <c r="B195" s="2" t="s">
        <v>1558</v>
      </c>
      <c r="C195" s="2" t="s">
        <v>1559</v>
      </c>
      <c r="E195" s="99"/>
      <c r="F195" s="100"/>
      <c r="G195" s="92"/>
      <c r="H195" s="3"/>
      <c r="I195" s="101"/>
      <c r="J195" s="102"/>
      <c r="K195" s="103"/>
      <c r="L195" s="97"/>
      <c r="M195" s="104"/>
      <c r="O195" s="3"/>
      <c r="Q195" s="99"/>
      <c r="R195" s="100"/>
      <c r="S195" s="92"/>
      <c r="T195" s="3"/>
      <c r="U195" s="101"/>
      <c r="V195" s="102"/>
      <c r="W195" s="103"/>
      <c r="X195" s="97"/>
      <c r="Y195" s="104"/>
      <c r="AA195" s="3"/>
      <c r="AC195" s="99"/>
      <c r="AD195" s="100"/>
      <c r="AE195" s="92"/>
      <c r="AF195" s="3"/>
      <c r="AG195" s="101"/>
      <c r="AH195" s="102"/>
      <c r="AI195" s="103"/>
      <c r="AJ195" s="97"/>
      <c r="AK195" s="104"/>
      <c r="AM195" s="3"/>
      <c r="AO195" s="99"/>
      <c r="AP195" s="100"/>
      <c r="AQ195" s="92"/>
      <c r="AR195" s="3"/>
      <c r="AS195" s="101"/>
      <c r="AT195" s="102"/>
      <c r="AU195" s="103"/>
      <c r="AV195" s="97"/>
      <c r="AW195" s="104"/>
      <c r="AY195" s="3"/>
      <c r="BA195" s="99"/>
      <c r="BB195" s="100"/>
      <c r="BC195" s="92"/>
      <c r="BD195" s="3"/>
      <c r="BE195" s="101"/>
      <c r="BF195" s="102"/>
      <c r="BG195" s="103"/>
      <c r="BH195" s="97"/>
      <c r="BI195" s="104"/>
      <c r="BK195" s="3"/>
      <c r="BM195" s="99"/>
      <c r="BN195" s="100"/>
      <c r="BO195" s="92"/>
      <c r="BP195" s="3"/>
      <c r="BQ195" s="101"/>
      <c r="BR195" s="102"/>
      <c r="BS195" s="103"/>
      <c r="BT195" s="97"/>
      <c r="BU195" s="104"/>
      <c r="BW195" s="3"/>
      <c r="BY195" s="99"/>
      <c r="BZ195" s="100"/>
      <c r="CA195" s="92"/>
      <c r="CB195" s="3"/>
      <c r="CC195" s="101"/>
      <c r="CD195" s="102"/>
      <c r="CE195" s="103"/>
      <c r="CF195" s="97"/>
      <c r="CG195" s="104"/>
      <c r="CI195" s="3"/>
      <c r="CK195" s="99"/>
      <c r="CL195" s="100"/>
      <c r="CM195" s="92"/>
      <c r="CN195" s="3"/>
      <c r="CO195" s="101"/>
      <c r="CP195" s="102"/>
      <c r="CQ195" s="103"/>
      <c r="CR195" s="97"/>
      <c r="CS195" s="104"/>
      <c r="CU195" s="3"/>
      <c r="CW195" s="99"/>
      <c r="CX195" s="100"/>
      <c r="CY195" s="92"/>
      <c r="CZ195" s="3"/>
      <c r="DA195" s="101"/>
      <c r="DB195" s="102"/>
      <c r="DC195" s="103"/>
      <c r="DD195" s="97"/>
      <c r="DE195" s="104"/>
      <c r="DG195" s="3"/>
      <c r="DI195" s="99"/>
      <c r="DJ195" s="100"/>
      <c r="DK195" s="92"/>
      <c r="DL195" s="3"/>
      <c r="DM195" s="101"/>
      <c r="DN195" s="102"/>
      <c r="DO195" s="103"/>
      <c r="DP195" s="97"/>
      <c r="DQ195" s="104"/>
      <c r="DS195" s="3"/>
      <c r="DU195" s="90"/>
      <c r="DV195" s="91"/>
      <c r="DW195" s="92"/>
      <c r="DX195" s="93"/>
      <c r="DY195" s="94"/>
      <c r="DZ195" s="95"/>
      <c r="EA195" s="96"/>
      <c r="EB195" s="97"/>
      <c r="EC195" s="98"/>
      <c r="EE195" s="89"/>
      <c r="EG195" s="90">
        <f t="shared" si="564"/>
        <v>43765</v>
      </c>
      <c r="EH195" s="91" t="str">
        <f t="shared" si="565"/>
        <v>Michel I</v>
      </c>
      <c r="EI195" s="93">
        <v>42145</v>
      </c>
      <c r="EJ195" s="93">
        <v>42786</v>
      </c>
      <c r="EK195" s="94" t="str">
        <f t="shared" si="566"/>
        <v>Elke Sleurs</v>
      </c>
      <c r="EL195" s="95" t="str">
        <f t="shared" si="567"/>
        <v>1968</v>
      </c>
      <c r="EM195" s="96" t="str">
        <f t="shared" si="568"/>
        <v>female</v>
      </c>
      <c r="EN195" s="310" t="str">
        <f t="shared" si="569"/>
        <v>be_nva01</v>
      </c>
      <c r="EO195" s="98" t="str">
        <f t="shared" si="570"/>
        <v>Sleurs_Elke_1968</v>
      </c>
      <c r="EQ195" s="89"/>
      <c r="ER195" s="218" t="s">
        <v>1594</v>
      </c>
      <c r="ES195" s="99"/>
      <c r="ET195" s="100"/>
      <c r="EU195" s="92"/>
      <c r="EV195" s="3"/>
      <c r="EW195" s="101"/>
      <c r="EX195" s="102"/>
      <c r="EY195" s="103"/>
      <c r="EZ195" s="97"/>
      <c r="FA195" s="104"/>
      <c r="FC195" s="3"/>
      <c r="FE195" s="90" t="str">
        <f t="shared" si="526"/>
        <v/>
      </c>
      <c r="FF195" s="91" t="str">
        <f t="shared" si="527"/>
        <v/>
      </c>
      <c r="FG195" s="92" t="str">
        <f t="shared" si="528"/>
        <v/>
      </c>
      <c r="FH195" s="93" t="str">
        <f t="shared" si="529"/>
        <v/>
      </c>
      <c r="FI195" s="94" t="str">
        <f t="shared" si="530"/>
        <v/>
      </c>
      <c r="FJ195" s="95" t="str">
        <f t="shared" si="531"/>
        <v/>
      </c>
      <c r="FK195" s="96" t="str">
        <f t="shared" si="532"/>
        <v/>
      </c>
      <c r="FL195" s="97" t="str">
        <f t="shared" si="533"/>
        <v/>
      </c>
      <c r="FM195" s="98" t="str">
        <f t="shared" si="534"/>
        <v/>
      </c>
      <c r="FO195" s="89"/>
      <c r="FP195" s="217"/>
      <c r="FQ195" s="90" t="str">
        <f>IF(FU195="","",#REF!)</f>
        <v/>
      </c>
      <c r="FR195" s="91" t="str">
        <f t="shared" si="571"/>
        <v/>
      </c>
      <c r="FS195" s="92"/>
      <c r="FT195" s="93"/>
      <c r="FU195" s="94" t="str">
        <f t="shared" si="572"/>
        <v/>
      </c>
      <c r="FV195" s="95" t="str">
        <f t="shared" si="573"/>
        <v/>
      </c>
      <c r="FW195" s="96" t="str">
        <f t="shared" si="574"/>
        <v/>
      </c>
      <c r="FX195" s="97" t="str">
        <f t="shared" si="575"/>
        <v/>
      </c>
      <c r="FY195" s="98" t="str">
        <f t="shared" si="576"/>
        <v/>
      </c>
      <c r="GA195" s="89"/>
      <c r="GB195" s="158"/>
      <c r="GC195" s="99"/>
      <c r="GD195" s="100"/>
      <c r="GE195" s="92"/>
      <c r="GF195" s="3"/>
      <c r="GG195" s="101"/>
      <c r="GH195" s="102"/>
      <c r="GI195" s="103"/>
      <c r="GJ195" s="97"/>
      <c r="GK195" s="104"/>
      <c r="GM195" s="3"/>
      <c r="GO195" s="99"/>
      <c r="GP195" s="100"/>
      <c r="GQ195" s="92"/>
      <c r="GR195" s="3"/>
      <c r="GS195" s="101"/>
      <c r="GT195" s="102"/>
      <c r="GU195" s="103"/>
      <c r="GV195" s="97"/>
      <c r="GW195" s="104"/>
      <c r="GY195" s="3"/>
      <c r="HA195" s="99"/>
      <c r="HB195" s="100"/>
      <c r="HC195" s="92"/>
      <c r="HD195" s="3"/>
      <c r="HE195" s="101"/>
      <c r="HF195" s="102"/>
      <c r="HG195" s="103"/>
      <c r="HH195" s="97"/>
      <c r="HI195" s="104"/>
      <c r="HK195" s="3"/>
      <c r="HM195" s="99"/>
      <c r="HN195" s="100"/>
      <c r="HO195" s="92"/>
      <c r="HP195" s="3"/>
      <c r="HQ195" s="101"/>
      <c r="HR195" s="102"/>
      <c r="HS195" s="103"/>
      <c r="HT195" s="97"/>
      <c r="HU195" s="104"/>
      <c r="HW195" s="3"/>
      <c r="HY195" s="99"/>
      <c r="HZ195" s="100"/>
      <c r="IA195" s="92"/>
      <c r="IB195" s="3"/>
      <c r="IC195" s="101"/>
      <c r="ID195" s="102"/>
      <c r="IE195" s="103"/>
      <c r="IF195" s="97"/>
      <c r="IG195" s="104"/>
      <c r="II195" s="3"/>
      <c r="IK195" s="99"/>
      <c r="IL195" s="100"/>
      <c r="IM195" s="92"/>
      <c r="IN195" s="3"/>
      <c r="IO195" s="101"/>
      <c r="IP195" s="102"/>
      <c r="IQ195" s="103"/>
      <c r="IR195" s="97"/>
      <c r="IS195" s="104"/>
      <c r="IU195" s="3"/>
      <c r="IW195" s="99"/>
      <c r="IX195" s="100"/>
      <c r="IY195" s="92"/>
      <c r="IZ195" s="3"/>
      <c r="JA195" s="101"/>
      <c r="JB195" s="102"/>
      <c r="JC195" s="103"/>
      <c r="JD195" s="97"/>
      <c r="JE195" s="104"/>
      <c r="JG195" s="3"/>
      <c r="JI195" s="99"/>
      <c r="JJ195" s="100"/>
      <c r="JK195" s="92"/>
      <c r="JL195" s="3"/>
      <c r="JM195" s="101"/>
      <c r="JN195" s="102"/>
      <c r="JO195" s="103"/>
      <c r="JP195" s="97"/>
      <c r="JQ195" s="104"/>
      <c r="JS195" s="3"/>
      <c r="JU195" s="99"/>
      <c r="JV195" s="100"/>
      <c r="JW195" s="92"/>
      <c r="JX195" s="3"/>
      <c r="JY195" s="101"/>
      <c r="JZ195" s="102"/>
      <c r="KA195" s="103"/>
      <c r="KB195" s="97"/>
      <c r="KC195" s="104"/>
      <c r="KE195" s="3"/>
    </row>
    <row r="196" spans="1:291" ht="13.5" customHeight="1">
      <c r="A196" s="16"/>
      <c r="B196" s="2" t="s">
        <v>1558</v>
      </c>
      <c r="C196" s="2" t="s">
        <v>1559</v>
      </c>
      <c r="E196" s="99"/>
      <c r="F196" s="100"/>
      <c r="G196" s="92"/>
      <c r="H196" s="3"/>
      <c r="I196" s="101"/>
      <c r="J196" s="102"/>
      <c r="K196" s="103"/>
      <c r="L196" s="97"/>
      <c r="M196" s="104"/>
      <c r="O196" s="3"/>
      <c r="Q196" s="99"/>
      <c r="R196" s="100"/>
      <c r="S196" s="92"/>
      <c r="T196" s="3"/>
      <c r="U196" s="101"/>
      <c r="V196" s="102"/>
      <c r="W196" s="103"/>
      <c r="X196" s="97"/>
      <c r="Y196" s="104"/>
      <c r="AA196" s="3"/>
      <c r="AC196" s="99"/>
      <c r="AD196" s="100"/>
      <c r="AE196" s="92"/>
      <c r="AF196" s="3"/>
      <c r="AG196" s="101"/>
      <c r="AH196" s="102"/>
      <c r="AI196" s="103"/>
      <c r="AJ196" s="97"/>
      <c r="AK196" s="104"/>
      <c r="AM196" s="3"/>
      <c r="AO196" s="99"/>
      <c r="AP196" s="100"/>
      <c r="AQ196" s="92"/>
      <c r="AR196" s="3"/>
      <c r="AS196" s="101"/>
      <c r="AT196" s="102"/>
      <c r="AU196" s="103"/>
      <c r="AV196" s="97"/>
      <c r="AW196" s="104"/>
      <c r="AY196" s="3"/>
      <c r="BA196" s="99"/>
      <c r="BB196" s="100"/>
      <c r="BC196" s="92"/>
      <c r="BD196" s="3"/>
      <c r="BE196" s="101"/>
      <c r="BF196" s="102"/>
      <c r="BG196" s="103"/>
      <c r="BH196" s="97"/>
      <c r="BI196" s="104"/>
      <c r="BK196" s="3"/>
      <c r="BM196" s="99"/>
      <c r="BN196" s="100"/>
      <c r="BO196" s="92"/>
      <c r="BP196" s="3"/>
      <c r="BQ196" s="101"/>
      <c r="BR196" s="102"/>
      <c r="BS196" s="103"/>
      <c r="BT196" s="97"/>
      <c r="BU196" s="104"/>
      <c r="BW196" s="3"/>
      <c r="BY196" s="99"/>
      <c r="BZ196" s="100"/>
      <c r="CA196" s="92"/>
      <c r="CB196" s="3"/>
      <c r="CC196" s="101"/>
      <c r="CD196" s="102"/>
      <c r="CE196" s="103"/>
      <c r="CF196" s="97"/>
      <c r="CG196" s="104"/>
      <c r="CI196" s="3"/>
      <c r="CK196" s="99"/>
      <c r="CL196" s="100"/>
      <c r="CM196" s="92"/>
      <c r="CN196" s="3"/>
      <c r="CO196" s="101"/>
      <c r="CP196" s="102"/>
      <c r="CQ196" s="103"/>
      <c r="CR196" s="97"/>
      <c r="CS196" s="104"/>
      <c r="CU196" s="3"/>
      <c r="CW196" s="99"/>
      <c r="CX196" s="100"/>
      <c r="CY196" s="92"/>
      <c r="CZ196" s="3"/>
      <c r="DA196" s="101"/>
      <c r="DB196" s="102"/>
      <c r="DC196" s="103"/>
      <c r="DD196" s="97"/>
      <c r="DE196" s="104"/>
      <c r="DG196" s="3"/>
      <c r="DI196" s="99"/>
      <c r="DJ196" s="100"/>
      <c r="DK196" s="92"/>
      <c r="DL196" s="3"/>
      <c r="DM196" s="101"/>
      <c r="DN196" s="102"/>
      <c r="DO196" s="103"/>
      <c r="DP196" s="97"/>
      <c r="DQ196" s="104"/>
      <c r="DS196" s="3"/>
      <c r="DU196" s="90"/>
      <c r="DV196" s="91"/>
      <c r="DW196" s="92"/>
      <c r="DX196" s="93"/>
      <c r="DY196" s="94"/>
      <c r="DZ196" s="95"/>
      <c r="EA196" s="96"/>
      <c r="EB196" s="97"/>
      <c r="EC196" s="98"/>
      <c r="EE196" s="89"/>
      <c r="EG196" s="90">
        <f t="shared" si="564"/>
        <v>43765</v>
      </c>
      <c r="EH196" s="91" t="str">
        <f t="shared" si="565"/>
        <v>Michel I</v>
      </c>
      <c r="EI196" s="93">
        <v>42790</v>
      </c>
      <c r="EJ196" s="93">
        <f>IF(EK196="","",EG$3)</f>
        <v>43765</v>
      </c>
      <c r="EK196" s="94" t="str">
        <f t="shared" si="566"/>
        <v>Zahul Demir</v>
      </c>
      <c r="EL196" s="95" t="str">
        <f t="shared" si="567"/>
        <v>1980</v>
      </c>
      <c r="EM196" s="96" t="str">
        <f t="shared" si="568"/>
        <v>female</v>
      </c>
      <c r="EN196" s="310" t="str">
        <f t="shared" si="569"/>
        <v>be_nva01</v>
      </c>
      <c r="EO196" s="98" t="str">
        <f t="shared" si="570"/>
        <v>Demir_Zahul_1980</v>
      </c>
      <c r="EQ196" s="89"/>
      <c r="ER196" s="218" t="s">
        <v>1603</v>
      </c>
      <c r="ES196" s="99"/>
      <c r="ET196" s="100"/>
      <c r="EU196" s="92"/>
      <c r="EV196" s="3"/>
      <c r="EW196" s="101"/>
      <c r="EX196" s="102"/>
      <c r="EY196" s="103"/>
      <c r="EZ196" s="97"/>
      <c r="FA196" s="104"/>
      <c r="FC196" s="3"/>
      <c r="FE196" s="90" t="str">
        <f t="shared" si="526"/>
        <v/>
      </c>
      <c r="FF196" s="91" t="str">
        <f t="shared" si="527"/>
        <v/>
      </c>
      <c r="FG196" s="92" t="str">
        <f t="shared" si="528"/>
        <v/>
      </c>
      <c r="FH196" s="93" t="str">
        <f t="shared" si="529"/>
        <v/>
      </c>
      <c r="FI196" s="94" t="str">
        <f t="shared" si="530"/>
        <v/>
      </c>
      <c r="FJ196" s="95" t="str">
        <f t="shared" si="531"/>
        <v/>
      </c>
      <c r="FK196" s="96" t="str">
        <f t="shared" si="532"/>
        <v/>
      </c>
      <c r="FL196" s="97" t="str">
        <f t="shared" si="533"/>
        <v/>
      </c>
      <c r="FM196" s="98" t="str">
        <f t="shared" si="534"/>
        <v/>
      </c>
      <c r="FO196" s="89"/>
      <c r="FP196" s="217"/>
      <c r="FQ196" s="90" t="str">
        <f>IF(FU196="","",#REF!)</f>
        <v/>
      </c>
      <c r="FR196" s="91" t="str">
        <f t="shared" si="571"/>
        <v/>
      </c>
      <c r="FS196" s="92"/>
      <c r="FT196" s="93"/>
      <c r="FU196" s="94" t="str">
        <f t="shared" si="572"/>
        <v/>
      </c>
      <c r="FV196" s="95" t="str">
        <f t="shared" si="573"/>
        <v/>
      </c>
      <c r="FW196" s="96" t="str">
        <f t="shared" si="574"/>
        <v/>
      </c>
      <c r="FX196" s="97" t="str">
        <f t="shared" si="575"/>
        <v/>
      </c>
      <c r="FY196" s="98" t="str">
        <f t="shared" si="576"/>
        <v/>
      </c>
      <c r="GA196" s="89"/>
      <c r="GB196" s="158"/>
      <c r="GC196" s="99"/>
      <c r="GD196" s="100"/>
      <c r="GE196" s="92"/>
      <c r="GF196" s="3"/>
      <c r="GG196" s="101"/>
      <c r="GH196" s="102"/>
      <c r="GI196" s="103"/>
      <c r="GJ196" s="97"/>
      <c r="GK196" s="104"/>
      <c r="GM196" s="3"/>
      <c r="GO196" s="99"/>
      <c r="GP196" s="100"/>
      <c r="GQ196" s="92"/>
      <c r="GR196" s="3"/>
      <c r="GS196" s="101"/>
      <c r="GT196" s="102"/>
      <c r="GU196" s="103"/>
      <c r="GV196" s="97"/>
      <c r="GW196" s="104"/>
      <c r="GY196" s="3"/>
      <c r="HA196" s="99"/>
      <c r="HB196" s="100"/>
      <c r="HC196" s="92"/>
      <c r="HD196" s="3"/>
      <c r="HE196" s="101"/>
      <c r="HF196" s="102"/>
      <c r="HG196" s="103"/>
      <c r="HH196" s="97"/>
      <c r="HI196" s="104"/>
      <c r="HK196" s="3"/>
      <c r="HM196" s="99"/>
      <c r="HN196" s="100"/>
      <c r="HO196" s="92"/>
      <c r="HP196" s="3"/>
      <c r="HQ196" s="101"/>
      <c r="HR196" s="102"/>
      <c r="HS196" s="103"/>
      <c r="HT196" s="97"/>
      <c r="HU196" s="104"/>
      <c r="HW196" s="3"/>
      <c r="HY196" s="99"/>
      <c r="HZ196" s="100"/>
      <c r="IA196" s="92"/>
      <c r="IB196" s="3"/>
      <c r="IC196" s="101"/>
      <c r="ID196" s="102"/>
      <c r="IE196" s="103"/>
      <c r="IF196" s="97"/>
      <c r="IG196" s="104"/>
      <c r="II196" s="3"/>
      <c r="IK196" s="99"/>
      <c r="IL196" s="100"/>
      <c r="IM196" s="92"/>
      <c r="IN196" s="3"/>
      <c r="IO196" s="101"/>
      <c r="IP196" s="102"/>
      <c r="IQ196" s="103"/>
      <c r="IR196" s="97"/>
      <c r="IS196" s="104"/>
      <c r="IU196" s="3"/>
      <c r="IW196" s="99"/>
      <c r="IX196" s="100"/>
      <c r="IY196" s="92"/>
      <c r="IZ196" s="3"/>
      <c r="JA196" s="101"/>
      <c r="JB196" s="102"/>
      <c r="JC196" s="103"/>
      <c r="JD196" s="97"/>
      <c r="JE196" s="104"/>
      <c r="JG196" s="3"/>
      <c r="JI196" s="99"/>
      <c r="JJ196" s="100"/>
      <c r="JK196" s="92"/>
      <c r="JL196" s="3"/>
      <c r="JM196" s="101"/>
      <c r="JN196" s="102"/>
      <c r="JO196" s="103"/>
      <c r="JP196" s="97"/>
      <c r="JQ196" s="104"/>
      <c r="JS196" s="3"/>
      <c r="JU196" s="99"/>
      <c r="JV196" s="100"/>
      <c r="JW196" s="92"/>
      <c r="JX196" s="3"/>
      <c r="JY196" s="101"/>
      <c r="JZ196" s="102"/>
      <c r="KA196" s="103"/>
      <c r="KB196" s="97"/>
      <c r="KC196" s="104"/>
      <c r="KE196" s="3"/>
    </row>
    <row r="197" spans="1:291" ht="13.5" customHeight="1">
      <c r="A197" s="16"/>
      <c r="B197" s="2" t="s">
        <v>1556</v>
      </c>
      <c r="C197" s="2" t="s">
        <v>1545</v>
      </c>
      <c r="E197" s="99"/>
      <c r="F197" s="100"/>
      <c r="G197" s="92"/>
      <c r="H197" s="3"/>
      <c r="I197" s="101"/>
      <c r="J197" s="102"/>
      <c r="K197" s="103"/>
      <c r="L197" s="97"/>
      <c r="M197" s="104"/>
      <c r="O197" s="3"/>
      <c r="Q197" s="99"/>
      <c r="R197" s="100"/>
      <c r="S197" s="92"/>
      <c r="T197" s="3"/>
      <c r="U197" s="101"/>
      <c r="V197" s="102"/>
      <c r="W197" s="103"/>
      <c r="X197" s="97"/>
      <c r="Y197" s="104"/>
      <c r="AA197" s="3"/>
      <c r="AC197" s="99"/>
      <c r="AD197" s="100"/>
      <c r="AE197" s="92"/>
      <c r="AF197" s="3"/>
      <c r="AG197" s="101"/>
      <c r="AH197" s="102"/>
      <c r="AI197" s="103"/>
      <c r="AJ197" s="97"/>
      <c r="AK197" s="104"/>
      <c r="AM197" s="3"/>
      <c r="AO197" s="99"/>
      <c r="AP197" s="100"/>
      <c r="AQ197" s="92"/>
      <c r="AR197" s="3"/>
      <c r="AS197" s="101"/>
      <c r="AT197" s="102"/>
      <c r="AU197" s="103"/>
      <c r="AV197" s="97"/>
      <c r="AW197" s="104"/>
      <c r="AY197" s="3"/>
      <c r="BA197" s="99"/>
      <c r="BB197" s="100"/>
      <c r="BC197" s="92"/>
      <c r="BD197" s="3"/>
      <c r="BE197" s="101"/>
      <c r="BF197" s="102"/>
      <c r="BG197" s="103"/>
      <c r="BH197" s="97"/>
      <c r="BI197" s="104"/>
      <c r="BK197" s="3"/>
      <c r="BM197" s="99"/>
      <c r="BN197" s="100"/>
      <c r="BO197" s="92"/>
      <c r="BP197" s="3"/>
      <c r="BQ197" s="101"/>
      <c r="BR197" s="102"/>
      <c r="BS197" s="103"/>
      <c r="BT197" s="97"/>
      <c r="BU197" s="104"/>
      <c r="BW197" s="3"/>
      <c r="BY197" s="99"/>
      <c r="BZ197" s="100"/>
      <c r="CA197" s="92"/>
      <c r="CB197" s="3"/>
      <c r="CC197" s="101"/>
      <c r="CD197" s="102"/>
      <c r="CE197" s="103"/>
      <c r="CF197" s="97"/>
      <c r="CG197" s="104"/>
      <c r="CI197" s="3"/>
      <c r="CK197" s="99"/>
      <c r="CL197" s="100"/>
      <c r="CM197" s="92"/>
      <c r="CN197" s="3"/>
      <c r="CO197" s="101"/>
      <c r="CP197" s="102"/>
      <c r="CQ197" s="103"/>
      <c r="CR197" s="97"/>
      <c r="CS197" s="104"/>
      <c r="CU197" s="3"/>
      <c r="CW197" s="99"/>
      <c r="CX197" s="100"/>
      <c r="CY197" s="92"/>
      <c r="CZ197" s="3"/>
      <c r="DA197" s="101"/>
      <c r="DB197" s="102"/>
      <c r="DC197" s="103"/>
      <c r="DD197" s="97"/>
      <c r="DE197" s="104"/>
      <c r="DG197" s="3"/>
      <c r="DI197" s="99"/>
      <c r="DJ197" s="100"/>
      <c r="DK197" s="92"/>
      <c r="DL197" s="3"/>
      <c r="DM197" s="101"/>
      <c r="DN197" s="102"/>
      <c r="DO197" s="103"/>
      <c r="DP197" s="97"/>
      <c r="DQ197" s="104"/>
      <c r="DS197" s="3"/>
      <c r="DU197" s="90"/>
      <c r="DV197" s="91"/>
      <c r="DW197" s="92"/>
      <c r="DX197" s="93"/>
      <c r="DY197" s="94"/>
      <c r="DZ197" s="95"/>
      <c r="EA197" s="96"/>
      <c r="EB197" s="97"/>
      <c r="EC197" s="98"/>
      <c r="EE197" s="89"/>
      <c r="EG197" s="90">
        <f t="shared" si="564"/>
        <v>43765</v>
      </c>
      <c r="EH197" s="91" t="str">
        <f t="shared" si="565"/>
        <v>Michel I</v>
      </c>
      <c r="EI197" s="92">
        <f>IF(EK197="","",EG$2)</f>
        <v>41923</v>
      </c>
      <c r="EJ197" s="93">
        <v>42145</v>
      </c>
      <c r="EK197" s="94" t="str">
        <f t="shared" si="566"/>
        <v>Elke Sleurs</v>
      </c>
      <c r="EL197" s="95" t="str">
        <f t="shared" si="567"/>
        <v>1968</v>
      </c>
      <c r="EM197" s="96" t="str">
        <f t="shared" si="568"/>
        <v>female</v>
      </c>
      <c r="EN197" s="310" t="str">
        <f t="shared" si="569"/>
        <v>be_nva01</v>
      </c>
      <c r="EO197" s="98" t="str">
        <f t="shared" si="570"/>
        <v>Sleurs_Elke_1968</v>
      </c>
      <c r="EQ197" s="89"/>
      <c r="ER197" s="218" t="s">
        <v>1594</v>
      </c>
      <c r="ES197" s="99"/>
      <c r="ET197" s="100"/>
      <c r="EU197" s="92"/>
      <c r="EV197" s="3"/>
      <c r="EW197" s="101"/>
      <c r="EX197" s="102"/>
      <c r="EY197" s="103"/>
      <c r="EZ197" s="97"/>
      <c r="FA197" s="104"/>
      <c r="FC197" s="3"/>
      <c r="FE197" s="90" t="str">
        <f t="shared" si="526"/>
        <v/>
      </c>
      <c r="FF197" s="91" t="str">
        <f t="shared" si="527"/>
        <v/>
      </c>
      <c r="FG197" s="92" t="str">
        <f t="shared" si="528"/>
        <v/>
      </c>
      <c r="FH197" s="93" t="str">
        <f t="shared" si="529"/>
        <v/>
      </c>
      <c r="FI197" s="94" t="str">
        <f t="shared" si="530"/>
        <v/>
      </c>
      <c r="FJ197" s="95" t="str">
        <f t="shared" si="531"/>
        <v/>
      </c>
      <c r="FK197" s="96" t="str">
        <f t="shared" si="532"/>
        <v/>
      </c>
      <c r="FL197" s="97" t="str">
        <f t="shared" si="533"/>
        <v/>
      </c>
      <c r="FM197" s="98" t="str">
        <f t="shared" si="534"/>
        <v/>
      </c>
      <c r="FO197" s="89"/>
      <c r="FP197" s="217"/>
      <c r="FQ197" s="90" t="str">
        <f>IF(FU197="","",#REF!)</f>
        <v/>
      </c>
      <c r="FR197" s="91" t="str">
        <f t="shared" si="571"/>
        <v/>
      </c>
      <c r="FS197" s="92"/>
      <c r="FT197" s="93"/>
      <c r="FU197" s="94" t="str">
        <f t="shared" si="572"/>
        <v/>
      </c>
      <c r="FV197" s="95" t="str">
        <f t="shared" si="573"/>
        <v/>
      </c>
      <c r="FW197" s="96" t="str">
        <f t="shared" si="574"/>
        <v/>
      </c>
      <c r="FX197" s="97" t="str">
        <f t="shared" si="575"/>
        <v/>
      </c>
      <c r="FY197" s="98" t="str">
        <f t="shared" si="576"/>
        <v/>
      </c>
      <c r="GA197" s="89"/>
      <c r="GB197" s="158"/>
      <c r="GC197" s="99"/>
      <c r="GD197" s="100"/>
      <c r="GE197" s="92"/>
      <c r="GF197" s="3"/>
      <c r="GG197" s="101"/>
      <c r="GH197" s="102"/>
      <c r="GI197" s="103"/>
      <c r="GJ197" s="97"/>
      <c r="GK197" s="104"/>
      <c r="GM197" s="3"/>
      <c r="GO197" s="99"/>
      <c r="GP197" s="100"/>
      <c r="GQ197" s="92"/>
      <c r="GR197" s="3"/>
      <c r="GS197" s="101"/>
      <c r="GT197" s="102"/>
      <c r="GU197" s="103"/>
      <c r="GV197" s="97"/>
      <c r="GW197" s="104"/>
      <c r="GY197" s="3"/>
      <c r="HA197" s="99"/>
      <c r="HB197" s="100"/>
      <c r="HC197" s="92"/>
      <c r="HD197" s="3"/>
      <c r="HE197" s="101"/>
      <c r="HF197" s="102"/>
      <c r="HG197" s="103"/>
      <c r="HH197" s="97"/>
      <c r="HI197" s="104"/>
      <c r="HK197" s="3"/>
      <c r="HM197" s="99"/>
      <c r="HN197" s="100"/>
      <c r="HO197" s="92"/>
      <c r="HP197" s="3"/>
      <c r="HQ197" s="101"/>
      <c r="HR197" s="102"/>
      <c r="HS197" s="103"/>
      <c r="HT197" s="97"/>
      <c r="HU197" s="104"/>
      <c r="HW197" s="3"/>
      <c r="HY197" s="99"/>
      <c r="HZ197" s="100"/>
      <c r="IA197" s="92"/>
      <c r="IB197" s="3"/>
      <c r="IC197" s="101"/>
      <c r="ID197" s="102"/>
      <c r="IE197" s="103"/>
      <c r="IF197" s="97"/>
      <c r="IG197" s="104"/>
      <c r="II197" s="3"/>
      <c r="IK197" s="99"/>
      <c r="IL197" s="100"/>
      <c r="IM197" s="92"/>
      <c r="IN197" s="3"/>
      <c r="IO197" s="101"/>
      <c r="IP197" s="102"/>
      <c r="IQ197" s="103"/>
      <c r="IR197" s="97"/>
      <c r="IS197" s="104"/>
      <c r="IU197" s="3"/>
      <c r="IW197" s="99"/>
      <c r="IX197" s="100"/>
      <c r="IY197" s="92"/>
      <c r="IZ197" s="3"/>
      <c r="JA197" s="101"/>
      <c r="JB197" s="102"/>
      <c r="JC197" s="103"/>
      <c r="JD197" s="97"/>
      <c r="JE197" s="104"/>
      <c r="JG197" s="3"/>
      <c r="JI197" s="99"/>
      <c r="JJ197" s="100"/>
      <c r="JK197" s="92"/>
      <c r="JL197" s="3"/>
      <c r="JM197" s="101"/>
      <c r="JN197" s="102"/>
      <c r="JO197" s="103"/>
      <c r="JP197" s="97"/>
      <c r="JQ197" s="104"/>
      <c r="JS197" s="3"/>
      <c r="JU197" s="99"/>
      <c r="JV197" s="100"/>
      <c r="JW197" s="92"/>
      <c r="JX197" s="3"/>
      <c r="JY197" s="101"/>
      <c r="JZ197" s="102"/>
      <c r="KA197" s="103"/>
      <c r="KB197" s="97"/>
      <c r="KC197" s="104"/>
      <c r="KE197" s="3"/>
    </row>
    <row r="198" spans="1:291" ht="13.5" customHeight="1">
      <c r="A198" s="16"/>
      <c r="B198" s="2" t="s">
        <v>1248</v>
      </c>
      <c r="D198" s="2" t="s">
        <v>1247</v>
      </c>
      <c r="E198" s="99"/>
      <c r="F198" s="100"/>
      <c r="G198" s="92"/>
      <c r="H198" s="3"/>
      <c r="I198" s="101"/>
      <c r="J198" s="102"/>
      <c r="K198" s="103"/>
      <c r="L198" s="97"/>
      <c r="M198" s="104"/>
      <c r="O198" s="3"/>
      <c r="Q198" s="99"/>
      <c r="R198" s="100"/>
      <c r="S198" s="92"/>
      <c r="T198" s="3"/>
      <c r="U198" s="101"/>
      <c r="V198" s="102"/>
      <c r="W198" s="103"/>
      <c r="X198" s="97"/>
      <c r="Y198" s="104"/>
      <c r="AA198" s="3"/>
      <c r="AC198" s="99"/>
      <c r="AD198" s="100"/>
      <c r="AE198" s="92"/>
      <c r="AF198" s="3"/>
      <c r="AG198" s="101"/>
      <c r="AH198" s="102"/>
      <c r="AI198" s="103"/>
      <c r="AJ198" s="97"/>
      <c r="AK198" s="104"/>
      <c r="AM198" s="3"/>
      <c r="AO198" s="99"/>
      <c r="AP198" s="100"/>
      <c r="AQ198" s="92"/>
      <c r="AR198" s="3"/>
      <c r="AS198" s="101"/>
      <c r="AT198" s="102"/>
      <c r="AU198" s="103"/>
      <c r="AV198" s="97"/>
      <c r="AW198" s="104"/>
      <c r="AY198" s="3"/>
      <c r="BA198" s="99"/>
      <c r="BB198" s="100"/>
      <c r="BC198" s="92"/>
      <c r="BD198" s="3"/>
      <c r="BE198" s="101"/>
      <c r="BF198" s="102"/>
      <c r="BG198" s="103"/>
      <c r="BH198" s="97"/>
      <c r="BI198" s="104"/>
      <c r="BK198" s="3"/>
      <c r="BM198" s="99"/>
      <c r="BN198" s="100"/>
      <c r="BO198" s="92"/>
      <c r="BP198" s="3"/>
      <c r="BQ198" s="101"/>
      <c r="BR198" s="102"/>
      <c r="BS198" s="103"/>
      <c r="BT198" s="97"/>
      <c r="BU198" s="104"/>
      <c r="BW198" s="3"/>
      <c r="BY198" s="99"/>
      <c r="BZ198" s="100"/>
      <c r="CA198" s="92"/>
      <c r="CB198" s="3"/>
      <c r="CC198" s="101"/>
      <c r="CD198" s="102"/>
      <c r="CE198" s="103"/>
      <c r="CF198" s="97"/>
      <c r="CG198" s="104"/>
      <c r="CI198" s="3"/>
      <c r="CK198" s="99"/>
      <c r="CL198" s="100"/>
      <c r="CM198" s="92"/>
      <c r="CN198" s="3"/>
      <c r="CO198" s="101"/>
      <c r="CP198" s="102"/>
      <c r="CQ198" s="103"/>
      <c r="CR198" s="97"/>
      <c r="CS198" s="104"/>
      <c r="CU198" s="3"/>
      <c r="CW198" s="99"/>
      <c r="CX198" s="100"/>
      <c r="CY198" s="92"/>
      <c r="CZ198" s="3"/>
      <c r="DA198" s="101"/>
      <c r="DB198" s="102"/>
      <c r="DC198" s="103"/>
      <c r="DD198" s="97"/>
      <c r="DE198" s="104"/>
      <c r="DG198" s="3"/>
      <c r="DI198" s="99"/>
      <c r="DJ198" s="100"/>
      <c r="DK198" s="92"/>
      <c r="DL198" s="3"/>
      <c r="DM198" s="101"/>
      <c r="DN198" s="102"/>
      <c r="DO198" s="103"/>
      <c r="DP198" s="97"/>
      <c r="DQ198" s="104"/>
      <c r="DS198" s="3"/>
      <c r="DU198" s="90">
        <f>IF(DY198="","",DU$3)</f>
        <v>41923</v>
      </c>
      <c r="DV198" s="91" t="str">
        <f>IF(DY198="","",DU$1)</f>
        <v>Di Rupo I</v>
      </c>
      <c r="DW198" s="92">
        <f>IF(DY198="","",DU$2)</f>
        <v>40883</v>
      </c>
      <c r="DX198" s="93">
        <v>41904</v>
      </c>
      <c r="DY198" s="94" t="str">
        <f>IF(EF198="","",IF(ISNUMBER(SEARCH(":",EF198)),MID(EF198,FIND(":",EF198)+2,FIND("(",EF198)-FIND(":",EF198)-3),LEFT(EF198,FIND("(",EF198)-2)))</f>
        <v>John Crombez</v>
      </c>
      <c r="DZ198" s="95" t="str">
        <f>IF(EF198="","",MID(EF198,FIND("(",EF198)+1,4))</f>
        <v>1973</v>
      </c>
      <c r="EA198" s="96" t="str">
        <f>IF(ISNUMBER(SEARCH("*female*",EF198)),"female",IF(ISNUMBER(SEARCH("*male*",EF198)),"male",""))</f>
        <v>male</v>
      </c>
      <c r="EB198" s="97" t="s">
        <v>321</v>
      </c>
      <c r="EC198" s="98" t="str">
        <f>IF(DY198="","",(MID(DY198,(SEARCH("^^",SUBSTITUTE(DY198," ","^^",LEN(DY198)-LEN(SUBSTITUTE(DY198," ","")))))+1,99)&amp;"_"&amp;LEFT(DY198,FIND(" ",DY198)-1)&amp;"_"&amp;DZ198))</f>
        <v>Crombez_John_1973</v>
      </c>
      <c r="EE198" s="89"/>
      <c r="EF198" s="2" t="s">
        <v>1249</v>
      </c>
      <c r="EG198" s="90" t="str">
        <f t="shared" si="564"/>
        <v/>
      </c>
      <c r="EH198" s="91" t="str">
        <f t="shared" si="565"/>
        <v/>
      </c>
      <c r="EI198" s="92" t="str">
        <f>IF(EK198="","",EG$2)</f>
        <v/>
      </c>
      <c r="EJ198" s="93" t="str">
        <f>IF(EK198="","",EG$3)</f>
        <v/>
      </c>
      <c r="EK198" s="94" t="str">
        <f t="shared" si="566"/>
        <v/>
      </c>
      <c r="EL198" s="95" t="str">
        <f t="shared" si="567"/>
        <v/>
      </c>
      <c r="EM198" s="96" t="str">
        <f t="shared" si="568"/>
        <v/>
      </c>
      <c r="EN198" s="97" t="str">
        <f t="shared" si="569"/>
        <v/>
      </c>
      <c r="EO198" s="98" t="str">
        <f t="shared" si="570"/>
        <v/>
      </c>
      <c r="EQ198" s="89"/>
      <c r="ES198" s="99"/>
      <c r="ET198" s="100"/>
      <c r="EU198" s="92"/>
      <c r="EV198" s="3"/>
      <c r="EW198" s="101"/>
      <c r="EX198" s="102"/>
      <c r="EY198" s="103"/>
      <c r="EZ198" s="97"/>
      <c r="FA198" s="104"/>
      <c r="FC198" s="3"/>
      <c r="FE198" s="90" t="str">
        <f t="shared" si="526"/>
        <v/>
      </c>
      <c r="FF198" s="91" t="str">
        <f t="shared" si="527"/>
        <v/>
      </c>
      <c r="FG198" s="92" t="str">
        <f t="shared" si="528"/>
        <v/>
      </c>
      <c r="FH198" s="93" t="str">
        <f t="shared" si="529"/>
        <v/>
      </c>
      <c r="FI198" s="94" t="str">
        <f t="shared" si="530"/>
        <v/>
      </c>
      <c r="FJ198" s="95" t="str">
        <f t="shared" si="531"/>
        <v/>
      </c>
      <c r="FK198" s="96" t="str">
        <f t="shared" si="532"/>
        <v/>
      </c>
      <c r="FL198" s="97" t="str">
        <f t="shared" si="533"/>
        <v/>
      </c>
      <c r="FM198" s="98" t="str">
        <f t="shared" si="534"/>
        <v/>
      </c>
      <c r="FO198" s="89"/>
      <c r="FP198" s="217"/>
      <c r="FQ198" s="90" t="str">
        <f>IF(FU198="","",#REF!)</f>
        <v/>
      </c>
      <c r="FR198" s="91" t="str">
        <f t="shared" si="571"/>
        <v/>
      </c>
      <c r="FS198" s="92"/>
      <c r="FT198" s="93"/>
      <c r="FU198" s="94" t="str">
        <f t="shared" si="572"/>
        <v/>
      </c>
      <c r="FV198" s="95" t="str">
        <f t="shared" si="573"/>
        <v/>
      </c>
      <c r="FW198" s="96" t="str">
        <f t="shared" si="574"/>
        <v/>
      </c>
      <c r="FX198" s="97" t="str">
        <f t="shared" si="575"/>
        <v/>
      </c>
      <c r="FY198" s="98" t="str">
        <f t="shared" si="576"/>
        <v/>
      </c>
      <c r="GA198" s="89"/>
      <c r="GB198" s="158"/>
      <c r="GC198" s="99"/>
      <c r="GD198" s="100"/>
      <c r="GE198" s="92"/>
      <c r="GF198" s="3"/>
      <c r="GG198" s="101"/>
      <c r="GH198" s="102"/>
      <c r="GI198" s="103"/>
      <c r="GJ198" s="97"/>
      <c r="GK198" s="104"/>
      <c r="GM198" s="3"/>
      <c r="GO198" s="99"/>
      <c r="GP198" s="100"/>
      <c r="GQ198" s="92"/>
      <c r="GR198" s="3"/>
      <c r="GS198" s="101"/>
      <c r="GT198" s="102"/>
      <c r="GU198" s="103"/>
      <c r="GV198" s="97"/>
      <c r="GW198" s="104"/>
      <c r="GY198" s="3"/>
      <c r="HA198" s="99"/>
      <c r="HB198" s="100"/>
      <c r="HC198" s="92"/>
      <c r="HD198" s="3"/>
      <c r="HE198" s="101"/>
      <c r="HF198" s="102"/>
      <c r="HG198" s="103"/>
      <c r="HH198" s="97"/>
      <c r="HI198" s="104"/>
      <c r="HK198" s="3"/>
      <c r="HM198" s="99"/>
      <c r="HN198" s="100"/>
      <c r="HO198" s="92"/>
      <c r="HP198" s="3"/>
      <c r="HQ198" s="101"/>
      <c r="HR198" s="102"/>
      <c r="HS198" s="103"/>
      <c r="HT198" s="97"/>
      <c r="HU198" s="104"/>
      <c r="HW198" s="3"/>
      <c r="HY198" s="99"/>
      <c r="HZ198" s="100"/>
      <c r="IA198" s="92"/>
      <c r="IB198" s="3"/>
      <c r="IC198" s="101"/>
      <c r="ID198" s="102"/>
      <c r="IE198" s="103"/>
      <c r="IF198" s="97"/>
      <c r="IG198" s="104"/>
      <c r="II198" s="3"/>
      <c r="IK198" s="99"/>
      <c r="IL198" s="100"/>
      <c r="IM198" s="92"/>
      <c r="IN198" s="3"/>
      <c r="IO198" s="101"/>
      <c r="IP198" s="102"/>
      <c r="IQ198" s="103"/>
      <c r="IR198" s="97"/>
      <c r="IS198" s="104"/>
      <c r="IU198" s="3"/>
      <c r="IW198" s="99"/>
      <c r="IX198" s="100"/>
      <c r="IY198" s="92"/>
      <c r="IZ198" s="3"/>
      <c r="JA198" s="101"/>
      <c r="JB198" s="102"/>
      <c r="JC198" s="103"/>
      <c r="JD198" s="97"/>
      <c r="JE198" s="104"/>
      <c r="JG198" s="3"/>
      <c r="JI198" s="99"/>
      <c r="JJ198" s="100"/>
      <c r="JK198" s="92"/>
      <c r="JL198" s="3"/>
      <c r="JM198" s="101"/>
      <c r="JN198" s="102"/>
      <c r="JO198" s="103"/>
      <c r="JP198" s="97"/>
      <c r="JQ198" s="104"/>
      <c r="JS198" s="3"/>
      <c r="JU198" s="99"/>
      <c r="JV198" s="100"/>
      <c r="JW198" s="92"/>
      <c r="JX198" s="3"/>
      <c r="JY198" s="101"/>
      <c r="JZ198" s="102"/>
      <c r="KA198" s="103"/>
      <c r="KB198" s="97"/>
      <c r="KC198" s="104"/>
      <c r="KE198" s="3"/>
    </row>
    <row r="199" spans="1:291" ht="13.5" customHeight="1">
      <c r="A199" s="16"/>
      <c r="B199" s="2" t="s">
        <v>1557</v>
      </c>
      <c r="C199" s="2" t="s">
        <v>1544</v>
      </c>
      <c r="E199" s="99"/>
      <c r="F199" s="100"/>
      <c r="G199" s="92"/>
      <c r="H199" s="3"/>
      <c r="I199" s="101"/>
      <c r="J199" s="102"/>
      <c r="K199" s="103"/>
      <c r="L199" s="97"/>
      <c r="M199" s="104"/>
      <c r="O199" s="3"/>
      <c r="Q199" s="99"/>
      <c r="R199" s="100"/>
      <c r="S199" s="92"/>
      <c r="T199" s="3"/>
      <c r="U199" s="101"/>
      <c r="V199" s="102"/>
      <c r="W199" s="103"/>
      <c r="X199" s="97"/>
      <c r="Y199" s="104"/>
      <c r="AA199" s="3"/>
      <c r="AC199" s="99"/>
      <c r="AD199" s="100"/>
      <c r="AE199" s="92"/>
      <c r="AF199" s="3"/>
      <c r="AG199" s="101"/>
      <c r="AH199" s="102"/>
      <c r="AI199" s="103"/>
      <c r="AJ199" s="97"/>
      <c r="AK199" s="104"/>
      <c r="AM199" s="3"/>
      <c r="AO199" s="99"/>
      <c r="AP199" s="100"/>
      <c r="AQ199" s="92"/>
      <c r="AR199" s="3"/>
      <c r="AS199" s="101"/>
      <c r="AT199" s="102"/>
      <c r="AU199" s="103"/>
      <c r="AV199" s="97"/>
      <c r="AW199" s="104"/>
      <c r="AY199" s="3"/>
      <c r="BA199" s="99"/>
      <c r="BB199" s="100"/>
      <c r="BC199" s="92"/>
      <c r="BD199" s="3"/>
      <c r="BE199" s="101"/>
      <c r="BF199" s="102"/>
      <c r="BG199" s="103"/>
      <c r="BH199" s="97"/>
      <c r="BI199" s="104"/>
      <c r="BK199" s="3"/>
      <c r="BM199" s="99"/>
      <c r="BN199" s="100"/>
      <c r="BO199" s="92"/>
      <c r="BP199" s="3"/>
      <c r="BQ199" s="101"/>
      <c r="BR199" s="102"/>
      <c r="BS199" s="103"/>
      <c r="BT199" s="97"/>
      <c r="BU199" s="104"/>
      <c r="BW199" s="3"/>
      <c r="BY199" s="99"/>
      <c r="BZ199" s="100"/>
      <c r="CA199" s="92"/>
      <c r="CB199" s="3"/>
      <c r="CC199" s="101"/>
      <c r="CD199" s="102"/>
      <c r="CE199" s="103"/>
      <c r="CF199" s="97"/>
      <c r="CG199" s="104"/>
      <c r="CI199" s="3"/>
      <c r="CK199" s="99"/>
      <c r="CL199" s="100"/>
      <c r="CM199" s="92"/>
      <c r="CN199" s="3"/>
      <c r="CO199" s="101"/>
      <c r="CP199" s="102"/>
      <c r="CQ199" s="103"/>
      <c r="CR199" s="97"/>
      <c r="CS199" s="104"/>
      <c r="CU199" s="3"/>
      <c r="CW199" s="99"/>
      <c r="CX199" s="100"/>
      <c r="CY199" s="92"/>
      <c r="CZ199" s="3"/>
      <c r="DA199" s="101"/>
      <c r="DB199" s="102"/>
      <c r="DC199" s="103"/>
      <c r="DD199" s="97"/>
      <c r="DE199" s="104"/>
      <c r="DG199" s="3"/>
      <c r="DI199" s="99"/>
      <c r="DJ199" s="100"/>
      <c r="DK199" s="92"/>
      <c r="DL199" s="4"/>
      <c r="DM199" s="101"/>
      <c r="DN199" s="102"/>
      <c r="DO199" s="103"/>
      <c r="DP199" s="97"/>
      <c r="DQ199" s="104"/>
      <c r="DS199" s="3"/>
      <c r="DU199" s="90"/>
      <c r="DV199" s="91"/>
      <c r="DW199" s="92"/>
      <c r="DX199" s="3"/>
      <c r="DY199" s="94"/>
      <c r="DZ199" s="95"/>
      <c r="EA199" s="96"/>
      <c r="EB199" s="97"/>
      <c r="EC199" s="98"/>
      <c r="EE199" s="3"/>
      <c r="EG199" s="90">
        <f t="shared" si="564"/>
        <v>43765</v>
      </c>
      <c r="EH199" s="91" t="str">
        <f t="shared" si="565"/>
        <v>Michel I</v>
      </c>
      <c r="EI199" s="92">
        <f>IF(EK199="","",EG$2)</f>
        <v>41923</v>
      </c>
      <c r="EJ199" s="93">
        <v>42489</v>
      </c>
      <c r="EK199" s="94" t="str">
        <f t="shared" si="566"/>
        <v>Bart Tommelein</v>
      </c>
      <c r="EL199" s="95" t="str">
        <f t="shared" si="567"/>
        <v>1962</v>
      </c>
      <c r="EM199" s="96" t="str">
        <f t="shared" si="568"/>
        <v>male</v>
      </c>
      <c r="EN199" s="310" t="str">
        <f t="shared" si="569"/>
        <v>be_ovld01</v>
      </c>
      <c r="EO199" s="98" t="str">
        <f t="shared" si="570"/>
        <v>Tommelein_Bart_1962</v>
      </c>
      <c r="EQ199" s="89"/>
      <c r="ER199" s="218" t="s">
        <v>1597</v>
      </c>
      <c r="ES199" s="99">
        <f>IF(EW199="","",ES$3)</f>
        <v>44105</v>
      </c>
      <c r="ET199" s="100" t="str">
        <f>IF(EW199="","",ES$1)</f>
        <v>Wilmes I</v>
      </c>
      <c r="EU199" s="92">
        <f>IF(EW199="","",ES$2)</f>
        <v>43765</v>
      </c>
      <c r="EV199" s="93">
        <f>IF(EW199="","",ES$3)</f>
        <v>44105</v>
      </c>
      <c r="EW199" s="101" t="str">
        <f>IF(FD199="","",IF(ISNUMBER(SEARCH(":",FD199)),MID(FD199,FIND(":",FD199)+2,FIND("(",FD199)-FIND(":",FD199)-3),LEFT(FD199,FIND("(",FD199)-2)))</f>
        <v>Philippe De Backer</v>
      </c>
      <c r="EX199" s="102" t="str">
        <f>IF(FD199="","",MID(FD199,FIND("(",FD199)+1,4))</f>
        <v>1978</v>
      </c>
      <c r="EY199" s="103" t="str">
        <f>IF(ISNUMBER(SEARCH("*female*",FD199)),"female",IF(ISNUMBER(SEARCH("*male*",FD199)),"male",""))</f>
        <v>male</v>
      </c>
      <c r="EZ199" s="97" t="str">
        <f>IF(FD199="","",IF(ISERROR(MID(FD199,FIND("male,",FD199)+6,(FIND(")",FD199)-(FIND("male,",FD199)+6))))=TRUE,"missing/error",MID(FD199,FIND("male,",FD199)+6,(FIND(")",FD199)-(FIND("male,",FD199)+6)))))</f>
        <v>be_ovld01</v>
      </c>
      <c r="FA199" s="104" t="str">
        <f>IF(EW199="","",(MID(EW199,(SEARCH("^^",SUBSTITUTE(EW199," ","^^",LEN(EW199)-LEN(SUBSTITUTE(EW199," ","")))))+1,99)&amp;"_"&amp;LEFT(EW199,FIND(" ",EW199)-1)&amp;"_"&amp;EX199))</f>
        <v>Backer_Philippe_1978</v>
      </c>
      <c r="FC199" s="3"/>
      <c r="FD199" s="218" t="s">
        <v>1598</v>
      </c>
      <c r="FE199" s="90" t="str">
        <f t="shared" si="526"/>
        <v/>
      </c>
      <c r="FF199" s="91" t="str">
        <f t="shared" si="527"/>
        <v/>
      </c>
      <c r="FG199" s="92" t="str">
        <f t="shared" si="528"/>
        <v/>
      </c>
      <c r="FH199" s="93" t="str">
        <f t="shared" si="529"/>
        <v/>
      </c>
      <c r="FI199" s="94" t="str">
        <f t="shared" si="530"/>
        <v/>
      </c>
      <c r="FJ199" s="95" t="str">
        <f t="shared" si="531"/>
        <v/>
      </c>
      <c r="FK199" s="96" t="str">
        <f t="shared" si="532"/>
        <v/>
      </c>
      <c r="FL199" s="97" t="str">
        <f t="shared" si="533"/>
        <v/>
      </c>
      <c r="FM199" s="98" t="str">
        <f t="shared" si="534"/>
        <v/>
      </c>
      <c r="FO199" s="89"/>
      <c r="FP199" s="217"/>
      <c r="FQ199" s="90" t="str">
        <f>IF(FU199="","",#REF!)</f>
        <v/>
      </c>
      <c r="FR199" s="91" t="str">
        <f t="shared" si="571"/>
        <v/>
      </c>
      <c r="FS199" s="92"/>
      <c r="FT199" s="93"/>
      <c r="FU199" s="94" t="str">
        <f t="shared" si="572"/>
        <v/>
      </c>
      <c r="FV199" s="95" t="str">
        <f t="shared" si="573"/>
        <v/>
      </c>
      <c r="FW199" s="96" t="str">
        <f t="shared" si="574"/>
        <v/>
      </c>
      <c r="FX199" s="97" t="str">
        <f t="shared" si="575"/>
        <v/>
      </c>
      <c r="FY199" s="98" t="str">
        <f t="shared" si="576"/>
        <v/>
      </c>
      <c r="GA199" s="89"/>
      <c r="GB199" s="158"/>
      <c r="GC199" s="99"/>
      <c r="GD199" s="100"/>
      <c r="GE199" s="92"/>
      <c r="GF199" s="3"/>
      <c r="GG199" s="101"/>
      <c r="GH199" s="102"/>
      <c r="GI199" s="103"/>
      <c r="GJ199" s="97"/>
      <c r="GK199" s="104"/>
      <c r="GM199" s="3"/>
      <c r="GO199" s="99"/>
      <c r="GP199" s="100"/>
      <c r="GQ199" s="92"/>
      <c r="GR199" s="3"/>
      <c r="GS199" s="101"/>
      <c r="GT199" s="102"/>
      <c r="GU199" s="103"/>
      <c r="GV199" s="97"/>
      <c r="GW199" s="104"/>
      <c r="GY199" s="3"/>
      <c r="HA199" s="99"/>
      <c r="HB199" s="100"/>
      <c r="HC199" s="92"/>
      <c r="HD199" s="3"/>
      <c r="HE199" s="101"/>
      <c r="HF199" s="102"/>
      <c r="HG199" s="103"/>
      <c r="HH199" s="97"/>
      <c r="HI199" s="104"/>
      <c r="HK199" s="3"/>
      <c r="HM199" s="99"/>
      <c r="HN199" s="100"/>
      <c r="HO199" s="92"/>
      <c r="HP199" s="3"/>
      <c r="HQ199" s="101"/>
      <c r="HR199" s="102"/>
      <c r="HS199" s="103"/>
      <c r="HT199" s="97"/>
      <c r="HU199" s="104"/>
      <c r="HW199" s="3"/>
      <c r="HY199" s="99"/>
      <c r="HZ199" s="100"/>
      <c r="IA199" s="92"/>
      <c r="IB199" s="3"/>
      <c r="IC199" s="101"/>
      <c r="ID199" s="102"/>
      <c r="IE199" s="103"/>
      <c r="IF199" s="97"/>
      <c r="IG199" s="104"/>
      <c r="II199" s="3"/>
      <c r="IK199" s="99"/>
      <c r="IL199" s="100"/>
      <c r="IM199" s="92"/>
      <c r="IN199" s="3"/>
      <c r="IO199" s="101"/>
      <c r="IP199" s="102"/>
      <c r="IQ199" s="103"/>
      <c r="IR199" s="97"/>
      <c r="IS199" s="104"/>
      <c r="IU199" s="3"/>
      <c r="IW199" s="99"/>
      <c r="IX199" s="100"/>
      <c r="IY199" s="92"/>
      <c r="IZ199" s="3"/>
      <c r="JA199" s="101"/>
      <c r="JB199" s="102"/>
      <c r="JC199" s="103"/>
      <c r="JD199" s="97"/>
      <c r="JE199" s="104"/>
      <c r="JG199" s="3"/>
      <c r="JI199" s="99"/>
      <c r="JJ199" s="100"/>
      <c r="JK199" s="92"/>
      <c r="JL199" s="3"/>
      <c r="JM199" s="101"/>
      <c r="JN199" s="102"/>
      <c r="JO199" s="103"/>
      <c r="JP199" s="97"/>
      <c r="JQ199" s="104"/>
      <c r="JS199" s="3"/>
      <c r="JU199" s="99"/>
      <c r="JV199" s="100"/>
      <c r="JW199" s="92"/>
      <c r="JX199" s="3"/>
      <c r="JY199" s="101"/>
      <c r="JZ199" s="102"/>
      <c r="KA199" s="103"/>
      <c r="KB199" s="97"/>
      <c r="KC199" s="104"/>
      <c r="KE199" s="3"/>
    </row>
    <row r="200" spans="1:291" ht="13.5" customHeight="1">
      <c r="A200" s="16"/>
      <c r="B200" s="2" t="s">
        <v>1557</v>
      </c>
      <c r="C200" s="2" t="s">
        <v>1544</v>
      </c>
      <c r="E200" s="99"/>
      <c r="F200" s="100"/>
      <c r="G200" s="92"/>
      <c r="H200" s="3"/>
      <c r="I200" s="101"/>
      <c r="J200" s="102"/>
      <c r="K200" s="103"/>
      <c r="L200" s="97"/>
      <c r="M200" s="104"/>
      <c r="O200" s="3"/>
      <c r="Q200" s="99"/>
      <c r="R200" s="100"/>
      <c r="S200" s="92"/>
      <c r="T200" s="3"/>
      <c r="U200" s="101"/>
      <c r="V200" s="102"/>
      <c r="W200" s="103"/>
      <c r="X200" s="97"/>
      <c r="Y200" s="104"/>
      <c r="AA200" s="3"/>
      <c r="AC200" s="99"/>
      <c r="AD200" s="100"/>
      <c r="AE200" s="92"/>
      <c r="AF200" s="3"/>
      <c r="AG200" s="101"/>
      <c r="AH200" s="102"/>
      <c r="AI200" s="103"/>
      <c r="AJ200" s="97"/>
      <c r="AK200" s="104"/>
      <c r="AM200" s="3"/>
      <c r="AO200" s="99"/>
      <c r="AP200" s="100"/>
      <c r="AQ200" s="92"/>
      <c r="AR200" s="3"/>
      <c r="AS200" s="101"/>
      <c r="AT200" s="102"/>
      <c r="AU200" s="103"/>
      <c r="AV200" s="97"/>
      <c r="AW200" s="104"/>
      <c r="AY200" s="3"/>
      <c r="BA200" s="99"/>
      <c r="BB200" s="100"/>
      <c r="BC200" s="92"/>
      <c r="BD200" s="3"/>
      <c r="BE200" s="101"/>
      <c r="BF200" s="102"/>
      <c r="BG200" s="103"/>
      <c r="BH200" s="97"/>
      <c r="BI200" s="104"/>
      <c r="BK200" s="3"/>
      <c r="BM200" s="99"/>
      <c r="BN200" s="100"/>
      <c r="BO200" s="92"/>
      <c r="BP200" s="3"/>
      <c r="BQ200" s="101"/>
      <c r="BR200" s="102"/>
      <c r="BS200" s="103"/>
      <c r="BT200" s="97"/>
      <c r="BU200" s="104"/>
      <c r="BW200" s="3"/>
      <c r="BY200" s="99"/>
      <c r="BZ200" s="100"/>
      <c r="CA200" s="92"/>
      <c r="CB200" s="3"/>
      <c r="CC200" s="101"/>
      <c r="CD200" s="102"/>
      <c r="CE200" s="103"/>
      <c r="CF200" s="97"/>
      <c r="CG200" s="104"/>
      <c r="CI200" s="3"/>
      <c r="CK200" s="99"/>
      <c r="CL200" s="100"/>
      <c r="CM200" s="92"/>
      <c r="CN200" s="3"/>
      <c r="CO200" s="101"/>
      <c r="CP200" s="102"/>
      <c r="CQ200" s="103"/>
      <c r="CR200" s="97"/>
      <c r="CS200" s="104"/>
      <c r="CU200" s="3"/>
      <c r="CW200" s="99"/>
      <c r="CX200" s="100"/>
      <c r="CY200" s="92"/>
      <c r="CZ200" s="3"/>
      <c r="DA200" s="101"/>
      <c r="DB200" s="102"/>
      <c r="DC200" s="103"/>
      <c r="DD200" s="97"/>
      <c r="DE200" s="104"/>
      <c r="DG200" s="3"/>
      <c r="DI200" s="99"/>
      <c r="DJ200" s="100"/>
      <c r="DK200" s="92"/>
      <c r="DL200" s="4"/>
      <c r="DM200" s="101"/>
      <c r="DN200" s="102"/>
      <c r="DO200" s="103"/>
      <c r="DP200" s="97"/>
      <c r="DQ200" s="104"/>
      <c r="DS200" s="3"/>
      <c r="DU200" s="90"/>
      <c r="DV200" s="91"/>
      <c r="DW200" s="92"/>
      <c r="DX200" s="3"/>
      <c r="DY200" s="94"/>
      <c r="DZ200" s="95"/>
      <c r="EA200" s="96"/>
      <c r="EB200" s="97"/>
      <c r="EC200" s="98"/>
      <c r="EE200" s="3"/>
      <c r="EG200" s="90">
        <f t="shared" si="564"/>
        <v>43765</v>
      </c>
      <c r="EH200" s="91" t="str">
        <f t="shared" si="565"/>
        <v>Michel I</v>
      </c>
      <c r="EI200" s="93">
        <v>42489</v>
      </c>
      <c r="EJ200" s="93">
        <f t="shared" ref="EJ200:EJ216" si="577">IF(EK200="","",EG$3)</f>
        <v>43765</v>
      </c>
      <c r="EK200" s="94" t="str">
        <f t="shared" si="566"/>
        <v>Philippe De Backer</v>
      </c>
      <c r="EL200" s="95" t="str">
        <f t="shared" si="567"/>
        <v>1978</v>
      </c>
      <c r="EM200" s="96" t="str">
        <f t="shared" si="568"/>
        <v>male</v>
      </c>
      <c r="EN200" s="310" t="str">
        <f t="shared" si="569"/>
        <v>be_ovld01</v>
      </c>
      <c r="EO200" s="98" t="str">
        <f t="shared" si="570"/>
        <v>Backer_Philippe_1978</v>
      </c>
      <c r="EQ200" s="89"/>
      <c r="ER200" s="218" t="s">
        <v>1598</v>
      </c>
      <c r="ES200" s="99"/>
      <c r="ET200" s="100"/>
      <c r="EU200" s="92"/>
      <c r="EV200" s="3"/>
      <c r="EW200" s="101"/>
      <c r="EX200" s="102"/>
      <c r="EY200" s="103"/>
      <c r="EZ200" s="97"/>
      <c r="FA200" s="104"/>
      <c r="FC200" s="3"/>
      <c r="FE200" s="90" t="str">
        <f t="shared" si="526"/>
        <v/>
      </c>
      <c r="FF200" s="91" t="str">
        <f t="shared" si="527"/>
        <v/>
      </c>
      <c r="FG200" s="92" t="str">
        <f t="shared" si="528"/>
        <v/>
      </c>
      <c r="FH200" s="93" t="str">
        <f t="shared" si="529"/>
        <v/>
      </c>
      <c r="FI200" s="94" t="str">
        <f t="shared" si="530"/>
        <v/>
      </c>
      <c r="FJ200" s="95" t="str">
        <f t="shared" si="531"/>
        <v/>
      </c>
      <c r="FK200" s="96" t="str">
        <f t="shared" si="532"/>
        <v/>
      </c>
      <c r="FL200" s="97" t="str">
        <f t="shared" si="533"/>
        <v/>
      </c>
      <c r="FM200" s="98" t="str">
        <f t="shared" si="534"/>
        <v/>
      </c>
      <c r="FO200" s="89"/>
      <c r="FP200" s="217"/>
      <c r="FQ200" s="90" t="str">
        <f>IF(FU200="","",#REF!)</f>
        <v/>
      </c>
      <c r="FR200" s="91" t="str">
        <f t="shared" si="571"/>
        <v/>
      </c>
      <c r="FS200" s="92"/>
      <c r="FT200" s="93"/>
      <c r="FU200" s="94" t="str">
        <f t="shared" si="572"/>
        <v/>
      </c>
      <c r="FV200" s="95" t="str">
        <f t="shared" si="573"/>
        <v/>
      </c>
      <c r="FW200" s="96" t="str">
        <f t="shared" si="574"/>
        <v/>
      </c>
      <c r="FX200" s="97" t="str">
        <f t="shared" si="575"/>
        <v/>
      </c>
      <c r="FY200" s="98" t="str">
        <f t="shared" si="576"/>
        <v/>
      </c>
      <c r="GA200" s="89"/>
      <c r="GB200" s="158"/>
      <c r="GC200" s="99"/>
      <c r="GD200" s="100"/>
      <c r="GE200" s="92"/>
      <c r="GF200" s="3"/>
      <c r="GG200" s="101"/>
      <c r="GH200" s="102"/>
      <c r="GI200" s="103"/>
      <c r="GJ200" s="97"/>
      <c r="GK200" s="104"/>
      <c r="GM200" s="3"/>
      <c r="GO200" s="99"/>
      <c r="GP200" s="100"/>
      <c r="GQ200" s="92"/>
      <c r="GR200" s="3"/>
      <c r="GS200" s="101"/>
      <c r="GT200" s="102"/>
      <c r="GU200" s="103"/>
      <c r="GV200" s="97"/>
      <c r="GW200" s="104"/>
      <c r="GY200" s="3"/>
      <c r="HA200" s="99"/>
      <c r="HB200" s="100"/>
      <c r="HC200" s="92"/>
      <c r="HD200" s="3"/>
      <c r="HE200" s="101"/>
      <c r="HF200" s="102"/>
      <c r="HG200" s="103"/>
      <c r="HH200" s="97"/>
      <c r="HI200" s="104"/>
      <c r="HK200" s="3"/>
      <c r="HM200" s="99"/>
      <c r="HN200" s="100"/>
      <c r="HO200" s="92"/>
      <c r="HP200" s="3"/>
      <c r="HQ200" s="101"/>
      <c r="HR200" s="102"/>
      <c r="HS200" s="103"/>
      <c r="HT200" s="97"/>
      <c r="HU200" s="104"/>
      <c r="HW200" s="3"/>
      <c r="HY200" s="99"/>
      <c r="HZ200" s="100"/>
      <c r="IA200" s="92"/>
      <c r="IB200" s="3"/>
      <c r="IC200" s="101"/>
      <c r="ID200" s="102"/>
      <c r="IE200" s="103"/>
      <c r="IF200" s="97"/>
      <c r="IG200" s="104"/>
      <c r="II200" s="3"/>
      <c r="IK200" s="99"/>
      <c r="IL200" s="100"/>
      <c r="IM200" s="92"/>
      <c r="IN200" s="3"/>
      <c r="IO200" s="101"/>
      <c r="IP200" s="102"/>
      <c r="IQ200" s="103"/>
      <c r="IR200" s="97"/>
      <c r="IS200" s="104"/>
      <c r="IU200" s="3"/>
      <c r="IW200" s="99"/>
      <c r="IX200" s="100"/>
      <c r="IY200" s="92"/>
      <c r="IZ200" s="3"/>
      <c r="JA200" s="101"/>
      <c r="JB200" s="102"/>
      <c r="JC200" s="103"/>
      <c r="JD200" s="97"/>
      <c r="JE200" s="104"/>
      <c r="JG200" s="3"/>
      <c r="JI200" s="99"/>
      <c r="JJ200" s="100"/>
      <c r="JK200" s="92"/>
      <c r="JL200" s="3"/>
      <c r="JM200" s="101"/>
      <c r="JN200" s="102"/>
      <c r="JO200" s="103"/>
      <c r="JP200" s="97"/>
      <c r="JQ200" s="104"/>
      <c r="JS200" s="3"/>
      <c r="JU200" s="99"/>
      <c r="JV200" s="100"/>
      <c r="JW200" s="92"/>
      <c r="JX200" s="3"/>
      <c r="JY200" s="101"/>
      <c r="JZ200" s="102"/>
      <c r="KA200" s="103"/>
      <c r="KB200" s="97"/>
      <c r="KC200" s="104"/>
      <c r="KE200" s="3"/>
    </row>
    <row r="201" spans="1:291" ht="13.5" customHeight="1">
      <c r="A201" s="16"/>
      <c r="B201" s="2" t="s">
        <v>1237</v>
      </c>
      <c r="C201" s="2" t="s">
        <v>1238</v>
      </c>
      <c r="E201" s="99"/>
      <c r="F201" s="100"/>
      <c r="G201" s="92"/>
      <c r="H201" s="3"/>
      <c r="I201" s="101"/>
      <c r="J201" s="102"/>
      <c r="K201" s="103"/>
      <c r="L201" s="97"/>
      <c r="M201" s="104"/>
      <c r="O201" s="3"/>
      <c r="Q201" s="99"/>
      <c r="R201" s="100"/>
      <c r="S201" s="92"/>
      <c r="T201" s="3"/>
      <c r="U201" s="101"/>
      <c r="V201" s="102"/>
      <c r="W201" s="103"/>
      <c r="X201" s="97"/>
      <c r="Y201" s="104"/>
      <c r="AA201" s="3"/>
      <c r="AC201" s="99"/>
      <c r="AD201" s="100"/>
      <c r="AE201" s="92"/>
      <c r="AF201" s="3"/>
      <c r="AG201" s="101"/>
      <c r="AH201" s="102"/>
      <c r="AI201" s="103"/>
      <c r="AJ201" s="97"/>
      <c r="AK201" s="104"/>
      <c r="AM201" s="3"/>
      <c r="AO201" s="99"/>
      <c r="AP201" s="100"/>
      <c r="AQ201" s="92"/>
      <c r="AR201" s="3"/>
      <c r="AS201" s="101"/>
      <c r="AT201" s="102"/>
      <c r="AU201" s="103"/>
      <c r="AV201" s="97"/>
      <c r="AW201" s="104"/>
      <c r="AY201" s="3"/>
      <c r="BA201" s="99"/>
      <c r="BB201" s="100"/>
      <c r="BC201" s="92"/>
      <c r="BD201" s="3"/>
      <c r="BE201" s="101"/>
      <c r="BF201" s="102"/>
      <c r="BG201" s="103"/>
      <c r="BH201" s="97"/>
      <c r="BI201" s="104"/>
      <c r="BK201" s="3"/>
      <c r="BM201" s="99"/>
      <c r="BN201" s="100"/>
      <c r="BO201" s="92"/>
      <c r="BP201" s="3"/>
      <c r="BQ201" s="101"/>
      <c r="BR201" s="102"/>
      <c r="BS201" s="103"/>
      <c r="BT201" s="97"/>
      <c r="BU201" s="104"/>
      <c r="BW201" s="3"/>
      <c r="BY201" s="99"/>
      <c r="BZ201" s="100"/>
      <c r="CA201" s="92"/>
      <c r="CB201" s="3"/>
      <c r="CC201" s="101"/>
      <c r="CD201" s="102"/>
      <c r="CE201" s="103"/>
      <c r="CF201" s="97"/>
      <c r="CG201" s="104"/>
      <c r="CI201" s="3"/>
      <c r="CK201" s="99"/>
      <c r="CL201" s="100"/>
      <c r="CM201" s="92"/>
      <c r="CN201" s="3"/>
      <c r="CO201" s="101"/>
      <c r="CP201" s="102"/>
      <c r="CQ201" s="103"/>
      <c r="CR201" s="97"/>
      <c r="CS201" s="104"/>
      <c r="CU201" s="3"/>
      <c r="CW201" s="99"/>
      <c r="CX201" s="100"/>
      <c r="CY201" s="92"/>
      <c r="CZ201" s="3"/>
      <c r="DA201" s="101"/>
      <c r="DB201" s="102"/>
      <c r="DC201" s="103"/>
      <c r="DD201" s="97"/>
      <c r="DE201" s="104"/>
      <c r="DG201" s="3"/>
      <c r="DI201" s="99"/>
      <c r="DJ201" s="100"/>
      <c r="DK201" s="92"/>
      <c r="DL201" s="3"/>
      <c r="DM201" s="101"/>
      <c r="DN201" s="102"/>
      <c r="DO201" s="103"/>
      <c r="DP201" s="97"/>
      <c r="DQ201" s="104"/>
      <c r="DS201" s="3"/>
      <c r="DU201" s="90">
        <f t="shared" ref="DU201:DU212" si="578">IF(DY201="","",DU$3)</f>
        <v>41923</v>
      </c>
      <c r="DV201" s="91" t="str">
        <f t="shared" ref="DV201:DV212" si="579">IF(DY201="","",DU$1)</f>
        <v>Di Rupo I</v>
      </c>
      <c r="DW201" s="92">
        <f>IF(DY201="","",DU$2)</f>
        <v>40883</v>
      </c>
      <c r="DX201" s="93">
        <v>41842</v>
      </c>
      <c r="DY201" s="94" t="str">
        <f t="shared" ref="DY201:DY212" si="580">IF(EF201="","",IF(ISNUMBER(SEARCH(":",EF201)),MID(EF201,FIND(":",EF201)+2,FIND("(",EF201)-FIND(":",EF201)-3),LEFT(EF201,FIND("(",EF201)-2)))</f>
        <v>Melchior Wathelet</v>
      </c>
      <c r="DZ201" s="95" t="str">
        <f t="shared" ref="DZ201:DZ212" si="581">IF(EF201="","",MID(EF201,FIND("(",EF201)+1,4))</f>
        <v>1977</v>
      </c>
      <c r="EA201" s="96" t="str">
        <f t="shared" ref="EA201:EA212" si="582">IF(ISNUMBER(SEARCH("*female*",EF201)),"female",IF(ISNUMBER(SEARCH("*male*",EF201)),"male",""))</f>
        <v>male</v>
      </c>
      <c r="EB201" s="97" t="s">
        <v>297</v>
      </c>
      <c r="EC201" s="98" t="str">
        <f t="shared" ref="EC201:EC212" si="583">IF(DY201="","",(MID(DY201,(SEARCH("^^",SUBSTITUTE(DY201," ","^^",LEN(DY201)-LEN(SUBSTITUTE(DY201," ","")))))+1,99)&amp;"_"&amp;LEFT(DY201,FIND(" ",DY201)-1)&amp;"_"&amp;DZ201))</f>
        <v>Wathelet_Melchior_1977</v>
      </c>
      <c r="EE201" s="89"/>
      <c r="EF201" s="2" t="s">
        <v>1239</v>
      </c>
      <c r="EG201" s="90" t="str">
        <f t="shared" si="564"/>
        <v/>
      </c>
      <c r="EH201" s="91" t="str">
        <f t="shared" si="565"/>
        <v/>
      </c>
      <c r="EI201" s="92" t="str">
        <f t="shared" ref="EI201:EI216" si="584">IF(EK201="","",EG$2)</f>
        <v/>
      </c>
      <c r="EJ201" s="93" t="str">
        <f t="shared" si="577"/>
        <v/>
      </c>
      <c r="EK201" s="94" t="str">
        <f t="shared" si="566"/>
        <v/>
      </c>
      <c r="EL201" s="95" t="str">
        <f t="shared" si="567"/>
        <v/>
      </c>
      <c r="EM201" s="96" t="str">
        <f t="shared" si="568"/>
        <v/>
      </c>
      <c r="EN201" s="97" t="str">
        <f t="shared" si="569"/>
        <v/>
      </c>
      <c r="EO201" s="98" t="str">
        <f t="shared" si="570"/>
        <v/>
      </c>
      <c r="EQ201" s="89"/>
      <c r="ES201" s="99"/>
      <c r="ET201" s="100"/>
      <c r="EU201" s="92"/>
      <c r="EV201" s="3"/>
      <c r="EW201" s="101"/>
      <c r="EX201" s="102"/>
      <c r="EY201" s="103"/>
      <c r="EZ201" s="97"/>
      <c r="FA201" s="104"/>
      <c r="FC201" s="3"/>
      <c r="FE201" s="90" t="str">
        <f t="shared" si="526"/>
        <v/>
      </c>
      <c r="FF201" s="91" t="str">
        <f t="shared" si="527"/>
        <v/>
      </c>
      <c r="FG201" s="92" t="str">
        <f t="shared" si="528"/>
        <v/>
      </c>
      <c r="FH201" s="93" t="str">
        <f t="shared" si="529"/>
        <v/>
      </c>
      <c r="FI201" s="94" t="str">
        <f t="shared" si="530"/>
        <v/>
      </c>
      <c r="FJ201" s="95" t="str">
        <f t="shared" si="531"/>
        <v/>
      </c>
      <c r="FK201" s="96" t="str">
        <f t="shared" si="532"/>
        <v/>
      </c>
      <c r="FL201" s="97" t="str">
        <f t="shared" si="533"/>
        <v/>
      </c>
      <c r="FM201" s="98" t="str">
        <f t="shared" si="534"/>
        <v/>
      </c>
      <c r="FO201" s="89"/>
      <c r="FP201" s="217"/>
      <c r="FQ201" s="90" t="str">
        <f>IF(FU201="","",#REF!)</f>
        <v/>
      </c>
      <c r="FR201" s="91" t="str">
        <f t="shared" si="571"/>
        <v/>
      </c>
      <c r="FS201" s="92"/>
      <c r="FT201" s="93"/>
      <c r="FU201" s="94" t="str">
        <f t="shared" si="572"/>
        <v/>
      </c>
      <c r="FV201" s="95" t="str">
        <f t="shared" si="573"/>
        <v/>
      </c>
      <c r="FW201" s="96" t="str">
        <f t="shared" si="574"/>
        <v/>
      </c>
      <c r="FX201" s="97" t="str">
        <f t="shared" si="575"/>
        <v/>
      </c>
      <c r="FY201" s="98" t="str">
        <f t="shared" si="576"/>
        <v/>
      </c>
      <c r="GA201" s="89"/>
      <c r="GB201" s="158"/>
      <c r="GC201" s="99"/>
      <c r="GD201" s="100"/>
      <c r="GE201" s="92"/>
      <c r="GF201" s="3"/>
      <c r="GG201" s="101"/>
      <c r="GH201" s="102"/>
      <c r="GI201" s="103"/>
      <c r="GJ201" s="97"/>
      <c r="GK201" s="104"/>
      <c r="GM201" s="3"/>
      <c r="GO201" s="99"/>
      <c r="GP201" s="100"/>
      <c r="GQ201" s="92"/>
      <c r="GR201" s="3"/>
      <c r="GS201" s="101"/>
      <c r="GT201" s="102"/>
      <c r="GU201" s="103"/>
      <c r="GV201" s="97"/>
      <c r="GW201" s="104"/>
      <c r="GY201" s="3"/>
      <c r="HA201" s="99"/>
      <c r="HB201" s="100"/>
      <c r="HC201" s="92"/>
      <c r="HD201" s="3"/>
      <c r="HE201" s="101"/>
      <c r="HF201" s="102"/>
      <c r="HG201" s="103"/>
      <c r="HH201" s="97"/>
      <c r="HI201" s="104"/>
      <c r="HK201" s="3"/>
      <c r="HM201" s="99"/>
      <c r="HN201" s="100"/>
      <c r="HO201" s="92"/>
      <c r="HP201" s="3"/>
      <c r="HQ201" s="101"/>
      <c r="HR201" s="102"/>
      <c r="HS201" s="103"/>
      <c r="HT201" s="97"/>
      <c r="HU201" s="104"/>
      <c r="HW201" s="3"/>
      <c r="HY201" s="99"/>
      <c r="HZ201" s="100"/>
      <c r="IA201" s="92"/>
      <c r="IB201" s="3"/>
      <c r="IC201" s="101"/>
      <c r="ID201" s="102"/>
      <c r="IE201" s="103"/>
      <c r="IF201" s="97"/>
      <c r="IG201" s="104"/>
      <c r="II201" s="3"/>
      <c r="IK201" s="99"/>
      <c r="IL201" s="100"/>
      <c r="IM201" s="92"/>
      <c r="IN201" s="3"/>
      <c r="IO201" s="101"/>
      <c r="IP201" s="102"/>
      <c r="IQ201" s="103"/>
      <c r="IR201" s="97"/>
      <c r="IS201" s="104"/>
      <c r="IU201" s="3"/>
      <c r="IW201" s="99"/>
      <c r="IX201" s="100"/>
      <c r="IY201" s="92"/>
      <c r="IZ201" s="3"/>
      <c r="JA201" s="101"/>
      <c r="JB201" s="102"/>
      <c r="JC201" s="103"/>
      <c r="JD201" s="97"/>
      <c r="JE201" s="104"/>
      <c r="JG201" s="3"/>
      <c r="JI201" s="99"/>
      <c r="JJ201" s="100"/>
      <c r="JK201" s="92"/>
      <c r="JL201" s="3"/>
      <c r="JM201" s="101"/>
      <c r="JN201" s="102"/>
      <c r="JO201" s="103"/>
      <c r="JP201" s="97"/>
      <c r="JQ201" s="104"/>
      <c r="JS201" s="3"/>
      <c r="JU201" s="99"/>
      <c r="JV201" s="100"/>
      <c r="JW201" s="92"/>
      <c r="JX201" s="3"/>
      <c r="JY201" s="101"/>
      <c r="JZ201" s="102"/>
      <c r="KA201" s="103"/>
      <c r="KB201" s="97"/>
      <c r="KC201" s="104"/>
      <c r="KE201" s="3"/>
    </row>
    <row r="202" spans="1:291" ht="13.5" customHeight="1">
      <c r="A202" s="16"/>
      <c r="B202" s="2" t="s">
        <v>1237</v>
      </c>
      <c r="C202" s="2" t="s">
        <v>1238</v>
      </c>
      <c r="E202" s="99"/>
      <c r="F202" s="100"/>
      <c r="G202" s="92"/>
      <c r="H202" s="3"/>
      <c r="I202" s="101"/>
      <c r="J202" s="102"/>
      <c r="K202" s="103"/>
      <c r="L202" s="97"/>
      <c r="M202" s="104"/>
      <c r="O202" s="3"/>
      <c r="Q202" s="99"/>
      <c r="R202" s="100"/>
      <c r="S202" s="92"/>
      <c r="T202" s="3"/>
      <c r="U202" s="101"/>
      <c r="V202" s="102"/>
      <c r="W202" s="103"/>
      <c r="X202" s="97"/>
      <c r="Y202" s="104"/>
      <c r="AA202" s="3"/>
      <c r="AC202" s="99"/>
      <c r="AD202" s="100"/>
      <c r="AE202" s="92"/>
      <c r="AF202" s="3"/>
      <c r="AG202" s="101"/>
      <c r="AH202" s="102"/>
      <c r="AI202" s="103"/>
      <c r="AJ202" s="97"/>
      <c r="AK202" s="104"/>
      <c r="AM202" s="3"/>
      <c r="AO202" s="99"/>
      <c r="AP202" s="100"/>
      <c r="AQ202" s="92"/>
      <c r="AR202" s="3"/>
      <c r="AS202" s="101"/>
      <c r="AT202" s="102"/>
      <c r="AU202" s="103"/>
      <c r="AV202" s="97"/>
      <c r="AW202" s="104"/>
      <c r="AY202" s="3"/>
      <c r="BA202" s="99"/>
      <c r="BB202" s="100"/>
      <c r="BC202" s="92"/>
      <c r="BD202" s="3"/>
      <c r="BE202" s="101"/>
      <c r="BF202" s="102"/>
      <c r="BG202" s="103"/>
      <c r="BH202" s="97"/>
      <c r="BI202" s="104"/>
      <c r="BK202" s="3"/>
      <c r="BM202" s="99"/>
      <c r="BN202" s="100"/>
      <c r="BO202" s="92"/>
      <c r="BP202" s="3"/>
      <c r="BQ202" s="101"/>
      <c r="BR202" s="102"/>
      <c r="BS202" s="103"/>
      <c r="BT202" s="97"/>
      <c r="BU202" s="104"/>
      <c r="BW202" s="3"/>
      <c r="BY202" s="99"/>
      <c r="BZ202" s="100"/>
      <c r="CA202" s="92"/>
      <c r="CB202" s="3"/>
      <c r="CC202" s="101"/>
      <c r="CD202" s="102"/>
      <c r="CE202" s="103"/>
      <c r="CF202" s="97"/>
      <c r="CG202" s="104"/>
      <c r="CI202" s="3"/>
      <c r="CK202" s="99"/>
      <c r="CL202" s="100"/>
      <c r="CM202" s="92"/>
      <c r="CN202" s="3"/>
      <c r="CO202" s="101"/>
      <c r="CP202" s="102"/>
      <c r="CQ202" s="103"/>
      <c r="CR202" s="97"/>
      <c r="CS202" s="104"/>
      <c r="CU202" s="3"/>
      <c r="CW202" s="99"/>
      <c r="CX202" s="100"/>
      <c r="CY202" s="92"/>
      <c r="CZ202" s="3"/>
      <c r="DA202" s="101"/>
      <c r="DB202" s="102"/>
      <c r="DC202" s="103"/>
      <c r="DD202" s="97"/>
      <c r="DE202" s="104"/>
      <c r="DG202" s="3"/>
      <c r="DI202" s="99"/>
      <c r="DJ202" s="100"/>
      <c r="DK202" s="92"/>
      <c r="DL202" s="3"/>
      <c r="DM202" s="101"/>
      <c r="DN202" s="102"/>
      <c r="DO202" s="103"/>
      <c r="DP202" s="97"/>
      <c r="DQ202" s="104"/>
      <c r="DS202" s="3"/>
      <c r="DU202" s="90">
        <f t="shared" si="578"/>
        <v>41923</v>
      </c>
      <c r="DV202" s="91" t="str">
        <f t="shared" si="579"/>
        <v>Di Rupo I</v>
      </c>
      <c r="DW202" s="93">
        <v>41842</v>
      </c>
      <c r="DX202" s="93">
        <f>IF(DY202="","",DU$3)</f>
        <v>41923</v>
      </c>
      <c r="DY202" s="94" t="str">
        <f t="shared" si="580"/>
        <v>Catherine Fonck</v>
      </c>
      <c r="DZ202" s="95" t="str">
        <f t="shared" si="581"/>
        <v>1968</v>
      </c>
      <c r="EA202" s="96" t="str">
        <f t="shared" si="582"/>
        <v>female</v>
      </c>
      <c r="EB202" s="97" t="s">
        <v>297</v>
      </c>
      <c r="EC202" s="98" t="str">
        <f t="shared" si="583"/>
        <v>Fonck_Catherine_1968</v>
      </c>
      <c r="EE202" s="89"/>
      <c r="EF202" s="2" t="s">
        <v>1528</v>
      </c>
      <c r="EG202" s="90" t="str">
        <f t="shared" si="564"/>
        <v/>
      </c>
      <c r="EH202" s="91" t="str">
        <f t="shared" si="565"/>
        <v/>
      </c>
      <c r="EI202" s="92" t="str">
        <f t="shared" si="584"/>
        <v/>
      </c>
      <c r="EJ202" s="93" t="str">
        <f t="shared" si="577"/>
        <v/>
      </c>
      <c r="EK202" s="94" t="str">
        <f t="shared" si="566"/>
        <v/>
      </c>
      <c r="EL202" s="95" t="str">
        <f t="shared" si="567"/>
        <v/>
      </c>
      <c r="EM202" s="96" t="str">
        <f t="shared" si="568"/>
        <v/>
      </c>
      <c r="EN202" s="97" t="str">
        <f t="shared" si="569"/>
        <v/>
      </c>
      <c r="EO202" s="98" t="str">
        <f t="shared" si="570"/>
        <v/>
      </c>
      <c r="EQ202" s="89"/>
      <c r="ES202" s="99"/>
      <c r="ET202" s="100"/>
      <c r="EU202" s="92"/>
      <c r="EV202" s="3"/>
      <c r="EW202" s="101"/>
      <c r="EX202" s="102"/>
      <c r="EY202" s="103"/>
      <c r="EZ202" s="97"/>
      <c r="FA202" s="104"/>
      <c r="FC202" s="3"/>
      <c r="FE202" s="90" t="str">
        <f t="shared" si="526"/>
        <v/>
      </c>
      <c r="FF202" s="91" t="str">
        <f t="shared" si="527"/>
        <v/>
      </c>
      <c r="FG202" s="92" t="str">
        <f t="shared" si="528"/>
        <v/>
      </c>
      <c r="FH202" s="93" t="str">
        <f t="shared" si="529"/>
        <v/>
      </c>
      <c r="FI202" s="94" t="str">
        <f t="shared" si="530"/>
        <v/>
      </c>
      <c r="FJ202" s="95" t="str">
        <f t="shared" si="531"/>
        <v/>
      </c>
      <c r="FK202" s="96" t="str">
        <f t="shared" si="532"/>
        <v/>
      </c>
      <c r="FL202" s="97" t="str">
        <f t="shared" si="533"/>
        <v/>
      </c>
      <c r="FM202" s="98" t="str">
        <f t="shared" si="534"/>
        <v/>
      </c>
      <c r="FO202" s="89"/>
      <c r="FP202" s="217"/>
      <c r="FQ202" s="90" t="str">
        <f>IF(FU202="","",#REF!)</f>
        <v/>
      </c>
      <c r="FR202" s="91" t="str">
        <f t="shared" si="571"/>
        <v/>
      </c>
      <c r="FS202" s="92"/>
      <c r="FT202" s="93"/>
      <c r="FU202" s="94" t="str">
        <f t="shared" si="572"/>
        <v/>
      </c>
      <c r="FV202" s="95" t="str">
        <f t="shared" si="573"/>
        <v/>
      </c>
      <c r="FW202" s="96" t="str">
        <f t="shared" si="574"/>
        <v/>
      </c>
      <c r="FX202" s="97" t="str">
        <f t="shared" si="575"/>
        <v/>
      </c>
      <c r="FY202" s="98" t="str">
        <f t="shared" si="576"/>
        <v/>
      </c>
      <c r="GA202" s="89"/>
      <c r="GB202" s="158"/>
      <c r="GC202" s="99"/>
      <c r="GD202" s="100"/>
      <c r="GE202" s="92"/>
      <c r="GF202" s="3"/>
      <c r="GG202" s="101"/>
      <c r="GH202" s="102"/>
      <c r="GI202" s="103"/>
      <c r="GJ202" s="97"/>
      <c r="GK202" s="104"/>
      <c r="GM202" s="3"/>
      <c r="GO202" s="99"/>
      <c r="GP202" s="100"/>
      <c r="GQ202" s="92"/>
      <c r="GR202" s="3"/>
      <c r="GS202" s="101"/>
      <c r="GT202" s="102"/>
      <c r="GU202" s="103"/>
      <c r="GV202" s="97"/>
      <c r="GW202" s="104"/>
      <c r="GY202" s="3"/>
      <c r="HA202" s="99"/>
      <c r="HB202" s="100"/>
      <c r="HC202" s="92"/>
      <c r="HD202" s="3"/>
      <c r="HE202" s="101"/>
      <c r="HF202" s="102"/>
      <c r="HG202" s="103"/>
      <c r="HH202" s="97"/>
      <c r="HI202" s="104"/>
      <c r="HK202" s="3"/>
      <c r="HM202" s="99"/>
      <c r="HN202" s="100"/>
      <c r="HO202" s="92"/>
      <c r="HP202" s="3"/>
      <c r="HQ202" s="101"/>
      <c r="HR202" s="102"/>
      <c r="HS202" s="103"/>
      <c r="HT202" s="97"/>
      <c r="HU202" s="104"/>
      <c r="HW202" s="3"/>
      <c r="HY202" s="99"/>
      <c r="HZ202" s="100"/>
      <c r="IA202" s="92"/>
      <c r="IB202" s="3"/>
      <c r="IC202" s="101"/>
      <c r="ID202" s="102"/>
      <c r="IE202" s="103"/>
      <c r="IF202" s="97"/>
      <c r="IG202" s="104"/>
      <c r="II202" s="3"/>
      <c r="IK202" s="99"/>
      <c r="IL202" s="100"/>
      <c r="IM202" s="92"/>
      <c r="IN202" s="3"/>
      <c r="IO202" s="101"/>
      <c r="IP202" s="102"/>
      <c r="IQ202" s="103"/>
      <c r="IR202" s="97"/>
      <c r="IS202" s="104"/>
      <c r="IU202" s="3"/>
      <c r="IW202" s="99"/>
      <c r="IX202" s="100"/>
      <c r="IY202" s="92"/>
      <c r="IZ202" s="3"/>
      <c r="JA202" s="101"/>
      <c r="JB202" s="102"/>
      <c r="JC202" s="103"/>
      <c r="JD202" s="97"/>
      <c r="JE202" s="104"/>
      <c r="JG202" s="3"/>
      <c r="JI202" s="99"/>
      <c r="JJ202" s="100"/>
      <c r="JK202" s="92"/>
      <c r="JL202" s="3"/>
      <c r="JM202" s="101"/>
      <c r="JN202" s="102"/>
      <c r="JO202" s="103"/>
      <c r="JP202" s="97"/>
      <c r="JQ202" s="104"/>
      <c r="JS202" s="3"/>
      <c r="JU202" s="99"/>
      <c r="JV202" s="100"/>
      <c r="JW202" s="92"/>
      <c r="JX202" s="3"/>
      <c r="JY202" s="101"/>
      <c r="JZ202" s="102"/>
      <c r="KA202" s="103"/>
      <c r="KB202" s="97"/>
      <c r="KC202" s="104"/>
      <c r="KE202" s="3"/>
    </row>
    <row r="203" spans="1:291" ht="13.5" customHeight="1">
      <c r="A203" s="16"/>
      <c r="B203" s="2" t="s">
        <v>1132</v>
      </c>
      <c r="E203" s="99"/>
      <c r="F203" s="100"/>
      <c r="G203" s="92"/>
      <c r="H203" s="3"/>
      <c r="I203" s="101"/>
      <c r="J203" s="102"/>
      <c r="K203" s="103"/>
      <c r="L203" s="97"/>
      <c r="M203" s="104"/>
      <c r="O203" s="3"/>
      <c r="Q203" s="99"/>
      <c r="R203" s="100"/>
      <c r="S203" s="92"/>
      <c r="T203" s="3"/>
      <c r="U203" s="101"/>
      <c r="V203" s="102"/>
      <c r="W203" s="103"/>
      <c r="X203" s="97"/>
      <c r="Y203" s="104"/>
      <c r="AA203" s="3"/>
      <c r="AC203" s="99"/>
      <c r="AD203" s="100"/>
      <c r="AE203" s="92"/>
      <c r="AF203" s="3"/>
      <c r="AG203" s="101"/>
      <c r="AH203" s="102"/>
      <c r="AI203" s="103"/>
      <c r="AJ203" s="97"/>
      <c r="AK203" s="104"/>
      <c r="AM203" s="3"/>
      <c r="AO203" s="99"/>
      <c r="AP203" s="100"/>
      <c r="AQ203" s="92"/>
      <c r="AR203" s="3"/>
      <c r="AS203" s="101"/>
      <c r="AT203" s="102"/>
      <c r="AU203" s="103"/>
      <c r="AV203" s="97"/>
      <c r="AW203" s="104"/>
      <c r="AY203" s="3"/>
      <c r="BA203" s="99"/>
      <c r="BB203" s="100"/>
      <c r="BC203" s="92"/>
      <c r="BD203" s="3"/>
      <c r="BE203" s="101"/>
      <c r="BF203" s="102"/>
      <c r="BG203" s="103"/>
      <c r="BH203" s="97"/>
      <c r="BI203" s="104"/>
      <c r="BK203" s="3"/>
      <c r="BM203" s="99"/>
      <c r="BN203" s="100"/>
      <c r="BO203" s="92"/>
      <c r="BP203" s="3"/>
      <c r="BQ203" s="101"/>
      <c r="BR203" s="102"/>
      <c r="BS203" s="103"/>
      <c r="BT203" s="97"/>
      <c r="BU203" s="104"/>
      <c r="BW203" s="3"/>
      <c r="BY203" s="99"/>
      <c r="BZ203" s="100"/>
      <c r="CA203" s="92"/>
      <c r="CB203" s="3"/>
      <c r="CC203" s="101"/>
      <c r="CD203" s="102"/>
      <c r="CE203" s="103"/>
      <c r="CF203" s="97"/>
      <c r="CG203" s="104"/>
      <c r="CI203" s="3"/>
      <c r="CK203" s="99"/>
      <c r="CL203" s="100"/>
      <c r="CM203" s="92"/>
      <c r="CN203" s="3"/>
      <c r="CO203" s="101"/>
      <c r="CP203" s="102"/>
      <c r="CQ203" s="103"/>
      <c r="CR203" s="97"/>
      <c r="CS203" s="104"/>
      <c r="CU203" s="3"/>
      <c r="CW203" s="99">
        <v>40179</v>
      </c>
      <c r="CX203" s="100" t="s">
        <v>444</v>
      </c>
      <c r="CY203" s="92">
        <v>40011</v>
      </c>
      <c r="CZ203" s="3">
        <v>40142</v>
      </c>
      <c r="DA203" s="101" t="s">
        <v>835</v>
      </c>
      <c r="DB203" s="102">
        <v>1977</v>
      </c>
      <c r="DC203" s="103" t="s">
        <v>790</v>
      </c>
      <c r="DD203" s="97" t="s">
        <v>297</v>
      </c>
      <c r="DE203" s="104" t="s">
        <v>1053</v>
      </c>
      <c r="DG203" s="3"/>
      <c r="DI203" s="99"/>
      <c r="DJ203" s="100"/>
      <c r="DK203" s="92"/>
      <c r="DL203" s="3"/>
      <c r="DM203" s="101"/>
      <c r="DN203" s="102"/>
      <c r="DO203" s="103"/>
      <c r="DP203" s="97"/>
      <c r="DQ203" s="104"/>
      <c r="DS203" s="3"/>
      <c r="DU203" s="90" t="str">
        <f t="shared" si="578"/>
        <v/>
      </c>
      <c r="DV203" s="91" t="str">
        <f t="shared" si="579"/>
        <v/>
      </c>
      <c r="DW203" s="92" t="str">
        <f>IF(DY203="","",DU$2)</f>
        <v/>
      </c>
      <c r="DX203" s="93" t="str">
        <f>IF(DY203="","",DU$3)</f>
        <v/>
      </c>
      <c r="DY203" s="94" t="str">
        <f t="shared" si="580"/>
        <v/>
      </c>
      <c r="DZ203" s="95" t="str">
        <f t="shared" si="581"/>
        <v/>
      </c>
      <c r="EA203" s="96" t="str">
        <f t="shared" si="582"/>
        <v/>
      </c>
      <c r="EB203" s="97" t="s">
        <v>292</v>
      </c>
      <c r="EC203" s="98" t="str">
        <f t="shared" si="583"/>
        <v/>
      </c>
      <c r="EE203" s="89"/>
      <c r="EG203" s="90" t="str">
        <f t="shared" si="564"/>
        <v/>
      </c>
      <c r="EH203" s="91" t="str">
        <f t="shared" si="565"/>
        <v/>
      </c>
      <c r="EI203" s="92" t="str">
        <f t="shared" si="584"/>
        <v/>
      </c>
      <c r="EJ203" s="93" t="str">
        <f t="shared" si="577"/>
        <v/>
      </c>
      <c r="EK203" s="94" t="str">
        <f t="shared" si="566"/>
        <v/>
      </c>
      <c r="EL203" s="95" t="str">
        <f t="shared" si="567"/>
        <v/>
      </c>
      <c r="EM203" s="96" t="str">
        <f t="shared" si="568"/>
        <v/>
      </c>
      <c r="EN203" s="97" t="str">
        <f t="shared" si="569"/>
        <v/>
      </c>
      <c r="EO203" s="98" t="str">
        <f t="shared" si="570"/>
        <v/>
      </c>
      <c r="EQ203" s="89"/>
      <c r="ES203" s="99"/>
      <c r="ET203" s="100"/>
      <c r="EU203" s="92"/>
      <c r="EV203" s="3"/>
      <c r="EW203" s="101"/>
      <c r="EX203" s="102"/>
      <c r="EY203" s="103"/>
      <c r="EZ203" s="97"/>
      <c r="FA203" s="104"/>
      <c r="FC203" s="3"/>
      <c r="FE203" s="90" t="str">
        <f t="shared" si="526"/>
        <v/>
      </c>
      <c r="FF203" s="91" t="str">
        <f t="shared" si="527"/>
        <v/>
      </c>
      <c r="FG203" s="92" t="str">
        <f t="shared" si="528"/>
        <v/>
      </c>
      <c r="FH203" s="93" t="str">
        <f t="shared" si="529"/>
        <v/>
      </c>
      <c r="FI203" s="94" t="str">
        <f t="shared" si="530"/>
        <v/>
      </c>
      <c r="FJ203" s="95" t="str">
        <f t="shared" si="531"/>
        <v/>
      </c>
      <c r="FK203" s="96" t="str">
        <f t="shared" si="532"/>
        <v/>
      </c>
      <c r="FL203" s="97" t="str">
        <f t="shared" si="533"/>
        <v/>
      </c>
      <c r="FM203" s="98" t="str">
        <f t="shared" si="534"/>
        <v/>
      </c>
      <c r="FO203" s="89"/>
      <c r="FP203" s="217"/>
      <c r="FQ203" s="90" t="str">
        <f>IF(FU203="","",#REF!)</f>
        <v/>
      </c>
      <c r="FR203" s="91" t="str">
        <f t="shared" si="571"/>
        <v/>
      </c>
      <c r="FS203" s="92"/>
      <c r="FT203" s="93"/>
      <c r="FU203" s="94" t="str">
        <f t="shared" si="572"/>
        <v/>
      </c>
      <c r="FV203" s="95" t="str">
        <f t="shared" si="573"/>
        <v/>
      </c>
      <c r="FW203" s="96" t="str">
        <f t="shared" si="574"/>
        <v/>
      </c>
      <c r="FX203" s="97" t="str">
        <f t="shared" si="575"/>
        <v/>
      </c>
      <c r="FY203" s="98" t="str">
        <f t="shared" si="576"/>
        <v/>
      </c>
      <c r="GA203" s="89"/>
      <c r="GB203" s="158"/>
      <c r="GC203" s="99"/>
      <c r="GD203" s="100"/>
      <c r="GE203" s="92"/>
      <c r="GF203" s="3"/>
      <c r="GG203" s="101"/>
      <c r="GH203" s="102"/>
      <c r="GI203" s="103"/>
      <c r="GJ203" s="97"/>
      <c r="GK203" s="104"/>
      <c r="GM203" s="3"/>
      <c r="GO203" s="99"/>
      <c r="GP203" s="100"/>
      <c r="GQ203" s="92"/>
      <c r="GR203" s="3"/>
      <c r="GS203" s="101"/>
      <c r="GT203" s="102"/>
      <c r="GU203" s="103"/>
      <c r="GV203" s="97"/>
      <c r="GW203" s="104"/>
      <c r="GY203" s="3"/>
      <c r="HA203" s="99"/>
      <c r="HB203" s="100"/>
      <c r="HC203" s="92"/>
      <c r="HD203" s="3"/>
      <c r="HE203" s="101"/>
      <c r="HF203" s="102"/>
      <c r="HG203" s="103"/>
      <c r="HH203" s="97"/>
      <c r="HI203" s="104"/>
      <c r="HK203" s="3"/>
      <c r="HM203" s="99"/>
      <c r="HN203" s="100"/>
      <c r="HO203" s="92"/>
      <c r="HP203" s="3"/>
      <c r="HQ203" s="101"/>
      <c r="HR203" s="102"/>
      <c r="HS203" s="103"/>
      <c r="HT203" s="97"/>
      <c r="HU203" s="104"/>
      <c r="HW203" s="3"/>
      <c r="HY203" s="99"/>
      <c r="HZ203" s="100"/>
      <c r="IA203" s="92"/>
      <c r="IB203" s="3"/>
      <c r="IC203" s="101"/>
      <c r="ID203" s="102"/>
      <c r="IE203" s="103"/>
      <c r="IF203" s="97"/>
      <c r="IG203" s="104"/>
      <c r="II203" s="3"/>
      <c r="IK203" s="99"/>
      <c r="IL203" s="100"/>
      <c r="IM203" s="92"/>
      <c r="IN203" s="3"/>
      <c r="IO203" s="101"/>
      <c r="IP203" s="102"/>
      <c r="IQ203" s="103"/>
      <c r="IR203" s="97"/>
      <c r="IS203" s="104"/>
      <c r="IU203" s="3"/>
      <c r="IW203" s="99"/>
      <c r="IX203" s="100"/>
      <c r="IY203" s="92"/>
      <c r="IZ203" s="3"/>
      <c r="JA203" s="101"/>
      <c r="JB203" s="102"/>
      <c r="JC203" s="103"/>
      <c r="JD203" s="97"/>
      <c r="JE203" s="104"/>
      <c r="JG203" s="3"/>
      <c r="JI203" s="99"/>
      <c r="JJ203" s="100"/>
      <c r="JK203" s="92"/>
      <c r="JL203" s="3"/>
      <c r="JM203" s="101"/>
      <c r="JN203" s="102"/>
      <c r="JO203" s="103"/>
      <c r="JP203" s="97"/>
      <c r="JQ203" s="104"/>
      <c r="JS203" s="3"/>
      <c r="JU203" s="99"/>
      <c r="JV203" s="100"/>
      <c r="JW203" s="92"/>
      <c r="JX203" s="3"/>
      <c r="JY203" s="101"/>
      <c r="JZ203" s="102"/>
      <c r="KA203" s="103"/>
      <c r="KB203" s="97"/>
      <c r="KC203" s="104"/>
      <c r="KE203" s="3"/>
    </row>
    <row r="204" spans="1:291" ht="13.5" customHeight="1">
      <c r="A204" s="16"/>
      <c r="B204" s="2" t="s">
        <v>1130</v>
      </c>
      <c r="E204" s="99"/>
      <c r="F204" s="100"/>
      <c r="G204" s="92"/>
      <c r="H204" s="3"/>
      <c r="I204" s="101"/>
      <c r="J204" s="102"/>
      <c r="K204" s="103"/>
      <c r="L204" s="97"/>
      <c r="M204" s="104"/>
      <c r="O204" s="3"/>
      <c r="Q204" s="99"/>
      <c r="R204" s="100"/>
      <c r="S204" s="92"/>
      <c r="T204" s="3"/>
      <c r="U204" s="101"/>
      <c r="V204" s="102"/>
      <c r="W204" s="103"/>
      <c r="X204" s="97"/>
      <c r="Y204" s="104"/>
      <c r="AA204" s="3"/>
      <c r="AC204" s="99"/>
      <c r="AD204" s="100"/>
      <c r="AE204" s="92"/>
      <c r="AF204" s="3"/>
      <c r="AG204" s="101"/>
      <c r="AH204" s="102"/>
      <c r="AI204" s="103"/>
      <c r="AJ204" s="97"/>
      <c r="AK204" s="104"/>
      <c r="AM204" s="3"/>
      <c r="AO204" s="99"/>
      <c r="AP204" s="100"/>
      <c r="AQ204" s="92"/>
      <c r="AR204" s="3"/>
      <c r="AS204" s="101"/>
      <c r="AT204" s="102"/>
      <c r="AU204" s="103"/>
      <c r="AV204" s="97"/>
      <c r="AW204" s="104"/>
      <c r="AY204" s="3"/>
      <c r="BA204" s="99"/>
      <c r="BB204" s="100"/>
      <c r="BC204" s="92"/>
      <c r="BD204" s="3"/>
      <c r="BE204" s="101"/>
      <c r="BF204" s="102"/>
      <c r="BG204" s="103"/>
      <c r="BH204" s="97"/>
      <c r="BI204" s="104"/>
      <c r="BK204" s="3"/>
      <c r="BM204" s="99"/>
      <c r="BN204" s="100"/>
      <c r="BO204" s="92"/>
      <c r="BP204" s="3"/>
      <c r="BQ204" s="101"/>
      <c r="BR204" s="102"/>
      <c r="BS204" s="103"/>
      <c r="BT204" s="97"/>
      <c r="BU204" s="104"/>
      <c r="BW204" s="3"/>
      <c r="BY204" s="99"/>
      <c r="BZ204" s="100"/>
      <c r="CA204" s="92"/>
      <c r="CB204" s="3"/>
      <c r="CC204" s="101"/>
      <c r="CD204" s="102"/>
      <c r="CE204" s="103"/>
      <c r="CF204" s="97"/>
      <c r="CG204" s="104"/>
      <c r="CI204" s="3"/>
      <c r="CK204" s="99"/>
      <c r="CL204" s="100"/>
      <c r="CM204" s="92"/>
      <c r="CN204" s="3"/>
      <c r="CO204" s="101"/>
      <c r="CP204" s="102"/>
      <c r="CQ204" s="103"/>
      <c r="CR204" s="97"/>
      <c r="CS204" s="104"/>
      <c r="CU204" s="3"/>
      <c r="CW204" s="99">
        <v>40179</v>
      </c>
      <c r="CX204" s="100" t="s">
        <v>444</v>
      </c>
      <c r="CY204" s="92">
        <v>40011</v>
      </c>
      <c r="CZ204" s="3">
        <v>40142</v>
      </c>
      <c r="DA204" s="101" t="s">
        <v>835</v>
      </c>
      <c r="DB204" s="102">
        <v>1977</v>
      </c>
      <c r="DC204" s="103" t="s">
        <v>790</v>
      </c>
      <c r="DD204" s="97" t="s">
        <v>297</v>
      </c>
      <c r="DE204" s="104" t="s">
        <v>1053</v>
      </c>
      <c r="DG204" s="3"/>
      <c r="DI204" s="99"/>
      <c r="DJ204" s="100"/>
      <c r="DK204" s="92"/>
      <c r="DL204" s="3"/>
      <c r="DM204" s="101"/>
      <c r="DN204" s="102"/>
      <c r="DO204" s="103"/>
      <c r="DP204" s="97"/>
      <c r="DQ204" s="104"/>
      <c r="DS204" s="3"/>
      <c r="DU204" s="90" t="str">
        <f t="shared" si="578"/>
        <v/>
      </c>
      <c r="DV204" s="91" t="str">
        <f t="shared" si="579"/>
        <v/>
      </c>
      <c r="DW204" s="92" t="str">
        <f>IF(DY204="","",DU$2)</f>
        <v/>
      </c>
      <c r="DX204" s="93" t="str">
        <f>IF(DY204="","",DU$3)</f>
        <v/>
      </c>
      <c r="DY204" s="94" t="str">
        <f t="shared" si="580"/>
        <v/>
      </c>
      <c r="DZ204" s="95" t="str">
        <f t="shared" si="581"/>
        <v/>
      </c>
      <c r="EA204" s="96" t="str">
        <f t="shared" si="582"/>
        <v/>
      </c>
      <c r="EB204" s="97" t="s">
        <v>292</v>
      </c>
      <c r="EC204" s="98" t="str">
        <f t="shared" si="583"/>
        <v/>
      </c>
      <c r="EE204" s="89"/>
      <c r="EG204" s="90" t="str">
        <f t="shared" si="564"/>
        <v/>
      </c>
      <c r="EH204" s="91" t="str">
        <f t="shared" si="565"/>
        <v/>
      </c>
      <c r="EI204" s="92" t="str">
        <f t="shared" si="584"/>
        <v/>
      </c>
      <c r="EJ204" s="93" t="str">
        <f t="shared" si="577"/>
        <v/>
      </c>
      <c r="EK204" s="94" t="str">
        <f t="shared" si="566"/>
        <v/>
      </c>
      <c r="EL204" s="95" t="str">
        <f t="shared" si="567"/>
        <v/>
      </c>
      <c r="EM204" s="96" t="str">
        <f t="shared" si="568"/>
        <v/>
      </c>
      <c r="EN204" s="97" t="str">
        <f t="shared" si="569"/>
        <v/>
      </c>
      <c r="EO204" s="98" t="str">
        <f t="shared" si="570"/>
        <v/>
      </c>
      <c r="EQ204" s="89"/>
      <c r="ES204" s="99"/>
      <c r="ET204" s="100"/>
      <c r="EU204" s="92"/>
      <c r="EV204" s="3"/>
      <c r="EW204" s="101"/>
      <c r="EX204" s="102"/>
      <c r="EY204" s="103"/>
      <c r="EZ204" s="97"/>
      <c r="FA204" s="104"/>
      <c r="FC204" s="3"/>
      <c r="FE204" s="90" t="str">
        <f t="shared" si="526"/>
        <v/>
      </c>
      <c r="FF204" s="91" t="str">
        <f t="shared" si="527"/>
        <v/>
      </c>
      <c r="FG204" s="92" t="str">
        <f t="shared" si="528"/>
        <v/>
      </c>
      <c r="FH204" s="93" t="str">
        <f t="shared" si="529"/>
        <v/>
      </c>
      <c r="FI204" s="94" t="str">
        <f t="shared" si="530"/>
        <v/>
      </c>
      <c r="FJ204" s="95" t="str">
        <f t="shared" si="531"/>
        <v/>
      </c>
      <c r="FK204" s="96" t="str">
        <f t="shared" si="532"/>
        <v/>
      </c>
      <c r="FL204" s="97" t="str">
        <f t="shared" si="533"/>
        <v/>
      </c>
      <c r="FM204" s="98" t="str">
        <f t="shared" si="534"/>
        <v/>
      </c>
      <c r="FO204" s="89"/>
      <c r="FP204" s="217"/>
      <c r="FQ204" s="90" t="str">
        <f>IF(FU204="","",#REF!)</f>
        <v/>
      </c>
      <c r="FR204" s="91" t="str">
        <f t="shared" si="571"/>
        <v/>
      </c>
      <c r="FS204" s="92"/>
      <c r="FT204" s="93"/>
      <c r="FU204" s="94" t="str">
        <f t="shared" si="572"/>
        <v/>
      </c>
      <c r="FV204" s="95" t="str">
        <f t="shared" si="573"/>
        <v/>
      </c>
      <c r="FW204" s="96" t="str">
        <f t="shared" si="574"/>
        <v/>
      </c>
      <c r="FX204" s="97" t="str">
        <f t="shared" si="575"/>
        <v/>
      </c>
      <c r="FY204" s="98" t="str">
        <f t="shared" si="576"/>
        <v/>
      </c>
      <c r="GA204" s="89"/>
      <c r="GB204" s="158"/>
      <c r="GC204" s="99"/>
      <c r="GD204" s="100"/>
      <c r="GE204" s="92"/>
      <c r="GF204" s="3"/>
      <c r="GG204" s="101"/>
      <c r="GH204" s="102"/>
      <c r="GI204" s="103"/>
      <c r="GJ204" s="97"/>
      <c r="GK204" s="104"/>
      <c r="GM204" s="3"/>
      <c r="GO204" s="99"/>
      <c r="GP204" s="100"/>
      <c r="GQ204" s="92"/>
      <c r="GR204" s="3"/>
      <c r="GS204" s="101"/>
      <c r="GT204" s="102"/>
      <c r="GU204" s="103"/>
      <c r="GV204" s="97"/>
      <c r="GW204" s="104"/>
      <c r="GY204" s="3"/>
      <c r="HA204" s="99"/>
      <c r="HB204" s="100"/>
      <c r="HC204" s="92"/>
      <c r="HD204" s="3"/>
      <c r="HE204" s="101"/>
      <c r="HF204" s="102"/>
      <c r="HG204" s="103"/>
      <c r="HH204" s="97"/>
      <c r="HI204" s="104"/>
      <c r="HK204" s="3"/>
      <c r="HM204" s="99"/>
      <c r="HN204" s="100"/>
      <c r="HO204" s="92"/>
      <c r="HP204" s="3"/>
      <c r="HQ204" s="101"/>
      <c r="HR204" s="102"/>
      <c r="HS204" s="103"/>
      <c r="HT204" s="97"/>
      <c r="HU204" s="104"/>
      <c r="HW204" s="3"/>
      <c r="HY204" s="99"/>
      <c r="HZ204" s="100"/>
      <c r="IA204" s="92"/>
      <c r="IB204" s="3"/>
      <c r="IC204" s="101"/>
      <c r="ID204" s="102"/>
      <c r="IE204" s="103"/>
      <c r="IF204" s="97"/>
      <c r="IG204" s="104"/>
      <c r="II204" s="3"/>
      <c r="IK204" s="99"/>
      <c r="IL204" s="100"/>
      <c r="IM204" s="92"/>
      <c r="IN204" s="3"/>
      <c r="IO204" s="101"/>
      <c r="IP204" s="102"/>
      <c r="IQ204" s="103"/>
      <c r="IR204" s="97"/>
      <c r="IS204" s="104"/>
      <c r="IU204" s="3"/>
      <c r="IW204" s="99"/>
      <c r="IX204" s="100"/>
      <c r="IY204" s="92"/>
      <c r="IZ204" s="3"/>
      <c r="JA204" s="101"/>
      <c r="JB204" s="102"/>
      <c r="JC204" s="103"/>
      <c r="JD204" s="97"/>
      <c r="JE204" s="104"/>
      <c r="JG204" s="3"/>
      <c r="JI204" s="99"/>
      <c r="JJ204" s="100"/>
      <c r="JK204" s="92"/>
      <c r="JL204" s="3"/>
      <c r="JM204" s="101"/>
      <c r="JN204" s="102"/>
      <c r="JO204" s="103"/>
      <c r="JP204" s="97"/>
      <c r="JQ204" s="104"/>
      <c r="JS204" s="3"/>
      <c r="JU204" s="99"/>
      <c r="JV204" s="100"/>
      <c r="JW204" s="92"/>
      <c r="JX204" s="3"/>
      <c r="JY204" s="101"/>
      <c r="JZ204" s="102"/>
      <c r="KA204" s="103"/>
      <c r="KB204" s="97"/>
      <c r="KC204" s="104"/>
      <c r="KE204" s="3"/>
    </row>
    <row r="205" spans="1:291" ht="13.5" customHeight="1">
      <c r="A205" s="16"/>
      <c r="B205" s="2" t="s">
        <v>1194</v>
      </c>
      <c r="D205" s="2" t="s">
        <v>1195</v>
      </c>
      <c r="E205" s="99"/>
      <c r="F205" s="100"/>
      <c r="G205" s="92"/>
      <c r="H205" s="3"/>
      <c r="I205" s="101" t="s">
        <v>292</v>
      </c>
      <c r="J205" s="102"/>
      <c r="K205" s="103"/>
      <c r="L205" s="97"/>
      <c r="M205" s="104" t="s">
        <v>292</v>
      </c>
      <c r="O205" s="3"/>
      <c r="Q205" s="99"/>
      <c r="R205" s="100"/>
      <c r="S205" s="92"/>
      <c r="T205" s="3"/>
      <c r="U205" s="101" t="s">
        <v>292</v>
      </c>
      <c r="V205" s="102"/>
      <c r="W205" s="103"/>
      <c r="X205" s="97"/>
      <c r="Y205" s="104" t="s">
        <v>292</v>
      </c>
      <c r="AA205" s="3"/>
      <c r="AC205" s="99"/>
      <c r="AD205" s="100"/>
      <c r="AE205" s="92"/>
      <c r="AF205" s="3"/>
      <c r="AG205" s="101" t="s">
        <v>292</v>
      </c>
      <c r="AH205" s="102"/>
      <c r="AI205" s="103"/>
      <c r="AJ205" s="97"/>
      <c r="AK205" s="104" t="s">
        <v>292</v>
      </c>
      <c r="AM205" s="3"/>
      <c r="AO205" s="99"/>
      <c r="AP205" s="100"/>
      <c r="AQ205" s="92"/>
      <c r="AR205" s="3"/>
      <c r="AS205" s="101" t="s">
        <v>292</v>
      </c>
      <c r="AT205" s="102"/>
      <c r="AU205" s="103"/>
      <c r="AV205" s="97"/>
      <c r="AW205" s="104" t="s">
        <v>292</v>
      </c>
      <c r="AY205" s="3"/>
      <c r="BA205" s="99"/>
      <c r="BB205" s="100"/>
      <c r="BC205" s="92"/>
      <c r="BD205" s="3"/>
      <c r="BE205" s="101" t="s">
        <v>292</v>
      </c>
      <c r="BF205" s="102"/>
      <c r="BG205" s="103"/>
      <c r="BH205" s="97"/>
      <c r="BI205" s="104" t="s">
        <v>292</v>
      </c>
      <c r="BK205" s="3"/>
      <c r="BM205" s="99">
        <v>38718</v>
      </c>
      <c r="BN205" s="100" t="s">
        <v>441</v>
      </c>
      <c r="BO205" s="92">
        <v>38673</v>
      </c>
      <c r="BP205" s="3">
        <v>39437</v>
      </c>
      <c r="BQ205" s="101" t="s">
        <v>1196</v>
      </c>
      <c r="BR205" s="102">
        <v>1961</v>
      </c>
      <c r="BS205" s="103" t="s">
        <v>790</v>
      </c>
      <c r="BT205" s="97" t="s">
        <v>321</v>
      </c>
      <c r="BU205" s="104" t="s">
        <v>1197</v>
      </c>
      <c r="BV205" s="2" t="s">
        <v>1198</v>
      </c>
      <c r="BW205" s="3"/>
      <c r="BX205" s="2" t="s">
        <v>1198</v>
      </c>
      <c r="BY205" s="99"/>
      <c r="BZ205" s="100"/>
      <c r="CA205" s="92"/>
      <c r="CB205" s="3"/>
      <c r="CC205" s="101" t="s">
        <v>292</v>
      </c>
      <c r="CD205" s="102"/>
      <c r="CE205" s="103"/>
      <c r="CF205" s="97"/>
      <c r="CG205" s="104" t="s">
        <v>292</v>
      </c>
      <c r="CI205" s="3"/>
      <c r="CK205" s="99"/>
      <c r="CL205" s="100"/>
      <c r="CM205" s="92"/>
      <c r="CN205" s="3"/>
      <c r="CO205" s="101" t="s">
        <v>292</v>
      </c>
      <c r="CP205" s="102"/>
      <c r="CQ205" s="103"/>
      <c r="CR205" s="97"/>
      <c r="CS205" s="104" t="s">
        <v>292</v>
      </c>
      <c r="CU205" s="3"/>
      <c r="CW205" s="99"/>
      <c r="CX205" s="100"/>
      <c r="CY205" s="92"/>
      <c r="CZ205" s="3"/>
      <c r="DA205" s="101" t="s">
        <v>292</v>
      </c>
      <c r="DB205" s="102"/>
      <c r="DC205" s="103"/>
      <c r="DD205" s="97"/>
      <c r="DE205" s="104" t="s">
        <v>292</v>
      </c>
      <c r="DG205" s="3"/>
      <c r="DI205" s="99"/>
      <c r="DJ205" s="100"/>
      <c r="DK205" s="92"/>
      <c r="DL205" s="3"/>
      <c r="DM205" s="101" t="s">
        <v>292</v>
      </c>
      <c r="DN205" s="102"/>
      <c r="DO205" s="103"/>
      <c r="DP205" s="97"/>
      <c r="DQ205" s="104" t="s">
        <v>292</v>
      </c>
      <c r="DS205" s="3"/>
      <c r="DU205" s="90" t="str">
        <f t="shared" si="578"/>
        <v/>
      </c>
      <c r="DV205" s="91" t="str">
        <f t="shared" si="579"/>
        <v/>
      </c>
      <c r="DW205" s="92" t="str">
        <f>IF(DY205="","",DU$2)</f>
        <v/>
      </c>
      <c r="DX205" s="93" t="str">
        <f>IF(DY205="","",DU$3)</f>
        <v/>
      </c>
      <c r="DY205" s="94" t="str">
        <f t="shared" si="580"/>
        <v/>
      </c>
      <c r="DZ205" s="95" t="str">
        <f t="shared" si="581"/>
        <v/>
      </c>
      <c r="EA205" s="96" t="str">
        <f t="shared" si="582"/>
        <v/>
      </c>
      <c r="EB205" s="97"/>
      <c r="EC205" s="98" t="str">
        <f t="shared" si="583"/>
        <v/>
      </c>
      <c r="EE205" s="89"/>
      <c r="EG205" s="90" t="str">
        <f t="shared" si="564"/>
        <v/>
      </c>
      <c r="EH205" s="91" t="str">
        <f t="shared" si="565"/>
        <v/>
      </c>
      <c r="EI205" s="92" t="str">
        <f t="shared" si="584"/>
        <v/>
      </c>
      <c r="EJ205" s="93" t="str">
        <f t="shared" si="577"/>
        <v/>
      </c>
      <c r="EK205" s="94" t="str">
        <f t="shared" si="566"/>
        <v/>
      </c>
      <c r="EL205" s="95" t="str">
        <f t="shared" si="567"/>
        <v/>
      </c>
      <c r="EM205" s="96" t="str">
        <f t="shared" si="568"/>
        <v/>
      </c>
      <c r="EN205" s="97" t="str">
        <f t="shared" si="569"/>
        <v/>
      </c>
      <c r="EO205" s="98" t="str">
        <f t="shared" si="570"/>
        <v/>
      </c>
      <c r="EQ205" s="89"/>
      <c r="ES205" s="99"/>
      <c r="ET205" s="100"/>
      <c r="EU205" s="92"/>
      <c r="EV205" s="3"/>
      <c r="EW205" s="101"/>
      <c r="EX205" s="102"/>
      <c r="EY205" s="103"/>
      <c r="EZ205" s="97"/>
      <c r="FA205" s="104"/>
      <c r="FC205" s="3"/>
      <c r="FE205" s="90" t="str">
        <f t="shared" si="526"/>
        <v/>
      </c>
      <c r="FF205" s="91" t="str">
        <f t="shared" si="527"/>
        <v/>
      </c>
      <c r="FG205" s="92" t="str">
        <f t="shared" si="528"/>
        <v/>
      </c>
      <c r="FH205" s="93" t="str">
        <f t="shared" si="529"/>
        <v/>
      </c>
      <c r="FI205" s="94" t="str">
        <f t="shared" si="530"/>
        <v/>
      </c>
      <c r="FJ205" s="95" t="str">
        <f t="shared" si="531"/>
        <v/>
      </c>
      <c r="FK205" s="96" t="str">
        <f t="shared" si="532"/>
        <v/>
      </c>
      <c r="FL205" s="97" t="str">
        <f t="shared" si="533"/>
        <v/>
      </c>
      <c r="FM205" s="98" t="str">
        <f t="shared" si="534"/>
        <v/>
      </c>
      <c r="FO205" s="89"/>
      <c r="FP205" s="217"/>
      <c r="FQ205" s="90" t="str">
        <f>IF(FU205="","",#REF!)</f>
        <v/>
      </c>
      <c r="FR205" s="91" t="str">
        <f t="shared" si="571"/>
        <v/>
      </c>
      <c r="FS205" s="92"/>
      <c r="FT205" s="93"/>
      <c r="FU205" s="94" t="str">
        <f t="shared" si="572"/>
        <v/>
      </c>
      <c r="FV205" s="95" t="str">
        <f t="shared" si="573"/>
        <v/>
      </c>
      <c r="FW205" s="96" t="str">
        <f t="shared" si="574"/>
        <v/>
      </c>
      <c r="FX205" s="97" t="str">
        <f t="shared" si="575"/>
        <v/>
      </c>
      <c r="FY205" s="98" t="str">
        <f t="shared" si="576"/>
        <v/>
      </c>
      <c r="GA205" s="89"/>
      <c r="GB205" s="158"/>
      <c r="GC205" s="99"/>
      <c r="GD205" s="100"/>
      <c r="GE205" s="92"/>
      <c r="GF205" s="3"/>
      <c r="GG205" s="101"/>
      <c r="GH205" s="102"/>
      <c r="GI205" s="103"/>
      <c r="GJ205" s="97"/>
      <c r="GK205" s="104"/>
      <c r="GM205" s="3"/>
      <c r="GO205" s="99"/>
      <c r="GP205" s="100"/>
      <c r="GQ205" s="92"/>
      <c r="GR205" s="3"/>
      <c r="GS205" s="101"/>
      <c r="GT205" s="102"/>
      <c r="GU205" s="103"/>
      <c r="GV205" s="97"/>
      <c r="GW205" s="104"/>
      <c r="GY205" s="3"/>
      <c r="HA205" s="99"/>
      <c r="HB205" s="100"/>
      <c r="HC205" s="92"/>
      <c r="HD205" s="3"/>
      <c r="HE205" s="101"/>
      <c r="HF205" s="102"/>
      <c r="HG205" s="103"/>
      <c r="HH205" s="97"/>
      <c r="HI205" s="104"/>
      <c r="HK205" s="3"/>
      <c r="HM205" s="99"/>
      <c r="HN205" s="100"/>
      <c r="HO205" s="92"/>
      <c r="HP205" s="3"/>
      <c r="HQ205" s="101"/>
      <c r="HR205" s="102"/>
      <c r="HS205" s="103"/>
      <c r="HT205" s="97"/>
      <c r="HU205" s="104"/>
      <c r="HW205" s="3"/>
      <c r="HY205" s="99"/>
      <c r="HZ205" s="100"/>
      <c r="IA205" s="92"/>
      <c r="IB205" s="3"/>
      <c r="IC205" s="101"/>
      <c r="ID205" s="102"/>
      <c r="IE205" s="103"/>
      <c r="IF205" s="97"/>
      <c r="IG205" s="104"/>
      <c r="II205" s="3"/>
      <c r="IK205" s="99"/>
      <c r="IL205" s="100"/>
      <c r="IM205" s="92"/>
      <c r="IN205" s="3"/>
      <c r="IO205" s="101"/>
      <c r="IP205" s="102"/>
      <c r="IQ205" s="103"/>
      <c r="IR205" s="97"/>
      <c r="IS205" s="104"/>
      <c r="IU205" s="3"/>
      <c r="IW205" s="99"/>
      <c r="IX205" s="100"/>
      <c r="IY205" s="92"/>
      <c r="IZ205" s="3"/>
      <c r="JA205" s="101"/>
      <c r="JB205" s="102"/>
      <c r="JC205" s="103"/>
      <c r="JD205" s="97"/>
      <c r="JE205" s="104"/>
      <c r="JG205" s="3"/>
      <c r="JI205" s="99"/>
      <c r="JJ205" s="100"/>
      <c r="JK205" s="92"/>
      <c r="JL205" s="3"/>
      <c r="JM205" s="101"/>
      <c r="JN205" s="102"/>
      <c r="JO205" s="103"/>
      <c r="JP205" s="97"/>
      <c r="JQ205" s="104"/>
      <c r="JS205" s="3"/>
      <c r="JU205" s="99"/>
      <c r="JV205" s="100"/>
      <c r="JW205" s="92"/>
      <c r="JX205" s="3"/>
      <c r="JY205" s="101"/>
      <c r="JZ205" s="102"/>
      <c r="KA205" s="103"/>
      <c r="KB205" s="97"/>
      <c r="KC205" s="104"/>
      <c r="KE205" s="3"/>
    </row>
    <row r="206" spans="1:291" ht="13.5" customHeight="1">
      <c r="A206" s="16"/>
      <c r="B206" s="2" t="s">
        <v>1251</v>
      </c>
      <c r="C206" s="2" t="s">
        <v>1250</v>
      </c>
      <c r="E206" s="99"/>
      <c r="F206" s="100"/>
      <c r="G206" s="92"/>
      <c r="H206" s="3"/>
      <c r="I206" s="101"/>
      <c r="J206" s="102"/>
      <c r="K206" s="103"/>
      <c r="L206" s="97"/>
      <c r="M206" s="104"/>
      <c r="O206" s="3"/>
      <c r="Q206" s="99"/>
      <c r="R206" s="100"/>
      <c r="S206" s="92"/>
      <c r="T206" s="3"/>
      <c r="U206" s="101"/>
      <c r="V206" s="102"/>
      <c r="W206" s="103"/>
      <c r="X206" s="97"/>
      <c r="Y206" s="104"/>
      <c r="AA206" s="3"/>
      <c r="AC206" s="99"/>
      <c r="AD206" s="100"/>
      <c r="AE206" s="92"/>
      <c r="AF206" s="3"/>
      <c r="AG206" s="101"/>
      <c r="AH206" s="102"/>
      <c r="AI206" s="103"/>
      <c r="AJ206" s="97"/>
      <c r="AK206" s="104"/>
      <c r="AM206" s="3"/>
      <c r="AO206" s="99"/>
      <c r="AP206" s="100"/>
      <c r="AQ206" s="92"/>
      <c r="AR206" s="3"/>
      <c r="AS206" s="101"/>
      <c r="AT206" s="102"/>
      <c r="AU206" s="103"/>
      <c r="AV206" s="97"/>
      <c r="AW206" s="104"/>
      <c r="AY206" s="3"/>
      <c r="BA206" s="99"/>
      <c r="BB206" s="100"/>
      <c r="BC206" s="92"/>
      <c r="BD206" s="3"/>
      <c r="BE206" s="101"/>
      <c r="BF206" s="102"/>
      <c r="BG206" s="103"/>
      <c r="BH206" s="97"/>
      <c r="BI206" s="104"/>
      <c r="BK206" s="3"/>
      <c r="BM206" s="99"/>
      <c r="BN206" s="100"/>
      <c r="BO206" s="92"/>
      <c r="BP206" s="3"/>
      <c r="BQ206" s="101"/>
      <c r="BR206" s="102"/>
      <c r="BS206" s="103"/>
      <c r="BT206" s="97"/>
      <c r="BU206" s="104"/>
      <c r="BW206" s="3"/>
      <c r="BY206" s="99"/>
      <c r="BZ206" s="100"/>
      <c r="CA206" s="92"/>
      <c r="CB206" s="3"/>
      <c r="CC206" s="101"/>
      <c r="CD206" s="102"/>
      <c r="CE206" s="103"/>
      <c r="CF206" s="97"/>
      <c r="CG206" s="104"/>
      <c r="CI206" s="3"/>
      <c r="CK206" s="99"/>
      <c r="CL206" s="100"/>
      <c r="CM206" s="92"/>
      <c r="CN206" s="3"/>
      <c r="CO206" s="101"/>
      <c r="CP206" s="102"/>
      <c r="CQ206" s="103"/>
      <c r="CR206" s="97"/>
      <c r="CS206" s="104"/>
      <c r="CU206" s="3"/>
      <c r="CW206" s="99"/>
      <c r="CX206" s="100"/>
      <c r="CY206" s="92"/>
      <c r="CZ206" s="3"/>
      <c r="DA206" s="101"/>
      <c r="DB206" s="102"/>
      <c r="DC206" s="103"/>
      <c r="DD206" s="97"/>
      <c r="DE206" s="104"/>
      <c r="DG206" s="3"/>
      <c r="DI206" s="99"/>
      <c r="DJ206" s="100"/>
      <c r="DK206" s="92"/>
      <c r="DL206" s="3"/>
      <c r="DM206" s="101"/>
      <c r="DN206" s="102"/>
      <c r="DO206" s="103"/>
      <c r="DP206" s="97"/>
      <c r="DQ206" s="104"/>
      <c r="DS206" s="3"/>
      <c r="DU206" s="90">
        <f t="shared" si="578"/>
        <v>41923</v>
      </c>
      <c r="DV206" s="91" t="str">
        <f t="shared" si="579"/>
        <v>Di Rupo I</v>
      </c>
      <c r="DW206" s="92">
        <f>IF(DY206="","",DU$2)</f>
        <v>40883</v>
      </c>
      <c r="DX206" s="93">
        <v>41291</v>
      </c>
      <c r="DY206" s="94" t="str">
        <f t="shared" si="580"/>
        <v>Philippe Courard</v>
      </c>
      <c r="DZ206" s="95" t="str">
        <f t="shared" si="581"/>
        <v>1966</v>
      </c>
      <c r="EA206" s="96" t="str">
        <f t="shared" si="582"/>
        <v>male</v>
      </c>
      <c r="EB206" s="97" t="s">
        <v>323</v>
      </c>
      <c r="EC206" s="98" t="str">
        <f t="shared" si="583"/>
        <v>Courard_Philippe_1966</v>
      </c>
      <c r="EE206" s="89"/>
      <c r="EF206" s="2" t="s">
        <v>1252</v>
      </c>
      <c r="EG206" s="90" t="str">
        <f t="shared" si="564"/>
        <v/>
      </c>
      <c r="EH206" s="91" t="str">
        <f t="shared" si="565"/>
        <v/>
      </c>
      <c r="EI206" s="92" t="str">
        <f t="shared" si="584"/>
        <v/>
      </c>
      <c r="EJ206" s="93" t="str">
        <f t="shared" si="577"/>
        <v/>
      </c>
      <c r="EK206" s="94" t="str">
        <f t="shared" si="566"/>
        <v/>
      </c>
      <c r="EL206" s="95" t="str">
        <f t="shared" si="567"/>
        <v/>
      </c>
      <c r="EM206" s="96" t="str">
        <f t="shared" si="568"/>
        <v/>
      </c>
      <c r="EN206" s="97" t="str">
        <f t="shared" si="569"/>
        <v/>
      </c>
      <c r="EO206" s="98" t="str">
        <f t="shared" si="570"/>
        <v/>
      </c>
      <c r="EQ206" s="89"/>
      <c r="ES206" s="99"/>
      <c r="ET206" s="100"/>
      <c r="EU206" s="92"/>
      <c r="EV206" s="3"/>
      <c r="EW206" s="101"/>
      <c r="EX206" s="102"/>
      <c r="EY206" s="103"/>
      <c r="EZ206" s="97"/>
      <c r="FA206" s="104"/>
      <c r="FC206" s="3"/>
      <c r="FE206" s="90" t="str">
        <f t="shared" si="526"/>
        <v/>
      </c>
      <c r="FF206" s="91" t="str">
        <f t="shared" si="527"/>
        <v/>
      </c>
      <c r="FG206" s="92" t="str">
        <f t="shared" si="528"/>
        <v/>
      </c>
      <c r="FH206" s="93" t="str">
        <f t="shared" si="529"/>
        <v/>
      </c>
      <c r="FI206" s="94" t="str">
        <f t="shared" si="530"/>
        <v/>
      </c>
      <c r="FJ206" s="95" t="str">
        <f t="shared" si="531"/>
        <v/>
      </c>
      <c r="FK206" s="96" t="str">
        <f t="shared" si="532"/>
        <v/>
      </c>
      <c r="FL206" s="97" t="str">
        <f t="shared" si="533"/>
        <v/>
      </c>
      <c r="FM206" s="98" t="str">
        <f t="shared" si="534"/>
        <v/>
      </c>
      <c r="FO206" s="89"/>
      <c r="FP206" s="217"/>
      <c r="FQ206" s="90" t="str">
        <f>IF(FU206="","",#REF!)</f>
        <v/>
      </c>
      <c r="FR206" s="91" t="str">
        <f t="shared" si="571"/>
        <v/>
      </c>
      <c r="FS206" s="92"/>
      <c r="FT206" s="93"/>
      <c r="FU206" s="94" t="str">
        <f t="shared" si="572"/>
        <v/>
      </c>
      <c r="FV206" s="95" t="str">
        <f t="shared" si="573"/>
        <v/>
      </c>
      <c r="FW206" s="96" t="str">
        <f t="shared" si="574"/>
        <v/>
      </c>
      <c r="FX206" s="97" t="str">
        <f t="shared" si="575"/>
        <v/>
      </c>
      <c r="FY206" s="98" t="str">
        <f t="shared" si="576"/>
        <v/>
      </c>
      <c r="GA206" s="89"/>
      <c r="GB206" s="158"/>
      <c r="GC206" s="99"/>
      <c r="GD206" s="100"/>
      <c r="GE206" s="92"/>
      <c r="GF206" s="3"/>
      <c r="GG206" s="101"/>
      <c r="GH206" s="102"/>
      <c r="GI206" s="103"/>
      <c r="GJ206" s="97"/>
      <c r="GK206" s="104"/>
      <c r="GM206" s="3"/>
      <c r="GO206" s="99"/>
      <c r="GP206" s="100"/>
      <c r="GQ206" s="92"/>
      <c r="GR206" s="3"/>
      <c r="GS206" s="101"/>
      <c r="GT206" s="102"/>
      <c r="GU206" s="103"/>
      <c r="GV206" s="97"/>
      <c r="GW206" s="104"/>
      <c r="GY206" s="3"/>
      <c r="HA206" s="99"/>
      <c r="HB206" s="100"/>
      <c r="HC206" s="92"/>
      <c r="HD206" s="3"/>
      <c r="HE206" s="101"/>
      <c r="HF206" s="102"/>
      <c r="HG206" s="103"/>
      <c r="HH206" s="97"/>
      <c r="HI206" s="104"/>
      <c r="HK206" s="3"/>
      <c r="HM206" s="99"/>
      <c r="HN206" s="100"/>
      <c r="HO206" s="92"/>
      <c r="HP206" s="3"/>
      <c r="HQ206" s="101"/>
      <c r="HR206" s="102"/>
      <c r="HS206" s="103"/>
      <c r="HT206" s="97"/>
      <c r="HU206" s="104"/>
      <c r="HW206" s="3"/>
      <c r="HY206" s="99"/>
      <c r="HZ206" s="100"/>
      <c r="IA206" s="92"/>
      <c r="IB206" s="3"/>
      <c r="IC206" s="101"/>
      <c r="ID206" s="102"/>
      <c r="IE206" s="103"/>
      <c r="IF206" s="97"/>
      <c r="IG206" s="104"/>
      <c r="II206" s="3"/>
      <c r="IK206" s="99"/>
      <c r="IL206" s="100"/>
      <c r="IM206" s="92"/>
      <c r="IN206" s="3"/>
      <c r="IO206" s="101"/>
      <c r="IP206" s="102"/>
      <c r="IQ206" s="103"/>
      <c r="IR206" s="97"/>
      <c r="IS206" s="104"/>
      <c r="IU206" s="3"/>
      <c r="IW206" s="99"/>
      <c r="IX206" s="100"/>
      <c r="IY206" s="92"/>
      <c r="IZ206" s="3"/>
      <c r="JA206" s="101"/>
      <c r="JB206" s="102"/>
      <c r="JC206" s="103"/>
      <c r="JD206" s="97"/>
      <c r="JE206" s="104"/>
      <c r="JG206" s="3"/>
      <c r="JI206" s="99"/>
      <c r="JJ206" s="100"/>
      <c r="JK206" s="92"/>
      <c r="JL206" s="3"/>
      <c r="JM206" s="101"/>
      <c r="JN206" s="102"/>
      <c r="JO206" s="103"/>
      <c r="JP206" s="97"/>
      <c r="JQ206" s="104"/>
      <c r="JS206" s="3"/>
      <c r="JU206" s="99"/>
      <c r="JV206" s="100"/>
      <c r="JW206" s="92"/>
      <c r="JX206" s="3"/>
      <c r="JY206" s="101"/>
      <c r="JZ206" s="102"/>
      <c r="KA206" s="103"/>
      <c r="KB206" s="97"/>
      <c r="KC206" s="104"/>
      <c r="KE206" s="3"/>
    </row>
    <row r="207" spans="1:291" ht="13.5" customHeight="1">
      <c r="A207" s="16"/>
      <c r="B207" s="2" t="s">
        <v>1267</v>
      </c>
      <c r="C207" s="2" t="s">
        <v>1268</v>
      </c>
      <c r="E207" s="99"/>
      <c r="F207" s="100"/>
      <c r="G207" s="92"/>
      <c r="H207" s="3"/>
      <c r="I207" s="101"/>
      <c r="J207" s="102"/>
      <c r="K207" s="103"/>
      <c r="L207" s="97"/>
      <c r="M207" s="104"/>
      <c r="O207" s="3"/>
      <c r="Q207" s="99"/>
      <c r="R207" s="100"/>
      <c r="S207" s="92"/>
      <c r="T207" s="3"/>
      <c r="U207" s="101"/>
      <c r="V207" s="102"/>
      <c r="W207" s="103"/>
      <c r="X207" s="97"/>
      <c r="Y207" s="104"/>
      <c r="AA207" s="3"/>
      <c r="AC207" s="99"/>
      <c r="AD207" s="100"/>
      <c r="AE207" s="92"/>
      <c r="AF207" s="3"/>
      <c r="AG207" s="101"/>
      <c r="AH207" s="102"/>
      <c r="AI207" s="103"/>
      <c r="AJ207" s="97"/>
      <c r="AK207" s="104"/>
      <c r="AM207" s="3"/>
      <c r="AO207" s="99"/>
      <c r="AP207" s="100"/>
      <c r="AQ207" s="92"/>
      <c r="AR207" s="3"/>
      <c r="AS207" s="101"/>
      <c r="AT207" s="102"/>
      <c r="AU207" s="103"/>
      <c r="AV207" s="97"/>
      <c r="AW207" s="104"/>
      <c r="AY207" s="3"/>
      <c r="BA207" s="99"/>
      <c r="BB207" s="100"/>
      <c r="BC207" s="92"/>
      <c r="BD207" s="3"/>
      <c r="BE207" s="101"/>
      <c r="BF207" s="102"/>
      <c r="BG207" s="103"/>
      <c r="BH207" s="97"/>
      <c r="BI207" s="104"/>
      <c r="BK207" s="3"/>
      <c r="BM207" s="99"/>
      <c r="BN207" s="100"/>
      <c r="BO207" s="92"/>
      <c r="BP207" s="3"/>
      <c r="BQ207" s="101"/>
      <c r="BR207" s="102"/>
      <c r="BS207" s="103"/>
      <c r="BT207" s="97"/>
      <c r="BU207" s="104"/>
      <c r="BW207" s="3"/>
      <c r="BY207" s="99"/>
      <c r="BZ207" s="100"/>
      <c r="CA207" s="92"/>
      <c r="CB207" s="3"/>
      <c r="CC207" s="101"/>
      <c r="CD207" s="102"/>
      <c r="CE207" s="103"/>
      <c r="CF207" s="97"/>
      <c r="CG207" s="104"/>
      <c r="CI207" s="3"/>
      <c r="CK207" s="99"/>
      <c r="CL207" s="100"/>
      <c r="CM207" s="92"/>
      <c r="CN207" s="3"/>
      <c r="CO207" s="101"/>
      <c r="CP207" s="102"/>
      <c r="CQ207" s="103"/>
      <c r="CR207" s="97"/>
      <c r="CS207" s="104"/>
      <c r="CU207" s="3"/>
      <c r="CW207" s="99"/>
      <c r="CX207" s="100"/>
      <c r="CY207" s="92"/>
      <c r="CZ207" s="3"/>
      <c r="DA207" s="101"/>
      <c r="DB207" s="102"/>
      <c r="DC207" s="103"/>
      <c r="DD207" s="97"/>
      <c r="DE207" s="104"/>
      <c r="DG207" s="3"/>
      <c r="DI207" s="99"/>
      <c r="DJ207" s="100"/>
      <c r="DK207" s="92"/>
      <c r="DL207" s="3"/>
      <c r="DM207" s="101"/>
      <c r="DN207" s="102"/>
      <c r="DO207" s="103"/>
      <c r="DP207" s="97"/>
      <c r="DQ207" s="104"/>
      <c r="DS207" s="3"/>
      <c r="DU207" s="90">
        <f t="shared" si="578"/>
        <v>41923</v>
      </c>
      <c r="DV207" s="91" t="str">
        <f t="shared" si="579"/>
        <v>Di Rupo I</v>
      </c>
      <c r="DW207" s="92">
        <v>41291</v>
      </c>
      <c r="DX207" s="93">
        <v>41894</v>
      </c>
      <c r="DY207" s="94" t="str">
        <f t="shared" si="580"/>
        <v>Philippe Courard</v>
      </c>
      <c r="DZ207" s="95" t="str">
        <f t="shared" si="581"/>
        <v>1966</v>
      </c>
      <c r="EA207" s="96" t="str">
        <f t="shared" si="582"/>
        <v>male</v>
      </c>
      <c r="EB207" s="97" t="s">
        <v>323</v>
      </c>
      <c r="EC207" s="98" t="str">
        <f t="shared" si="583"/>
        <v>Courard_Philippe_1966</v>
      </c>
      <c r="EE207" s="89"/>
      <c r="EF207" s="2" t="s">
        <v>1252</v>
      </c>
      <c r="EG207" s="90" t="str">
        <f t="shared" si="564"/>
        <v/>
      </c>
      <c r="EH207" s="91" t="str">
        <f t="shared" si="565"/>
        <v/>
      </c>
      <c r="EI207" s="92" t="str">
        <f t="shared" si="584"/>
        <v/>
      </c>
      <c r="EJ207" s="93" t="str">
        <f t="shared" si="577"/>
        <v/>
      </c>
      <c r="EK207" s="94" t="str">
        <f t="shared" si="566"/>
        <v/>
      </c>
      <c r="EL207" s="95" t="str">
        <f t="shared" si="567"/>
        <v/>
      </c>
      <c r="EM207" s="96" t="str">
        <f t="shared" si="568"/>
        <v/>
      </c>
      <c r="EN207" s="97" t="str">
        <f t="shared" si="569"/>
        <v/>
      </c>
      <c r="EO207" s="98" t="str">
        <f t="shared" si="570"/>
        <v/>
      </c>
      <c r="EQ207" s="89"/>
      <c r="ES207" s="99"/>
      <c r="ET207" s="100"/>
      <c r="EU207" s="92"/>
      <c r="EV207" s="3"/>
      <c r="EW207" s="101"/>
      <c r="EX207" s="102"/>
      <c r="EY207" s="103"/>
      <c r="EZ207" s="97"/>
      <c r="FA207" s="104"/>
      <c r="FC207" s="3"/>
      <c r="FE207" s="90" t="str">
        <f t="shared" si="526"/>
        <v/>
      </c>
      <c r="FF207" s="91" t="str">
        <f t="shared" si="527"/>
        <v/>
      </c>
      <c r="FG207" s="92" t="str">
        <f t="shared" si="528"/>
        <v/>
      </c>
      <c r="FH207" s="93" t="str">
        <f t="shared" si="529"/>
        <v/>
      </c>
      <c r="FI207" s="94" t="str">
        <f t="shared" si="530"/>
        <v/>
      </c>
      <c r="FJ207" s="95" t="str">
        <f t="shared" si="531"/>
        <v/>
      </c>
      <c r="FK207" s="96" t="str">
        <f t="shared" si="532"/>
        <v/>
      </c>
      <c r="FL207" s="97" t="str">
        <f t="shared" si="533"/>
        <v/>
      </c>
      <c r="FM207" s="98" t="str">
        <f t="shared" si="534"/>
        <v/>
      </c>
      <c r="FO207" s="89"/>
      <c r="FP207" s="217"/>
      <c r="FQ207" s="90" t="str">
        <f>IF(FU207="","",#REF!)</f>
        <v/>
      </c>
      <c r="FR207" s="91" t="str">
        <f t="shared" si="571"/>
        <v/>
      </c>
      <c r="FS207" s="92"/>
      <c r="FT207" s="93"/>
      <c r="FU207" s="94" t="str">
        <f t="shared" si="572"/>
        <v/>
      </c>
      <c r="FV207" s="95" t="str">
        <f t="shared" si="573"/>
        <v/>
      </c>
      <c r="FW207" s="96" t="str">
        <f t="shared" si="574"/>
        <v/>
      </c>
      <c r="FX207" s="97" t="str">
        <f t="shared" si="575"/>
        <v/>
      </c>
      <c r="FY207" s="98" t="str">
        <f t="shared" si="576"/>
        <v/>
      </c>
      <c r="GA207" s="89"/>
      <c r="GB207" s="158"/>
      <c r="GC207" s="99"/>
      <c r="GD207" s="100"/>
      <c r="GE207" s="92"/>
      <c r="GF207" s="3"/>
      <c r="GG207" s="101"/>
      <c r="GH207" s="102"/>
      <c r="GI207" s="103"/>
      <c r="GJ207" s="97"/>
      <c r="GK207" s="104"/>
      <c r="GM207" s="3"/>
      <c r="GO207" s="99"/>
      <c r="GP207" s="100"/>
      <c r="GQ207" s="92"/>
      <c r="GR207" s="3"/>
      <c r="GS207" s="101"/>
      <c r="GT207" s="102"/>
      <c r="GU207" s="103"/>
      <c r="GV207" s="97"/>
      <c r="GW207" s="104"/>
      <c r="GY207" s="3"/>
      <c r="HA207" s="99"/>
      <c r="HB207" s="100"/>
      <c r="HC207" s="92"/>
      <c r="HD207" s="3"/>
      <c r="HE207" s="101"/>
      <c r="HF207" s="102"/>
      <c r="HG207" s="103"/>
      <c r="HH207" s="97"/>
      <c r="HI207" s="104"/>
      <c r="HK207" s="3"/>
      <c r="HM207" s="99"/>
      <c r="HN207" s="100"/>
      <c r="HO207" s="92"/>
      <c r="HP207" s="3"/>
      <c r="HQ207" s="101"/>
      <c r="HR207" s="102"/>
      <c r="HS207" s="103"/>
      <c r="HT207" s="97"/>
      <c r="HU207" s="104"/>
      <c r="HW207" s="3"/>
      <c r="HY207" s="99"/>
      <c r="HZ207" s="100"/>
      <c r="IA207" s="92"/>
      <c r="IB207" s="3"/>
      <c r="IC207" s="101"/>
      <c r="ID207" s="102"/>
      <c r="IE207" s="103"/>
      <c r="IF207" s="97"/>
      <c r="IG207" s="104"/>
      <c r="II207" s="3"/>
      <c r="IK207" s="99"/>
      <c r="IL207" s="100"/>
      <c r="IM207" s="92"/>
      <c r="IN207" s="3"/>
      <c r="IO207" s="101"/>
      <c r="IP207" s="102"/>
      <c r="IQ207" s="103"/>
      <c r="IR207" s="97"/>
      <c r="IS207" s="104"/>
      <c r="IU207" s="3"/>
      <c r="IW207" s="99"/>
      <c r="IX207" s="100"/>
      <c r="IY207" s="92"/>
      <c r="IZ207" s="3"/>
      <c r="JA207" s="101"/>
      <c r="JB207" s="102"/>
      <c r="JC207" s="103"/>
      <c r="JD207" s="97"/>
      <c r="JE207" s="104"/>
      <c r="JG207" s="3"/>
      <c r="JI207" s="99"/>
      <c r="JJ207" s="100"/>
      <c r="JK207" s="92"/>
      <c r="JL207" s="3"/>
      <c r="JM207" s="101"/>
      <c r="JN207" s="102"/>
      <c r="JO207" s="103"/>
      <c r="JP207" s="97"/>
      <c r="JQ207" s="104"/>
      <c r="JS207" s="3"/>
      <c r="JU207" s="99"/>
      <c r="JV207" s="100"/>
      <c r="JW207" s="92"/>
      <c r="JX207" s="3"/>
      <c r="JY207" s="101"/>
      <c r="JZ207" s="102"/>
      <c r="KA207" s="103"/>
      <c r="KB207" s="97"/>
      <c r="KC207" s="104"/>
      <c r="KE207" s="3"/>
    </row>
    <row r="208" spans="1:291" ht="13.5" customHeight="1">
      <c r="A208" s="16"/>
      <c r="B208" s="2" t="s">
        <v>1253</v>
      </c>
      <c r="D208" s="2" t="s">
        <v>1255</v>
      </c>
      <c r="E208" s="99"/>
      <c r="F208" s="100"/>
      <c r="G208" s="92"/>
      <c r="H208" s="3"/>
      <c r="I208" s="101"/>
      <c r="J208" s="102"/>
      <c r="K208" s="103"/>
      <c r="L208" s="97"/>
      <c r="M208" s="104"/>
      <c r="O208" s="3"/>
      <c r="Q208" s="99"/>
      <c r="R208" s="100"/>
      <c r="S208" s="92"/>
      <c r="T208" s="3"/>
      <c r="U208" s="101"/>
      <c r="V208" s="102"/>
      <c r="W208" s="103"/>
      <c r="X208" s="97"/>
      <c r="Y208" s="104"/>
      <c r="AA208" s="3"/>
      <c r="AC208" s="99"/>
      <c r="AD208" s="100"/>
      <c r="AE208" s="92"/>
      <c r="AF208" s="3"/>
      <c r="AG208" s="101"/>
      <c r="AH208" s="102"/>
      <c r="AI208" s="103"/>
      <c r="AJ208" s="97"/>
      <c r="AK208" s="104"/>
      <c r="AM208" s="3"/>
      <c r="AO208" s="99"/>
      <c r="AP208" s="100"/>
      <c r="AQ208" s="92"/>
      <c r="AR208" s="3"/>
      <c r="AS208" s="101"/>
      <c r="AT208" s="102"/>
      <c r="AU208" s="103"/>
      <c r="AV208" s="97"/>
      <c r="AW208" s="104"/>
      <c r="AY208" s="3"/>
      <c r="BA208" s="99"/>
      <c r="BB208" s="100"/>
      <c r="BC208" s="92"/>
      <c r="BD208" s="3"/>
      <c r="BE208" s="101"/>
      <c r="BF208" s="102"/>
      <c r="BG208" s="103"/>
      <c r="BH208" s="97"/>
      <c r="BI208" s="104"/>
      <c r="BK208" s="3"/>
      <c r="BM208" s="99"/>
      <c r="BN208" s="100"/>
      <c r="BO208" s="92"/>
      <c r="BP208" s="3"/>
      <c r="BQ208" s="101"/>
      <c r="BR208" s="102"/>
      <c r="BS208" s="103"/>
      <c r="BT208" s="97"/>
      <c r="BU208" s="104"/>
      <c r="BW208" s="3"/>
      <c r="BY208" s="99"/>
      <c r="BZ208" s="100"/>
      <c r="CA208" s="92"/>
      <c r="CB208" s="3"/>
      <c r="CC208" s="101"/>
      <c r="CD208" s="102"/>
      <c r="CE208" s="103"/>
      <c r="CF208" s="97"/>
      <c r="CG208" s="104"/>
      <c r="CI208" s="3"/>
      <c r="CK208" s="99"/>
      <c r="CL208" s="100"/>
      <c r="CM208" s="92"/>
      <c r="CN208" s="3"/>
      <c r="CO208" s="101"/>
      <c r="CP208" s="102"/>
      <c r="CQ208" s="103"/>
      <c r="CR208" s="97"/>
      <c r="CS208" s="104"/>
      <c r="CU208" s="3"/>
      <c r="CW208" s="99"/>
      <c r="CX208" s="100"/>
      <c r="CY208" s="92"/>
      <c r="CZ208" s="3"/>
      <c r="DA208" s="101"/>
      <c r="DB208" s="102"/>
      <c r="DC208" s="103"/>
      <c r="DD208" s="97"/>
      <c r="DE208" s="104"/>
      <c r="DG208" s="3"/>
      <c r="DI208" s="99"/>
      <c r="DJ208" s="100"/>
      <c r="DK208" s="92"/>
      <c r="DL208" s="4"/>
      <c r="DM208" s="101"/>
      <c r="DN208" s="102"/>
      <c r="DO208" s="103"/>
      <c r="DP208" s="97"/>
      <c r="DQ208" s="104"/>
      <c r="DS208" s="3"/>
      <c r="DU208" s="90">
        <f t="shared" si="578"/>
        <v>41923</v>
      </c>
      <c r="DV208" s="91" t="str">
        <f t="shared" si="579"/>
        <v>Di Rupo I</v>
      </c>
      <c r="DW208" s="92">
        <f>IF(DY208="","",DU$2)</f>
        <v>40883</v>
      </c>
      <c r="DX208" s="93">
        <f>IF(DY208="","",DU$3)</f>
        <v>41923</v>
      </c>
      <c r="DY208" s="94" t="str">
        <f t="shared" si="580"/>
        <v>Servais Verherstraeten</v>
      </c>
      <c r="DZ208" s="95" t="str">
        <f t="shared" si="581"/>
        <v>1960</v>
      </c>
      <c r="EA208" s="96" t="str">
        <f t="shared" si="582"/>
        <v>male</v>
      </c>
      <c r="EB208" s="97" t="s">
        <v>296</v>
      </c>
      <c r="EC208" s="98" t="str">
        <f t="shared" si="583"/>
        <v>Verherstraeten_Servais_1960</v>
      </c>
      <c r="EE208" s="89"/>
      <c r="EF208" s="2" t="s">
        <v>1243</v>
      </c>
      <c r="EG208" s="90" t="str">
        <f t="shared" si="564"/>
        <v/>
      </c>
      <c r="EH208" s="91" t="str">
        <f t="shared" si="565"/>
        <v/>
      </c>
      <c r="EI208" s="92" t="str">
        <f t="shared" si="584"/>
        <v/>
      </c>
      <c r="EJ208" s="93" t="str">
        <f t="shared" si="577"/>
        <v/>
      </c>
      <c r="EK208" s="94" t="str">
        <f t="shared" si="566"/>
        <v/>
      </c>
      <c r="EL208" s="95" t="str">
        <f t="shared" si="567"/>
        <v/>
      </c>
      <c r="EM208" s="96" t="str">
        <f t="shared" si="568"/>
        <v/>
      </c>
      <c r="EN208" s="97" t="str">
        <f t="shared" si="569"/>
        <v/>
      </c>
      <c r="EO208" s="98" t="str">
        <f t="shared" si="570"/>
        <v/>
      </c>
      <c r="EQ208" s="89"/>
      <c r="ES208" s="99"/>
      <c r="ET208" s="100"/>
      <c r="EU208" s="92"/>
      <c r="EV208" s="3"/>
      <c r="EW208" s="101"/>
      <c r="EX208" s="102"/>
      <c r="EY208" s="103"/>
      <c r="EZ208" s="97"/>
      <c r="FA208" s="104"/>
      <c r="FC208" s="3"/>
      <c r="FE208" s="90" t="str">
        <f t="shared" si="526"/>
        <v/>
      </c>
      <c r="FF208" s="91" t="str">
        <f t="shared" si="527"/>
        <v/>
      </c>
      <c r="FG208" s="92" t="str">
        <f t="shared" si="528"/>
        <v/>
      </c>
      <c r="FH208" s="93" t="str">
        <f t="shared" si="529"/>
        <v/>
      </c>
      <c r="FI208" s="94" t="str">
        <f t="shared" si="530"/>
        <v/>
      </c>
      <c r="FJ208" s="95" t="str">
        <f t="shared" si="531"/>
        <v/>
      </c>
      <c r="FK208" s="96" t="str">
        <f t="shared" si="532"/>
        <v/>
      </c>
      <c r="FL208" s="97" t="str">
        <f t="shared" si="533"/>
        <v/>
      </c>
      <c r="FM208" s="98" t="str">
        <f t="shared" si="534"/>
        <v/>
      </c>
      <c r="FO208" s="89"/>
      <c r="FP208" s="217"/>
      <c r="FQ208" s="90" t="str">
        <f>IF(FU208="","",#REF!)</f>
        <v/>
      </c>
      <c r="FR208" s="91" t="str">
        <f t="shared" si="571"/>
        <v/>
      </c>
      <c r="FS208" s="92"/>
      <c r="FT208" s="93"/>
      <c r="FU208" s="94" t="str">
        <f t="shared" si="572"/>
        <v/>
      </c>
      <c r="FV208" s="95" t="str">
        <f t="shared" si="573"/>
        <v/>
      </c>
      <c r="FW208" s="96" t="str">
        <f t="shared" si="574"/>
        <v/>
      </c>
      <c r="FX208" s="97" t="str">
        <f t="shared" si="575"/>
        <v/>
      </c>
      <c r="FY208" s="98" t="str">
        <f t="shared" si="576"/>
        <v/>
      </c>
      <c r="GA208" s="89"/>
      <c r="GB208" s="158"/>
      <c r="GC208" s="99"/>
      <c r="GD208" s="100"/>
      <c r="GE208" s="92"/>
      <c r="GF208" s="3"/>
      <c r="GG208" s="101"/>
      <c r="GH208" s="102"/>
      <c r="GI208" s="103"/>
      <c r="GJ208" s="97"/>
      <c r="GK208" s="104"/>
      <c r="GM208" s="3"/>
      <c r="GO208" s="99"/>
      <c r="GP208" s="100"/>
      <c r="GQ208" s="92"/>
      <c r="GR208" s="3"/>
      <c r="GS208" s="101"/>
      <c r="GT208" s="102"/>
      <c r="GU208" s="103"/>
      <c r="GV208" s="97"/>
      <c r="GW208" s="104"/>
      <c r="GY208" s="3"/>
      <c r="HA208" s="99"/>
      <c r="HB208" s="100"/>
      <c r="HC208" s="92"/>
      <c r="HD208" s="3"/>
      <c r="HE208" s="101"/>
      <c r="HF208" s="102"/>
      <c r="HG208" s="103"/>
      <c r="HH208" s="97"/>
      <c r="HI208" s="104"/>
      <c r="HK208" s="3"/>
      <c r="HM208" s="99"/>
      <c r="HN208" s="100"/>
      <c r="HO208" s="92"/>
      <c r="HP208" s="3"/>
      <c r="HQ208" s="101"/>
      <c r="HR208" s="102"/>
      <c r="HS208" s="103"/>
      <c r="HT208" s="97"/>
      <c r="HU208" s="104"/>
      <c r="HW208" s="3"/>
      <c r="HY208" s="99"/>
      <c r="HZ208" s="100"/>
      <c r="IA208" s="92"/>
      <c r="IB208" s="3"/>
      <c r="IC208" s="101"/>
      <c r="ID208" s="102"/>
      <c r="IE208" s="103"/>
      <c r="IF208" s="97"/>
      <c r="IG208" s="104"/>
      <c r="II208" s="3"/>
      <c r="IK208" s="99"/>
      <c r="IL208" s="100"/>
      <c r="IM208" s="92"/>
      <c r="IN208" s="3"/>
      <c r="IO208" s="101"/>
      <c r="IP208" s="102"/>
      <c r="IQ208" s="103"/>
      <c r="IR208" s="97"/>
      <c r="IS208" s="104"/>
      <c r="IU208" s="3"/>
      <c r="IW208" s="99"/>
      <c r="IX208" s="100"/>
      <c r="IY208" s="92"/>
      <c r="IZ208" s="3"/>
      <c r="JA208" s="101"/>
      <c r="JB208" s="102"/>
      <c r="JC208" s="103"/>
      <c r="JD208" s="97"/>
      <c r="JE208" s="104"/>
      <c r="JG208" s="3"/>
      <c r="JI208" s="99"/>
      <c r="JJ208" s="100"/>
      <c r="JK208" s="92"/>
      <c r="JL208" s="3"/>
      <c r="JM208" s="101"/>
      <c r="JN208" s="102"/>
      <c r="JO208" s="103"/>
      <c r="JP208" s="97"/>
      <c r="JQ208" s="104"/>
      <c r="JS208" s="3"/>
      <c r="JU208" s="99"/>
      <c r="JV208" s="100"/>
      <c r="JW208" s="92"/>
      <c r="JX208" s="3"/>
      <c r="JY208" s="101"/>
      <c r="JZ208" s="102"/>
      <c r="KA208" s="103"/>
      <c r="KB208" s="97"/>
      <c r="KC208" s="104"/>
      <c r="KE208" s="3"/>
    </row>
    <row r="209" spans="1:291" ht="13.5" customHeight="1">
      <c r="A209" s="16"/>
      <c r="B209" s="2" t="s">
        <v>1254</v>
      </c>
      <c r="D209" s="2" t="s">
        <v>1256</v>
      </c>
      <c r="E209" s="99"/>
      <c r="F209" s="100"/>
      <c r="G209" s="92"/>
      <c r="H209" s="3"/>
      <c r="I209" s="101"/>
      <c r="J209" s="102"/>
      <c r="K209" s="103"/>
      <c r="L209" s="97"/>
      <c r="M209" s="104"/>
      <c r="O209" s="3"/>
      <c r="Q209" s="99"/>
      <c r="R209" s="100"/>
      <c r="S209" s="92"/>
      <c r="T209" s="3"/>
      <c r="U209" s="101"/>
      <c r="V209" s="102"/>
      <c r="W209" s="103"/>
      <c r="X209" s="97"/>
      <c r="Y209" s="104"/>
      <c r="AA209" s="3"/>
      <c r="AC209" s="99"/>
      <c r="AD209" s="100"/>
      <c r="AE209" s="92"/>
      <c r="AF209" s="3"/>
      <c r="AG209" s="101"/>
      <c r="AH209" s="102"/>
      <c r="AI209" s="103"/>
      <c r="AJ209" s="97"/>
      <c r="AK209" s="104"/>
      <c r="AM209" s="3"/>
      <c r="AO209" s="99"/>
      <c r="AP209" s="100"/>
      <c r="AQ209" s="92"/>
      <c r="AR209" s="3"/>
      <c r="AS209" s="101"/>
      <c r="AT209" s="102"/>
      <c r="AU209" s="103"/>
      <c r="AV209" s="97"/>
      <c r="AW209" s="104"/>
      <c r="AY209" s="3"/>
      <c r="BA209" s="99"/>
      <c r="BB209" s="100"/>
      <c r="BC209" s="92"/>
      <c r="BD209" s="3"/>
      <c r="BE209" s="101"/>
      <c r="BF209" s="102"/>
      <c r="BG209" s="103"/>
      <c r="BH209" s="97"/>
      <c r="BI209" s="104"/>
      <c r="BK209" s="3"/>
      <c r="BM209" s="99"/>
      <c r="BN209" s="100"/>
      <c r="BO209" s="92"/>
      <c r="BP209" s="3"/>
      <c r="BQ209" s="101"/>
      <c r="BR209" s="102"/>
      <c r="BS209" s="103"/>
      <c r="BT209" s="97"/>
      <c r="BU209" s="104"/>
      <c r="BW209" s="3"/>
      <c r="BY209" s="99"/>
      <c r="BZ209" s="100"/>
      <c r="CA209" s="92"/>
      <c r="CB209" s="3"/>
      <c r="CC209" s="101"/>
      <c r="CD209" s="102"/>
      <c r="CE209" s="103"/>
      <c r="CF209" s="97"/>
      <c r="CG209" s="104"/>
      <c r="CI209" s="3"/>
      <c r="CK209" s="99"/>
      <c r="CL209" s="100"/>
      <c r="CM209" s="92"/>
      <c r="CN209" s="3"/>
      <c r="CO209" s="101"/>
      <c r="CP209" s="102"/>
      <c r="CQ209" s="103"/>
      <c r="CR209" s="97"/>
      <c r="CS209" s="104"/>
      <c r="CU209" s="3"/>
      <c r="CW209" s="99"/>
      <c r="CX209" s="100"/>
      <c r="CY209" s="92"/>
      <c r="CZ209" s="3"/>
      <c r="DA209" s="101"/>
      <c r="DB209" s="102"/>
      <c r="DC209" s="103"/>
      <c r="DD209" s="97"/>
      <c r="DE209" s="104"/>
      <c r="DG209" s="3"/>
      <c r="DI209" s="99"/>
      <c r="DJ209" s="100"/>
      <c r="DK209" s="92"/>
      <c r="DL209" s="3"/>
      <c r="DM209" s="101"/>
      <c r="DN209" s="102"/>
      <c r="DO209" s="103"/>
      <c r="DP209" s="97"/>
      <c r="DQ209" s="104"/>
      <c r="DS209" s="3"/>
      <c r="DU209" s="90">
        <f t="shared" si="578"/>
        <v>41923</v>
      </c>
      <c r="DV209" s="91" t="str">
        <f t="shared" si="579"/>
        <v>Di Rupo I</v>
      </c>
      <c r="DW209" s="92">
        <f>IF(DY209="","",DU$2)</f>
        <v>40883</v>
      </c>
      <c r="DX209" s="93">
        <f>IF(DY209="","",DU$3)</f>
        <v>41923</v>
      </c>
      <c r="DY209" s="94" t="str">
        <f t="shared" si="580"/>
        <v>Hendrik Bogaert</v>
      </c>
      <c r="DZ209" s="95" t="str">
        <f t="shared" si="581"/>
        <v>1968</v>
      </c>
      <c r="EA209" s="96" t="str">
        <f t="shared" si="582"/>
        <v>male</v>
      </c>
      <c r="EB209" s="97" t="s">
        <v>296</v>
      </c>
      <c r="EC209" s="98" t="str">
        <f t="shared" si="583"/>
        <v>Bogaert_Hendrik_1968</v>
      </c>
      <c r="EE209" s="89"/>
      <c r="EF209" s="2" t="s">
        <v>1257</v>
      </c>
      <c r="EG209" s="90" t="str">
        <f t="shared" si="564"/>
        <v/>
      </c>
      <c r="EH209" s="91" t="str">
        <f t="shared" si="565"/>
        <v/>
      </c>
      <c r="EI209" s="92" t="str">
        <f t="shared" si="584"/>
        <v/>
      </c>
      <c r="EJ209" s="93" t="str">
        <f t="shared" si="577"/>
        <v/>
      </c>
      <c r="EK209" s="94" t="str">
        <f t="shared" si="566"/>
        <v/>
      </c>
      <c r="EL209" s="95" t="str">
        <f t="shared" si="567"/>
        <v/>
      </c>
      <c r="EM209" s="96" t="str">
        <f t="shared" si="568"/>
        <v/>
      </c>
      <c r="EN209" s="97" t="str">
        <f t="shared" si="569"/>
        <v/>
      </c>
      <c r="EO209" s="98" t="str">
        <f t="shared" si="570"/>
        <v/>
      </c>
      <c r="EQ209" s="89"/>
      <c r="ES209" s="99"/>
      <c r="ET209" s="100"/>
      <c r="EU209" s="92"/>
      <c r="EV209" s="3"/>
      <c r="EW209" s="101"/>
      <c r="EX209" s="102"/>
      <c r="EY209" s="103"/>
      <c r="EZ209" s="97"/>
      <c r="FA209" s="104"/>
      <c r="FC209" s="3"/>
      <c r="FE209" s="90" t="str">
        <f t="shared" si="526"/>
        <v/>
      </c>
      <c r="FF209" s="91" t="str">
        <f t="shared" si="527"/>
        <v/>
      </c>
      <c r="FG209" s="92" t="str">
        <f t="shared" si="528"/>
        <v/>
      </c>
      <c r="FH209" s="93" t="str">
        <f t="shared" si="529"/>
        <v/>
      </c>
      <c r="FI209" s="94" t="str">
        <f t="shared" si="530"/>
        <v/>
      </c>
      <c r="FJ209" s="95" t="str">
        <f t="shared" si="531"/>
        <v/>
      </c>
      <c r="FK209" s="96" t="str">
        <f t="shared" si="532"/>
        <v/>
      </c>
      <c r="FL209" s="97" t="str">
        <f t="shared" si="533"/>
        <v/>
      </c>
      <c r="FM209" s="98" t="str">
        <f t="shared" si="534"/>
        <v/>
      </c>
      <c r="FO209" s="89"/>
      <c r="FP209" s="217"/>
      <c r="FQ209" s="90" t="str">
        <f>IF(FU209="","",#REF!)</f>
        <v/>
      </c>
      <c r="FR209" s="91" t="str">
        <f t="shared" si="571"/>
        <v/>
      </c>
      <c r="FS209" s="92"/>
      <c r="FT209" s="93"/>
      <c r="FU209" s="94" t="str">
        <f t="shared" si="572"/>
        <v/>
      </c>
      <c r="FV209" s="95" t="str">
        <f t="shared" si="573"/>
        <v/>
      </c>
      <c r="FW209" s="96" t="str">
        <f t="shared" si="574"/>
        <v/>
      </c>
      <c r="FX209" s="97" t="str">
        <f t="shared" si="575"/>
        <v/>
      </c>
      <c r="FY209" s="98" t="str">
        <f t="shared" si="576"/>
        <v/>
      </c>
      <c r="GA209" s="89"/>
      <c r="GB209" s="158"/>
      <c r="GC209" s="99"/>
      <c r="GD209" s="100"/>
      <c r="GE209" s="92"/>
      <c r="GF209" s="3"/>
      <c r="GG209" s="101"/>
      <c r="GH209" s="102"/>
      <c r="GI209" s="103"/>
      <c r="GJ209" s="97"/>
      <c r="GK209" s="104"/>
      <c r="GM209" s="3"/>
      <c r="GO209" s="99"/>
      <c r="GP209" s="100"/>
      <c r="GQ209" s="92"/>
      <c r="GR209" s="3"/>
      <c r="GS209" s="101"/>
      <c r="GT209" s="102"/>
      <c r="GU209" s="103"/>
      <c r="GV209" s="97"/>
      <c r="GW209" s="104"/>
      <c r="GY209" s="3"/>
      <c r="HA209" s="99"/>
      <c r="HB209" s="100"/>
      <c r="HC209" s="92"/>
      <c r="HD209" s="3"/>
      <c r="HE209" s="101"/>
      <c r="HF209" s="102"/>
      <c r="HG209" s="103"/>
      <c r="HH209" s="97"/>
      <c r="HI209" s="104"/>
      <c r="HK209" s="3"/>
      <c r="HM209" s="99"/>
      <c r="HN209" s="100"/>
      <c r="HO209" s="92"/>
      <c r="HP209" s="3"/>
      <c r="HQ209" s="101"/>
      <c r="HR209" s="102"/>
      <c r="HS209" s="103"/>
      <c r="HT209" s="97"/>
      <c r="HU209" s="104"/>
      <c r="HW209" s="3"/>
      <c r="HY209" s="99"/>
      <c r="HZ209" s="100"/>
      <c r="IA209" s="92"/>
      <c r="IB209" s="3"/>
      <c r="IC209" s="101"/>
      <c r="ID209" s="102"/>
      <c r="IE209" s="103"/>
      <c r="IF209" s="97"/>
      <c r="IG209" s="104"/>
      <c r="II209" s="3"/>
      <c r="IK209" s="99"/>
      <c r="IL209" s="100"/>
      <c r="IM209" s="92"/>
      <c r="IN209" s="3"/>
      <c r="IO209" s="101"/>
      <c r="IP209" s="102"/>
      <c r="IQ209" s="103"/>
      <c r="IR209" s="97"/>
      <c r="IS209" s="104"/>
      <c r="IU209" s="3"/>
      <c r="IW209" s="99"/>
      <c r="IX209" s="100"/>
      <c r="IY209" s="92"/>
      <c r="IZ209" s="3"/>
      <c r="JA209" s="101"/>
      <c r="JB209" s="102"/>
      <c r="JC209" s="103"/>
      <c r="JD209" s="97"/>
      <c r="JE209" s="104"/>
      <c r="JG209" s="3"/>
      <c r="JI209" s="99"/>
      <c r="JJ209" s="100"/>
      <c r="JK209" s="92"/>
      <c r="JL209" s="3"/>
      <c r="JM209" s="101"/>
      <c r="JN209" s="102"/>
      <c r="JO209" s="103"/>
      <c r="JP209" s="97"/>
      <c r="JQ209" s="104"/>
      <c r="JS209" s="3"/>
      <c r="JU209" s="99"/>
      <c r="JV209" s="100"/>
      <c r="JW209" s="92"/>
      <c r="JX209" s="3"/>
      <c r="JY209" s="101"/>
      <c r="JZ209" s="102"/>
      <c r="KA209" s="103"/>
      <c r="KB209" s="97"/>
      <c r="KC209" s="104"/>
      <c r="KE209" s="3"/>
    </row>
    <row r="210" spans="1:291" ht="13.5" customHeight="1">
      <c r="A210" s="16"/>
      <c r="B210" s="2" t="s">
        <v>1131</v>
      </c>
      <c r="E210" s="99"/>
      <c r="F210" s="100"/>
      <c r="G210" s="92"/>
      <c r="H210" s="3"/>
      <c r="I210" s="101"/>
      <c r="J210" s="102"/>
      <c r="K210" s="103"/>
      <c r="L210" s="97"/>
      <c r="M210" s="104"/>
      <c r="O210" s="3"/>
      <c r="Q210" s="99"/>
      <c r="R210" s="100"/>
      <c r="S210" s="92"/>
      <c r="T210" s="3"/>
      <c r="U210" s="101"/>
      <c r="V210" s="102"/>
      <c r="W210" s="103"/>
      <c r="X210" s="97"/>
      <c r="Y210" s="104"/>
      <c r="AA210" s="3"/>
      <c r="AC210" s="99"/>
      <c r="AD210" s="100"/>
      <c r="AE210" s="92"/>
      <c r="AF210" s="3"/>
      <c r="AG210" s="101"/>
      <c r="AH210" s="102"/>
      <c r="AI210" s="103"/>
      <c r="AJ210" s="97"/>
      <c r="AK210" s="104"/>
      <c r="AM210" s="3"/>
      <c r="AO210" s="99"/>
      <c r="AP210" s="100"/>
      <c r="AQ210" s="92"/>
      <c r="AR210" s="3"/>
      <c r="AS210" s="101"/>
      <c r="AT210" s="102"/>
      <c r="AU210" s="103"/>
      <c r="AV210" s="97"/>
      <c r="AW210" s="104"/>
      <c r="AY210" s="3"/>
      <c r="BA210" s="99"/>
      <c r="BB210" s="100"/>
      <c r="BC210" s="92"/>
      <c r="BD210" s="3"/>
      <c r="BE210" s="101"/>
      <c r="BF210" s="102"/>
      <c r="BG210" s="103"/>
      <c r="BH210" s="97"/>
      <c r="BI210" s="104"/>
      <c r="BK210" s="3"/>
      <c r="BM210" s="99"/>
      <c r="BN210" s="100"/>
      <c r="BO210" s="92"/>
      <c r="BP210" s="3"/>
      <c r="BQ210" s="101"/>
      <c r="BR210" s="102"/>
      <c r="BS210" s="103"/>
      <c r="BT210" s="97"/>
      <c r="BU210" s="104"/>
      <c r="BW210" s="3"/>
      <c r="BY210" s="99"/>
      <c r="BZ210" s="100"/>
      <c r="CA210" s="92"/>
      <c r="CB210" s="3"/>
      <c r="CC210" s="101"/>
      <c r="CD210" s="102"/>
      <c r="CE210" s="103"/>
      <c r="CF210" s="97"/>
      <c r="CG210" s="104"/>
      <c r="CI210" s="3"/>
      <c r="CK210" s="99"/>
      <c r="CL210" s="100"/>
      <c r="CM210" s="92"/>
      <c r="CN210" s="3"/>
      <c r="CO210" s="101"/>
      <c r="CP210" s="102"/>
      <c r="CQ210" s="103"/>
      <c r="CR210" s="97"/>
      <c r="CS210" s="104"/>
      <c r="CU210" s="3"/>
      <c r="CW210" s="99">
        <v>40179</v>
      </c>
      <c r="CX210" s="100" t="s">
        <v>444</v>
      </c>
      <c r="CY210" s="92">
        <v>40011</v>
      </c>
      <c r="CZ210" s="3">
        <v>40142</v>
      </c>
      <c r="DA210" s="101" t="s">
        <v>835</v>
      </c>
      <c r="DB210" s="102">
        <v>1977</v>
      </c>
      <c r="DC210" s="103" t="s">
        <v>790</v>
      </c>
      <c r="DD210" s="97" t="s">
        <v>297</v>
      </c>
      <c r="DE210" s="104" t="s">
        <v>1053</v>
      </c>
      <c r="DG210" s="3"/>
      <c r="DI210" s="99"/>
      <c r="DJ210" s="100"/>
      <c r="DK210" s="92"/>
      <c r="DL210" s="3"/>
      <c r="DM210" s="101"/>
      <c r="DN210" s="102"/>
      <c r="DO210" s="103"/>
      <c r="DP210" s="97"/>
      <c r="DQ210" s="104"/>
      <c r="DS210" s="3"/>
      <c r="DU210" s="90" t="str">
        <f t="shared" si="578"/>
        <v/>
      </c>
      <c r="DV210" s="91" t="str">
        <f t="shared" si="579"/>
        <v/>
      </c>
      <c r="DW210" s="92" t="str">
        <f>IF(DY210="","",DU$2)</f>
        <v/>
      </c>
      <c r="DX210" s="93" t="str">
        <f>IF(DY210="","",DU$3)</f>
        <v/>
      </c>
      <c r="DY210" s="94" t="str">
        <f t="shared" si="580"/>
        <v/>
      </c>
      <c r="DZ210" s="95" t="str">
        <f t="shared" si="581"/>
        <v/>
      </c>
      <c r="EA210" s="96" t="str">
        <f t="shared" si="582"/>
        <v/>
      </c>
      <c r="EB210" s="97" t="s">
        <v>292</v>
      </c>
      <c r="EC210" s="98" t="str">
        <f t="shared" si="583"/>
        <v/>
      </c>
      <c r="EE210" s="89"/>
      <c r="EG210" s="90" t="str">
        <f t="shared" si="564"/>
        <v/>
      </c>
      <c r="EH210" s="91" t="str">
        <f t="shared" si="565"/>
        <v/>
      </c>
      <c r="EI210" s="92" t="str">
        <f t="shared" si="584"/>
        <v/>
      </c>
      <c r="EJ210" s="93" t="str">
        <f t="shared" si="577"/>
        <v/>
      </c>
      <c r="EK210" s="94" t="str">
        <f t="shared" si="566"/>
        <v/>
      </c>
      <c r="EL210" s="95" t="str">
        <f t="shared" si="567"/>
        <v/>
      </c>
      <c r="EM210" s="96" t="str">
        <f t="shared" si="568"/>
        <v/>
      </c>
      <c r="EN210" s="97" t="str">
        <f t="shared" si="569"/>
        <v/>
      </c>
      <c r="EO210" s="98" t="str">
        <f t="shared" si="570"/>
        <v/>
      </c>
      <c r="EQ210" s="89"/>
      <c r="ES210" s="99"/>
      <c r="ET210" s="100"/>
      <c r="EU210" s="92"/>
      <c r="EV210" s="3"/>
      <c r="EW210" s="101"/>
      <c r="EX210" s="102"/>
      <c r="EY210" s="103"/>
      <c r="EZ210" s="97"/>
      <c r="FA210" s="104"/>
      <c r="FC210" s="3"/>
      <c r="FE210" s="90" t="str">
        <f t="shared" si="526"/>
        <v/>
      </c>
      <c r="FF210" s="91" t="str">
        <f t="shared" si="527"/>
        <v/>
      </c>
      <c r="FG210" s="92" t="str">
        <f t="shared" si="528"/>
        <v/>
      </c>
      <c r="FH210" s="93" t="str">
        <f t="shared" si="529"/>
        <v/>
      </c>
      <c r="FI210" s="94" t="str">
        <f t="shared" si="530"/>
        <v/>
      </c>
      <c r="FJ210" s="95" t="str">
        <f t="shared" si="531"/>
        <v/>
      </c>
      <c r="FK210" s="96" t="str">
        <f t="shared" si="532"/>
        <v/>
      </c>
      <c r="FL210" s="97" t="str">
        <f t="shared" si="533"/>
        <v/>
      </c>
      <c r="FM210" s="98" t="str">
        <f t="shared" si="534"/>
        <v/>
      </c>
      <c r="FO210" s="89"/>
      <c r="FP210" s="217"/>
      <c r="FQ210" s="90" t="str">
        <f>IF(FU210="","",#REF!)</f>
        <v/>
      </c>
      <c r="FR210" s="91" t="str">
        <f t="shared" si="571"/>
        <v/>
      </c>
      <c r="FS210" s="92"/>
      <c r="FT210" s="93"/>
      <c r="FU210" s="94" t="str">
        <f t="shared" si="572"/>
        <v/>
      </c>
      <c r="FV210" s="95" t="str">
        <f t="shared" si="573"/>
        <v/>
      </c>
      <c r="FW210" s="96" t="str">
        <f t="shared" si="574"/>
        <v/>
      </c>
      <c r="FX210" s="97" t="str">
        <f t="shared" si="575"/>
        <v/>
      </c>
      <c r="FY210" s="98" t="str">
        <f t="shared" si="576"/>
        <v/>
      </c>
      <c r="GA210" s="89"/>
      <c r="GB210" s="158"/>
      <c r="GC210" s="99"/>
      <c r="GD210" s="100"/>
      <c r="GE210" s="92"/>
      <c r="GF210" s="3"/>
      <c r="GG210" s="101"/>
      <c r="GH210" s="102"/>
      <c r="GI210" s="103"/>
      <c r="GJ210" s="97"/>
      <c r="GK210" s="104"/>
      <c r="GM210" s="3"/>
      <c r="GO210" s="99"/>
      <c r="GP210" s="100"/>
      <c r="GQ210" s="92"/>
      <c r="GR210" s="3"/>
      <c r="GS210" s="101"/>
      <c r="GT210" s="102"/>
      <c r="GU210" s="103"/>
      <c r="GV210" s="97"/>
      <c r="GW210" s="104"/>
      <c r="GY210" s="3"/>
      <c r="HA210" s="99"/>
      <c r="HB210" s="100"/>
      <c r="HC210" s="92"/>
      <c r="HD210" s="3"/>
      <c r="HE210" s="101"/>
      <c r="HF210" s="102"/>
      <c r="HG210" s="103"/>
      <c r="HH210" s="97"/>
      <c r="HI210" s="104"/>
      <c r="HK210" s="3"/>
      <c r="HM210" s="99"/>
      <c r="HN210" s="100"/>
      <c r="HO210" s="92"/>
      <c r="HP210" s="3"/>
      <c r="HQ210" s="101"/>
      <c r="HR210" s="102"/>
      <c r="HS210" s="103"/>
      <c r="HT210" s="97"/>
      <c r="HU210" s="104"/>
      <c r="HW210" s="3"/>
      <c r="HY210" s="99"/>
      <c r="HZ210" s="100"/>
      <c r="IA210" s="92"/>
      <c r="IB210" s="3"/>
      <c r="IC210" s="101"/>
      <c r="ID210" s="102"/>
      <c r="IE210" s="103"/>
      <c r="IF210" s="97"/>
      <c r="IG210" s="104"/>
      <c r="II210" s="3"/>
      <c r="IK210" s="99"/>
      <c r="IL210" s="100"/>
      <c r="IM210" s="92"/>
      <c r="IN210" s="3"/>
      <c r="IO210" s="101"/>
      <c r="IP210" s="102"/>
      <c r="IQ210" s="103"/>
      <c r="IR210" s="97"/>
      <c r="IS210" s="104"/>
      <c r="IU210" s="3"/>
      <c r="IW210" s="99"/>
      <c r="IX210" s="100"/>
      <c r="IY210" s="92"/>
      <c r="IZ210" s="3"/>
      <c r="JA210" s="101"/>
      <c r="JB210" s="102"/>
      <c r="JC210" s="103"/>
      <c r="JD210" s="97"/>
      <c r="JE210" s="104"/>
      <c r="JG210" s="3"/>
      <c r="JI210" s="99"/>
      <c r="JJ210" s="100"/>
      <c r="JK210" s="92"/>
      <c r="JL210" s="3"/>
      <c r="JM210" s="101"/>
      <c r="JN210" s="102"/>
      <c r="JO210" s="103"/>
      <c r="JP210" s="97"/>
      <c r="JQ210" s="104"/>
      <c r="JS210" s="3"/>
      <c r="JU210" s="99"/>
      <c r="JV210" s="100"/>
      <c r="JW210" s="92"/>
      <c r="JX210" s="3"/>
      <c r="JY210" s="101"/>
      <c r="JZ210" s="102"/>
      <c r="KA210" s="103"/>
      <c r="KB210" s="97"/>
      <c r="KC210" s="104"/>
      <c r="KE210" s="3"/>
    </row>
    <row r="211" spans="1:291" ht="13.5" customHeight="1">
      <c r="A211" s="16"/>
      <c r="B211" s="2" t="s">
        <v>1170</v>
      </c>
      <c r="C211" s="2" t="s">
        <v>1171</v>
      </c>
      <c r="E211" s="99"/>
      <c r="F211" s="100"/>
      <c r="G211" s="92"/>
      <c r="H211" s="3"/>
      <c r="I211" s="101" t="s">
        <v>292</v>
      </c>
      <c r="J211" s="102"/>
      <c r="K211" s="103"/>
      <c r="L211" s="97"/>
      <c r="M211" s="104" t="s">
        <v>292</v>
      </c>
      <c r="O211" s="3"/>
      <c r="Q211" s="99"/>
      <c r="R211" s="100"/>
      <c r="S211" s="92"/>
      <c r="T211" s="3"/>
      <c r="U211" s="101" t="s">
        <v>292</v>
      </c>
      <c r="V211" s="102"/>
      <c r="W211" s="103"/>
      <c r="X211" s="97"/>
      <c r="Y211" s="104" t="s">
        <v>292</v>
      </c>
      <c r="AA211" s="3"/>
      <c r="AC211" s="99"/>
      <c r="AD211" s="100"/>
      <c r="AE211" s="92"/>
      <c r="AF211" s="3"/>
      <c r="AG211" s="101" t="s">
        <v>292</v>
      </c>
      <c r="AH211" s="102"/>
      <c r="AI211" s="103"/>
      <c r="AJ211" s="97"/>
      <c r="AK211" s="104" t="s">
        <v>292</v>
      </c>
      <c r="AM211" s="3"/>
      <c r="AO211" s="99"/>
      <c r="AP211" s="100"/>
      <c r="AQ211" s="92"/>
      <c r="AR211" s="3"/>
      <c r="AS211" s="101" t="s">
        <v>292</v>
      </c>
      <c r="AT211" s="102"/>
      <c r="AU211" s="103"/>
      <c r="AV211" s="97"/>
      <c r="AW211" s="104" t="s">
        <v>292</v>
      </c>
      <c r="AY211" s="3"/>
      <c r="BA211" s="99"/>
      <c r="BB211" s="100"/>
      <c r="BC211" s="92"/>
      <c r="BD211" s="3"/>
      <c r="BE211" s="101" t="s">
        <v>292</v>
      </c>
      <c r="BF211" s="102"/>
      <c r="BG211" s="103"/>
      <c r="BH211" s="97"/>
      <c r="BI211" s="104" t="s">
        <v>292</v>
      </c>
      <c r="BK211" s="3"/>
      <c r="BM211" s="99"/>
      <c r="BN211" s="100"/>
      <c r="BO211" s="92"/>
      <c r="BP211" s="3"/>
      <c r="BQ211" s="101" t="s">
        <v>292</v>
      </c>
      <c r="BR211" s="102"/>
      <c r="BS211" s="103"/>
      <c r="BT211" s="97"/>
      <c r="BU211" s="104" t="s">
        <v>292</v>
      </c>
      <c r="BW211" s="3"/>
      <c r="BY211" s="99"/>
      <c r="BZ211" s="100"/>
      <c r="CA211" s="92"/>
      <c r="CB211" s="3"/>
      <c r="CC211" s="101" t="s">
        <v>292</v>
      </c>
      <c r="CD211" s="102"/>
      <c r="CE211" s="103"/>
      <c r="CF211" s="97"/>
      <c r="CG211" s="104" t="s">
        <v>292</v>
      </c>
      <c r="CI211" s="3"/>
      <c r="CK211" s="99">
        <v>39814</v>
      </c>
      <c r="CL211" s="100" t="s">
        <v>443</v>
      </c>
      <c r="CM211" s="92">
        <v>39527</v>
      </c>
      <c r="CN211" s="3">
        <v>39812</v>
      </c>
      <c r="CO211" s="101" t="s">
        <v>1172</v>
      </c>
      <c r="CP211" s="102">
        <v>1972</v>
      </c>
      <c r="CQ211" s="103" t="s">
        <v>818</v>
      </c>
      <c r="CR211" s="97" t="s">
        <v>323</v>
      </c>
      <c r="CS211" s="104" t="s">
        <v>1173</v>
      </c>
      <c r="CU211" s="3"/>
      <c r="CW211" s="99">
        <v>39814</v>
      </c>
      <c r="CX211" s="100" t="s">
        <v>444</v>
      </c>
      <c r="CY211" s="92">
        <v>39527</v>
      </c>
      <c r="CZ211" s="3">
        <v>40010</v>
      </c>
      <c r="DA211" s="101" t="s">
        <v>1172</v>
      </c>
      <c r="DB211" s="102">
        <v>1972</v>
      </c>
      <c r="DC211" s="103" t="s">
        <v>818</v>
      </c>
      <c r="DD211" s="97" t="s">
        <v>323</v>
      </c>
      <c r="DE211" s="104" t="s">
        <v>1173</v>
      </c>
      <c r="DG211" s="3" t="s">
        <v>814</v>
      </c>
      <c r="DI211" s="99">
        <v>40179</v>
      </c>
      <c r="DJ211" s="100" t="s">
        <v>445</v>
      </c>
      <c r="DK211" s="92">
        <v>40142</v>
      </c>
      <c r="DL211" s="221">
        <v>40883</v>
      </c>
      <c r="DM211" s="101" t="s">
        <v>1174</v>
      </c>
      <c r="DN211" s="102">
        <v>1959</v>
      </c>
      <c r="DO211" s="103" t="s">
        <v>790</v>
      </c>
      <c r="DP211" s="97" t="s">
        <v>323</v>
      </c>
      <c r="DQ211" s="104" t="s">
        <v>1175</v>
      </c>
      <c r="DS211" s="3"/>
      <c r="DU211" s="90" t="str">
        <f t="shared" si="578"/>
        <v/>
      </c>
      <c r="DV211" s="91" t="str">
        <f t="shared" si="579"/>
        <v/>
      </c>
      <c r="DW211" s="92" t="str">
        <f>IF(DY211="","",DU$2)</f>
        <v/>
      </c>
      <c r="DX211" s="93" t="str">
        <f>IF(DY211="","",DU$3)</f>
        <v/>
      </c>
      <c r="DY211" s="94" t="str">
        <f t="shared" si="580"/>
        <v/>
      </c>
      <c r="DZ211" s="95" t="str">
        <f t="shared" si="581"/>
        <v/>
      </c>
      <c r="EA211" s="96" t="str">
        <f t="shared" si="582"/>
        <v/>
      </c>
      <c r="EB211" s="97"/>
      <c r="EC211" s="98" t="str">
        <f t="shared" si="583"/>
        <v/>
      </c>
      <c r="EE211" s="89"/>
      <c r="EG211" s="90" t="str">
        <f t="shared" si="564"/>
        <v/>
      </c>
      <c r="EH211" s="91" t="str">
        <f t="shared" si="565"/>
        <v/>
      </c>
      <c r="EI211" s="92" t="str">
        <f t="shared" si="584"/>
        <v/>
      </c>
      <c r="EJ211" s="93" t="str">
        <f t="shared" si="577"/>
        <v/>
      </c>
      <c r="EK211" s="94" t="str">
        <f t="shared" si="566"/>
        <v/>
      </c>
      <c r="EL211" s="95" t="str">
        <f t="shared" si="567"/>
        <v/>
      </c>
      <c r="EM211" s="96" t="str">
        <f t="shared" si="568"/>
        <v/>
      </c>
      <c r="EN211" s="97" t="str">
        <f t="shared" si="569"/>
        <v/>
      </c>
      <c r="EO211" s="98" t="str">
        <f t="shared" si="570"/>
        <v/>
      </c>
      <c r="EQ211" s="89"/>
      <c r="ES211" s="99"/>
      <c r="ET211" s="100"/>
      <c r="EU211" s="92"/>
      <c r="EV211" s="3"/>
      <c r="EW211" s="101"/>
      <c r="EX211" s="102"/>
      <c r="EY211" s="103"/>
      <c r="EZ211" s="97"/>
      <c r="FA211" s="104"/>
      <c r="FC211" s="3"/>
      <c r="FE211" s="90" t="str">
        <f t="shared" si="526"/>
        <v/>
      </c>
      <c r="FF211" s="91" t="str">
        <f t="shared" si="527"/>
        <v/>
      </c>
      <c r="FG211" s="92" t="str">
        <f t="shared" si="528"/>
        <v/>
      </c>
      <c r="FH211" s="93" t="str">
        <f t="shared" si="529"/>
        <v/>
      </c>
      <c r="FI211" s="94" t="str">
        <f t="shared" si="530"/>
        <v/>
      </c>
      <c r="FJ211" s="95" t="str">
        <f t="shared" si="531"/>
        <v/>
      </c>
      <c r="FK211" s="96" t="str">
        <f t="shared" si="532"/>
        <v/>
      </c>
      <c r="FL211" s="97" t="str">
        <f t="shared" si="533"/>
        <v/>
      </c>
      <c r="FM211" s="98" t="str">
        <f t="shared" si="534"/>
        <v/>
      </c>
      <c r="FO211" s="89"/>
      <c r="FP211" s="217"/>
      <c r="FQ211" s="90" t="str">
        <f>IF(FU211="","",#REF!)</f>
        <v/>
      </c>
      <c r="FR211" s="91" t="str">
        <f t="shared" si="571"/>
        <v/>
      </c>
      <c r="FS211" s="92"/>
      <c r="FT211" s="93"/>
      <c r="FU211" s="94" t="str">
        <f t="shared" si="572"/>
        <v/>
      </c>
      <c r="FV211" s="95" t="str">
        <f t="shared" si="573"/>
        <v/>
      </c>
      <c r="FW211" s="96" t="str">
        <f t="shared" si="574"/>
        <v/>
      </c>
      <c r="FX211" s="97" t="str">
        <f t="shared" si="575"/>
        <v/>
      </c>
      <c r="FY211" s="98" t="str">
        <f t="shared" si="576"/>
        <v/>
      </c>
      <c r="GA211" s="89"/>
      <c r="GB211" s="158"/>
      <c r="GC211" s="99"/>
      <c r="GD211" s="100"/>
      <c r="GE211" s="92"/>
      <c r="GF211" s="3"/>
      <c r="GG211" s="101"/>
      <c r="GH211" s="102"/>
      <c r="GI211" s="103"/>
      <c r="GJ211" s="97"/>
      <c r="GK211" s="104"/>
      <c r="GM211" s="3"/>
      <c r="GO211" s="99"/>
      <c r="GP211" s="100"/>
      <c r="GQ211" s="92"/>
      <c r="GR211" s="3"/>
      <c r="GS211" s="101"/>
      <c r="GT211" s="102"/>
      <c r="GU211" s="103"/>
      <c r="GV211" s="97"/>
      <c r="GW211" s="104"/>
      <c r="GY211" s="3"/>
      <c r="HA211" s="99"/>
      <c r="HB211" s="100"/>
      <c r="HC211" s="92"/>
      <c r="HD211" s="3"/>
      <c r="HE211" s="101"/>
      <c r="HF211" s="102"/>
      <c r="HG211" s="103"/>
      <c r="HH211" s="97"/>
      <c r="HI211" s="104"/>
      <c r="HK211" s="3"/>
      <c r="HM211" s="99"/>
      <c r="HN211" s="100"/>
      <c r="HO211" s="92"/>
      <c r="HP211" s="3"/>
      <c r="HQ211" s="101"/>
      <c r="HR211" s="102"/>
      <c r="HS211" s="103"/>
      <c r="HT211" s="97"/>
      <c r="HU211" s="104"/>
      <c r="HW211" s="3"/>
      <c r="HY211" s="99"/>
      <c r="HZ211" s="100"/>
      <c r="IA211" s="92"/>
      <c r="IB211" s="3"/>
      <c r="IC211" s="101"/>
      <c r="ID211" s="102"/>
      <c r="IE211" s="103"/>
      <c r="IF211" s="97"/>
      <c r="IG211" s="104"/>
      <c r="II211" s="3"/>
      <c r="IK211" s="99"/>
      <c r="IL211" s="100"/>
      <c r="IM211" s="92"/>
      <c r="IN211" s="3"/>
      <c r="IO211" s="101"/>
      <c r="IP211" s="102"/>
      <c r="IQ211" s="103"/>
      <c r="IR211" s="97"/>
      <c r="IS211" s="104"/>
      <c r="IU211" s="3"/>
      <c r="IW211" s="99"/>
      <c r="IX211" s="100"/>
      <c r="IY211" s="92"/>
      <c r="IZ211" s="3"/>
      <c r="JA211" s="101"/>
      <c r="JB211" s="102"/>
      <c r="JC211" s="103"/>
      <c r="JD211" s="97"/>
      <c r="JE211" s="104"/>
      <c r="JG211" s="3"/>
      <c r="JI211" s="99"/>
      <c r="JJ211" s="100"/>
      <c r="JK211" s="92"/>
      <c r="JL211" s="3"/>
      <c r="JM211" s="101"/>
      <c r="JN211" s="102"/>
      <c r="JO211" s="103"/>
      <c r="JP211" s="97"/>
      <c r="JQ211" s="104"/>
      <c r="JS211" s="3"/>
      <c r="JU211" s="99"/>
      <c r="JV211" s="100"/>
      <c r="JW211" s="92"/>
      <c r="JX211" s="3"/>
      <c r="JY211" s="101"/>
      <c r="JZ211" s="102"/>
      <c r="KA211" s="103"/>
      <c r="KB211" s="97"/>
      <c r="KC211" s="104"/>
      <c r="KE211" s="3"/>
    </row>
    <row r="212" spans="1:291" ht="13.5" customHeight="1">
      <c r="A212" s="16"/>
      <c r="B212" s="2" t="s">
        <v>1170</v>
      </c>
      <c r="C212" s="2" t="s">
        <v>1171</v>
      </c>
      <c r="E212" s="99"/>
      <c r="F212" s="100"/>
      <c r="G212" s="92"/>
      <c r="H212" s="3"/>
      <c r="I212" s="101" t="s">
        <v>292</v>
      </c>
      <c r="J212" s="102"/>
      <c r="K212" s="103"/>
      <c r="L212" s="97"/>
      <c r="M212" s="104" t="s">
        <v>292</v>
      </c>
      <c r="O212" s="3"/>
      <c r="Q212" s="99"/>
      <c r="R212" s="100"/>
      <c r="S212" s="92"/>
      <c r="T212" s="3"/>
      <c r="U212" s="101" t="s">
        <v>292</v>
      </c>
      <c r="V212" s="102"/>
      <c r="W212" s="103"/>
      <c r="X212" s="97"/>
      <c r="Y212" s="104" t="s">
        <v>292</v>
      </c>
      <c r="AA212" s="3"/>
      <c r="AC212" s="99"/>
      <c r="AD212" s="100"/>
      <c r="AE212" s="92"/>
      <c r="AF212" s="3"/>
      <c r="AG212" s="101" t="s">
        <v>292</v>
      </c>
      <c r="AH212" s="102"/>
      <c r="AI212" s="103"/>
      <c r="AJ212" s="97"/>
      <c r="AK212" s="104" t="s">
        <v>292</v>
      </c>
      <c r="AM212" s="3"/>
      <c r="AO212" s="99"/>
      <c r="AP212" s="100"/>
      <c r="AQ212" s="92"/>
      <c r="AR212" s="3"/>
      <c r="AS212" s="101" t="s">
        <v>292</v>
      </c>
      <c r="AT212" s="102"/>
      <c r="AU212" s="103"/>
      <c r="AV212" s="97"/>
      <c r="AW212" s="104" t="s">
        <v>292</v>
      </c>
      <c r="AY212" s="3"/>
      <c r="BA212" s="99"/>
      <c r="BB212" s="100"/>
      <c r="BC212" s="92"/>
      <c r="BD212" s="3"/>
      <c r="BE212" s="101" t="s">
        <v>292</v>
      </c>
      <c r="BF212" s="102"/>
      <c r="BG212" s="103"/>
      <c r="BH212" s="97"/>
      <c r="BI212" s="104" t="s">
        <v>292</v>
      </c>
      <c r="BK212" s="3"/>
      <c r="BM212" s="99"/>
      <c r="BN212" s="100"/>
      <c r="BO212" s="92"/>
      <c r="BP212" s="3"/>
      <c r="BQ212" s="101" t="s">
        <v>292</v>
      </c>
      <c r="BR212" s="102"/>
      <c r="BS212" s="103"/>
      <c r="BT212" s="97"/>
      <c r="BU212" s="104" t="s">
        <v>292</v>
      </c>
      <c r="BW212" s="3"/>
      <c r="BY212" s="99"/>
      <c r="BZ212" s="100"/>
      <c r="CA212" s="92"/>
      <c r="CB212" s="3"/>
      <c r="CC212" s="101" t="s">
        <v>292</v>
      </c>
      <c r="CD212" s="102"/>
      <c r="CE212" s="103"/>
      <c r="CF212" s="97"/>
      <c r="CG212" s="104" t="s">
        <v>292</v>
      </c>
      <c r="CI212" s="3"/>
      <c r="CK212" s="99"/>
      <c r="CL212" s="100"/>
      <c r="CM212" s="92"/>
      <c r="CN212" s="3"/>
      <c r="CO212" s="101" t="s">
        <v>292</v>
      </c>
      <c r="CP212" s="102"/>
      <c r="CQ212" s="103"/>
      <c r="CR212" s="97"/>
      <c r="CS212" s="104" t="s">
        <v>292</v>
      </c>
      <c r="CU212" s="3"/>
      <c r="CW212" s="99">
        <v>40179</v>
      </c>
      <c r="CX212" s="100" t="s">
        <v>444</v>
      </c>
      <c r="CY212" s="92">
        <v>40011</v>
      </c>
      <c r="CZ212" s="3">
        <v>40142</v>
      </c>
      <c r="DA212" s="101" t="s">
        <v>1174</v>
      </c>
      <c r="DB212" s="102">
        <v>1959</v>
      </c>
      <c r="DC212" s="103" t="s">
        <v>790</v>
      </c>
      <c r="DD212" s="97" t="s">
        <v>323</v>
      </c>
      <c r="DE212" s="104" t="s">
        <v>1175</v>
      </c>
      <c r="DG212" s="3"/>
      <c r="DI212" s="99"/>
      <c r="DJ212" s="100"/>
      <c r="DK212" s="92"/>
      <c r="DL212" s="3"/>
      <c r="DM212" s="101" t="s">
        <v>292</v>
      </c>
      <c r="DN212" s="102"/>
      <c r="DO212" s="103"/>
      <c r="DP212" s="97"/>
      <c r="DQ212" s="104" t="s">
        <v>292</v>
      </c>
      <c r="DS212" s="3"/>
      <c r="DU212" s="90" t="str">
        <f t="shared" si="578"/>
        <v/>
      </c>
      <c r="DV212" s="91" t="str">
        <f t="shared" si="579"/>
        <v/>
      </c>
      <c r="DW212" s="92" t="str">
        <f>IF(DY212="","",DU$2)</f>
        <v/>
      </c>
      <c r="DX212" s="93" t="str">
        <f>IF(DY212="","",DU$3)</f>
        <v/>
      </c>
      <c r="DY212" s="94" t="str">
        <f t="shared" si="580"/>
        <v/>
      </c>
      <c r="DZ212" s="95" t="str">
        <f t="shared" si="581"/>
        <v/>
      </c>
      <c r="EA212" s="96" t="str">
        <f t="shared" si="582"/>
        <v/>
      </c>
      <c r="EB212" s="97"/>
      <c r="EC212" s="98" t="str">
        <f t="shared" si="583"/>
        <v/>
      </c>
      <c r="EE212" s="89"/>
      <c r="EG212" s="90" t="str">
        <f t="shared" si="564"/>
        <v/>
      </c>
      <c r="EH212" s="91" t="str">
        <f t="shared" si="565"/>
        <v/>
      </c>
      <c r="EI212" s="92" t="str">
        <f t="shared" si="584"/>
        <v/>
      </c>
      <c r="EJ212" s="93" t="str">
        <f t="shared" si="577"/>
        <v/>
      </c>
      <c r="EK212" s="94" t="str">
        <f t="shared" si="566"/>
        <v/>
      </c>
      <c r="EL212" s="95" t="str">
        <f t="shared" si="567"/>
        <v/>
      </c>
      <c r="EM212" s="96" t="str">
        <f t="shared" si="568"/>
        <v/>
      </c>
      <c r="EN212" s="97" t="str">
        <f t="shared" si="569"/>
        <v/>
      </c>
      <c r="EO212" s="98" t="str">
        <f t="shared" si="570"/>
        <v/>
      </c>
      <c r="EQ212" s="89"/>
      <c r="ES212" s="99"/>
      <c r="ET212" s="100"/>
      <c r="EU212" s="92"/>
      <c r="EV212" s="3"/>
      <c r="EW212" s="101"/>
      <c r="EX212" s="102"/>
      <c r="EY212" s="103"/>
      <c r="EZ212" s="97"/>
      <c r="FA212" s="104"/>
      <c r="FC212" s="3"/>
      <c r="FE212" s="90" t="str">
        <f t="shared" si="526"/>
        <v/>
      </c>
      <c r="FF212" s="91" t="str">
        <f t="shared" si="527"/>
        <v/>
      </c>
      <c r="FG212" s="92" t="str">
        <f t="shared" si="528"/>
        <v/>
      </c>
      <c r="FH212" s="93" t="str">
        <f t="shared" si="529"/>
        <v/>
      </c>
      <c r="FI212" s="94" t="str">
        <f t="shared" si="530"/>
        <v/>
      </c>
      <c r="FJ212" s="95" t="str">
        <f t="shared" si="531"/>
        <v/>
      </c>
      <c r="FK212" s="96" t="str">
        <f t="shared" si="532"/>
        <v/>
      </c>
      <c r="FL212" s="97" t="str">
        <f t="shared" si="533"/>
        <v/>
      </c>
      <c r="FM212" s="98" t="str">
        <f t="shared" si="534"/>
        <v/>
      </c>
      <c r="FO212" s="89"/>
      <c r="FP212" s="217"/>
      <c r="FQ212" s="90" t="str">
        <f>IF(FU212="","",#REF!)</f>
        <v/>
      </c>
      <c r="FR212" s="91" t="str">
        <f t="shared" si="571"/>
        <v/>
      </c>
      <c r="FS212" s="92"/>
      <c r="FT212" s="93"/>
      <c r="FU212" s="94" t="str">
        <f t="shared" si="572"/>
        <v/>
      </c>
      <c r="FV212" s="95" t="str">
        <f t="shared" si="573"/>
        <v/>
      </c>
      <c r="FW212" s="96" t="str">
        <f t="shared" si="574"/>
        <v/>
      </c>
      <c r="FX212" s="97" t="str">
        <f t="shared" si="575"/>
        <v/>
      </c>
      <c r="FY212" s="98" t="str">
        <f t="shared" si="576"/>
        <v/>
      </c>
      <c r="GA212" s="89"/>
      <c r="GB212" s="158"/>
      <c r="GC212" s="99"/>
      <c r="GD212" s="100"/>
      <c r="GE212" s="92"/>
      <c r="GF212" s="3"/>
      <c r="GG212" s="101"/>
      <c r="GH212" s="102"/>
      <c r="GI212" s="103"/>
      <c r="GJ212" s="97"/>
      <c r="GK212" s="104"/>
      <c r="GM212" s="3"/>
      <c r="GO212" s="99"/>
      <c r="GP212" s="100"/>
      <c r="GQ212" s="92"/>
      <c r="GR212" s="3"/>
      <c r="GS212" s="101"/>
      <c r="GT212" s="102"/>
      <c r="GU212" s="103"/>
      <c r="GV212" s="97"/>
      <c r="GW212" s="104"/>
      <c r="GY212" s="3"/>
      <c r="HA212" s="99"/>
      <c r="HB212" s="100"/>
      <c r="HC212" s="92"/>
      <c r="HD212" s="3"/>
      <c r="HE212" s="101"/>
      <c r="HF212" s="102"/>
      <c r="HG212" s="103"/>
      <c r="HH212" s="97"/>
      <c r="HI212" s="104"/>
      <c r="HK212" s="3"/>
      <c r="HM212" s="99"/>
      <c r="HN212" s="100"/>
      <c r="HO212" s="92"/>
      <c r="HP212" s="3"/>
      <c r="HQ212" s="101"/>
      <c r="HR212" s="102"/>
      <c r="HS212" s="103"/>
      <c r="HT212" s="97"/>
      <c r="HU212" s="104"/>
      <c r="HW212" s="3"/>
      <c r="HY212" s="99"/>
      <c r="HZ212" s="100"/>
      <c r="IA212" s="92"/>
      <c r="IB212" s="3"/>
      <c r="IC212" s="101"/>
      <c r="ID212" s="102"/>
      <c r="IE212" s="103"/>
      <c r="IF212" s="97"/>
      <c r="IG212" s="104"/>
      <c r="II212" s="3"/>
      <c r="IK212" s="99"/>
      <c r="IL212" s="100"/>
      <c r="IM212" s="92"/>
      <c r="IN212" s="3"/>
      <c r="IO212" s="101"/>
      <c r="IP212" s="102"/>
      <c r="IQ212" s="103"/>
      <c r="IR212" s="97"/>
      <c r="IS212" s="104"/>
      <c r="IU212" s="3"/>
      <c r="IW212" s="99"/>
      <c r="IX212" s="100"/>
      <c r="IY212" s="92"/>
      <c r="IZ212" s="3"/>
      <c r="JA212" s="101"/>
      <c r="JB212" s="102"/>
      <c r="JC212" s="103"/>
      <c r="JD212" s="97"/>
      <c r="JE212" s="104"/>
      <c r="JG212" s="3"/>
      <c r="JI212" s="99"/>
      <c r="JJ212" s="100"/>
      <c r="JK212" s="92"/>
      <c r="JL212" s="3"/>
      <c r="JM212" s="101"/>
      <c r="JN212" s="102"/>
      <c r="JO212" s="103"/>
      <c r="JP212" s="97"/>
      <c r="JQ212" s="104"/>
      <c r="JS212" s="3"/>
      <c r="JU212" s="99"/>
      <c r="JV212" s="100"/>
      <c r="JW212" s="92"/>
      <c r="JX212" s="3"/>
      <c r="JY212" s="101"/>
      <c r="JZ212" s="102"/>
      <c r="KA212" s="103"/>
      <c r="KB212" s="97"/>
      <c r="KC212" s="104"/>
      <c r="KE212" s="3"/>
    </row>
    <row r="213" spans="1:291" ht="13.5" customHeight="1">
      <c r="A213" s="16"/>
      <c r="B213" s="2" t="s">
        <v>1630</v>
      </c>
      <c r="E213" s="99"/>
      <c r="F213" s="100"/>
      <c r="G213" s="92"/>
      <c r="H213" s="3"/>
      <c r="I213" s="101"/>
      <c r="J213" s="102"/>
      <c r="K213" s="103"/>
      <c r="L213" s="97"/>
      <c r="M213" s="104"/>
      <c r="O213" s="3"/>
      <c r="Q213" s="99"/>
      <c r="R213" s="100"/>
      <c r="S213" s="92"/>
      <c r="T213" s="3"/>
      <c r="U213" s="101"/>
      <c r="V213" s="102"/>
      <c r="W213" s="103"/>
      <c r="X213" s="97"/>
      <c r="Y213" s="104"/>
      <c r="AA213" s="3"/>
      <c r="AC213" s="99"/>
      <c r="AD213" s="100"/>
      <c r="AE213" s="92"/>
      <c r="AF213" s="3"/>
      <c r="AG213" s="101"/>
      <c r="AH213" s="102"/>
      <c r="AI213" s="103"/>
      <c r="AJ213" s="97"/>
      <c r="AK213" s="104"/>
      <c r="AM213" s="3"/>
      <c r="AO213" s="99"/>
      <c r="AP213" s="100"/>
      <c r="AQ213" s="92"/>
      <c r="AR213" s="3"/>
      <c r="AS213" s="101"/>
      <c r="AT213" s="102"/>
      <c r="AU213" s="103"/>
      <c r="AV213" s="97"/>
      <c r="AW213" s="104"/>
      <c r="AY213" s="3"/>
      <c r="BA213" s="99"/>
      <c r="BB213" s="100"/>
      <c r="BC213" s="92"/>
      <c r="BD213" s="3"/>
      <c r="BE213" s="101"/>
      <c r="BF213" s="102"/>
      <c r="BG213" s="103"/>
      <c r="BH213" s="97"/>
      <c r="BI213" s="104"/>
      <c r="BK213" s="3"/>
      <c r="BM213" s="99"/>
      <c r="BN213" s="100"/>
      <c r="BO213" s="92"/>
      <c r="BP213" s="3"/>
      <c r="BQ213" s="101"/>
      <c r="BR213" s="102"/>
      <c r="BS213" s="103"/>
      <c r="BT213" s="97"/>
      <c r="BU213" s="104"/>
      <c r="BW213" s="3"/>
      <c r="BY213" s="99"/>
      <c r="BZ213" s="100"/>
      <c r="CA213" s="92"/>
      <c r="CB213" s="3"/>
      <c r="CC213" s="101"/>
      <c r="CD213" s="102"/>
      <c r="CE213" s="103"/>
      <c r="CF213" s="97"/>
      <c r="CG213" s="104"/>
      <c r="CI213" s="3"/>
      <c r="CK213" s="99"/>
      <c r="CL213" s="100"/>
      <c r="CM213" s="92"/>
      <c r="CN213" s="3"/>
      <c r="CO213" s="101"/>
      <c r="CP213" s="102"/>
      <c r="CQ213" s="103"/>
      <c r="CR213" s="97"/>
      <c r="CS213" s="104"/>
      <c r="CU213" s="3"/>
      <c r="CW213" s="99"/>
      <c r="CX213" s="100"/>
      <c r="CY213" s="92"/>
      <c r="CZ213" s="3"/>
      <c r="DA213" s="101"/>
      <c r="DB213" s="102"/>
      <c r="DC213" s="103"/>
      <c r="DD213" s="97"/>
      <c r="DE213" s="104"/>
      <c r="DG213" s="3"/>
      <c r="DI213" s="99"/>
      <c r="DJ213" s="100"/>
      <c r="DK213" s="92"/>
      <c r="DL213" s="3"/>
      <c r="DM213" s="101"/>
      <c r="DN213" s="102"/>
      <c r="DO213" s="103"/>
      <c r="DP213" s="97"/>
      <c r="DQ213" s="104"/>
      <c r="DS213" s="3"/>
      <c r="DU213" s="90"/>
      <c r="DV213" s="91"/>
      <c r="DW213" s="92"/>
      <c r="DX213" s="3"/>
      <c r="DY213" s="94"/>
      <c r="DZ213" s="95"/>
      <c r="EA213" s="96"/>
      <c r="EB213" s="97"/>
      <c r="EC213" s="98"/>
      <c r="EE213" s="3"/>
      <c r="EG213" s="90" t="str">
        <f t="shared" si="564"/>
        <v/>
      </c>
      <c r="EH213" s="91" t="str">
        <f t="shared" si="565"/>
        <v/>
      </c>
      <c r="EI213" s="92" t="str">
        <f t="shared" si="584"/>
        <v/>
      </c>
      <c r="EJ213" s="93" t="str">
        <f t="shared" si="577"/>
        <v/>
      </c>
      <c r="EK213" s="94" t="str">
        <f t="shared" si="566"/>
        <v/>
      </c>
      <c r="EL213" s="95" t="str">
        <f t="shared" si="567"/>
        <v/>
      </c>
      <c r="EM213" s="96" t="str">
        <f t="shared" si="568"/>
        <v/>
      </c>
      <c r="EN213" s="97" t="str">
        <f t="shared" si="569"/>
        <v/>
      </c>
      <c r="EO213" s="98" t="str">
        <f t="shared" si="570"/>
        <v/>
      </c>
      <c r="EQ213" s="89"/>
      <c r="ES213" s="99"/>
      <c r="ET213" s="100"/>
      <c r="EU213" s="92"/>
      <c r="EV213" s="3"/>
      <c r="EW213" s="101"/>
      <c r="EX213" s="102"/>
      <c r="EY213" s="103"/>
      <c r="EZ213" s="97"/>
      <c r="FA213" s="104"/>
      <c r="FC213" s="3"/>
      <c r="FE213" s="90">
        <f t="shared" si="526"/>
        <v>45291</v>
      </c>
      <c r="FF213" s="91" t="str">
        <f t="shared" si="527"/>
        <v>De Croo I</v>
      </c>
      <c r="FG213" s="92">
        <f t="shared" si="528"/>
        <v>44105</v>
      </c>
      <c r="FH213" s="93">
        <f t="shared" si="529"/>
        <v>45291</v>
      </c>
      <c r="FI213" s="94" t="str">
        <f t="shared" si="530"/>
        <v>Thomas Dermine</v>
      </c>
      <c r="FJ213" s="95" t="str">
        <f t="shared" si="531"/>
        <v>1986</v>
      </c>
      <c r="FK213" s="96" t="str">
        <f t="shared" si="532"/>
        <v>male</v>
      </c>
      <c r="FL213" s="97" t="str">
        <f t="shared" si="533"/>
        <v>be_ps01</v>
      </c>
      <c r="FM213" s="98" t="str">
        <f t="shared" si="534"/>
        <v>Dermine_Thomas_1986</v>
      </c>
      <c r="FO213" s="89"/>
      <c r="FP213" s="217" t="s">
        <v>1635</v>
      </c>
      <c r="FQ213" s="90" t="str">
        <f>IF(FU213="","",#REF!)</f>
        <v/>
      </c>
      <c r="FR213" s="91" t="str">
        <f t="shared" si="571"/>
        <v/>
      </c>
      <c r="FS213" s="92"/>
      <c r="FT213" s="93"/>
      <c r="FU213" s="94" t="str">
        <f t="shared" si="572"/>
        <v/>
      </c>
      <c r="FV213" s="95" t="str">
        <f t="shared" si="573"/>
        <v/>
      </c>
      <c r="FW213" s="96" t="str">
        <f t="shared" si="574"/>
        <v/>
      </c>
      <c r="FX213" s="97" t="str">
        <f t="shared" si="575"/>
        <v/>
      </c>
      <c r="FY213" s="98" t="str">
        <f t="shared" si="576"/>
        <v/>
      </c>
      <c r="GA213" s="89"/>
      <c r="GB213" s="158"/>
      <c r="GC213" s="99"/>
      <c r="GD213" s="100"/>
      <c r="GE213" s="92"/>
      <c r="GF213" s="3"/>
      <c r="GG213" s="101"/>
      <c r="GH213" s="102"/>
      <c r="GI213" s="103"/>
      <c r="GJ213" s="97"/>
      <c r="GK213" s="104"/>
      <c r="GM213" s="3"/>
      <c r="GO213" s="99"/>
      <c r="GP213" s="100"/>
      <c r="GQ213" s="92"/>
      <c r="GR213" s="3"/>
      <c r="GS213" s="101"/>
      <c r="GT213" s="102"/>
      <c r="GU213" s="103"/>
      <c r="GV213" s="97"/>
      <c r="GW213" s="104"/>
      <c r="GY213" s="3"/>
      <c r="HA213" s="99"/>
      <c r="HB213" s="100"/>
      <c r="HC213" s="92"/>
      <c r="HD213" s="3"/>
      <c r="HE213" s="101"/>
      <c r="HF213" s="102"/>
      <c r="HG213" s="103"/>
      <c r="HH213" s="97"/>
      <c r="HI213" s="104"/>
      <c r="HK213" s="3"/>
      <c r="HM213" s="99"/>
      <c r="HN213" s="100"/>
      <c r="HO213" s="92"/>
      <c r="HP213" s="3"/>
      <c r="HQ213" s="101"/>
      <c r="HR213" s="102"/>
      <c r="HS213" s="103"/>
      <c r="HT213" s="97"/>
      <c r="HU213" s="104"/>
      <c r="HW213" s="3"/>
      <c r="HY213" s="99"/>
      <c r="HZ213" s="100"/>
      <c r="IA213" s="92"/>
      <c r="IB213" s="3"/>
      <c r="IC213" s="101"/>
      <c r="ID213" s="102"/>
      <c r="IE213" s="103"/>
      <c r="IF213" s="97"/>
      <c r="IG213" s="104"/>
      <c r="II213" s="3"/>
      <c r="IK213" s="99"/>
      <c r="IL213" s="100"/>
      <c r="IM213" s="92"/>
      <c r="IN213" s="3"/>
      <c r="IO213" s="101"/>
      <c r="IP213" s="102"/>
      <c r="IQ213" s="103"/>
      <c r="IR213" s="97"/>
      <c r="IS213" s="104"/>
      <c r="IU213" s="3"/>
      <c r="IW213" s="99"/>
      <c r="IX213" s="100"/>
      <c r="IY213" s="92"/>
      <c r="IZ213" s="3"/>
      <c r="JA213" s="101"/>
      <c r="JB213" s="102"/>
      <c r="JC213" s="103"/>
      <c r="JD213" s="97"/>
      <c r="JE213" s="104"/>
      <c r="JG213" s="3"/>
      <c r="JI213" s="99"/>
      <c r="JJ213" s="100"/>
      <c r="JK213" s="92"/>
      <c r="JL213" s="3"/>
      <c r="JM213" s="101"/>
      <c r="JN213" s="102"/>
      <c r="JO213" s="103"/>
      <c r="JP213" s="97"/>
      <c r="JQ213" s="104"/>
      <c r="JS213" s="3"/>
      <c r="JU213" s="99"/>
      <c r="JV213" s="100"/>
      <c r="JW213" s="92"/>
      <c r="JX213" s="3"/>
      <c r="JY213" s="101"/>
      <c r="JZ213" s="102"/>
      <c r="KA213" s="103"/>
      <c r="KB213" s="97"/>
      <c r="KC213" s="104"/>
      <c r="KE213" s="3"/>
    </row>
    <row r="214" spans="1:291" ht="13.5" customHeight="1">
      <c r="A214" s="16"/>
      <c r="B214" s="2" t="s">
        <v>1121</v>
      </c>
      <c r="D214" s="2" t="s">
        <v>1122</v>
      </c>
      <c r="E214" s="99"/>
      <c r="F214" s="100"/>
      <c r="G214" s="92"/>
      <c r="H214" s="3"/>
      <c r="I214" s="101" t="s">
        <v>292</v>
      </c>
      <c r="J214" s="102"/>
      <c r="K214" s="103"/>
      <c r="L214" s="97"/>
      <c r="M214" s="104" t="s">
        <v>292</v>
      </c>
      <c r="O214" s="3"/>
      <c r="Q214" s="99"/>
      <c r="R214" s="100"/>
      <c r="S214" s="92"/>
      <c r="T214" s="3"/>
      <c r="U214" s="101" t="s">
        <v>292</v>
      </c>
      <c r="V214" s="102"/>
      <c r="W214" s="103"/>
      <c r="X214" s="97"/>
      <c r="Y214" s="104" t="s">
        <v>292</v>
      </c>
      <c r="AA214" s="3"/>
      <c r="AC214" s="99"/>
      <c r="AD214" s="100"/>
      <c r="AE214" s="92"/>
      <c r="AF214" s="3"/>
      <c r="AG214" s="101" t="s">
        <v>292</v>
      </c>
      <c r="AH214" s="102"/>
      <c r="AI214" s="103"/>
      <c r="AJ214" s="97"/>
      <c r="AK214" s="104" t="s">
        <v>292</v>
      </c>
      <c r="AM214" s="3"/>
      <c r="AO214" s="99"/>
      <c r="AP214" s="100"/>
      <c r="AQ214" s="92"/>
      <c r="AR214" s="3"/>
      <c r="AS214" s="101" t="s">
        <v>292</v>
      </c>
      <c r="AT214" s="102"/>
      <c r="AU214" s="103"/>
      <c r="AV214" s="97"/>
      <c r="AW214" s="104" t="s">
        <v>292</v>
      </c>
      <c r="AY214" s="3"/>
      <c r="BA214" s="99"/>
      <c r="BB214" s="100"/>
      <c r="BC214" s="92"/>
      <c r="BD214" s="3"/>
      <c r="BE214" s="101" t="s">
        <v>292</v>
      </c>
      <c r="BF214" s="102"/>
      <c r="BG214" s="103"/>
      <c r="BH214" s="97"/>
      <c r="BI214" s="104" t="s">
        <v>292</v>
      </c>
      <c r="BK214" s="3"/>
      <c r="BM214" s="99">
        <v>37987</v>
      </c>
      <c r="BN214" s="100" t="s">
        <v>441</v>
      </c>
      <c r="BO214" s="92">
        <v>37814</v>
      </c>
      <c r="BP214" s="3">
        <v>39437</v>
      </c>
      <c r="BQ214" s="101" t="s">
        <v>990</v>
      </c>
      <c r="BR214" s="102">
        <v>1973</v>
      </c>
      <c r="BS214" s="103" t="s">
        <v>790</v>
      </c>
      <c r="BT214" s="97" t="s">
        <v>303</v>
      </c>
      <c r="BU214" s="104" t="s">
        <v>991</v>
      </c>
      <c r="BW214" s="3"/>
      <c r="BY214" s="99"/>
      <c r="BZ214" s="100"/>
      <c r="CA214" s="92"/>
      <c r="CB214" s="3"/>
      <c r="CC214" s="101" t="s">
        <v>292</v>
      </c>
      <c r="CD214" s="102"/>
      <c r="CE214" s="103"/>
      <c r="CF214" s="97"/>
      <c r="CG214" s="104" t="s">
        <v>292</v>
      </c>
      <c r="CI214" s="3"/>
      <c r="CK214" s="99"/>
      <c r="CL214" s="100"/>
      <c r="CM214" s="92"/>
      <c r="CN214" s="3"/>
      <c r="CO214" s="101" t="s">
        <v>292</v>
      </c>
      <c r="CP214" s="102"/>
      <c r="CQ214" s="103"/>
      <c r="CR214" s="97"/>
      <c r="CS214" s="104" t="s">
        <v>292</v>
      </c>
      <c r="CU214" s="3"/>
      <c r="CW214" s="99"/>
      <c r="CX214" s="100"/>
      <c r="CY214" s="92"/>
      <c r="CZ214" s="3"/>
      <c r="DA214" s="101" t="s">
        <v>292</v>
      </c>
      <c r="DB214" s="102"/>
      <c r="DC214" s="103"/>
      <c r="DD214" s="97"/>
      <c r="DE214" s="104" t="s">
        <v>292</v>
      </c>
      <c r="DG214" s="3"/>
      <c r="DI214" s="99"/>
      <c r="DJ214" s="100"/>
      <c r="DK214" s="92"/>
      <c r="DL214" s="4"/>
      <c r="DM214" s="101" t="s">
        <v>292</v>
      </c>
      <c r="DN214" s="102"/>
      <c r="DO214" s="103"/>
      <c r="DP214" s="97"/>
      <c r="DQ214" s="104" t="s">
        <v>292</v>
      </c>
      <c r="DS214" s="3"/>
      <c r="DU214" s="90" t="str">
        <f>IF(DY214="","",DU$3)</f>
        <v/>
      </c>
      <c r="DV214" s="91" t="str">
        <f>IF(DY214="","",DU$1)</f>
        <v/>
      </c>
      <c r="DW214" s="92" t="str">
        <f>IF(DY214="","",DU$2)</f>
        <v/>
      </c>
      <c r="DX214" s="93" t="str">
        <f>IF(DY214="","",DU$3)</f>
        <v/>
      </c>
      <c r="DY214" s="94" t="str">
        <f>IF(EF214="","",IF(ISNUMBER(SEARCH(":",EF214)),MID(EF214,FIND(":",EF214)+2,FIND("(",EF214)-FIND(":",EF214)-3),LEFT(EF214,FIND("(",EF214)-2)))</f>
        <v/>
      </c>
      <c r="DZ214" s="95" t="str">
        <f>IF(EF214="","",MID(EF214,FIND("(",EF214)+1,4))</f>
        <v/>
      </c>
      <c r="EA214" s="96" t="str">
        <f>IF(ISNUMBER(SEARCH("*female*",EF214)),"female",IF(ISNUMBER(SEARCH("*male*",EF214)),"male",""))</f>
        <v/>
      </c>
      <c r="EB214" s="97" t="s">
        <v>292</v>
      </c>
      <c r="EC214" s="98" t="str">
        <f>IF(DY214="","",(MID(DY214,(SEARCH("^^",SUBSTITUTE(DY214," ","^^",LEN(DY214)-LEN(SUBSTITUTE(DY214," ","")))))+1,99)&amp;"_"&amp;LEFT(DY214,FIND(" ",DY214)-1)&amp;"_"&amp;DZ214))</f>
        <v/>
      </c>
      <c r="EE214" s="89"/>
      <c r="EG214" s="90" t="str">
        <f t="shared" si="564"/>
        <v/>
      </c>
      <c r="EH214" s="91" t="str">
        <f t="shared" si="565"/>
        <v/>
      </c>
      <c r="EI214" s="92" t="str">
        <f t="shared" si="584"/>
        <v/>
      </c>
      <c r="EJ214" s="93" t="str">
        <f t="shared" si="577"/>
        <v/>
      </c>
      <c r="EK214" s="94" t="str">
        <f t="shared" si="566"/>
        <v/>
      </c>
      <c r="EL214" s="95" t="str">
        <f t="shared" si="567"/>
        <v/>
      </c>
      <c r="EM214" s="96" t="str">
        <f t="shared" si="568"/>
        <v/>
      </c>
      <c r="EN214" s="97" t="str">
        <f t="shared" si="569"/>
        <v/>
      </c>
      <c r="EO214" s="98" t="str">
        <f t="shared" si="570"/>
        <v/>
      </c>
      <c r="EQ214" s="89"/>
      <c r="ES214" s="99"/>
      <c r="ET214" s="100"/>
      <c r="EU214" s="92"/>
      <c r="EV214" s="3"/>
      <c r="EW214" s="101"/>
      <c r="EX214" s="102"/>
      <c r="EY214" s="103"/>
      <c r="EZ214" s="97"/>
      <c r="FA214" s="104"/>
      <c r="FC214" s="3"/>
      <c r="FE214" s="90" t="str">
        <f t="shared" si="526"/>
        <v/>
      </c>
      <c r="FF214" s="91" t="str">
        <f t="shared" si="527"/>
        <v/>
      </c>
      <c r="FG214" s="92" t="str">
        <f t="shared" si="528"/>
        <v/>
      </c>
      <c r="FH214" s="93" t="str">
        <f t="shared" si="529"/>
        <v/>
      </c>
      <c r="FI214" s="94" t="str">
        <f t="shared" si="530"/>
        <v/>
      </c>
      <c r="FJ214" s="95" t="str">
        <f t="shared" si="531"/>
        <v/>
      </c>
      <c r="FK214" s="96" t="str">
        <f t="shared" si="532"/>
        <v/>
      </c>
      <c r="FL214" s="97" t="str">
        <f t="shared" si="533"/>
        <v/>
      </c>
      <c r="FM214" s="98" t="str">
        <f t="shared" si="534"/>
        <v/>
      </c>
      <c r="FO214" s="89"/>
      <c r="FP214" s="217"/>
      <c r="FQ214" s="90" t="str">
        <f>IF(FU214="","",#REF!)</f>
        <v/>
      </c>
      <c r="FR214" s="91" t="str">
        <f t="shared" si="571"/>
        <v/>
      </c>
      <c r="FS214" s="92"/>
      <c r="FT214" s="93"/>
      <c r="FU214" s="94" t="str">
        <f t="shared" si="572"/>
        <v/>
      </c>
      <c r="FV214" s="95" t="str">
        <f t="shared" si="573"/>
        <v/>
      </c>
      <c r="FW214" s="96" t="str">
        <f t="shared" si="574"/>
        <v/>
      </c>
      <c r="FX214" s="97" t="str">
        <f t="shared" si="575"/>
        <v/>
      </c>
      <c r="FY214" s="98" t="str">
        <f t="shared" si="576"/>
        <v/>
      </c>
      <c r="GA214" s="89"/>
      <c r="GB214" s="158"/>
      <c r="GC214" s="99"/>
      <c r="GD214" s="100"/>
      <c r="GE214" s="92"/>
      <c r="GF214" s="3"/>
      <c r="GG214" s="101"/>
      <c r="GH214" s="102"/>
      <c r="GI214" s="103"/>
      <c r="GJ214" s="97"/>
      <c r="GK214" s="104"/>
      <c r="GM214" s="3"/>
      <c r="GO214" s="99"/>
      <c r="GP214" s="100"/>
      <c r="GQ214" s="92"/>
      <c r="GR214" s="3"/>
      <c r="GS214" s="101"/>
      <c r="GT214" s="102"/>
      <c r="GU214" s="103"/>
      <c r="GV214" s="97"/>
      <c r="GW214" s="104"/>
      <c r="GY214" s="3"/>
      <c r="HA214" s="99"/>
      <c r="HB214" s="100"/>
      <c r="HC214" s="92"/>
      <c r="HD214" s="3"/>
      <c r="HE214" s="101"/>
      <c r="HF214" s="102"/>
      <c r="HG214" s="103"/>
      <c r="HH214" s="97"/>
      <c r="HI214" s="104"/>
      <c r="HK214" s="3"/>
      <c r="HM214" s="99"/>
      <c r="HN214" s="100"/>
      <c r="HO214" s="92"/>
      <c r="HP214" s="3"/>
      <c r="HQ214" s="101"/>
      <c r="HR214" s="102"/>
      <c r="HS214" s="103"/>
      <c r="HT214" s="97"/>
      <c r="HU214" s="104"/>
      <c r="HW214" s="3"/>
      <c r="HY214" s="99"/>
      <c r="HZ214" s="100"/>
      <c r="IA214" s="92"/>
      <c r="IB214" s="3"/>
      <c r="IC214" s="101"/>
      <c r="ID214" s="102"/>
      <c r="IE214" s="103"/>
      <c r="IF214" s="97"/>
      <c r="IG214" s="104"/>
      <c r="II214" s="3"/>
      <c r="IK214" s="99"/>
      <c r="IL214" s="100"/>
      <c r="IM214" s="92"/>
      <c r="IN214" s="3"/>
      <c r="IO214" s="101"/>
      <c r="IP214" s="102"/>
      <c r="IQ214" s="103"/>
      <c r="IR214" s="97"/>
      <c r="IS214" s="104"/>
      <c r="IU214" s="3"/>
      <c r="IW214" s="99"/>
      <c r="IX214" s="100"/>
      <c r="IY214" s="92"/>
      <c r="IZ214" s="3"/>
      <c r="JA214" s="101"/>
      <c r="JB214" s="102"/>
      <c r="JC214" s="103"/>
      <c r="JD214" s="97"/>
      <c r="JE214" s="104"/>
      <c r="JG214" s="3"/>
      <c r="JI214" s="99"/>
      <c r="JJ214" s="100"/>
      <c r="JK214" s="92"/>
      <c r="JL214" s="3"/>
      <c r="JM214" s="101"/>
      <c r="JN214" s="102"/>
      <c r="JO214" s="103"/>
      <c r="JP214" s="97"/>
      <c r="JQ214" s="104"/>
      <c r="JS214" s="3"/>
      <c r="JU214" s="99"/>
      <c r="JV214" s="100"/>
      <c r="JW214" s="92"/>
      <c r="JX214" s="3"/>
      <c r="JY214" s="101"/>
      <c r="JZ214" s="102"/>
      <c r="KA214" s="103"/>
      <c r="KB214" s="97"/>
      <c r="KC214" s="104"/>
      <c r="KE214" s="3"/>
    </row>
    <row r="215" spans="1:291" ht="13.5" customHeight="1">
      <c r="A215" s="16"/>
      <c r="B215" s="2" t="s">
        <v>1125</v>
      </c>
      <c r="C215" s="2" t="s">
        <v>1126</v>
      </c>
      <c r="E215" s="99"/>
      <c r="F215" s="100"/>
      <c r="G215" s="92"/>
      <c r="H215" s="3"/>
      <c r="I215" s="101" t="s">
        <v>292</v>
      </c>
      <c r="J215" s="102"/>
      <c r="K215" s="103"/>
      <c r="L215" s="97"/>
      <c r="M215" s="104" t="s">
        <v>292</v>
      </c>
      <c r="O215" s="3"/>
      <c r="Q215" s="99"/>
      <c r="R215" s="100"/>
      <c r="S215" s="92"/>
      <c r="T215" s="3"/>
      <c r="U215" s="101" t="s">
        <v>292</v>
      </c>
      <c r="V215" s="102"/>
      <c r="W215" s="103"/>
      <c r="X215" s="97"/>
      <c r="Y215" s="104" t="s">
        <v>292</v>
      </c>
      <c r="AA215" s="3"/>
      <c r="AC215" s="99"/>
      <c r="AD215" s="100"/>
      <c r="AE215" s="92"/>
      <c r="AF215" s="3"/>
      <c r="AG215" s="101" t="s">
        <v>292</v>
      </c>
      <c r="AH215" s="102"/>
      <c r="AI215" s="103"/>
      <c r="AJ215" s="97"/>
      <c r="AK215" s="104" t="s">
        <v>292</v>
      </c>
      <c r="AM215" s="3"/>
      <c r="AO215" s="99"/>
      <c r="AP215" s="100"/>
      <c r="AQ215" s="92"/>
      <c r="AR215" s="3"/>
      <c r="AS215" s="101" t="s">
        <v>292</v>
      </c>
      <c r="AT215" s="102"/>
      <c r="AU215" s="103"/>
      <c r="AV215" s="97"/>
      <c r="AW215" s="104" t="s">
        <v>292</v>
      </c>
      <c r="AY215" s="3"/>
      <c r="BA215" s="99"/>
      <c r="BB215" s="100"/>
      <c r="BC215" s="92"/>
      <c r="BD215" s="3"/>
      <c r="BE215" s="101" t="s">
        <v>292</v>
      </c>
      <c r="BF215" s="102"/>
      <c r="BG215" s="103"/>
      <c r="BH215" s="97"/>
      <c r="BI215" s="104" t="s">
        <v>292</v>
      </c>
      <c r="BK215" s="3"/>
      <c r="BM215" s="99"/>
      <c r="BN215" s="100"/>
      <c r="BO215" s="92"/>
      <c r="BP215" s="3"/>
      <c r="BQ215" s="101" t="s">
        <v>292</v>
      </c>
      <c r="BR215" s="102"/>
      <c r="BS215" s="103"/>
      <c r="BT215" s="97"/>
      <c r="BU215" s="104" t="s">
        <v>292</v>
      </c>
      <c r="BW215" s="3"/>
      <c r="BY215" s="99"/>
      <c r="BZ215" s="100"/>
      <c r="CA215" s="92"/>
      <c r="CB215" s="3"/>
      <c r="CC215" s="101" t="s">
        <v>292</v>
      </c>
      <c r="CD215" s="102"/>
      <c r="CE215" s="103"/>
      <c r="CF215" s="97"/>
      <c r="CG215" s="104" t="s">
        <v>292</v>
      </c>
      <c r="CI215" s="3"/>
      <c r="CK215" s="99"/>
      <c r="CL215" s="100"/>
      <c r="CM215" s="92"/>
      <c r="CN215" s="3"/>
      <c r="CO215" s="101" t="s">
        <v>292</v>
      </c>
      <c r="CP215" s="102"/>
      <c r="CQ215" s="103"/>
      <c r="CR215" s="97"/>
      <c r="CS215" s="104" t="s">
        <v>292</v>
      </c>
      <c r="CU215" s="3"/>
      <c r="CW215" s="99">
        <v>40179</v>
      </c>
      <c r="CX215" s="100" t="s">
        <v>444</v>
      </c>
      <c r="CY215" s="92">
        <v>40011</v>
      </c>
      <c r="CZ215" s="3">
        <v>40142</v>
      </c>
      <c r="DA215" s="101" t="s">
        <v>835</v>
      </c>
      <c r="DB215" s="102">
        <v>1977</v>
      </c>
      <c r="DC215" s="103" t="s">
        <v>790</v>
      </c>
      <c r="DD215" s="97" t="s">
        <v>297</v>
      </c>
      <c r="DE215" s="104" t="s">
        <v>1053</v>
      </c>
      <c r="DG215" s="3"/>
      <c r="DI215" s="99">
        <v>40179</v>
      </c>
      <c r="DJ215" s="100" t="s">
        <v>445</v>
      </c>
      <c r="DK215" s="92">
        <v>40142</v>
      </c>
      <c r="DL215" s="221">
        <v>40883</v>
      </c>
      <c r="DM215" s="101" t="s">
        <v>835</v>
      </c>
      <c r="DN215" s="102">
        <v>1977</v>
      </c>
      <c r="DO215" s="103" t="s">
        <v>790</v>
      </c>
      <c r="DP215" s="97" t="s">
        <v>297</v>
      </c>
      <c r="DQ215" s="104" t="s">
        <v>1053</v>
      </c>
      <c r="DS215" s="3"/>
      <c r="DU215" s="90" t="str">
        <f>IF(DY215="","",DU$3)</f>
        <v/>
      </c>
      <c r="DV215" s="91" t="str">
        <f>IF(DY215="","",DU$1)</f>
        <v/>
      </c>
      <c r="DW215" s="92" t="str">
        <f>IF(DY215="","",DU$2)</f>
        <v/>
      </c>
      <c r="DX215" s="93" t="str">
        <f>IF(DY215="","",DU$3)</f>
        <v/>
      </c>
      <c r="DY215" s="94" t="str">
        <f>IF(EF215="","",IF(ISNUMBER(SEARCH(":",EF215)),MID(EF215,FIND(":",EF215)+2,FIND("(",EF215)-FIND(":",EF215)-3),LEFT(EF215,FIND("(",EF215)-2)))</f>
        <v/>
      </c>
      <c r="DZ215" s="95" t="str">
        <f>IF(EF215="","",MID(EF215,FIND("(",EF215)+1,4))</f>
        <v/>
      </c>
      <c r="EA215" s="96" t="str">
        <f>IF(ISNUMBER(SEARCH("*female*",EF215)),"female",IF(ISNUMBER(SEARCH("*male*",EF215)),"male",""))</f>
        <v/>
      </c>
      <c r="EB215" s="97" t="s">
        <v>292</v>
      </c>
      <c r="EC215" s="98" t="str">
        <f>IF(DY215="","",(MID(DY215,(SEARCH("^^",SUBSTITUTE(DY215," ","^^",LEN(DY215)-LEN(SUBSTITUTE(DY215," ","")))))+1,99)&amp;"_"&amp;LEFT(DY215,FIND(" ",DY215)-1)&amp;"_"&amp;DZ215))</f>
        <v/>
      </c>
      <c r="EE215" s="89"/>
      <c r="EG215" s="90" t="str">
        <f t="shared" si="564"/>
        <v/>
      </c>
      <c r="EH215" s="91" t="str">
        <f t="shared" si="565"/>
        <v/>
      </c>
      <c r="EI215" s="92" t="str">
        <f t="shared" si="584"/>
        <v/>
      </c>
      <c r="EJ215" s="93" t="str">
        <f t="shared" si="577"/>
        <v/>
      </c>
      <c r="EK215" s="94" t="str">
        <f t="shared" si="566"/>
        <v/>
      </c>
      <c r="EL215" s="95" t="str">
        <f t="shared" si="567"/>
        <v/>
      </c>
      <c r="EM215" s="96" t="str">
        <f t="shared" si="568"/>
        <v/>
      </c>
      <c r="EN215" s="97" t="str">
        <f t="shared" si="569"/>
        <v/>
      </c>
      <c r="EO215" s="98" t="str">
        <f t="shared" si="570"/>
        <v/>
      </c>
      <c r="EQ215" s="89"/>
      <c r="ES215" s="99"/>
      <c r="ET215" s="100"/>
      <c r="EU215" s="92"/>
      <c r="EV215" s="3"/>
      <c r="EW215" s="101"/>
      <c r="EX215" s="102"/>
      <c r="EY215" s="103"/>
      <c r="EZ215" s="97"/>
      <c r="FA215" s="104"/>
      <c r="FC215" s="3"/>
      <c r="FE215" s="90" t="str">
        <f t="shared" si="526"/>
        <v/>
      </c>
      <c r="FF215" s="91" t="str">
        <f t="shared" si="527"/>
        <v/>
      </c>
      <c r="FG215" s="92" t="str">
        <f t="shared" si="528"/>
        <v/>
      </c>
      <c r="FH215" s="93" t="str">
        <f t="shared" si="529"/>
        <v/>
      </c>
      <c r="FI215" s="94" t="str">
        <f t="shared" si="530"/>
        <v/>
      </c>
      <c r="FJ215" s="95" t="str">
        <f t="shared" si="531"/>
        <v/>
      </c>
      <c r="FK215" s="96" t="str">
        <f t="shared" si="532"/>
        <v/>
      </c>
      <c r="FL215" s="97" t="str">
        <f t="shared" si="533"/>
        <v/>
      </c>
      <c r="FM215" s="98" t="str">
        <f t="shared" si="534"/>
        <v/>
      </c>
      <c r="FO215" s="89"/>
      <c r="FP215" s="217"/>
      <c r="FQ215" s="90" t="str">
        <f>IF(FU215="","",#REF!)</f>
        <v/>
      </c>
      <c r="FR215" s="91" t="str">
        <f t="shared" si="571"/>
        <v/>
      </c>
      <c r="FS215" s="92"/>
      <c r="FT215" s="93"/>
      <c r="FU215" s="94" t="str">
        <f t="shared" si="572"/>
        <v/>
      </c>
      <c r="FV215" s="95" t="str">
        <f t="shared" si="573"/>
        <v/>
      </c>
      <c r="FW215" s="96" t="str">
        <f t="shared" si="574"/>
        <v/>
      </c>
      <c r="FX215" s="97" t="str">
        <f t="shared" si="575"/>
        <v/>
      </c>
      <c r="FY215" s="98" t="str">
        <f t="shared" si="576"/>
        <v/>
      </c>
      <c r="GA215" s="89"/>
      <c r="GB215" s="158"/>
      <c r="GC215" s="99"/>
      <c r="GD215" s="100"/>
      <c r="GE215" s="92"/>
      <c r="GF215" s="3"/>
      <c r="GG215" s="101"/>
      <c r="GH215" s="102"/>
      <c r="GI215" s="103"/>
      <c r="GJ215" s="97"/>
      <c r="GK215" s="104"/>
      <c r="GM215" s="3"/>
      <c r="GO215" s="99"/>
      <c r="GP215" s="100"/>
      <c r="GQ215" s="92"/>
      <c r="GR215" s="3"/>
      <c r="GS215" s="101"/>
      <c r="GT215" s="102"/>
      <c r="GU215" s="103"/>
      <c r="GV215" s="97"/>
      <c r="GW215" s="104"/>
      <c r="GY215" s="3"/>
      <c r="HA215" s="99"/>
      <c r="HB215" s="100"/>
      <c r="HC215" s="92"/>
      <c r="HD215" s="3"/>
      <c r="HE215" s="101"/>
      <c r="HF215" s="102"/>
      <c r="HG215" s="103"/>
      <c r="HH215" s="97"/>
      <c r="HI215" s="104"/>
      <c r="HK215" s="3"/>
      <c r="HM215" s="99"/>
      <c r="HN215" s="100"/>
      <c r="HO215" s="92"/>
      <c r="HP215" s="3"/>
      <c r="HQ215" s="101"/>
      <c r="HR215" s="102"/>
      <c r="HS215" s="103"/>
      <c r="HT215" s="97"/>
      <c r="HU215" s="104"/>
      <c r="HW215" s="3"/>
      <c r="HY215" s="99"/>
      <c r="HZ215" s="100"/>
      <c r="IA215" s="92"/>
      <c r="IB215" s="3"/>
      <c r="IC215" s="101"/>
      <c r="ID215" s="102"/>
      <c r="IE215" s="103"/>
      <c r="IF215" s="97"/>
      <c r="IG215" s="104"/>
      <c r="II215" s="3"/>
      <c r="IK215" s="99"/>
      <c r="IL215" s="100"/>
      <c r="IM215" s="92"/>
      <c r="IN215" s="3"/>
      <c r="IO215" s="101"/>
      <c r="IP215" s="102"/>
      <c r="IQ215" s="103"/>
      <c r="IR215" s="97"/>
      <c r="IS215" s="104"/>
      <c r="IU215" s="3"/>
      <c r="IW215" s="99"/>
      <c r="IX215" s="100"/>
      <c r="IY215" s="92"/>
      <c r="IZ215" s="3"/>
      <c r="JA215" s="101"/>
      <c r="JB215" s="102"/>
      <c r="JC215" s="103"/>
      <c r="JD215" s="97"/>
      <c r="JE215" s="104"/>
      <c r="JG215" s="3"/>
      <c r="JI215" s="99"/>
      <c r="JJ215" s="100"/>
      <c r="JK215" s="92"/>
      <c r="JL215" s="3"/>
      <c r="JM215" s="101"/>
      <c r="JN215" s="102"/>
      <c r="JO215" s="103"/>
      <c r="JP215" s="97"/>
      <c r="JQ215" s="104"/>
      <c r="JS215" s="3"/>
      <c r="JU215" s="99"/>
      <c r="JV215" s="100"/>
      <c r="JW215" s="92"/>
      <c r="JX215" s="3"/>
      <c r="JY215" s="101"/>
      <c r="JZ215" s="102"/>
      <c r="KA215" s="103"/>
      <c r="KB215" s="97"/>
      <c r="KC215" s="104"/>
      <c r="KE215" s="3"/>
    </row>
    <row r="216" spans="1:291" ht="13.5" customHeight="1">
      <c r="A216" s="16"/>
      <c r="B216" s="2" t="s">
        <v>1706</v>
      </c>
      <c r="C216" s="2" t="s">
        <v>1123</v>
      </c>
      <c r="E216" s="99"/>
      <c r="F216" s="100"/>
      <c r="G216" s="92"/>
      <c r="H216" s="3"/>
      <c r="I216" s="101" t="s">
        <v>292</v>
      </c>
      <c r="J216" s="102"/>
      <c r="K216" s="103"/>
      <c r="L216" s="97"/>
      <c r="M216" s="104" t="s">
        <v>292</v>
      </c>
      <c r="O216" s="3"/>
      <c r="Q216" s="99"/>
      <c r="R216" s="100"/>
      <c r="S216" s="92"/>
      <c r="T216" s="3"/>
      <c r="U216" s="101" t="s">
        <v>292</v>
      </c>
      <c r="V216" s="102"/>
      <c r="W216" s="103"/>
      <c r="X216" s="97"/>
      <c r="Y216" s="104" t="s">
        <v>292</v>
      </c>
      <c r="AA216" s="3"/>
      <c r="AC216" s="99"/>
      <c r="AD216" s="100"/>
      <c r="AE216" s="92"/>
      <c r="AF216" s="3"/>
      <c r="AG216" s="101" t="s">
        <v>292</v>
      </c>
      <c r="AH216" s="102"/>
      <c r="AI216" s="103"/>
      <c r="AJ216" s="97"/>
      <c r="AK216" s="104" t="s">
        <v>292</v>
      </c>
      <c r="AM216" s="3"/>
      <c r="AO216" s="99"/>
      <c r="AP216" s="100"/>
      <c r="AQ216" s="92"/>
      <c r="AR216" s="3"/>
      <c r="AS216" s="101" t="s">
        <v>292</v>
      </c>
      <c r="AT216" s="102"/>
      <c r="AU216" s="103"/>
      <c r="AV216" s="97"/>
      <c r="AW216" s="104" t="s">
        <v>292</v>
      </c>
      <c r="AY216" s="3"/>
      <c r="BA216" s="99"/>
      <c r="BB216" s="100"/>
      <c r="BC216" s="92"/>
      <c r="BD216" s="3"/>
      <c r="BE216" s="101" t="s">
        <v>292</v>
      </c>
      <c r="BF216" s="102"/>
      <c r="BG216" s="103"/>
      <c r="BH216" s="97"/>
      <c r="BI216" s="104" t="s">
        <v>292</v>
      </c>
      <c r="BK216" s="3"/>
      <c r="BM216" s="99"/>
      <c r="BN216" s="100"/>
      <c r="BO216" s="92"/>
      <c r="BP216" s="3"/>
      <c r="BQ216" s="101" t="s">
        <v>292</v>
      </c>
      <c r="BR216" s="102"/>
      <c r="BS216" s="103"/>
      <c r="BT216" s="97"/>
      <c r="BU216" s="104" t="s">
        <v>292</v>
      </c>
      <c r="BW216" s="3"/>
      <c r="BY216" s="99"/>
      <c r="BZ216" s="100"/>
      <c r="CA216" s="92"/>
      <c r="CB216" s="3"/>
      <c r="CC216" s="101" t="s">
        <v>292</v>
      </c>
      <c r="CD216" s="102"/>
      <c r="CE216" s="103"/>
      <c r="CF216" s="97"/>
      <c r="CG216" s="104" t="s">
        <v>292</v>
      </c>
      <c r="CI216" s="3"/>
      <c r="CK216" s="99">
        <v>39814</v>
      </c>
      <c r="CL216" s="100" t="s">
        <v>443</v>
      </c>
      <c r="CM216" s="92">
        <v>39527</v>
      </c>
      <c r="CN216" s="3">
        <v>39812</v>
      </c>
      <c r="CO216" s="101" t="s">
        <v>835</v>
      </c>
      <c r="CP216" s="102">
        <v>1977</v>
      </c>
      <c r="CQ216" s="103" t="s">
        <v>790</v>
      </c>
      <c r="CR216" s="97" t="s">
        <v>297</v>
      </c>
      <c r="CS216" s="104" t="s">
        <v>1053</v>
      </c>
      <c r="CU216" s="3"/>
      <c r="CW216" s="99">
        <v>39814</v>
      </c>
      <c r="CX216" s="100" t="s">
        <v>444</v>
      </c>
      <c r="CY216" s="92">
        <v>39527</v>
      </c>
      <c r="CZ216" s="3">
        <v>40011</v>
      </c>
      <c r="DA216" s="101" t="s">
        <v>835</v>
      </c>
      <c r="DB216" s="102">
        <v>1977</v>
      </c>
      <c r="DC216" s="103" t="s">
        <v>790</v>
      </c>
      <c r="DD216" s="97" t="s">
        <v>297</v>
      </c>
      <c r="DE216" s="104" t="s">
        <v>1053</v>
      </c>
      <c r="DG216" s="3" t="s">
        <v>1124</v>
      </c>
      <c r="DI216" s="99"/>
      <c r="DJ216" s="100"/>
      <c r="DK216" s="92"/>
      <c r="DL216" s="3"/>
      <c r="DM216" s="101" t="s">
        <v>292</v>
      </c>
      <c r="DN216" s="102"/>
      <c r="DO216" s="103"/>
      <c r="DP216" s="97"/>
      <c r="DQ216" s="104" t="s">
        <v>292</v>
      </c>
      <c r="DS216" s="3"/>
      <c r="DU216" s="90" t="str">
        <f>IF(DY216="","",DU$3)</f>
        <v/>
      </c>
      <c r="DV216" s="91" t="str">
        <f>IF(DY216="","",DU$1)</f>
        <v/>
      </c>
      <c r="DW216" s="92" t="str">
        <f>IF(DY216="","",DU$2)</f>
        <v/>
      </c>
      <c r="DX216" s="93" t="str">
        <f>IF(DY216="","",DU$3)</f>
        <v/>
      </c>
      <c r="DY216" s="94" t="str">
        <f>IF(EF216="","",IF(ISNUMBER(SEARCH(":",EF216)),MID(EF216,FIND(":",EF216)+2,FIND("(",EF216)-FIND(":",EF216)-3),LEFT(EF216,FIND("(",EF216)-2)))</f>
        <v/>
      </c>
      <c r="DZ216" s="95" t="str">
        <f>IF(EF216="","",MID(EF216,FIND("(",EF216)+1,4))</f>
        <v/>
      </c>
      <c r="EA216" s="96" t="str">
        <f>IF(ISNUMBER(SEARCH("*female*",EF216)),"female",IF(ISNUMBER(SEARCH("*male*",EF216)),"male",""))</f>
        <v/>
      </c>
      <c r="EB216" s="97" t="s">
        <v>292</v>
      </c>
      <c r="EC216" s="98" t="str">
        <f>IF(DY216="","",(MID(DY216,(SEARCH("^^",SUBSTITUTE(DY216," ","^^",LEN(DY216)-LEN(SUBSTITUTE(DY216," ","")))))+1,99)&amp;"_"&amp;LEFT(DY216,FIND(" ",DY216)-1)&amp;"_"&amp;DZ216))</f>
        <v/>
      </c>
      <c r="EE216" s="89"/>
      <c r="EG216" s="90" t="str">
        <f t="shared" si="564"/>
        <v/>
      </c>
      <c r="EH216" s="91" t="str">
        <f t="shared" si="565"/>
        <v/>
      </c>
      <c r="EI216" s="92" t="str">
        <f t="shared" si="584"/>
        <v/>
      </c>
      <c r="EJ216" s="93" t="str">
        <f t="shared" si="577"/>
        <v/>
      </c>
      <c r="EK216" s="94" t="str">
        <f t="shared" si="566"/>
        <v/>
      </c>
      <c r="EL216" s="95" t="str">
        <f t="shared" si="567"/>
        <v/>
      </c>
      <c r="EM216" s="96" t="str">
        <f t="shared" si="568"/>
        <v/>
      </c>
      <c r="EN216" s="97" t="str">
        <f t="shared" si="569"/>
        <v/>
      </c>
      <c r="EO216" s="98" t="str">
        <f t="shared" si="570"/>
        <v/>
      </c>
      <c r="EQ216" s="89"/>
      <c r="ES216" s="99"/>
      <c r="ET216" s="100"/>
      <c r="EU216" s="92"/>
      <c r="EV216" s="3"/>
      <c r="EW216" s="101"/>
      <c r="EX216" s="102"/>
      <c r="EY216" s="103"/>
      <c r="EZ216" s="97"/>
      <c r="FA216" s="104"/>
      <c r="FC216" s="3"/>
      <c r="FE216" s="90">
        <f t="shared" si="526"/>
        <v>45291</v>
      </c>
      <c r="FF216" s="91" t="str">
        <f t="shared" si="527"/>
        <v>De Croo I</v>
      </c>
      <c r="FG216" s="92">
        <f t="shared" si="528"/>
        <v>44105</v>
      </c>
      <c r="FH216" s="93">
        <v>44883</v>
      </c>
      <c r="FI216" s="94" t="str">
        <f t="shared" si="530"/>
        <v>Eva De Bleeker</v>
      </c>
      <c r="FJ216" s="95" t="str">
        <f t="shared" si="531"/>
        <v>1974</v>
      </c>
      <c r="FK216" s="96" t="str">
        <f t="shared" si="532"/>
        <v>female</v>
      </c>
      <c r="FL216" s="97" t="str">
        <f t="shared" si="533"/>
        <v>be_ovld01</v>
      </c>
      <c r="FM216" s="98" t="str">
        <f t="shared" si="534"/>
        <v>Bleeker_Eva_1974</v>
      </c>
      <c r="FO216" s="89"/>
      <c r="FP216" s="217" t="s">
        <v>1634</v>
      </c>
      <c r="FQ216" s="90" t="str">
        <f>IF(FU216="","",#REF!)</f>
        <v/>
      </c>
      <c r="FR216" s="91" t="str">
        <f t="shared" si="571"/>
        <v/>
      </c>
      <c r="FS216" s="92"/>
      <c r="FT216" s="93"/>
      <c r="FU216" s="94" t="str">
        <f t="shared" si="572"/>
        <v/>
      </c>
      <c r="FV216" s="95" t="str">
        <f t="shared" si="573"/>
        <v/>
      </c>
      <c r="FW216" s="96" t="str">
        <f t="shared" si="574"/>
        <v/>
      </c>
      <c r="FX216" s="97" t="str">
        <f t="shared" si="575"/>
        <v/>
      </c>
      <c r="FY216" s="98" t="str">
        <f t="shared" si="576"/>
        <v/>
      </c>
      <c r="GA216" s="89"/>
      <c r="GB216" s="158"/>
      <c r="GC216" s="99"/>
      <c r="GD216" s="100"/>
      <c r="GE216" s="92"/>
      <c r="GF216" s="3"/>
      <c r="GG216" s="101"/>
      <c r="GH216" s="102"/>
      <c r="GI216" s="103"/>
      <c r="GJ216" s="97"/>
      <c r="GK216" s="104"/>
      <c r="GM216" s="3"/>
      <c r="GO216" s="99"/>
      <c r="GP216" s="100"/>
      <c r="GQ216" s="92"/>
      <c r="GR216" s="3"/>
      <c r="GS216" s="101"/>
      <c r="GT216" s="102"/>
      <c r="GU216" s="103"/>
      <c r="GV216" s="97"/>
      <c r="GW216" s="104"/>
      <c r="GY216" s="3"/>
      <c r="HA216" s="99"/>
      <c r="HB216" s="100"/>
      <c r="HC216" s="92"/>
      <c r="HD216" s="3"/>
      <c r="HE216" s="101"/>
      <c r="HF216" s="102"/>
      <c r="HG216" s="103"/>
      <c r="HH216" s="97"/>
      <c r="HI216" s="104"/>
      <c r="HK216" s="3"/>
      <c r="HM216" s="99"/>
      <c r="HN216" s="100"/>
      <c r="HO216" s="92"/>
      <c r="HP216" s="3"/>
      <c r="HQ216" s="101"/>
      <c r="HR216" s="102"/>
      <c r="HS216" s="103"/>
      <c r="HT216" s="97"/>
      <c r="HU216" s="104"/>
      <c r="HW216" s="3"/>
      <c r="HY216" s="99"/>
      <c r="HZ216" s="100"/>
      <c r="IA216" s="92"/>
      <c r="IB216" s="3"/>
      <c r="IC216" s="101"/>
      <c r="ID216" s="102"/>
      <c r="IE216" s="103"/>
      <c r="IF216" s="97"/>
      <c r="IG216" s="104"/>
      <c r="II216" s="3"/>
      <c r="IK216" s="99"/>
      <c r="IL216" s="100"/>
      <c r="IM216" s="92"/>
      <c r="IN216" s="3"/>
      <c r="IO216" s="101"/>
      <c r="IP216" s="102"/>
      <c r="IQ216" s="103"/>
      <c r="IR216" s="97"/>
      <c r="IS216" s="104"/>
      <c r="IU216" s="3"/>
      <c r="IW216" s="99"/>
      <c r="IX216" s="100"/>
      <c r="IY216" s="92"/>
      <c r="IZ216" s="3"/>
      <c r="JA216" s="101"/>
      <c r="JB216" s="102"/>
      <c r="JC216" s="103"/>
      <c r="JD216" s="97"/>
      <c r="JE216" s="104"/>
      <c r="JG216" s="3"/>
      <c r="JI216" s="99"/>
      <c r="JJ216" s="100"/>
      <c r="JK216" s="92"/>
      <c r="JL216" s="3"/>
      <c r="JM216" s="101"/>
      <c r="JN216" s="102"/>
      <c r="JO216" s="103"/>
      <c r="JP216" s="97"/>
      <c r="JQ216" s="104"/>
      <c r="JS216" s="3"/>
      <c r="JU216" s="99"/>
      <c r="JV216" s="100"/>
      <c r="JW216" s="92"/>
      <c r="JX216" s="3"/>
      <c r="JY216" s="101"/>
      <c r="JZ216" s="102"/>
      <c r="KA216" s="103"/>
      <c r="KB216" s="97"/>
      <c r="KC216" s="104"/>
      <c r="KE216" s="3"/>
    </row>
    <row r="217" spans="1:291" ht="13.5" customHeight="1">
      <c r="A217" s="16"/>
      <c r="B217" s="2" t="s">
        <v>1706</v>
      </c>
      <c r="C217" s="2" t="s">
        <v>1123</v>
      </c>
      <c r="E217" s="99"/>
      <c r="F217" s="100"/>
      <c r="G217" s="92"/>
      <c r="H217" s="3"/>
      <c r="I217" s="101"/>
      <c r="J217" s="102"/>
      <c r="K217" s="103"/>
      <c r="L217" s="97"/>
      <c r="M217" s="104"/>
      <c r="O217" s="3"/>
      <c r="Q217" s="99"/>
      <c r="R217" s="100"/>
      <c r="S217" s="92"/>
      <c r="T217" s="3"/>
      <c r="U217" s="101"/>
      <c r="V217" s="102"/>
      <c r="W217" s="103"/>
      <c r="X217" s="97"/>
      <c r="Y217" s="104"/>
      <c r="AA217" s="3"/>
      <c r="AC217" s="99"/>
      <c r="AD217" s="100"/>
      <c r="AE217" s="92"/>
      <c r="AF217" s="3"/>
      <c r="AG217" s="101"/>
      <c r="AH217" s="102"/>
      <c r="AI217" s="103"/>
      <c r="AJ217" s="97"/>
      <c r="AK217" s="104"/>
      <c r="AM217" s="3"/>
      <c r="AO217" s="99"/>
      <c r="AP217" s="100"/>
      <c r="AQ217" s="92"/>
      <c r="AR217" s="3"/>
      <c r="AS217" s="101"/>
      <c r="AT217" s="102"/>
      <c r="AU217" s="103"/>
      <c r="AV217" s="97"/>
      <c r="AW217" s="104"/>
      <c r="AY217" s="3"/>
      <c r="BA217" s="99"/>
      <c r="BB217" s="100"/>
      <c r="BC217" s="92"/>
      <c r="BD217" s="3"/>
      <c r="BE217" s="101"/>
      <c r="BF217" s="102"/>
      <c r="BG217" s="103"/>
      <c r="BH217" s="97"/>
      <c r="BI217" s="104"/>
      <c r="BK217" s="3"/>
      <c r="BM217" s="99"/>
      <c r="BN217" s="100"/>
      <c r="BO217" s="92"/>
      <c r="BP217" s="3"/>
      <c r="BQ217" s="101"/>
      <c r="BR217" s="102"/>
      <c r="BS217" s="103"/>
      <c r="BT217" s="97"/>
      <c r="BU217" s="104"/>
      <c r="BW217" s="3"/>
      <c r="BY217" s="99"/>
      <c r="BZ217" s="100"/>
      <c r="CA217" s="92"/>
      <c r="CB217" s="3"/>
      <c r="CC217" s="101"/>
      <c r="CD217" s="102"/>
      <c r="CE217" s="103"/>
      <c r="CF217" s="97"/>
      <c r="CG217" s="104"/>
      <c r="CI217" s="3"/>
      <c r="CK217" s="99"/>
      <c r="CL217" s="100"/>
      <c r="CM217" s="92"/>
      <c r="CN217" s="3"/>
      <c r="CO217" s="101"/>
      <c r="CP217" s="102"/>
      <c r="CQ217" s="103"/>
      <c r="CR217" s="97"/>
      <c r="CS217" s="104"/>
      <c r="CU217" s="3"/>
      <c r="CW217" s="99"/>
      <c r="CX217" s="100"/>
      <c r="CY217" s="92"/>
      <c r="CZ217" s="3"/>
      <c r="DA217" s="101"/>
      <c r="DB217" s="102"/>
      <c r="DC217" s="103"/>
      <c r="DD217" s="97"/>
      <c r="DE217" s="104"/>
      <c r="DG217" s="3"/>
      <c r="DI217" s="99"/>
      <c r="DJ217" s="100"/>
      <c r="DK217" s="92"/>
      <c r="DL217" s="3"/>
      <c r="DM217" s="101"/>
      <c r="DN217" s="102"/>
      <c r="DO217" s="103"/>
      <c r="DP217" s="97"/>
      <c r="DQ217" s="104"/>
      <c r="DS217" s="3"/>
      <c r="DU217" s="90"/>
      <c r="DV217" s="91"/>
      <c r="DW217" s="92"/>
      <c r="DX217" s="93"/>
      <c r="DY217" s="94"/>
      <c r="DZ217" s="95"/>
      <c r="EA217" s="96"/>
      <c r="EB217" s="97"/>
      <c r="EC217" s="98"/>
      <c r="EE217" s="89"/>
      <c r="EG217" s="90"/>
      <c r="EH217" s="91"/>
      <c r="EI217" s="92"/>
      <c r="EJ217" s="93"/>
      <c r="EK217" s="94"/>
      <c r="EL217" s="95"/>
      <c r="EM217" s="96"/>
      <c r="EN217" s="97"/>
      <c r="EO217" s="98"/>
      <c r="EQ217" s="89"/>
      <c r="ES217" s="99"/>
      <c r="ET217" s="100"/>
      <c r="EU217" s="92"/>
      <c r="EV217" s="3"/>
      <c r="EW217" s="101"/>
      <c r="EX217" s="102"/>
      <c r="EY217" s="103"/>
      <c r="EZ217" s="97"/>
      <c r="FA217" s="104"/>
      <c r="FC217" s="3"/>
      <c r="FE217" s="90">
        <f t="shared" ref="FE217" si="585">IF(FI217="","",FE$3)</f>
        <v>45291</v>
      </c>
      <c r="FF217" s="91" t="str">
        <f t="shared" ref="FF217" si="586">IF(FI217="","",FE$1)</f>
        <v>De Croo I</v>
      </c>
      <c r="FG217" s="93">
        <v>44883</v>
      </c>
      <c r="FH217" s="93">
        <f t="shared" ref="FH217" si="587">IF(FI217="","",FE$3)</f>
        <v>45291</v>
      </c>
      <c r="FI217" s="94" t="str">
        <f t="shared" ref="FI217" si="588">IF(FP217="","",IF(ISNUMBER(SEARCH(":",FP217)),MID(FP217,FIND(":",FP217)+2,FIND("(",FP217)-FIND(":",FP217)-3),LEFT(FP217,FIND("(",FP217)-2)))</f>
        <v>Alexia Bertrand</v>
      </c>
      <c r="FJ217" s="95" t="str">
        <f t="shared" ref="FJ217" si="589">IF(FP217="","",MID(FP217,FIND("(",FP217)+1,4))</f>
        <v>1979</v>
      </c>
      <c r="FK217" s="96" t="str">
        <f t="shared" ref="FK217" si="590">IF(ISNUMBER(SEARCH("*female*",FP217)),"female",IF(ISNUMBER(SEARCH("*male*",FP217)),"male",""))</f>
        <v>female</v>
      </c>
      <c r="FL217" s="97" t="str">
        <f t="shared" ref="FL217" si="591">IF(FP217="","",IF(ISERROR(MID(FP217,FIND("male,",FP217)+6,(FIND(")",FP217)-(FIND("male,",FP217)+6))))=TRUE,"missing/error",MID(FP217,FIND("male,",FP217)+6,(FIND(")",FP217)-(FIND("male,",FP217)+6)))))</f>
        <v>be_ovld01</v>
      </c>
      <c r="FM217" s="98" t="str">
        <f t="shared" ref="FM217" si="592">IF(FI217="","",(MID(FI217,(SEARCH("^^",SUBSTITUTE(FI217," ","^^",LEN(FI217)-LEN(SUBSTITUTE(FI217," ","")))))+1,99)&amp;"_"&amp;LEFT(FI217,FIND(" ",FI217)-1)&amp;"_"&amp;FJ217))</f>
        <v>Bertrand_Alexia_1979</v>
      </c>
      <c r="FO217" s="89"/>
      <c r="FP217" s="217" t="s">
        <v>1713</v>
      </c>
      <c r="FQ217" s="90"/>
      <c r="FR217" s="91"/>
      <c r="FS217" s="92"/>
      <c r="FT217" s="93"/>
      <c r="FU217" s="94"/>
      <c r="FV217" s="95"/>
      <c r="FW217" s="96"/>
      <c r="FX217" s="97"/>
      <c r="FY217" s="98"/>
      <c r="GA217" s="89"/>
      <c r="GB217" s="158"/>
      <c r="GC217" s="99"/>
      <c r="GD217" s="100"/>
      <c r="GE217" s="92"/>
      <c r="GF217" s="3"/>
      <c r="GG217" s="101"/>
      <c r="GH217" s="102"/>
      <c r="GI217" s="103"/>
      <c r="GJ217" s="97"/>
      <c r="GK217" s="104"/>
      <c r="GM217" s="3"/>
      <c r="GO217" s="99"/>
      <c r="GP217" s="100"/>
      <c r="GQ217" s="92"/>
      <c r="GR217" s="3"/>
      <c r="GS217" s="101"/>
      <c r="GT217" s="102"/>
      <c r="GU217" s="103"/>
      <c r="GV217" s="97"/>
      <c r="GW217" s="104"/>
      <c r="GY217" s="3"/>
      <c r="HA217" s="99"/>
      <c r="HB217" s="100"/>
      <c r="HC217" s="92"/>
      <c r="HD217" s="3"/>
      <c r="HE217" s="101"/>
      <c r="HF217" s="102"/>
      <c r="HG217" s="103"/>
      <c r="HH217" s="97"/>
      <c r="HI217" s="104"/>
      <c r="HK217" s="3"/>
      <c r="HM217" s="99"/>
      <c r="HN217" s="100"/>
      <c r="HO217" s="92"/>
      <c r="HP217" s="3"/>
      <c r="HQ217" s="101"/>
      <c r="HR217" s="102"/>
      <c r="HS217" s="103"/>
      <c r="HT217" s="97"/>
      <c r="HU217" s="104"/>
      <c r="HW217" s="3"/>
      <c r="HY217" s="99"/>
      <c r="HZ217" s="100"/>
      <c r="IA217" s="92"/>
      <c r="IB217" s="3"/>
      <c r="IC217" s="101"/>
      <c r="ID217" s="102"/>
      <c r="IE217" s="103"/>
      <c r="IF217" s="97"/>
      <c r="IG217" s="104"/>
      <c r="II217" s="3"/>
      <c r="IK217" s="99"/>
      <c r="IL217" s="100"/>
      <c r="IM217" s="92"/>
      <c r="IN217" s="3"/>
      <c r="IO217" s="101"/>
      <c r="IP217" s="102"/>
      <c r="IQ217" s="103"/>
      <c r="IR217" s="97"/>
      <c r="IS217" s="104"/>
      <c r="IU217" s="3"/>
      <c r="IW217" s="99"/>
      <c r="IX217" s="100"/>
      <c r="IY217" s="92"/>
      <c r="IZ217" s="3"/>
      <c r="JA217" s="101"/>
      <c r="JB217" s="102"/>
      <c r="JC217" s="103"/>
      <c r="JD217" s="97"/>
      <c r="JE217" s="104"/>
      <c r="JG217" s="3"/>
      <c r="JI217" s="99"/>
      <c r="JJ217" s="100"/>
      <c r="JK217" s="92"/>
      <c r="JL217" s="3"/>
      <c r="JM217" s="101"/>
      <c r="JN217" s="102"/>
      <c r="JO217" s="103"/>
      <c r="JP217" s="97"/>
      <c r="JQ217" s="104"/>
      <c r="JS217" s="3"/>
      <c r="JU217" s="99"/>
      <c r="JV217" s="100"/>
      <c r="JW217" s="92"/>
      <c r="JX217" s="3"/>
      <c r="JY217" s="101"/>
      <c r="JZ217" s="102"/>
      <c r="KA217" s="103"/>
      <c r="KB217" s="97"/>
      <c r="KC217" s="104"/>
      <c r="KE217" s="3"/>
    </row>
    <row r="218" spans="1:291" ht="13.5" customHeight="1">
      <c r="A218" s="16"/>
      <c r="B218" s="2" t="s">
        <v>1140</v>
      </c>
      <c r="D218" s="2" t="s">
        <v>1141</v>
      </c>
      <c r="E218" s="99"/>
      <c r="F218" s="100"/>
      <c r="G218" s="92"/>
      <c r="H218" s="3"/>
      <c r="I218" s="101" t="s">
        <v>292</v>
      </c>
      <c r="J218" s="102"/>
      <c r="K218" s="103"/>
      <c r="L218" s="97"/>
      <c r="M218" s="104" t="s">
        <v>292</v>
      </c>
      <c r="O218" s="3"/>
      <c r="Q218" s="99"/>
      <c r="R218" s="100"/>
      <c r="S218" s="92"/>
      <c r="T218" s="3"/>
      <c r="U218" s="101" t="s">
        <v>292</v>
      </c>
      <c r="V218" s="102"/>
      <c r="W218" s="103"/>
      <c r="X218" s="97"/>
      <c r="Y218" s="104" t="s">
        <v>292</v>
      </c>
      <c r="AA218" s="3"/>
      <c r="AC218" s="99"/>
      <c r="AD218" s="100"/>
      <c r="AE218" s="92"/>
      <c r="AF218" s="3"/>
      <c r="AG218" s="101" t="s">
        <v>292</v>
      </c>
      <c r="AH218" s="102"/>
      <c r="AI218" s="103"/>
      <c r="AJ218" s="97"/>
      <c r="AK218" s="104" t="s">
        <v>292</v>
      </c>
      <c r="AM218" s="3"/>
      <c r="AO218" s="99"/>
      <c r="AP218" s="100"/>
      <c r="AQ218" s="92"/>
      <c r="AR218" s="3"/>
      <c r="AS218" s="101" t="s">
        <v>292</v>
      </c>
      <c r="AT218" s="102"/>
      <c r="AU218" s="103"/>
      <c r="AV218" s="97"/>
      <c r="AW218" s="104" t="s">
        <v>292</v>
      </c>
      <c r="AY218" s="3"/>
      <c r="BA218" s="99">
        <v>36354</v>
      </c>
      <c r="BB218" s="100" t="s">
        <v>440</v>
      </c>
      <c r="BC218" s="92">
        <v>36354</v>
      </c>
      <c r="BD218" s="3">
        <v>37814</v>
      </c>
      <c r="BE218" s="101" t="s">
        <v>1142</v>
      </c>
      <c r="BF218" s="102">
        <v>1948</v>
      </c>
      <c r="BG218" s="103" t="s">
        <v>790</v>
      </c>
      <c r="BH218" s="97" t="s">
        <v>312</v>
      </c>
      <c r="BI218" s="104" t="s">
        <v>1143</v>
      </c>
      <c r="BK218" s="3"/>
      <c r="BM218" s="99"/>
      <c r="BN218" s="100"/>
      <c r="BO218" s="92"/>
      <c r="BP218" s="3"/>
      <c r="BQ218" s="101" t="s">
        <v>292</v>
      </c>
      <c r="BR218" s="102"/>
      <c r="BS218" s="103"/>
      <c r="BT218" s="97"/>
      <c r="BU218" s="104" t="s">
        <v>292</v>
      </c>
      <c r="BW218" s="3"/>
      <c r="BY218" s="99"/>
      <c r="BZ218" s="100"/>
      <c r="CA218" s="92"/>
      <c r="CB218" s="3"/>
      <c r="CC218" s="101" t="s">
        <v>292</v>
      </c>
      <c r="CD218" s="102"/>
      <c r="CE218" s="103"/>
      <c r="CF218" s="97"/>
      <c r="CG218" s="104" t="s">
        <v>292</v>
      </c>
      <c r="CI218" s="3"/>
      <c r="CK218" s="99"/>
      <c r="CL218" s="100"/>
      <c r="CM218" s="92"/>
      <c r="CN218" s="3"/>
      <c r="CO218" s="101" t="s">
        <v>292</v>
      </c>
      <c r="CP218" s="102"/>
      <c r="CQ218" s="103"/>
      <c r="CR218" s="97"/>
      <c r="CS218" s="104" t="s">
        <v>292</v>
      </c>
      <c r="CU218" s="3"/>
      <c r="CW218" s="99"/>
      <c r="CX218" s="100"/>
      <c r="CY218" s="92"/>
      <c r="CZ218" s="3"/>
      <c r="DA218" s="101" t="s">
        <v>292</v>
      </c>
      <c r="DB218" s="102"/>
      <c r="DC218" s="103"/>
      <c r="DD218" s="97"/>
      <c r="DE218" s="104" t="s">
        <v>292</v>
      </c>
      <c r="DG218" s="3"/>
      <c r="DI218" s="99"/>
      <c r="DJ218" s="100"/>
      <c r="DK218" s="92"/>
      <c r="DL218" s="3"/>
      <c r="DM218" s="101" t="s">
        <v>292</v>
      </c>
      <c r="DN218" s="102"/>
      <c r="DO218" s="103"/>
      <c r="DP218" s="97"/>
      <c r="DQ218" s="104" t="s">
        <v>292</v>
      </c>
      <c r="DS218" s="3"/>
      <c r="DU218" s="90" t="str">
        <f>IF(DY218="","",DU$3)</f>
        <v/>
      </c>
      <c r="DV218" s="91" t="str">
        <f>IF(DY218="","",DU$1)</f>
        <v/>
      </c>
      <c r="DW218" s="92" t="str">
        <f>IF(DY218="","",DU$2)</f>
        <v/>
      </c>
      <c r="DX218" s="93" t="str">
        <f>IF(DY218="","",DU$3)</f>
        <v/>
      </c>
      <c r="DY218" s="94" t="str">
        <f>IF(EF218="","",IF(ISNUMBER(SEARCH(":",EF218)),MID(EF218,FIND(":",EF218)+2,FIND("(",EF218)-FIND(":",EF218)-3),LEFT(EF218,FIND("(",EF218)-2)))</f>
        <v/>
      </c>
      <c r="DZ218" s="95" t="str">
        <f>IF(EF218="","",MID(EF218,FIND("(",EF218)+1,4))</f>
        <v/>
      </c>
      <c r="EA218" s="96" t="str">
        <f>IF(ISNUMBER(SEARCH("*female*",EF218)),"female",IF(ISNUMBER(SEARCH("*male*",EF218)),"male",""))</f>
        <v/>
      </c>
      <c r="EB218" s="97" t="s">
        <v>292</v>
      </c>
      <c r="EC218" s="98" t="str">
        <f>IF(DY218="","",(MID(DY218,(SEARCH("^^",SUBSTITUTE(DY218," ","^^",LEN(DY218)-LEN(SUBSTITUTE(DY218," ","")))))+1,99)&amp;"_"&amp;LEFT(DY218,FIND(" ",DY218)-1)&amp;"_"&amp;DZ218))</f>
        <v/>
      </c>
      <c r="EE218" s="89"/>
      <c r="EG218" s="90" t="str">
        <f t="shared" ref="EG218:EG249" si="593">IF(EK218="","",EG$3)</f>
        <v/>
      </c>
      <c r="EH218" s="91" t="str">
        <f t="shared" ref="EH218:EH249" si="594">IF(EK218="","",EG$1)</f>
        <v/>
      </c>
      <c r="EI218" s="92" t="str">
        <f t="shared" ref="EI218:EI249" si="595">IF(EK218="","",EG$2)</f>
        <v/>
      </c>
      <c r="EJ218" s="93" t="str">
        <f t="shared" ref="EJ218:EJ249" si="596">IF(EK218="","",EG$3)</f>
        <v/>
      </c>
      <c r="EK218" s="94" t="str">
        <f t="shared" ref="EK218:EK249" si="597">IF(ER218="","",IF(ISNUMBER(SEARCH(":",ER218)),MID(ER218,FIND(":",ER218)+2,FIND("(",ER218)-FIND(":",ER218)-3),LEFT(ER218,FIND("(",ER218)-2)))</f>
        <v/>
      </c>
      <c r="EL218" s="95" t="str">
        <f t="shared" ref="EL218:EL249" si="598">IF(ER218="","",MID(ER218,FIND("(",ER218)+1,4))</f>
        <v/>
      </c>
      <c r="EM218" s="96" t="str">
        <f t="shared" ref="EM218:EM249" si="599">IF(ISNUMBER(SEARCH("*female*",ER218)),"female",IF(ISNUMBER(SEARCH("*male*",ER218)),"male",""))</f>
        <v/>
      </c>
      <c r="EN218" s="97" t="str">
        <f t="shared" ref="EN218:EN249" si="600">IF(ER218="","",IF(ISERROR(MID(ER218,FIND("male,",ER218)+6,(FIND(")",ER218)-(FIND("male,",ER218)+6))))=TRUE,"missing/error",MID(ER218,FIND("male,",ER218)+6,(FIND(")",ER218)-(FIND("male,",ER218)+6)))))</f>
        <v/>
      </c>
      <c r="EO218" s="98" t="str">
        <f t="shared" ref="EO218:EO249" si="601">IF(EK218="","",(MID(EK218,(SEARCH("^^",SUBSTITUTE(EK218," ","^^",LEN(EK218)-LEN(SUBSTITUTE(EK218," ","")))))+1,99)&amp;"_"&amp;LEFT(EK218,FIND(" ",EK218)-1)&amp;"_"&amp;EL218))</f>
        <v/>
      </c>
      <c r="EQ218" s="89"/>
      <c r="ES218" s="99"/>
      <c r="ET218" s="100"/>
      <c r="EU218" s="92"/>
      <c r="EV218" s="3"/>
      <c r="EW218" s="101"/>
      <c r="EX218" s="102"/>
      <c r="EY218" s="103"/>
      <c r="EZ218" s="97"/>
      <c r="FA218" s="104"/>
      <c r="FC218" s="3"/>
      <c r="FE218" s="90" t="str">
        <f t="shared" si="526"/>
        <v/>
      </c>
      <c r="FF218" s="91" t="str">
        <f t="shared" si="527"/>
        <v/>
      </c>
      <c r="FG218" s="92" t="str">
        <f t="shared" si="528"/>
        <v/>
      </c>
      <c r="FH218" s="93" t="str">
        <f t="shared" si="529"/>
        <v/>
      </c>
      <c r="FI218" s="94" t="str">
        <f t="shared" si="530"/>
        <v/>
      </c>
      <c r="FJ218" s="95" t="str">
        <f t="shared" si="531"/>
        <v/>
      </c>
      <c r="FK218" s="96" t="str">
        <f t="shared" si="532"/>
        <v/>
      </c>
      <c r="FL218" s="97" t="str">
        <f t="shared" si="533"/>
        <v/>
      </c>
      <c r="FM218" s="98" t="str">
        <f t="shared" si="534"/>
        <v/>
      </c>
      <c r="FO218" s="89"/>
      <c r="FP218" s="217"/>
      <c r="FQ218" s="90" t="str">
        <f>IF(FU218="","",#REF!)</f>
        <v/>
      </c>
      <c r="FR218" s="91" t="str">
        <f t="shared" ref="FR218:FR249" si="602">IF(FU218="","",FQ$1)</f>
        <v/>
      </c>
      <c r="FS218" s="92"/>
      <c r="FT218" s="93"/>
      <c r="FU218" s="94" t="str">
        <f t="shared" ref="FU218:FU249" si="603">IF(GB218="","",IF(ISNUMBER(SEARCH(":",GB218)),MID(GB218,FIND(":",GB218)+2,FIND("(",GB218)-FIND(":",GB218)-3),LEFT(GB218,FIND("(",GB218)-2)))</f>
        <v/>
      </c>
      <c r="FV218" s="95" t="str">
        <f t="shared" ref="FV218:FV249" si="604">IF(GB218="","",MID(GB218,FIND("(",GB218)+1,4))</f>
        <v/>
      </c>
      <c r="FW218" s="96" t="str">
        <f t="shared" ref="FW218:FW249" si="605">IF(ISNUMBER(SEARCH("*female*",GB218)),"female",IF(ISNUMBER(SEARCH("*male*",GB218)),"male",""))</f>
        <v/>
      </c>
      <c r="FX218" s="97" t="str">
        <f t="shared" ref="FX218:FX249" si="606">IF(GB218="","",IF(ISERROR(MID(GB218,FIND("male,",GB218)+6,(FIND(")",GB218)-(FIND("male,",GB218)+6))))=TRUE,"missing/error",MID(GB218,FIND("male,",GB218)+6,(FIND(")",GB218)-(FIND("male,",GB218)+6)))))</f>
        <v/>
      </c>
      <c r="FY218" s="98" t="str">
        <f t="shared" ref="FY218:FY249" si="607">IF(FU218="","",(MID(FU218,(SEARCH("^^",SUBSTITUTE(FU218," ","^^",LEN(FU218)-LEN(SUBSTITUTE(FU218," ","")))))+1,99)&amp;"_"&amp;LEFT(FU218,FIND(" ",FU218)-1)&amp;"_"&amp;FV218))</f>
        <v/>
      </c>
      <c r="GA218" s="89"/>
      <c r="GB218" s="158"/>
      <c r="GC218" s="99"/>
      <c r="GD218" s="100"/>
      <c r="GE218" s="92"/>
      <c r="GF218" s="3"/>
      <c r="GG218" s="101"/>
      <c r="GH218" s="102"/>
      <c r="GI218" s="103"/>
      <c r="GJ218" s="97"/>
      <c r="GK218" s="104"/>
      <c r="GM218" s="3"/>
      <c r="GO218" s="99"/>
      <c r="GP218" s="100"/>
      <c r="GQ218" s="92"/>
      <c r="GR218" s="3"/>
      <c r="GS218" s="101"/>
      <c r="GT218" s="102"/>
      <c r="GU218" s="103"/>
      <c r="GV218" s="97"/>
      <c r="GW218" s="104"/>
      <c r="GY218" s="3"/>
      <c r="HA218" s="99"/>
      <c r="HB218" s="100"/>
      <c r="HC218" s="92"/>
      <c r="HD218" s="3"/>
      <c r="HE218" s="101"/>
      <c r="HF218" s="102"/>
      <c r="HG218" s="103"/>
      <c r="HH218" s="97"/>
      <c r="HI218" s="104"/>
      <c r="HK218" s="3"/>
      <c r="HM218" s="99"/>
      <c r="HN218" s="100"/>
      <c r="HO218" s="92"/>
      <c r="HP218" s="3"/>
      <c r="HQ218" s="101"/>
      <c r="HR218" s="102"/>
      <c r="HS218" s="103"/>
      <c r="HT218" s="97"/>
      <c r="HU218" s="104"/>
      <c r="HW218" s="3"/>
      <c r="HY218" s="99"/>
      <c r="HZ218" s="100"/>
      <c r="IA218" s="92"/>
      <c r="IB218" s="3"/>
      <c r="IC218" s="101"/>
      <c r="ID218" s="102"/>
      <c r="IE218" s="103"/>
      <c r="IF218" s="97"/>
      <c r="IG218" s="104"/>
      <c r="II218" s="3"/>
      <c r="IK218" s="99"/>
      <c r="IL218" s="100"/>
      <c r="IM218" s="92"/>
      <c r="IN218" s="3"/>
      <c r="IO218" s="101"/>
      <c r="IP218" s="102"/>
      <c r="IQ218" s="103"/>
      <c r="IR218" s="97"/>
      <c r="IS218" s="104"/>
      <c r="IU218" s="3"/>
      <c r="IW218" s="99"/>
      <c r="IX218" s="100"/>
      <c r="IY218" s="92"/>
      <c r="IZ218" s="3"/>
      <c r="JA218" s="101"/>
      <c r="JB218" s="102"/>
      <c r="JC218" s="103"/>
      <c r="JD218" s="97"/>
      <c r="JE218" s="104"/>
      <c r="JG218" s="3"/>
      <c r="JI218" s="99"/>
      <c r="JJ218" s="100"/>
      <c r="JK218" s="92"/>
      <c r="JL218" s="3"/>
      <c r="JM218" s="101"/>
      <c r="JN218" s="102"/>
      <c r="JO218" s="103"/>
      <c r="JP218" s="97"/>
      <c r="JQ218" s="104"/>
      <c r="JS218" s="3"/>
      <c r="JU218" s="99"/>
      <c r="JV218" s="100"/>
      <c r="JW218" s="92"/>
      <c r="JX218" s="3"/>
      <c r="JY218" s="101"/>
      <c r="JZ218" s="102"/>
      <c r="KA218" s="103"/>
      <c r="KB218" s="97"/>
      <c r="KC218" s="104"/>
      <c r="KE218" s="3"/>
    </row>
    <row r="219" spans="1:291" ht="13.5" customHeight="1">
      <c r="A219" s="16"/>
      <c r="B219" s="2" t="s">
        <v>1631</v>
      </c>
      <c r="E219" s="99"/>
      <c r="F219" s="100"/>
      <c r="G219" s="92"/>
      <c r="H219" s="3"/>
      <c r="I219" s="101"/>
      <c r="J219" s="102"/>
      <c r="K219" s="103"/>
      <c r="L219" s="97"/>
      <c r="M219" s="104"/>
      <c r="O219" s="3"/>
      <c r="Q219" s="99"/>
      <c r="R219" s="100"/>
      <c r="S219" s="92"/>
      <c r="T219" s="3"/>
      <c r="U219" s="101"/>
      <c r="V219" s="102"/>
      <c r="W219" s="103"/>
      <c r="X219" s="97"/>
      <c r="Y219" s="104"/>
      <c r="AA219" s="3"/>
      <c r="AC219" s="99"/>
      <c r="AD219" s="100"/>
      <c r="AE219" s="92"/>
      <c r="AF219" s="3"/>
      <c r="AG219" s="101"/>
      <c r="AH219" s="102"/>
      <c r="AI219" s="103"/>
      <c r="AJ219" s="97"/>
      <c r="AK219" s="104"/>
      <c r="AM219" s="3"/>
      <c r="AO219" s="99"/>
      <c r="AP219" s="100"/>
      <c r="AQ219" s="92"/>
      <c r="AR219" s="3"/>
      <c r="AS219" s="101"/>
      <c r="AT219" s="102"/>
      <c r="AU219" s="103"/>
      <c r="AV219" s="97"/>
      <c r="AW219" s="104"/>
      <c r="AY219" s="3"/>
      <c r="BA219" s="99"/>
      <c r="BB219" s="100"/>
      <c r="BC219" s="92"/>
      <c r="BD219" s="3"/>
      <c r="BE219" s="101"/>
      <c r="BF219" s="102"/>
      <c r="BG219" s="103"/>
      <c r="BH219" s="97"/>
      <c r="BI219" s="104"/>
      <c r="BK219" s="3"/>
      <c r="BM219" s="99"/>
      <c r="BN219" s="100"/>
      <c r="BO219" s="92"/>
      <c r="BP219" s="3"/>
      <c r="BQ219" s="101"/>
      <c r="BR219" s="102"/>
      <c r="BS219" s="103"/>
      <c r="BT219" s="97"/>
      <c r="BU219" s="104"/>
      <c r="BW219" s="3"/>
      <c r="BY219" s="99"/>
      <c r="BZ219" s="100"/>
      <c r="CA219" s="92"/>
      <c r="CB219" s="3"/>
      <c r="CC219" s="101"/>
      <c r="CD219" s="102"/>
      <c r="CE219" s="103"/>
      <c r="CF219" s="97"/>
      <c r="CG219" s="104"/>
      <c r="CI219" s="3"/>
      <c r="CK219" s="99"/>
      <c r="CL219" s="100"/>
      <c r="CM219" s="92"/>
      <c r="CN219" s="3"/>
      <c r="CO219" s="101"/>
      <c r="CP219" s="102"/>
      <c r="CQ219" s="103"/>
      <c r="CR219" s="97"/>
      <c r="CS219" s="104"/>
      <c r="CU219" s="3"/>
      <c r="CW219" s="99"/>
      <c r="CX219" s="100"/>
      <c r="CY219" s="92"/>
      <c r="CZ219" s="3"/>
      <c r="DA219" s="101"/>
      <c r="DB219" s="102"/>
      <c r="DC219" s="103"/>
      <c r="DD219" s="97"/>
      <c r="DE219" s="104"/>
      <c r="DG219" s="3"/>
      <c r="DI219" s="99"/>
      <c r="DJ219" s="100"/>
      <c r="DK219" s="92"/>
      <c r="DL219" s="3"/>
      <c r="DM219" s="101"/>
      <c r="DN219" s="102"/>
      <c r="DO219" s="103"/>
      <c r="DP219" s="97"/>
      <c r="DQ219" s="104"/>
      <c r="DS219" s="3"/>
      <c r="DU219" s="90"/>
      <c r="DV219" s="91"/>
      <c r="DW219" s="92"/>
      <c r="DX219" s="3"/>
      <c r="DY219" s="94"/>
      <c r="DZ219" s="95"/>
      <c r="EA219" s="96"/>
      <c r="EB219" s="97"/>
      <c r="EC219" s="98"/>
      <c r="EE219" s="3"/>
      <c r="EG219" s="90" t="str">
        <f t="shared" si="593"/>
        <v/>
      </c>
      <c r="EH219" s="91" t="str">
        <f t="shared" si="594"/>
        <v/>
      </c>
      <c r="EI219" s="92" t="str">
        <f t="shared" si="595"/>
        <v/>
      </c>
      <c r="EJ219" s="93" t="str">
        <f t="shared" si="596"/>
        <v/>
      </c>
      <c r="EK219" s="94" t="str">
        <f t="shared" si="597"/>
        <v/>
      </c>
      <c r="EL219" s="95" t="str">
        <f t="shared" si="598"/>
        <v/>
      </c>
      <c r="EM219" s="96" t="str">
        <f t="shared" si="599"/>
        <v/>
      </c>
      <c r="EN219" s="97" t="str">
        <f t="shared" si="600"/>
        <v/>
      </c>
      <c r="EO219" s="98" t="str">
        <f t="shared" si="601"/>
        <v/>
      </c>
      <c r="EQ219" s="89"/>
      <c r="ES219" s="99"/>
      <c r="ET219" s="100"/>
      <c r="EU219" s="92"/>
      <c r="EV219" s="3"/>
      <c r="EW219" s="101"/>
      <c r="EX219" s="102"/>
      <c r="EY219" s="103"/>
      <c r="EZ219" s="97"/>
      <c r="FA219" s="104"/>
      <c r="FC219" s="3"/>
      <c r="FE219" s="90">
        <f t="shared" si="526"/>
        <v>45291</v>
      </c>
      <c r="FF219" s="91" t="str">
        <f t="shared" si="527"/>
        <v>De Croo I</v>
      </c>
      <c r="FG219" s="92">
        <f t="shared" si="528"/>
        <v>44105</v>
      </c>
      <c r="FH219" s="93">
        <f t="shared" si="529"/>
        <v>45291</v>
      </c>
      <c r="FI219" s="94" t="str">
        <f t="shared" si="530"/>
        <v>Mathieu Michel</v>
      </c>
      <c r="FJ219" s="95" t="str">
        <f t="shared" si="531"/>
        <v>1979</v>
      </c>
      <c r="FK219" s="96" t="str">
        <f t="shared" si="532"/>
        <v>male</v>
      </c>
      <c r="FL219" s="97" t="str">
        <f t="shared" si="533"/>
        <v>be_mr01</v>
      </c>
      <c r="FM219" s="98" t="str">
        <f t="shared" si="534"/>
        <v>Michel_Mathieu_1979</v>
      </c>
      <c r="FO219" s="89"/>
      <c r="FP219" s="217" t="s">
        <v>1636</v>
      </c>
      <c r="FQ219" s="90" t="str">
        <f>IF(FU219="","",#REF!)</f>
        <v/>
      </c>
      <c r="FR219" s="91" t="str">
        <f t="shared" si="602"/>
        <v/>
      </c>
      <c r="FS219" s="92"/>
      <c r="FT219" s="93"/>
      <c r="FU219" s="94" t="str">
        <f t="shared" si="603"/>
        <v/>
      </c>
      <c r="FV219" s="95" t="str">
        <f t="shared" si="604"/>
        <v/>
      </c>
      <c r="FW219" s="96" t="str">
        <f t="shared" si="605"/>
        <v/>
      </c>
      <c r="FX219" s="97" t="str">
        <f t="shared" si="606"/>
        <v/>
      </c>
      <c r="FY219" s="98" t="str">
        <f t="shared" si="607"/>
        <v/>
      </c>
      <c r="GA219" s="89"/>
      <c r="GB219" s="158"/>
      <c r="GC219" s="99"/>
      <c r="GD219" s="100"/>
      <c r="GE219" s="92"/>
      <c r="GF219" s="3"/>
      <c r="GG219" s="101"/>
      <c r="GH219" s="102"/>
      <c r="GI219" s="103"/>
      <c r="GJ219" s="97"/>
      <c r="GK219" s="104"/>
      <c r="GM219" s="3"/>
      <c r="GO219" s="99"/>
      <c r="GP219" s="100"/>
      <c r="GQ219" s="92"/>
      <c r="GR219" s="3"/>
      <c r="GS219" s="101"/>
      <c r="GT219" s="102"/>
      <c r="GU219" s="103"/>
      <c r="GV219" s="97"/>
      <c r="GW219" s="104"/>
      <c r="GY219" s="3"/>
      <c r="HA219" s="99"/>
      <c r="HB219" s="100"/>
      <c r="HC219" s="92"/>
      <c r="HD219" s="3"/>
      <c r="HE219" s="101"/>
      <c r="HF219" s="102"/>
      <c r="HG219" s="103"/>
      <c r="HH219" s="97"/>
      <c r="HI219" s="104"/>
      <c r="HK219" s="3"/>
      <c r="HM219" s="99"/>
      <c r="HN219" s="100"/>
      <c r="HO219" s="92"/>
      <c r="HP219" s="3"/>
      <c r="HQ219" s="101"/>
      <c r="HR219" s="102"/>
      <c r="HS219" s="103"/>
      <c r="HT219" s="97"/>
      <c r="HU219" s="104"/>
      <c r="HW219" s="3"/>
      <c r="HY219" s="99"/>
      <c r="HZ219" s="100"/>
      <c r="IA219" s="92"/>
      <c r="IB219" s="3"/>
      <c r="IC219" s="101"/>
      <c r="ID219" s="102"/>
      <c r="IE219" s="103"/>
      <c r="IF219" s="97"/>
      <c r="IG219" s="104"/>
      <c r="II219" s="3"/>
      <c r="IK219" s="99"/>
      <c r="IL219" s="100"/>
      <c r="IM219" s="92"/>
      <c r="IN219" s="3"/>
      <c r="IO219" s="101"/>
      <c r="IP219" s="102"/>
      <c r="IQ219" s="103"/>
      <c r="IR219" s="97"/>
      <c r="IS219" s="104"/>
      <c r="IU219" s="3"/>
      <c r="IW219" s="99"/>
      <c r="IX219" s="100"/>
      <c r="IY219" s="92"/>
      <c r="IZ219" s="3"/>
      <c r="JA219" s="101"/>
      <c r="JB219" s="102"/>
      <c r="JC219" s="103"/>
      <c r="JD219" s="97"/>
      <c r="JE219" s="104"/>
      <c r="JG219" s="3"/>
      <c r="JI219" s="99"/>
      <c r="JJ219" s="100"/>
      <c r="JK219" s="92"/>
      <c r="JL219" s="3"/>
      <c r="JM219" s="101"/>
      <c r="JN219" s="102"/>
      <c r="JO219" s="103"/>
      <c r="JP219" s="97"/>
      <c r="JQ219" s="104"/>
      <c r="JS219" s="3"/>
      <c r="JU219" s="99"/>
      <c r="JV219" s="100"/>
      <c r="JW219" s="92"/>
      <c r="JX219" s="3"/>
      <c r="JY219" s="101"/>
      <c r="JZ219" s="102"/>
      <c r="KA219" s="103"/>
      <c r="KB219" s="97"/>
      <c r="KC219" s="104"/>
      <c r="KE219" s="3"/>
    </row>
    <row r="220" spans="1:291" ht="13.5" customHeight="1">
      <c r="A220" s="16"/>
      <c r="B220" s="2" t="s">
        <v>1144</v>
      </c>
      <c r="D220" s="2" t="s">
        <v>1145</v>
      </c>
      <c r="E220" s="99"/>
      <c r="F220" s="100"/>
      <c r="G220" s="92"/>
      <c r="H220" s="3"/>
      <c r="I220" s="101" t="s">
        <v>292</v>
      </c>
      <c r="J220" s="102"/>
      <c r="K220" s="103"/>
      <c r="L220" s="97"/>
      <c r="M220" s="104" t="s">
        <v>292</v>
      </c>
      <c r="O220" s="3"/>
      <c r="Q220" s="99"/>
      <c r="R220" s="100"/>
      <c r="S220" s="92"/>
      <c r="T220" s="3"/>
      <c r="U220" s="101" t="s">
        <v>292</v>
      </c>
      <c r="V220" s="102"/>
      <c r="W220" s="103"/>
      <c r="X220" s="97"/>
      <c r="Y220" s="104" t="s">
        <v>292</v>
      </c>
      <c r="AA220" s="3"/>
      <c r="AC220" s="99"/>
      <c r="AD220" s="100"/>
      <c r="AE220" s="92"/>
      <c r="AF220" s="3"/>
      <c r="AG220" s="101" t="s">
        <v>292</v>
      </c>
      <c r="AH220" s="102"/>
      <c r="AI220" s="103"/>
      <c r="AJ220" s="97"/>
      <c r="AK220" s="104" t="s">
        <v>292</v>
      </c>
      <c r="AM220" s="3"/>
      <c r="AO220" s="99"/>
      <c r="AP220" s="100"/>
      <c r="AQ220" s="92"/>
      <c r="AR220" s="3"/>
      <c r="AS220" s="101" t="s">
        <v>292</v>
      </c>
      <c r="AT220" s="102"/>
      <c r="AU220" s="103"/>
      <c r="AV220" s="97"/>
      <c r="AW220" s="104" t="s">
        <v>292</v>
      </c>
      <c r="AY220" s="3"/>
      <c r="BA220" s="99"/>
      <c r="BB220" s="100"/>
      <c r="BC220" s="92"/>
      <c r="BD220" s="3"/>
      <c r="BE220" s="101" t="s">
        <v>292</v>
      </c>
      <c r="BF220" s="102"/>
      <c r="BG220" s="103"/>
      <c r="BH220" s="97"/>
      <c r="BI220" s="104" t="s">
        <v>292</v>
      </c>
      <c r="BK220" s="3"/>
      <c r="BM220" s="99">
        <v>37987</v>
      </c>
      <c r="BN220" s="100" t="s">
        <v>441</v>
      </c>
      <c r="BO220" s="92">
        <v>37814</v>
      </c>
      <c r="BP220" s="3">
        <v>39437</v>
      </c>
      <c r="BQ220" s="101" t="s">
        <v>982</v>
      </c>
      <c r="BR220" s="102">
        <v>1962</v>
      </c>
      <c r="BS220" s="103" t="s">
        <v>790</v>
      </c>
      <c r="BT220" s="97" t="s">
        <v>321</v>
      </c>
      <c r="BU220" s="104" t="s">
        <v>983</v>
      </c>
      <c r="BW220" s="3"/>
      <c r="BY220" s="99"/>
      <c r="BZ220" s="100"/>
      <c r="CA220" s="92"/>
      <c r="CB220" s="3"/>
      <c r="CC220" s="101" t="s">
        <v>292</v>
      </c>
      <c r="CD220" s="102"/>
      <c r="CE220" s="103"/>
      <c r="CF220" s="97"/>
      <c r="CG220" s="104" t="s">
        <v>292</v>
      </c>
      <c r="CI220" s="3"/>
      <c r="CK220" s="99"/>
      <c r="CL220" s="100"/>
      <c r="CM220" s="92"/>
      <c r="CN220" s="3"/>
      <c r="CO220" s="101" t="s">
        <v>292</v>
      </c>
      <c r="CP220" s="102"/>
      <c r="CQ220" s="103"/>
      <c r="CR220" s="97"/>
      <c r="CS220" s="104" t="s">
        <v>292</v>
      </c>
      <c r="CU220" s="3"/>
      <c r="CW220" s="99"/>
      <c r="CX220" s="100"/>
      <c r="CY220" s="92"/>
      <c r="CZ220" s="3"/>
      <c r="DA220" s="101" t="s">
        <v>292</v>
      </c>
      <c r="DB220" s="102"/>
      <c r="DC220" s="103"/>
      <c r="DD220" s="97"/>
      <c r="DE220" s="104" t="s">
        <v>292</v>
      </c>
      <c r="DG220" s="3"/>
      <c r="DI220" s="99"/>
      <c r="DJ220" s="100"/>
      <c r="DK220" s="92"/>
      <c r="DL220" s="3"/>
      <c r="DM220" s="101" t="s">
        <v>292</v>
      </c>
      <c r="DN220" s="102"/>
      <c r="DO220" s="103"/>
      <c r="DP220" s="97"/>
      <c r="DQ220" s="104" t="s">
        <v>292</v>
      </c>
      <c r="DS220" s="3"/>
      <c r="DU220" s="90" t="str">
        <f t="shared" ref="DU220:DU227" si="608">IF(DY220="","",DU$3)</f>
        <v/>
      </c>
      <c r="DV220" s="91" t="str">
        <f t="shared" ref="DV220:DV227" si="609">IF(DY220="","",DU$1)</f>
        <v/>
      </c>
      <c r="DW220" s="92" t="str">
        <f t="shared" ref="DW220:DW227" si="610">IF(DY220="","",DU$2)</f>
        <v/>
      </c>
      <c r="DX220" s="93" t="str">
        <f t="shared" ref="DX220:DX227" si="611">IF(DY220="","",DU$3)</f>
        <v/>
      </c>
      <c r="DY220" s="94" t="str">
        <f t="shared" ref="DY220:DY227" si="612">IF(EF220="","",IF(ISNUMBER(SEARCH(":",EF220)),MID(EF220,FIND(":",EF220)+2,FIND("(",EF220)-FIND(":",EF220)-3),LEFT(EF220,FIND("(",EF220)-2)))</f>
        <v/>
      </c>
      <c r="DZ220" s="95" t="str">
        <f t="shared" ref="DZ220:DZ227" si="613">IF(EF220="","",MID(EF220,FIND("(",EF220)+1,4))</f>
        <v/>
      </c>
      <c r="EA220" s="96" t="str">
        <f t="shared" ref="EA220:EA227" si="614">IF(ISNUMBER(SEARCH("*female*",EF220)),"female",IF(ISNUMBER(SEARCH("*male*",EF220)),"male",""))</f>
        <v/>
      </c>
      <c r="EB220" s="97" t="s">
        <v>292</v>
      </c>
      <c r="EC220" s="98" t="str">
        <f t="shared" ref="EC220:EC227" si="615">IF(DY220="","",(MID(DY220,(SEARCH("^^",SUBSTITUTE(DY220," ","^^",LEN(DY220)-LEN(SUBSTITUTE(DY220," ","")))))+1,99)&amp;"_"&amp;LEFT(DY220,FIND(" ",DY220)-1)&amp;"_"&amp;DZ220))</f>
        <v/>
      </c>
      <c r="EE220" s="89"/>
      <c r="EG220" s="90" t="str">
        <f t="shared" si="593"/>
        <v/>
      </c>
      <c r="EH220" s="91" t="str">
        <f t="shared" si="594"/>
        <v/>
      </c>
      <c r="EI220" s="92" t="str">
        <f t="shared" si="595"/>
        <v/>
      </c>
      <c r="EJ220" s="93" t="str">
        <f t="shared" si="596"/>
        <v/>
      </c>
      <c r="EK220" s="94" t="str">
        <f t="shared" si="597"/>
        <v/>
      </c>
      <c r="EL220" s="95" t="str">
        <f t="shared" si="598"/>
        <v/>
      </c>
      <c r="EM220" s="96" t="str">
        <f t="shared" si="599"/>
        <v/>
      </c>
      <c r="EN220" s="97" t="str">
        <f t="shared" si="600"/>
        <v/>
      </c>
      <c r="EO220" s="98" t="str">
        <f t="shared" si="601"/>
        <v/>
      </c>
      <c r="EQ220" s="89"/>
      <c r="ES220" s="99"/>
      <c r="ET220" s="100"/>
      <c r="EU220" s="92"/>
      <c r="EV220" s="3"/>
      <c r="EW220" s="101"/>
      <c r="EX220" s="102"/>
      <c r="EY220" s="103"/>
      <c r="EZ220" s="97"/>
      <c r="FA220" s="104"/>
      <c r="FC220" s="3"/>
      <c r="FE220" s="90" t="str">
        <f t="shared" si="526"/>
        <v/>
      </c>
      <c r="FF220" s="91" t="str">
        <f t="shared" si="527"/>
        <v/>
      </c>
      <c r="FG220" s="92" t="str">
        <f t="shared" si="528"/>
        <v/>
      </c>
      <c r="FH220" s="93" t="str">
        <f t="shared" si="529"/>
        <v/>
      </c>
      <c r="FI220" s="94" t="str">
        <f t="shared" si="530"/>
        <v/>
      </c>
      <c r="FJ220" s="95" t="str">
        <f t="shared" si="531"/>
        <v/>
      </c>
      <c r="FK220" s="96" t="str">
        <f t="shared" si="532"/>
        <v/>
      </c>
      <c r="FL220" s="97" t="str">
        <f t="shared" si="533"/>
        <v/>
      </c>
      <c r="FM220" s="98" t="str">
        <f t="shared" si="534"/>
        <v/>
      </c>
      <c r="FO220" s="89"/>
      <c r="FP220" s="217"/>
      <c r="FQ220" s="90" t="str">
        <f>IF(FU220="","",#REF!)</f>
        <v/>
      </c>
      <c r="FR220" s="91" t="str">
        <f t="shared" si="602"/>
        <v/>
      </c>
      <c r="FS220" s="92"/>
      <c r="FT220" s="93"/>
      <c r="FU220" s="94" t="str">
        <f t="shared" si="603"/>
        <v/>
      </c>
      <c r="FV220" s="95" t="str">
        <f t="shared" si="604"/>
        <v/>
      </c>
      <c r="FW220" s="96" t="str">
        <f t="shared" si="605"/>
        <v/>
      </c>
      <c r="FX220" s="97" t="str">
        <f t="shared" si="606"/>
        <v/>
      </c>
      <c r="FY220" s="98" t="str">
        <f t="shared" si="607"/>
        <v/>
      </c>
      <c r="GA220" s="89"/>
      <c r="GB220" s="158"/>
      <c r="GC220" s="99"/>
      <c r="GD220" s="100"/>
      <c r="GE220" s="92"/>
      <c r="GF220" s="3"/>
      <c r="GG220" s="101"/>
      <c r="GH220" s="102"/>
      <c r="GI220" s="103"/>
      <c r="GJ220" s="97"/>
      <c r="GK220" s="104"/>
      <c r="GM220" s="3"/>
      <c r="GO220" s="99"/>
      <c r="GP220" s="100"/>
      <c r="GQ220" s="92"/>
      <c r="GR220" s="3"/>
      <c r="GS220" s="101"/>
      <c r="GT220" s="102"/>
      <c r="GU220" s="103"/>
      <c r="GV220" s="97"/>
      <c r="GW220" s="104"/>
      <c r="GY220" s="3"/>
      <c r="HA220" s="99"/>
      <c r="HB220" s="100"/>
      <c r="HC220" s="92"/>
      <c r="HD220" s="3"/>
      <c r="HE220" s="101"/>
      <c r="HF220" s="102"/>
      <c r="HG220" s="103"/>
      <c r="HH220" s="97"/>
      <c r="HI220" s="104"/>
      <c r="HK220" s="3"/>
      <c r="HM220" s="99"/>
      <c r="HN220" s="100"/>
      <c r="HO220" s="92"/>
      <c r="HP220" s="3"/>
      <c r="HQ220" s="101"/>
      <c r="HR220" s="102"/>
      <c r="HS220" s="103"/>
      <c r="HT220" s="97"/>
      <c r="HU220" s="104"/>
      <c r="HW220" s="3"/>
      <c r="HY220" s="99"/>
      <c r="HZ220" s="100"/>
      <c r="IA220" s="92"/>
      <c r="IB220" s="3"/>
      <c r="IC220" s="101"/>
      <c r="ID220" s="102"/>
      <c r="IE220" s="103"/>
      <c r="IF220" s="97"/>
      <c r="IG220" s="104"/>
      <c r="II220" s="3"/>
      <c r="IK220" s="99"/>
      <c r="IL220" s="100"/>
      <c r="IM220" s="92"/>
      <c r="IN220" s="3"/>
      <c r="IO220" s="101"/>
      <c r="IP220" s="102"/>
      <c r="IQ220" s="103"/>
      <c r="IR220" s="97"/>
      <c r="IS220" s="104"/>
      <c r="IU220" s="3"/>
      <c r="IW220" s="99"/>
      <c r="IX220" s="100"/>
      <c r="IY220" s="92"/>
      <c r="IZ220" s="3"/>
      <c r="JA220" s="101"/>
      <c r="JB220" s="102"/>
      <c r="JC220" s="103"/>
      <c r="JD220" s="97"/>
      <c r="JE220" s="104"/>
      <c r="JG220" s="3"/>
      <c r="JI220" s="99"/>
      <c r="JJ220" s="100"/>
      <c r="JK220" s="92"/>
      <c r="JL220" s="3"/>
      <c r="JM220" s="101"/>
      <c r="JN220" s="102"/>
      <c r="JO220" s="103"/>
      <c r="JP220" s="97"/>
      <c r="JQ220" s="104"/>
      <c r="JS220" s="3"/>
      <c r="JU220" s="99"/>
      <c r="JV220" s="100"/>
      <c r="JW220" s="92"/>
      <c r="JX220" s="3"/>
      <c r="JY220" s="101"/>
      <c r="JZ220" s="102"/>
      <c r="KA220" s="103"/>
      <c r="KB220" s="97"/>
      <c r="KC220" s="104"/>
      <c r="KE220" s="3"/>
    </row>
    <row r="221" spans="1:291" ht="13.5" customHeight="1">
      <c r="A221" s="16"/>
      <c r="B221" s="2" t="s">
        <v>1146</v>
      </c>
      <c r="C221" s="2" t="s">
        <v>1147</v>
      </c>
      <c r="E221" s="99"/>
      <c r="F221" s="100"/>
      <c r="G221" s="92"/>
      <c r="H221" s="3"/>
      <c r="I221" s="101" t="s">
        <v>292</v>
      </c>
      <c r="J221" s="102"/>
      <c r="K221" s="103"/>
      <c r="L221" s="97"/>
      <c r="M221" s="104" t="s">
        <v>292</v>
      </c>
      <c r="O221" s="3"/>
      <c r="Q221" s="99"/>
      <c r="R221" s="100"/>
      <c r="S221" s="92"/>
      <c r="T221" s="3"/>
      <c r="U221" s="101" t="s">
        <v>292</v>
      </c>
      <c r="V221" s="102"/>
      <c r="W221" s="103"/>
      <c r="X221" s="97"/>
      <c r="Y221" s="104" t="s">
        <v>292</v>
      </c>
      <c r="AA221" s="3"/>
      <c r="AC221" s="99"/>
      <c r="AD221" s="100"/>
      <c r="AE221" s="92"/>
      <c r="AF221" s="3"/>
      <c r="AG221" s="101" t="s">
        <v>292</v>
      </c>
      <c r="AH221" s="102"/>
      <c r="AI221" s="103"/>
      <c r="AJ221" s="97"/>
      <c r="AK221" s="104" t="s">
        <v>292</v>
      </c>
      <c r="AM221" s="3"/>
      <c r="AO221" s="99"/>
      <c r="AP221" s="100"/>
      <c r="AQ221" s="92"/>
      <c r="AR221" s="3"/>
      <c r="AS221" s="101" t="s">
        <v>292</v>
      </c>
      <c r="AT221" s="102"/>
      <c r="AU221" s="103"/>
      <c r="AV221" s="97"/>
      <c r="AW221" s="104" t="s">
        <v>292</v>
      </c>
      <c r="AY221" s="3"/>
      <c r="BA221" s="99">
        <v>36354</v>
      </c>
      <c r="BB221" s="100" t="s">
        <v>440</v>
      </c>
      <c r="BC221" s="92">
        <v>36354</v>
      </c>
      <c r="BD221" s="3">
        <v>37746</v>
      </c>
      <c r="BE221" s="101" t="s">
        <v>1148</v>
      </c>
      <c r="BF221" s="102">
        <v>1954</v>
      </c>
      <c r="BG221" s="103" t="s">
        <v>790</v>
      </c>
      <c r="BH221" s="97" t="s">
        <v>301</v>
      </c>
      <c r="BI221" s="104" t="s">
        <v>1149</v>
      </c>
      <c r="BK221" s="3" t="s">
        <v>814</v>
      </c>
      <c r="BM221" s="99"/>
      <c r="BN221" s="100"/>
      <c r="BO221" s="92"/>
      <c r="BP221" s="3"/>
      <c r="BQ221" s="101" t="s">
        <v>292</v>
      </c>
      <c r="BR221" s="102"/>
      <c r="BS221" s="103"/>
      <c r="BT221" s="97"/>
      <c r="BU221" s="104" t="s">
        <v>292</v>
      </c>
      <c r="BW221" s="3"/>
      <c r="BY221" s="99"/>
      <c r="BZ221" s="100"/>
      <c r="CA221" s="92"/>
      <c r="CB221" s="3"/>
      <c r="CC221" s="101" t="s">
        <v>292</v>
      </c>
      <c r="CD221" s="102"/>
      <c r="CE221" s="103"/>
      <c r="CF221" s="97"/>
      <c r="CG221" s="104" t="s">
        <v>292</v>
      </c>
      <c r="CI221" s="3"/>
      <c r="CK221" s="99"/>
      <c r="CL221" s="100"/>
      <c r="CM221" s="92"/>
      <c r="CN221" s="3"/>
      <c r="CO221" s="101" t="s">
        <v>292</v>
      </c>
      <c r="CP221" s="102"/>
      <c r="CQ221" s="103"/>
      <c r="CR221" s="97"/>
      <c r="CS221" s="104" t="s">
        <v>292</v>
      </c>
      <c r="CU221" s="3"/>
      <c r="CW221" s="99"/>
      <c r="CX221" s="100"/>
      <c r="CY221" s="92"/>
      <c r="CZ221" s="3"/>
      <c r="DA221" s="101" t="s">
        <v>292</v>
      </c>
      <c r="DB221" s="102"/>
      <c r="DC221" s="103"/>
      <c r="DD221" s="97"/>
      <c r="DE221" s="104" t="s">
        <v>292</v>
      </c>
      <c r="DG221" s="3"/>
      <c r="DI221" s="99"/>
      <c r="DJ221" s="100"/>
      <c r="DK221" s="92"/>
      <c r="DL221" s="3"/>
      <c r="DM221" s="101" t="s">
        <v>292</v>
      </c>
      <c r="DN221" s="102"/>
      <c r="DO221" s="103"/>
      <c r="DP221" s="97"/>
      <c r="DQ221" s="104" t="s">
        <v>292</v>
      </c>
      <c r="DS221" s="3"/>
      <c r="DU221" s="90" t="str">
        <f t="shared" si="608"/>
        <v/>
      </c>
      <c r="DV221" s="91" t="str">
        <f t="shared" si="609"/>
        <v/>
      </c>
      <c r="DW221" s="92" t="str">
        <f t="shared" si="610"/>
        <v/>
      </c>
      <c r="DX221" s="93" t="str">
        <f t="shared" si="611"/>
        <v/>
      </c>
      <c r="DY221" s="94" t="str">
        <f t="shared" si="612"/>
        <v/>
      </c>
      <c r="DZ221" s="95" t="str">
        <f t="shared" si="613"/>
        <v/>
      </c>
      <c r="EA221" s="96" t="str">
        <f t="shared" si="614"/>
        <v/>
      </c>
      <c r="EB221" s="97" t="s">
        <v>292</v>
      </c>
      <c r="EC221" s="98" t="str">
        <f t="shared" si="615"/>
        <v/>
      </c>
      <c r="EE221" s="89"/>
      <c r="EG221" s="90" t="str">
        <f t="shared" si="593"/>
        <v/>
      </c>
      <c r="EH221" s="91" t="str">
        <f t="shared" si="594"/>
        <v/>
      </c>
      <c r="EI221" s="92" t="str">
        <f t="shared" si="595"/>
        <v/>
      </c>
      <c r="EJ221" s="93" t="str">
        <f t="shared" si="596"/>
        <v/>
      </c>
      <c r="EK221" s="94" t="str">
        <f t="shared" si="597"/>
        <v/>
      </c>
      <c r="EL221" s="95" t="str">
        <f t="shared" si="598"/>
        <v/>
      </c>
      <c r="EM221" s="96" t="str">
        <f t="shared" si="599"/>
        <v/>
      </c>
      <c r="EN221" s="97" t="str">
        <f t="shared" si="600"/>
        <v/>
      </c>
      <c r="EO221" s="98" t="str">
        <f t="shared" si="601"/>
        <v/>
      </c>
      <c r="EQ221" s="89"/>
      <c r="ES221" s="99"/>
      <c r="ET221" s="100"/>
      <c r="EU221" s="92"/>
      <c r="EV221" s="3"/>
      <c r="EW221" s="101"/>
      <c r="EX221" s="102"/>
      <c r="EY221" s="103"/>
      <c r="EZ221" s="97"/>
      <c r="FA221" s="104"/>
      <c r="FC221" s="3"/>
      <c r="FE221" s="90" t="str">
        <f t="shared" si="526"/>
        <v/>
      </c>
      <c r="FF221" s="91" t="str">
        <f t="shared" si="527"/>
        <v/>
      </c>
      <c r="FG221" s="92" t="str">
        <f t="shared" si="528"/>
        <v/>
      </c>
      <c r="FH221" s="93" t="str">
        <f t="shared" si="529"/>
        <v/>
      </c>
      <c r="FI221" s="94" t="str">
        <f t="shared" si="530"/>
        <v/>
      </c>
      <c r="FJ221" s="95" t="str">
        <f t="shared" si="531"/>
        <v/>
      </c>
      <c r="FK221" s="96" t="str">
        <f t="shared" si="532"/>
        <v/>
      </c>
      <c r="FL221" s="97" t="str">
        <f t="shared" si="533"/>
        <v/>
      </c>
      <c r="FM221" s="98" t="str">
        <f t="shared" si="534"/>
        <v/>
      </c>
      <c r="FO221" s="89"/>
      <c r="FP221" s="217"/>
      <c r="FQ221" s="90" t="str">
        <f>IF(FU221="","",#REF!)</f>
        <v/>
      </c>
      <c r="FR221" s="91" t="str">
        <f t="shared" si="602"/>
        <v/>
      </c>
      <c r="FS221" s="92"/>
      <c r="FT221" s="93"/>
      <c r="FU221" s="94" t="str">
        <f t="shared" si="603"/>
        <v/>
      </c>
      <c r="FV221" s="95" t="str">
        <f t="shared" si="604"/>
        <v/>
      </c>
      <c r="FW221" s="96" t="str">
        <f t="shared" si="605"/>
        <v/>
      </c>
      <c r="FX221" s="97" t="str">
        <f t="shared" si="606"/>
        <v/>
      </c>
      <c r="FY221" s="98" t="str">
        <f t="shared" si="607"/>
        <v/>
      </c>
      <c r="GA221" s="89"/>
      <c r="GB221" s="158"/>
      <c r="GC221" s="99"/>
      <c r="GD221" s="100"/>
      <c r="GE221" s="92"/>
      <c r="GF221" s="3"/>
      <c r="GG221" s="101"/>
      <c r="GH221" s="102"/>
      <c r="GI221" s="103"/>
      <c r="GJ221" s="97"/>
      <c r="GK221" s="104"/>
      <c r="GM221" s="3"/>
      <c r="GO221" s="99"/>
      <c r="GP221" s="100"/>
      <c r="GQ221" s="92"/>
      <c r="GR221" s="3"/>
      <c r="GS221" s="101"/>
      <c r="GT221" s="102"/>
      <c r="GU221" s="103"/>
      <c r="GV221" s="97"/>
      <c r="GW221" s="104"/>
      <c r="GY221" s="3"/>
      <c r="HA221" s="99"/>
      <c r="HB221" s="100"/>
      <c r="HC221" s="92"/>
      <c r="HD221" s="3"/>
      <c r="HE221" s="101"/>
      <c r="HF221" s="102"/>
      <c r="HG221" s="103"/>
      <c r="HH221" s="97"/>
      <c r="HI221" s="104"/>
      <c r="HK221" s="3"/>
      <c r="HM221" s="99"/>
      <c r="HN221" s="100"/>
      <c r="HO221" s="92"/>
      <c r="HP221" s="3"/>
      <c r="HQ221" s="101"/>
      <c r="HR221" s="102"/>
      <c r="HS221" s="103"/>
      <c r="HT221" s="97"/>
      <c r="HU221" s="104"/>
      <c r="HW221" s="3"/>
      <c r="HY221" s="99"/>
      <c r="HZ221" s="100"/>
      <c r="IA221" s="92"/>
      <c r="IB221" s="3"/>
      <c r="IC221" s="101"/>
      <c r="ID221" s="102"/>
      <c r="IE221" s="103"/>
      <c r="IF221" s="97"/>
      <c r="IG221" s="104"/>
      <c r="II221" s="3"/>
      <c r="IK221" s="99"/>
      <c r="IL221" s="100"/>
      <c r="IM221" s="92"/>
      <c r="IN221" s="3"/>
      <c r="IO221" s="101"/>
      <c r="IP221" s="102"/>
      <c r="IQ221" s="103"/>
      <c r="IR221" s="97"/>
      <c r="IS221" s="104"/>
      <c r="IU221" s="3"/>
      <c r="IW221" s="99"/>
      <c r="IX221" s="100"/>
      <c r="IY221" s="92"/>
      <c r="IZ221" s="3"/>
      <c r="JA221" s="101"/>
      <c r="JB221" s="102"/>
      <c r="JC221" s="103"/>
      <c r="JD221" s="97"/>
      <c r="JE221" s="104"/>
      <c r="JG221" s="3"/>
      <c r="JI221" s="99"/>
      <c r="JJ221" s="100"/>
      <c r="JK221" s="92"/>
      <c r="JL221" s="3"/>
      <c r="JM221" s="101"/>
      <c r="JN221" s="102"/>
      <c r="JO221" s="103"/>
      <c r="JP221" s="97"/>
      <c r="JQ221" s="104"/>
      <c r="JS221" s="3"/>
      <c r="JU221" s="99"/>
      <c r="JV221" s="100"/>
      <c r="JW221" s="92"/>
      <c r="JX221" s="3"/>
      <c r="JY221" s="101"/>
      <c r="JZ221" s="102"/>
      <c r="KA221" s="103"/>
      <c r="KB221" s="97"/>
      <c r="KC221" s="104"/>
      <c r="KE221" s="3"/>
    </row>
    <row r="222" spans="1:291" ht="13.5" customHeight="1">
      <c r="A222" s="16"/>
      <c r="B222" s="2" t="s">
        <v>1146</v>
      </c>
      <c r="C222" s="2" t="s">
        <v>1147</v>
      </c>
      <c r="E222" s="99"/>
      <c r="F222" s="100"/>
      <c r="G222" s="92"/>
      <c r="H222" s="3"/>
      <c r="I222" s="101" t="s">
        <v>292</v>
      </c>
      <c r="J222" s="102"/>
      <c r="K222" s="103"/>
      <c r="L222" s="97"/>
      <c r="M222" s="104" t="s">
        <v>292</v>
      </c>
      <c r="O222" s="3"/>
      <c r="Q222" s="99"/>
      <c r="R222" s="100"/>
      <c r="S222" s="92"/>
      <c r="T222" s="3"/>
      <c r="U222" s="101" t="s">
        <v>292</v>
      </c>
      <c r="V222" s="102"/>
      <c r="W222" s="103"/>
      <c r="X222" s="97"/>
      <c r="Y222" s="104" t="s">
        <v>292</v>
      </c>
      <c r="AA222" s="3"/>
      <c r="AC222" s="99"/>
      <c r="AD222" s="100"/>
      <c r="AE222" s="92"/>
      <c r="AF222" s="3"/>
      <c r="AG222" s="101" t="s">
        <v>292</v>
      </c>
      <c r="AH222" s="102"/>
      <c r="AI222" s="103"/>
      <c r="AJ222" s="97"/>
      <c r="AK222" s="104" t="s">
        <v>292</v>
      </c>
      <c r="AM222" s="3"/>
      <c r="AO222" s="99"/>
      <c r="AP222" s="100"/>
      <c r="AQ222" s="92"/>
      <c r="AR222" s="3"/>
      <c r="AS222" s="101" t="s">
        <v>292</v>
      </c>
      <c r="AT222" s="102"/>
      <c r="AU222" s="103"/>
      <c r="AV222" s="97"/>
      <c r="AW222" s="104" t="s">
        <v>292</v>
      </c>
      <c r="AY222" s="3"/>
      <c r="BA222" s="99">
        <v>37987</v>
      </c>
      <c r="BB222" s="100" t="s">
        <v>440</v>
      </c>
      <c r="BC222" s="92">
        <v>37746</v>
      </c>
      <c r="BD222" s="3">
        <v>37814</v>
      </c>
      <c r="BE222" s="101" t="s">
        <v>1150</v>
      </c>
      <c r="BF222" s="102">
        <v>1946</v>
      </c>
      <c r="BG222" s="103" t="s">
        <v>790</v>
      </c>
      <c r="BH222" s="97" t="s">
        <v>631</v>
      </c>
      <c r="BI222" s="104" t="s">
        <v>1151</v>
      </c>
      <c r="BK222" s="3"/>
      <c r="BM222" s="99"/>
      <c r="BN222" s="100"/>
      <c r="BO222" s="92"/>
      <c r="BP222" s="3"/>
      <c r="BQ222" s="101" t="s">
        <v>292</v>
      </c>
      <c r="BR222" s="102"/>
      <c r="BS222" s="103"/>
      <c r="BT222" s="97"/>
      <c r="BU222" s="104" t="s">
        <v>292</v>
      </c>
      <c r="BW222" s="3"/>
      <c r="BY222" s="99"/>
      <c r="BZ222" s="100"/>
      <c r="CA222" s="92"/>
      <c r="CB222" s="3"/>
      <c r="CC222" s="101" t="s">
        <v>292</v>
      </c>
      <c r="CD222" s="102"/>
      <c r="CE222" s="103"/>
      <c r="CF222" s="97"/>
      <c r="CG222" s="104" t="s">
        <v>292</v>
      </c>
      <c r="CI222" s="3"/>
      <c r="CK222" s="99"/>
      <c r="CL222" s="100"/>
      <c r="CM222" s="92"/>
      <c r="CN222" s="3"/>
      <c r="CO222" s="101" t="s">
        <v>292</v>
      </c>
      <c r="CP222" s="102"/>
      <c r="CQ222" s="103"/>
      <c r="CR222" s="97"/>
      <c r="CS222" s="104" t="s">
        <v>292</v>
      </c>
      <c r="CU222" s="3"/>
      <c r="CW222" s="99"/>
      <c r="CX222" s="100"/>
      <c r="CY222" s="92"/>
      <c r="CZ222" s="3"/>
      <c r="DA222" s="101" t="s">
        <v>292</v>
      </c>
      <c r="DB222" s="102"/>
      <c r="DC222" s="103"/>
      <c r="DD222" s="97"/>
      <c r="DE222" s="104" t="s">
        <v>292</v>
      </c>
      <c r="DG222" s="3"/>
      <c r="DI222" s="99"/>
      <c r="DJ222" s="100"/>
      <c r="DK222" s="92"/>
      <c r="DL222" s="4"/>
      <c r="DM222" s="101" t="s">
        <v>292</v>
      </c>
      <c r="DN222" s="102"/>
      <c r="DO222" s="103"/>
      <c r="DP222" s="97"/>
      <c r="DQ222" s="104" t="s">
        <v>292</v>
      </c>
      <c r="DS222" s="3"/>
      <c r="DU222" s="90" t="str">
        <f t="shared" si="608"/>
        <v/>
      </c>
      <c r="DV222" s="91" t="str">
        <f t="shared" si="609"/>
        <v/>
      </c>
      <c r="DW222" s="92" t="str">
        <f t="shared" si="610"/>
        <v/>
      </c>
      <c r="DX222" s="93" t="str">
        <f t="shared" si="611"/>
        <v/>
      </c>
      <c r="DY222" s="94" t="str">
        <f t="shared" si="612"/>
        <v/>
      </c>
      <c r="DZ222" s="95" t="str">
        <f t="shared" si="613"/>
        <v/>
      </c>
      <c r="EA222" s="96" t="str">
        <f t="shared" si="614"/>
        <v/>
      </c>
      <c r="EB222" s="97" t="s">
        <v>292</v>
      </c>
      <c r="EC222" s="98" t="str">
        <f t="shared" si="615"/>
        <v/>
      </c>
      <c r="EE222" s="89"/>
      <c r="EG222" s="90" t="str">
        <f t="shared" si="593"/>
        <v/>
      </c>
      <c r="EH222" s="91" t="str">
        <f t="shared" si="594"/>
        <v/>
      </c>
      <c r="EI222" s="92" t="str">
        <f t="shared" si="595"/>
        <v/>
      </c>
      <c r="EJ222" s="93" t="str">
        <f t="shared" si="596"/>
        <v/>
      </c>
      <c r="EK222" s="94" t="str">
        <f t="shared" si="597"/>
        <v/>
      </c>
      <c r="EL222" s="95" t="str">
        <f t="shared" si="598"/>
        <v/>
      </c>
      <c r="EM222" s="96" t="str">
        <f t="shared" si="599"/>
        <v/>
      </c>
      <c r="EN222" s="97" t="str">
        <f t="shared" si="600"/>
        <v/>
      </c>
      <c r="EO222" s="98" t="str">
        <f t="shared" si="601"/>
        <v/>
      </c>
      <c r="EQ222" s="89"/>
      <c r="ES222" s="99"/>
      <c r="ET222" s="100"/>
      <c r="EU222" s="92"/>
      <c r="EV222" s="3"/>
      <c r="EW222" s="101"/>
      <c r="EX222" s="102"/>
      <c r="EY222" s="103"/>
      <c r="EZ222" s="97"/>
      <c r="FA222" s="104"/>
      <c r="FC222" s="3"/>
      <c r="FE222" s="90" t="str">
        <f t="shared" si="526"/>
        <v/>
      </c>
      <c r="FF222" s="91" t="str">
        <f t="shared" si="527"/>
        <v/>
      </c>
      <c r="FG222" s="92" t="str">
        <f t="shared" si="528"/>
        <v/>
      </c>
      <c r="FH222" s="93" t="str">
        <f t="shared" si="529"/>
        <v/>
      </c>
      <c r="FI222" s="94" t="str">
        <f t="shared" si="530"/>
        <v/>
      </c>
      <c r="FJ222" s="95" t="str">
        <f t="shared" si="531"/>
        <v/>
      </c>
      <c r="FK222" s="96" t="str">
        <f t="shared" si="532"/>
        <v/>
      </c>
      <c r="FL222" s="97" t="str">
        <f t="shared" si="533"/>
        <v/>
      </c>
      <c r="FM222" s="98" t="str">
        <f t="shared" si="534"/>
        <v/>
      </c>
      <c r="FO222" s="89"/>
      <c r="FP222" s="217"/>
      <c r="FQ222" s="90" t="str">
        <f>IF(FU222="","",#REF!)</f>
        <v/>
      </c>
      <c r="FR222" s="91" t="str">
        <f t="shared" si="602"/>
        <v/>
      </c>
      <c r="FS222" s="92"/>
      <c r="FT222" s="93"/>
      <c r="FU222" s="94" t="str">
        <f t="shared" si="603"/>
        <v/>
      </c>
      <c r="FV222" s="95" t="str">
        <f t="shared" si="604"/>
        <v/>
      </c>
      <c r="FW222" s="96" t="str">
        <f t="shared" si="605"/>
        <v/>
      </c>
      <c r="FX222" s="97" t="str">
        <f t="shared" si="606"/>
        <v/>
      </c>
      <c r="FY222" s="98" t="str">
        <f t="shared" si="607"/>
        <v/>
      </c>
      <c r="GA222" s="89"/>
      <c r="GB222" s="158"/>
      <c r="GC222" s="99"/>
      <c r="GD222" s="100"/>
      <c r="GE222" s="92"/>
      <c r="GF222" s="3"/>
      <c r="GG222" s="101"/>
      <c r="GH222" s="102"/>
      <c r="GI222" s="103"/>
      <c r="GJ222" s="97"/>
      <c r="GK222" s="104"/>
      <c r="GM222" s="3"/>
      <c r="GO222" s="99"/>
      <c r="GP222" s="100"/>
      <c r="GQ222" s="92"/>
      <c r="GR222" s="3"/>
      <c r="GS222" s="101"/>
      <c r="GT222" s="102"/>
      <c r="GU222" s="103"/>
      <c r="GV222" s="97"/>
      <c r="GW222" s="104"/>
      <c r="GY222" s="3"/>
      <c r="HA222" s="99"/>
      <c r="HB222" s="100"/>
      <c r="HC222" s="92"/>
      <c r="HD222" s="3"/>
      <c r="HE222" s="101"/>
      <c r="HF222" s="102"/>
      <c r="HG222" s="103"/>
      <c r="HH222" s="97"/>
      <c r="HI222" s="104"/>
      <c r="HK222" s="3"/>
      <c r="HM222" s="99"/>
      <c r="HN222" s="100"/>
      <c r="HO222" s="92"/>
      <c r="HP222" s="3"/>
      <c r="HQ222" s="101"/>
      <c r="HR222" s="102"/>
      <c r="HS222" s="103"/>
      <c r="HT222" s="97"/>
      <c r="HU222" s="104"/>
      <c r="HW222" s="3"/>
      <c r="HY222" s="99"/>
      <c r="HZ222" s="100"/>
      <c r="IA222" s="92"/>
      <c r="IB222" s="3"/>
      <c r="IC222" s="101"/>
      <c r="ID222" s="102"/>
      <c r="IE222" s="103"/>
      <c r="IF222" s="97"/>
      <c r="IG222" s="104"/>
      <c r="II222" s="3"/>
      <c r="IK222" s="99"/>
      <c r="IL222" s="100"/>
      <c r="IM222" s="92"/>
      <c r="IN222" s="3"/>
      <c r="IO222" s="101"/>
      <c r="IP222" s="102"/>
      <c r="IQ222" s="103"/>
      <c r="IR222" s="97"/>
      <c r="IS222" s="104"/>
      <c r="IU222" s="3"/>
      <c r="IW222" s="99"/>
      <c r="IX222" s="100"/>
      <c r="IY222" s="92"/>
      <c r="IZ222" s="3"/>
      <c r="JA222" s="101"/>
      <c r="JB222" s="102"/>
      <c r="JC222" s="103"/>
      <c r="JD222" s="97"/>
      <c r="JE222" s="104"/>
      <c r="JG222" s="3"/>
      <c r="JI222" s="99"/>
      <c r="JJ222" s="100"/>
      <c r="JK222" s="92"/>
      <c r="JL222" s="3"/>
      <c r="JM222" s="101"/>
      <c r="JN222" s="102"/>
      <c r="JO222" s="103"/>
      <c r="JP222" s="97"/>
      <c r="JQ222" s="104"/>
      <c r="JS222" s="3"/>
      <c r="JU222" s="99"/>
      <c r="JV222" s="100"/>
      <c r="JW222" s="92"/>
      <c r="JX222" s="3"/>
      <c r="JY222" s="101"/>
      <c r="JZ222" s="102"/>
      <c r="KA222" s="103"/>
      <c r="KB222" s="97"/>
      <c r="KC222" s="104"/>
      <c r="KE222" s="3"/>
    </row>
    <row r="223" spans="1:291" ht="13.5" customHeight="1">
      <c r="A223" s="16"/>
      <c r="B223" s="2" t="s">
        <v>1152</v>
      </c>
      <c r="C223" s="2" t="s">
        <v>1153</v>
      </c>
      <c r="E223" s="99"/>
      <c r="F223" s="100"/>
      <c r="G223" s="92"/>
      <c r="H223" s="3"/>
      <c r="I223" s="101" t="s">
        <v>292</v>
      </c>
      <c r="J223" s="102"/>
      <c r="K223" s="103"/>
      <c r="L223" s="97"/>
      <c r="M223" s="104" t="s">
        <v>292</v>
      </c>
      <c r="O223" s="3"/>
      <c r="Q223" s="99"/>
      <c r="R223" s="100"/>
      <c r="S223" s="92"/>
      <c r="T223" s="3"/>
      <c r="U223" s="101" t="s">
        <v>292</v>
      </c>
      <c r="V223" s="102"/>
      <c r="W223" s="103"/>
      <c r="X223" s="97"/>
      <c r="Y223" s="104" t="s">
        <v>292</v>
      </c>
      <c r="AA223" s="3"/>
      <c r="AC223" s="99"/>
      <c r="AD223" s="100"/>
      <c r="AE223" s="92"/>
      <c r="AF223" s="3"/>
      <c r="AG223" s="101" t="s">
        <v>292</v>
      </c>
      <c r="AH223" s="102"/>
      <c r="AI223" s="103"/>
      <c r="AJ223" s="97"/>
      <c r="AK223" s="104" t="s">
        <v>292</v>
      </c>
      <c r="AM223" s="3"/>
      <c r="AO223" s="99"/>
      <c r="AP223" s="100"/>
      <c r="AQ223" s="92"/>
      <c r="AR223" s="3"/>
      <c r="AS223" s="101" t="s">
        <v>292</v>
      </c>
      <c r="AT223" s="102"/>
      <c r="AU223" s="103"/>
      <c r="AV223" s="97"/>
      <c r="AW223" s="104" t="s">
        <v>292</v>
      </c>
      <c r="AY223" s="3"/>
      <c r="BA223" s="99"/>
      <c r="BB223" s="100"/>
      <c r="BC223" s="92"/>
      <c r="BD223" s="3"/>
      <c r="BE223" s="101" t="s">
        <v>292</v>
      </c>
      <c r="BF223" s="102"/>
      <c r="BG223" s="103"/>
      <c r="BH223" s="97"/>
      <c r="BI223" s="104" t="s">
        <v>292</v>
      </c>
      <c r="BK223" s="3"/>
      <c r="BM223" s="99">
        <v>37987</v>
      </c>
      <c r="BN223" s="100" t="s">
        <v>441</v>
      </c>
      <c r="BO223" s="92">
        <v>37814</v>
      </c>
      <c r="BP223" s="3">
        <v>38029</v>
      </c>
      <c r="BQ223" s="101" t="s">
        <v>1154</v>
      </c>
      <c r="BR223" s="102">
        <v>1963</v>
      </c>
      <c r="BS223" s="103" t="s">
        <v>790</v>
      </c>
      <c r="BT223" s="97" t="s">
        <v>631</v>
      </c>
      <c r="BU223" s="104" t="s">
        <v>1155</v>
      </c>
      <c r="BW223" s="3" t="s">
        <v>814</v>
      </c>
      <c r="BY223" s="99"/>
      <c r="BZ223" s="100"/>
      <c r="CA223" s="92"/>
      <c r="CB223" s="3"/>
      <c r="CC223" s="101" t="s">
        <v>292</v>
      </c>
      <c r="CD223" s="102"/>
      <c r="CE223" s="103"/>
      <c r="CF223" s="97"/>
      <c r="CG223" s="104" t="s">
        <v>292</v>
      </c>
      <c r="CI223" s="3"/>
      <c r="CK223" s="99"/>
      <c r="CL223" s="100"/>
      <c r="CM223" s="92"/>
      <c r="CN223" s="3"/>
      <c r="CO223" s="101" t="s">
        <v>292</v>
      </c>
      <c r="CP223" s="102"/>
      <c r="CQ223" s="103"/>
      <c r="CR223" s="97"/>
      <c r="CS223" s="104" t="s">
        <v>292</v>
      </c>
      <c r="CU223" s="3"/>
      <c r="CW223" s="99">
        <v>40179</v>
      </c>
      <c r="CX223" s="100" t="s">
        <v>444</v>
      </c>
      <c r="CY223" s="92">
        <v>40011</v>
      </c>
      <c r="CZ223" s="3">
        <v>40142</v>
      </c>
      <c r="DA223" s="101" t="s">
        <v>942</v>
      </c>
      <c r="DB223" s="102">
        <v>1964</v>
      </c>
      <c r="DC223" s="103" t="s">
        <v>790</v>
      </c>
      <c r="DD223" s="97" t="s">
        <v>631</v>
      </c>
      <c r="DE223" s="104" t="s">
        <v>943</v>
      </c>
      <c r="DG223" s="3"/>
      <c r="DH223" s="2" t="s">
        <v>1156</v>
      </c>
      <c r="DI223" s="99">
        <v>40179</v>
      </c>
      <c r="DJ223" s="100" t="s">
        <v>445</v>
      </c>
      <c r="DK223" s="92">
        <v>40142</v>
      </c>
      <c r="DL223" s="221">
        <v>40588</v>
      </c>
      <c r="DM223" s="101" t="s">
        <v>942</v>
      </c>
      <c r="DN223" s="102">
        <v>1964</v>
      </c>
      <c r="DO223" s="103" t="s">
        <v>790</v>
      </c>
      <c r="DP223" s="97" t="s">
        <v>631</v>
      </c>
      <c r="DQ223" s="104" t="s">
        <v>943</v>
      </c>
      <c r="DS223" s="3" t="s">
        <v>1157</v>
      </c>
      <c r="DU223" s="90" t="str">
        <f t="shared" si="608"/>
        <v/>
      </c>
      <c r="DV223" s="91" t="str">
        <f t="shared" si="609"/>
        <v/>
      </c>
      <c r="DW223" s="92" t="str">
        <f t="shared" si="610"/>
        <v/>
      </c>
      <c r="DX223" s="93" t="str">
        <f t="shared" si="611"/>
        <v/>
      </c>
      <c r="DY223" s="94" t="str">
        <f t="shared" si="612"/>
        <v/>
      </c>
      <c r="DZ223" s="95" t="str">
        <f t="shared" si="613"/>
        <v/>
      </c>
      <c r="EA223" s="96" t="str">
        <f t="shared" si="614"/>
        <v/>
      </c>
      <c r="EB223" s="97"/>
      <c r="EC223" s="98" t="str">
        <f t="shared" si="615"/>
        <v/>
      </c>
      <c r="EE223" s="89"/>
      <c r="EG223" s="90" t="str">
        <f t="shared" si="593"/>
        <v/>
      </c>
      <c r="EH223" s="91" t="str">
        <f t="shared" si="594"/>
        <v/>
      </c>
      <c r="EI223" s="92" t="str">
        <f t="shared" si="595"/>
        <v/>
      </c>
      <c r="EJ223" s="93" t="str">
        <f t="shared" si="596"/>
        <v/>
      </c>
      <c r="EK223" s="94" t="str">
        <f t="shared" si="597"/>
        <v/>
      </c>
      <c r="EL223" s="95" t="str">
        <f t="shared" si="598"/>
        <v/>
      </c>
      <c r="EM223" s="96" t="str">
        <f t="shared" si="599"/>
        <v/>
      </c>
      <c r="EN223" s="97" t="str">
        <f t="shared" si="600"/>
        <v/>
      </c>
      <c r="EO223" s="98" t="str">
        <f t="shared" si="601"/>
        <v/>
      </c>
      <c r="EQ223" s="89"/>
      <c r="ES223" s="99"/>
      <c r="ET223" s="100"/>
      <c r="EU223" s="92"/>
      <c r="EV223" s="3"/>
      <c r="EW223" s="101"/>
      <c r="EX223" s="102"/>
      <c r="EY223" s="103"/>
      <c r="EZ223" s="97"/>
      <c r="FA223" s="104"/>
      <c r="FC223" s="3"/>
      <c r="FE223" s="90" t="str">
        <f t="shared" si="526"/>
        <v/>
      </c>
      <c r="FF223" s="91" t="str">
        <f t="shared" si="527"/>
        <v/>
      </c>
      <c r="FG223" s="92" t="str">
        <f t="shared" si="528"/>
        <v/>
      </c>
      <c r="FH223" s="93" t="str">
        <f t="shared" si="529"/>
        <v/>
      </c>
      <c r="FI223" s="94" t="str">
        <f t="shared" si="530"/>
        <v/>
      </c>
      <c r="FJ223" s="95" t="str">
        <f t="shared" si="531"/>
        <v/>
      </c>
      <c r="FK223" s="96" t="str">
        <f t="shared" si="532"/>
        <v/>
      </c>
      <c r="FL223" s="97" t="str">
        <f t="shared" si="533"/>
        <v/>
      </c>
      <c r="FM223" s="98" t="str">
        <f t="shared" si="534"/>
        <v/>
      </c>
      <c r="FO223" s="89"/>
      <c r="FP223" s="217"/>
      <c r="FQ223" s="90" t="str">
        <f>IF(FU223="","",#REF!)</f>
        <v/>
      </c>
      <c r="FR223" s="91" t="str">
        <f t="shared" si="602"/>
        <v/>
      </c>
      <c r="FS223" s="92"/>
      <c r="FT223" s="93"/>
      <c r="FU223" s="94" t="str">
        <f t="shared" si="603"/>
        <v/>
      </c>
      <c r="FV223" s="95" t="str">
        <f t="shared" si="604"/>
        <v/>
      </c>
      <c r="FW223" s="96" t="str">
        <f t="shared" si="605"/>
        <v/>
      </c>
      <c r="FX223" s="97" t="str">
        <f t="shared" si="606"/>
        <v/>
      </c>
      <c r="FY223" s="98" t="str">
        <f t="shared" si="607"/>
        <v/>
      </c>
      <c r="GA223" s="89"/>
      <c r="GB223" s="158"/>
      <c r="GC223" s="99"/>
      <c r="GD223" s="100"/>
      <c r="GE223" s="92"/>
      <c r="GF223" s="3"/>
      <c r="GG223" s="101"/>
      <c r="GH223" s="102"/>
      <c r="GI223" s="103"/>
      <c r="GJ223" s="97"/>
      <c r="GK223" s="104"/>
      <c r="GM223" s="3"/>
      <c r="GO223" s="99"/>
      <c r="GP223" s="100"/>
      <c r="GQ223" s="92"/>
      <c r="GR223" s="3"/>
      <c r="GS223" s="101"/>
      <c r="GT223" s="102"/>
      <c r="GU223" s="103"/>
      <c r="GV223" s="97"/>
      <c r="GW223" s="104"/>
      <c r="GY223" s="3"/>
      <c r="HA223" s="99"/>
      <c r="HB223" s="100"/>
      <c r="HC223" s="92"/>
      <c r="HD223" s="3"/>
      <c r="HE223" s="101"/>
      <c r="HF223" s="102"/>
      <c r="HG223" s="103"/>
      <c r="HH223" s="97"/>
      <c r="HI223" s="104"/>
      <c r="HK223" s="3"/>
      <c r="HM223" s="99"/>
      <c r="HN223" s="100"/>
      <c r="HO223" s="92"/>
      <c r="HP223" s="3"/>
      <c r="HQ223" s="101"/>
      <c r="HR223" s="102"/>
      <c r="HS223" s="103"/>
      <c r="HT223" s="97"/>
      <c r="HU223" s="104"/>
      <c r="HW223" s="3"/>
      <c r="HY223" s="99"/>
      <c r="HZ223" s="100"/>
      <c r="IA223" s="92"/>
      <c r="IB223" s="3"/>
      <c r="IC223" s="101"/>
      <c r="ID223" s="102"/>
      <c r="IE223" s="103"/>
      <c r="IF223" s="97"/>
      <c r="IG223" s="104"/>
      <c r="II223" s="3"/>
      <c r="IK223" s="99"/>
      <c r="IL223" s="100"/>
      <c r="IM223" s="92"/>
      <c r="IN223" s="3"/>
      <c r="IO223" s="101"/>
      <c r="IP223" s="102"/>
      <c r="IQ223" s="103"/>
      <c r="IR223" s="97"/>
      <c r="IS223" s="104"/>
      <c r="IU223" s="3"/>
      <c r="IW223" s="99"/>
      <c r="IX223" s="100"/>
      <c r="IY223" s="92"/>
      <c r="IZ223" s="3"/>
      <c r="JA223" s="101"/>
      <c r="JB223" s="102"/>
      <c r="JC223" s="103"/>
      <c r="JD223" s="97"/>
      <c r="JE223" s="104"/>
      <c r="JG223" s="3"/>
      <c r="JI223" s="99"/>
      <c r="JJ223" s="100"/>
      <c r="JK223" s="92"/>
      <c r="JL223" s="3"/>
      <c r="JM223" s="101"/>
      <c r="JN223" s="102"/>
      <c r="JO223" s="103"/>
      <c r="JP223" s="97"/>
      <c r="JQ223" s="104"/>
      <c r="JS223" s="3"/>
      <c r="JU223" s="99"/>
      <c r="JV223" s="100"/>
      <c r="JW223" s="92"/>
      <c r="JX223" s="3"/>
      <c r="JY223" s="101"/>
      <c r="JZ223" s="102"/>
      <c r="KA223" s="103"/>
      <c r="KB223" s="97"/>
      <c r="KC223" s="104"/>
      <c r="KE223" s="3"/>
    </row>
    <row r="224" spans="1:291" ht="13.5" customHeight="1">
      <c r="A224" s="16"/>
      <c r="B224" s="2" t="s">
        <v>1152</v>
      </c>
      <c r="C224" s="2" t="s">
        <v>1153</v>
      </c>
      <c r="E224" s="99"/>
      <c r="F224" s="100"/>
      <c r="G224" s="92"/>
      <c r="H224" s="3"/>
      <c r="I224" s="101" t="s">
        <v>292</v>
      </c>
      <c r="J224" s="102"/>
      <c r="K224" s="103"/>
      <c r="L224" s="97"/>
      <c r="M224" s="104" t="s">
        <v>292</v>
      </c>
      <c r="O224" s="3"/>
      <c r="Q224" s="99"/>
      <c r="R224" s="100"/>
      <c r="S224" s="92"/>
      <c r="T224" s="3"/>
      <c r="U224" s="101" t="s">
        <v>292</v>
      </c>
      <c r="V224" s="102"/>
      <c r="W224" s="103"/>
      <c r="X224" s="97"/>
      <c r="Y224" s="104" t="s">
        <v>292</v>
      </c>
      <c r="AA224" s="3"/>
      <c r="AC224" s="99"/>
      <c r="AD224" s="100"/>
      <c r="AE224" s="92"/>
      <c r="AF224" s="3"/>
      <c r="AG224" s="101" t="s">
        <v>292</v>
      </c>
      <c r="AH224" s="102"/>
      <c r="AI224" s="103"/>
      <c r="AJ224" s="97"/>
      <c r="AK224" s="104" t="s">
        <v>292</v>
      </c>
      <c r="AM224" s="3"/>
      <c r="AO224" s="99"/>
      <c r="AP224" s="100"/>
      <c r="AQ224" s="92"/>
      <c r="AR224" s="3"/>
      <c r="AS224" s="101" t="s">
        <v>292</v>
      </c>
      <c r="AT224" s="102"/>
      <c r="AU224" s="103"/>
      <c r="AV224" s="97"/>
      <c r="AW224" s="104" t="s">
        <v>292</v>
      </c>
      <c r="AY224" s="3"/>
      <c r="BA224" s="99"/>
      <c r="BB224" s="100"/>
      <c r="BC224" s="92"/>
      <c r="BD224" s="3"/>
      <c r="BE224" s="101" t="s">
        <v>292</v>
      </c>
      <c r="BF224" s="102"/>
      <c r="BG224" s="103"/>
      <c r="BH224" s="97"/>
      <c r="BI224" s="104" t="s">
        <v>292</v>
      </c>
      <c r="BK224" s="3"/>
      <c r="BM224" s="99">
        <v>37987</v>
      </c>
      <c r="BN224" s="100" t="s">
        <v>441</v>
      </c>
      <c r="BO224" s="92">
        <v>38029</v>
      </c>
      <c r="BP224" s="3">
        <v>38188</v>
      </c>
      <c r="BQ224" s="101" t="s">
        <v>1158</v>
      </c>
      <c r="BR224" s="102">
        <v>1959</v>
      </c>
      <c r="BS224" s="103" t="s">
        <v>818</v>
      </c>
      <c r="BT224" s="97" t="s">
        <v>631</v>
      </c>
      <c r="BU224" s="104" t="s">
        <v>1159</v>
      </c>
      <c r="BW224" s="3" t="s">
        <v>814</v>
      </c>
      <c r="BY224" s="99"/>
      <c r="BZ224" s="100"/>
      <c r="CA224" s="92"/>
      <c r="CB224" s="3"/>
      <c r="CC224" s="101" t="s">
        <v>292</v>
      </c>
      <c r="CD224" s="102"/>
      <c r="CE224" s="103"/>
      <c r="CF224" s="97"/>
      <c r="CG224" s="104" t="s">
        <v>292</v>
      </c>
      <c r="CI224" s="3"/>
      <c r="CK224" s="99"/>
      <c r="CL224" s="100"/>
      <c r="CM224" s="92"/>
      <c r="CN224" s="3"/>
      <c r="CO224" s="101" t="s">
        <v>292</v>
      </c>
      <c r="CP224" s="102"/>
      <c r="CQ224" s="103"/>
      <c r="CR224" s="97"/>
      <c r="CS224" s="104" t="s">
        <v>292</v>
      </c>
      <c r="CU224" s="3"/>
      <c r="CW224" s="99"/>
      <c r="CX224" s="100"/>
      <c r="CY224" s="92"/>
      <c r="CZ224" s="3"/>
      <c r="DA224" s="101" t="s">
        <v>292</v>
      </c>
      <c r="DB224" s="102"/>
      <c r="DC224" s="103"/>
      <c r="DD224" s="97"/>
      <c r="DE224" s="104" t="s">
        <v>292</v>
      </c>
      <c r="DG224" s="3"/>
      <c r="DI224" s="99"/>
      <c r="DJ224" s="100"/>
      <c r="DK224" s="92"/>
      <c r="DL224" s="3"/>
      <c r="DM224" s="101" t="s">
        <v>292</v>
      </c>
      <c r="DN224" s="102"/>
      <c r="DO224" s="103"/>
      <c r="DP224" s="97"/>
      <c r="DQ224" s="104" t="s">
        <v>292</v>
      </c>
      <c r="DS224" s="3"/>
      <c r="DU224" s="90" t="str">
        <f t="shared" si="608"/>
        <v/>
      </c>
      <c r="DV224" s="91" t="str">
        <f t="shared" si="609"/>
        <v/>
      </c>
      <c r="DW224" s="92" t="str">
        <f t="shared" si="610"/>
        <v/>
      </c>
      <c r="DX224" s="93" t="str">
        <f t="shared" si="611"/>
        <v/>
      </c>
      <c r="DY224" s="94" t="str">
        <f t="shared" si="612"/>
        <v/>
      </c>
      <c r="DZ224" s="95" t="str">
        <f t="shared" si="613"/>
        <v/>
      </c>
      <c r="EA224" s="96" t="str">
        <f t="shared" si="614"/>
        <v/>
      </c>
      <c r="EB224" s="97"/>
      <c r="EC224" s="98" t="str">
        <f t="shared" si="615"/>
        <v/>
      </c>
      <c r="EE224" s="89"/>
      <c r="EG224" s="90" t="str">
        <f t="shared" si="593"/>
        <v/>
      </c>
      <c r="EH224" s="91" t="str">
        <f t="shared" si="594"/>
        <v/>
      </c>
      <c r="EI224" s="92" t="str">
        <f t="shared" si="595"/>
        <v/>
      </c>
      <c r="EJ224" s="93" t="str">
        <f t="shared" si="596"/>
        <v/>
      </c>
      <c r="EK224" s="94" t="str">
        <f t="shared" si="597"/>
        <v/>
      </c>
      <c r="EL224" s="95" t="str">
        <f t="shared" si="598"/>
        <v/>
      </c>
      <c r="EM224" s="96" t="str">
        <f t="shared" si="599"/>
        <v/>
      </c>
      <c r="EN224" s="97" t="str">
        <f t="shared" si="600"/>
        <v/>
      </c>
      <c r="EO224" s="98" t="str">
        <f t="shared" si="601"/>
        <v/>
      </c>
      <c r="EQ224" s="89"/>
      <c r="ES224" s="99"/>
      <c r="ET224" s="100"/>
      <c r="EU224" s="92"/>
      <c r="EV224" s="3"/>
      <c r="EW224" s="101"/>
      <c r="EX224" s="102"/>
      <c r="EY224" s="103"/>
      <c r="EZ224" s="97"/>
      <c r="FA224" s="104"/>
      <c r="FC224" s="3"/>
      <c r="FE224" s="90" t="str">
        <f t="shared" si="526"/>
        <v/>
      </c>
      <c r="FF224" s="91" t="str">
        <f t="shared" si="527"/>
        <v/>
      </c>
      <c r="FG224" s="92" t="str">
        <f t="shared" si="528"/>
        <v/>
      </c>
      <c r="FH224" s="93" t="str">
        <f t="shared" si="529"/>
        <v/>
      </c>
      <c r="FI224" s="94" t="str">
        <f t="shared" si="530"/>
        <v/>
      </c>
      <c r="FJ224" s="95" t="str">
        <f t="shared" si="531"/>
        <v/>
      </c>
      <c r="FK224" s="96" t="str">
        <f t="shared" si="532"/>
        <v/>
      </c>
      <c r="FL224" s="97" t="str">
        <f t="shared" si="533"/>
        <v/>
      </c>
      <c r="FM224" s="98" t="str">
        <f t="shared" si="534"/>
        <v/>
      </c>
      <c r="FO224" s="89"/>
      <c r="FP224" s="217"/>
      <c r="FQ224" s="90" t="str">
        <f>IF(FU224="","",#REF!)</f>
        <v/>
      </c>
      <c r="FR224" s="91" t="str">
        <f t="shared" si="602"/>
        <v/>
      </c>
      <c r="FS224" s="92"/>
      <c r="FT224" s="93"/>
      <c r="FU224" s="94" t="str">
        <f t="shared" si="603"/>
        <v/>
      </c>
      <c r="FV224" s="95" t="str">
        <f t="shared" si="604"/>
        <v/>
      </c>
      <c r="FW224" s="96" t="str">
        <f t="shared" si="605"/>
        <v/>
      </c>
      <c r="FX224" s="97" t="str">
        <f t="shared" si="606"/>
        <v/>
      </c>
      <c r="FY224" s="98" t="str">
        <f t="shared" si="607"/>
        <v/>
      </c>
      <c r="GA224" s="89"/>
      <c r="GB224" s="158"/>
      <c r="GC224" s="99"/>
      <c r="GD224" s="100"/>
      <c r="GE224" s="92"/>
      <c r="GF224" s="3"/>
      <c r="GG224" s="101"/>
      <c r="GH224" s="102"/>
      <c r="GI224" s="103"/>
      <c r="GJ224" s="97"/>
      <c r="GK224" s="104"/>
      <c r="GM224" s="3"/>
      <c r="GO224" s="99"/>
      <c r="GP224" s="100"/>
      <c r="GQ224" s="92"/>
      <c r="GR224" s="3"/>
      <c r="GS224" s="101"/>
      <c r="GT224" s="102"/>
      <c r="GU224" s="103"/>
      <c r="GV224" s="97"/>
      <c r="GW224" s="104"/>
      <c r="GY224" s="3"/>
      <c r="HA224" s="99"/>
      <c r="HB224" s="100"/>
      <c r="HC224" s="92"/>
      <c r="HD224" s="3"/>
      <c r="HE224" s="101"/>
      <c r="HF224" s="102"/>
      <c r="HG224" s="103"/>
      <c r="HH224" s="97"/>
      <c r="HI224" s="104"/>
      <c r="HK224" s="3"/>
      <c r="HM224" s="99"/>
      <c r="HN224" s="100"/>
      <c r="HO224" s="92"/>
      <c r="HP224" s="3"/>
      <c r="HQ224" s="101"/>
      <c r="HR224" s="102"/>
      <c r="HS224" s="103"/>
      <c r="HT224" s="97"/>
      <c r="HU224" s="104"/>
      <c r="HW224" s="3"/>
      <c r="HY224" s="99"/>
      <c r="HZ224" s="100"/>
      <c r="IA224" s="92"/>
      <c r="IB224" s="3"/>
      <c r="IC224" s="101"/>
      <c r="ID224" s="102"/>
      <c r="IE224" s="103"/>
      <c r="IF224" s="97"/>
      <c r="IG224" s="104"/>
      <c r="II224" s="3"/>
      <c r="IK224" s="99"/>
      <c r="IL224" s="100"/>
      <c r="IM224" s="92"/>
      <c r="IN224" s="3"/>
      <c r="IO224" s="101"/>
      <c r="IP224" s="102"/>
      <c r="IQ224" s="103"/>
      <c r="IR224" s="97"/>
      <c r="IS224" s="104"/>
      <c r="IU224" s="3"/>
      <c r="IW224" s="99"/>
      <c r="IX224" s="100"/>
      <c r="IY224" s="92"/>
      <c r="IZ224" s="3"/>
      <c r="JA224" s="101"/>
      <c r="JB224" s="102"/>
      <c r="JC224" s="103"/>
      <c r="JD224" s="97"/>
      <c r="JE224" s="104"/>
      <c r="JG224" s="3"/>
      <c r="JI224" s="99"/>
      <c r="JJ224" s="100"/>
      <c r="JK224" s="92"/>
      <c r="JL224" s="3"/>
      <c r="JM224" s="101"/>
      <c r="JN224" s="102"/>
      <c r="JO224" s="103"/>
      <c r="JP224" s="97"/>
      <c r="JQ224" s="104"/>
      <c r="JS224" s="3"/>
      <c r="JU224" s="99"/>
      <c r="JV224" s="100"/>
      <c r="JW224" s="92"/>
      <c r="JX224" s="3"/>
      <c r="JY224" s="101"/>
      <c r="JZ224" s="102"/>
      <c r="KA224" s="103"/>
      <c r="KB224" s="97"/>
      <c r="KC224" s="104"/>
      <c r="KE224" s="3"/>
    </row>
    <row r="225" spans="1:291" ht="13.5" customHeight="1">
      <c r="A225" s="16"/>
      <c r="B225" s="2" t="s">
        <v>1152</v>
      </c>
      <c r="E225" s="99"/>
      <c r="F225" s="100"/>
      <c r="G225" s="92"/>
      <c r="H225" s="3"/>
      <c r="I225" s="101" t="s">
        <v>292</v>
      </c>
      <c r="J225" s="102"/>
      <c r="K225" s="103"/>
      <c r="L225" s="97"/>
      <c r="M225" s="104" t="s">
        <v>292</v>
      </c>
      <c r="O225" s="3"/>
      <c r="Q225" s="99"/>
      <c r="R225" s="100"/>
      <c r="S225" s="92"/>
      <c r="T225" s="3"/>
      <c r="U225" s="101" t="s">
        <v>292</v>
      </c>
      <c r="V225" s="102"/>
      <c r="W225" s="103"/>
      <c r="X225" s="97"/>
      <c r="Y225" s="104" t="s">
        <v>292</v>
      </c>
      <c r="AA225" s="3"/>
      <c r="AC225" s="99"/>
      <c r="AD225" s="100"/>
      <c r="AE225" s="92"/>
      <c r="AF225" s="3"/>
      <c r="AG225" s="101" t="s">
        <v>292</v>
      </c>
      <c r="AH225" s="102"/>
      <c r="AI225" s="103"/>
      <c r="AJ225" s="97"/>
      <c r="AK225" s="104" t="s">
        <v>292</v>
      </c>
      <c r="AM225" s="3"/>
      <c r="AO225" s="99"/>
      <c r="AP225" s="100"/>
      <c r="AQ225" s="92"/>
      <c r="AR225" s="3"/>
      <c r="AS225" s="101" t="s">
        <v>292</v>
      </c>
      <c r="AT225" s="102"/>
      <c r="AU225" s="103"/>
      <c r="AV225" s="97"/>
      <c r="AW225" s="104" t="s">
        <v>292</v>
      </c>
      <c r="AY225" s="3"/>
      <c r="BA225" s="99"/>
      <c r="BB225" s="100"/>
      <c r="BC225" s="92"/>
      <c r="BD225" s="3"/>
      <c r="BE225" s="101" t="s">
        <v>292</v>
      </c>
      <c r="BF225" s="102"/>
      <c r="BG225" s="103"/>
      <c r="BH225" s="97"/>
      <c r="BI225" s="104" t="s">
        <v>292</v>
      </c>
      <c r="BK225" s="3"/>
      <c r="BM225" s="99">
        <v>38353</v>
      </c>
      <c r="BN225" s="100" t="s">
        <v>441</v>
      </c>
      <c r="BO225" s="92">
        <v>38188</v>
      </c>
      <c r="BP225" s="3">
        <v>39437</v>
      </c>
      <c r="BQ225" s="101" t="s">
        <v>1075</v>
      </c>
      <c r="BR225" s="102">
        <v>1956</v>
      </c>
      <c r="BS225" s="103" t="s">
        <v>790</v>
      </c>
      <c r="BT225" s="97" t="s">
        <v>323</v>
      </c>
      <c r="BU225" s="104" t="s">
        <v>1076</v>
      </c>
      <c r="BW225" s="3"/>
      <c r="BY225" s="99"/>
      <c r="BZ225" s="100"/>
      <c r="CA225" s="92"/>
      <c r="CB225" s="3"/>
      <c r="CC225" s="101" t="s">
        <v>292</v>
      </c>
      <c r="CD225" s="102"/>
      <c r="CE225" s="103"/>
      <c r="CF225" s="97"/>
      <c r="CG225" s="104" t="s">
        <v>292</v>
      </c>
      <c r="CI225" s="3"/>
      <c r="CK225" s="99"/>
      <c r="CL225" s="100"/>
      <c r="CM225" s="92"/>
      <c r="CN225" s="3"/>
      <c r="CO225" s="101" t="s">
        <v>292</v>
      </c>
      <c r="CP225" s="102"/>
      <c r="CQ225" s="103"/>
      <c r="CR225" s="97"/>
      <c r="CS225" s="104" t="s">
        <v>292</v>
      </c>
      <c r="CU225" s="3"/>
      <c r="CW225" s="99"/>
      <c r="CX225" s="100"/>
      <c r="CY225" s="92"/>
      <c r="CZ225" s="3"/>
      <c r="DA225" s="101" t="s">
        <v>292</v>
      </c>
      <c r="DB225" s="102"/>
      <c r="DC225" s="103"/>
      <c r="DD225" s="97"/>
      <c r="DE225" s="104" t="s">
        <v>292</v>
      </c>
      <c r="DG225" s="3"/>
      <c r="DI225" s="99"/>
      <c r="DJ225" s="100"/>
      <c r="DK225" s="92"/>
      <c r="DL225" s="3"/>
      <c r="DM225" s="101" t="s">
        <v>292</v>
      </c>
      <c r="DN225" s="102"/>
      <c r="DO225" s="103"/>
      <c r="DP225" s="97"/>
      <c r="DQ225" s="104" t="s">
        <v>292</v>
      </c>
      <c r="DS225" s="3"/>
      <c r="DU225" s="90" t="str">
        <f t="shared" si="608"/>
        <v/>
      </c>
      <c r="DV225" s="91" t="str">
        <f t="shared" si="609"/>
        <v/>
      </c>
      <c r="DW225" s="92" t="str">
        <f t="shared" si="610"/>
        <v/>
      </c>
      <c r="DX225" s="93" t="str">
        <f t="shared" si="611"/>
        <v/>
      </c>
      <c r="DY225" s="94" t="str">
        <f t="shared" si="612"/>
        <v/>
      </c>
      <c r="DZ225" s="95" t="str">
        <f t="shared" si="613"/>
        <v/>
      </c>
      <c r="EA225" s="96" t="str">
        <f t="shared" si="614"/>
        <v/>
      </c>
      <c r="EB225" s="97"/>
      <c r="EC225" s="98" t="str">
        <f t="shared" si="615"/>
        <v/>
      </c>
      <c r="EE225" s="89"/>
      <c r="EG225" s="90" t="str">
        <f t="shared" si="593"/>
        <v/>
      </c>
      <c r="EH225" s="91" t="str">
        <f t="shared" si="594"/>
        <v/>
      </c>
      <c r="EI225" s="92" t="str">
        <f t="shared" si="595"/>
        <v/>
      </c>
      <c r="EJ225" s="93" t="str">
        <f t="shared" si="596"/>
        <v/>
      </c>
      <c r="EK225" s="94" t="str">
        <f t="shared" si="597"/>
        <v/>
      </c>
      <c r="EL225" s="95" t="str">
        <f t="shared" si="598"/>
        <v/>
      </c>
      <c r="EM225" s="96" t="str">
        <f t="shared" si="599"/>
        <v/>
      </c>
      <c r="EN225" s="97" t="str">
        <f t="shared" si="600"/>
        <v/>
      </c>
      <c r="EO225" s="98" t="str">
        <f t="shared" si="601"/>
        <v/>
      </c>
      <c r="EQ225" s="89"/>
      <c r="ES225" s="99"/>
      <c r="ET225" s="100"/>
      <c r="EU225" s="92"/>
      <c r="EV225" s="3"/>
      <c r="EW225" s="101"/>
      <c r="EX225" s="102"/>
      <c r="EY225" s="103"/>
      <c r="EZ225" s="97"/>
      <c r="FA225" s="104"/>
      <c r="FC225" s="3"/>
      <c r="FE225" s="90" t="str">
        <f t="shared" ref="FE225:FE242" si="616">IF(FI225="","",FE$3)</f>
        <v/>
      </c>
      <c r="FF225" s="91" t="str">
        <f t="shared" ref="FF225:FF242" si="617">IF(FI225="","",FE$1)</f>
        <v/>
      </c>
      <c r="FG225" s="92" t="str">
        <f t="shared" ref="FG225:FG242" si="618">IF(FI225="","",FE$2)</f>
        <v/>
      </c>
      <c r="FH225" s="93" t="str">
        <f t="shared" ref="FH225:FH242" si="619">IF(FI225="","",FE$3)</f>
        <v/>
      </c>
      <c r="FI225" s="94" t="str">
        <f t="shared" ref="FI225:FI242" si="620">IF(FP225="","",IF(ISNUMBER(SEARCH(":",FP225)),MID(FP225,FIND(":",FP225)+2,FIND("(",FP225)-FIND(":",FP225)-3),LEFT(FP225,FIND("(",FP225)-2)))</f>
        <v/>
      </c>
      <c r="FJ225" s="95" t="str">
        <f t="shared" ref="FJ225:FJ242" si="621">IF(FP225="","",MID(FP225,FIND("(",FP225)+1,4))</f>
        <v/>
      </c>
      <c r="FK225" s="96" t="str">
        <f t="shared" ref="FK225:FK242" si="622">IF(ISNUMBER(SEARCH("*female*",FP225)),"female",IF(ISNUMBER(SEARCH("*male*",FP225)),"male",""))</f>
        <v/>
      </c>
      <c r="FL225" s="97" t="str">
        <f t="shared" ref="FL225:FL242" si="623">IF(FP225="","",IF(ISERROR(MID(FP225,FIND("male,",FP225)+6,(FIND(")",FP225)-(FIND("male,",FP225)+6))))=TRUE,"missing/error",MID(FP225,FIND("male,",FP225)+6,(FIND(")",FP225)-(FIND("male,",FP225)+6)))))</f>
        <v/>
      </c>
      <c r="FM225" s="98" t="str">
        <f t="shared" ref="FM225:FM242" si="624">IF(FI225="","",(MID(FI225,(SEARCH("^^",SUBSTITUTE(FI225," ","^^",LEN(FI225)-LEN(SUBSTITUTE(FI225," ","")))))+1,99)&amp;"_"&amp;LEFT(FI225,FIND(" ",FI225)-1)&amp;"_"&amp;FJ225))</f>
        <v/>
      </c>
      <c r="FO225" s="89"/>
      <c r="FP225" s="217"/>
      <c r="FQ225" s="90" t="str">
        <f>IF(FU225="","",#REF!)</f>
        <v/>
      </c>
      <c r="FR225" s="91" t="str">
        <f t="shared" si="602"/>
        <v/>
      </c>
      <c r="FS225" s="92"/>
      <c r="FT225" s="93"/>
      <c r="FU225" s="94" t="str">
        <f t="shared" si="603"/>
        <v/>
      </c>
      <c r="FV225" s="95" t="str">
        <f t="shared" si="604"/>
        <v/>
      </c>
      <c r="FW225" s="96" t="str">
        <f t="shared" si="605"/>
        <v/>
      </c>
      <c r="FX225" s="97" t="str">
        <f t="shared" si="606"/>
        <v/>
      </c>
      <c r="FY225" s="98" t="str">
        <f t="shared" si="607"/>
        <v/>
      </c>
      <c r="GA225" s="89"/>
      <c r="GB225" s="158"/>
      <c r="GC225" s="99"/>
      <c r="GD225" s="100"/>
      <c r="GE225" s="92"/>
      <c r="GF225" s="3"/>
      <c r="GG225" s="101"/>
      <c r="GH225" s="102"/>
      <c r="GI225" s="103"/>
      <c r="GJ225" s="97"/>
      <c r="GK225" s="104"/>
      <c r="GM225" s="3"/>
      <c r="GO225" s="99"/>
      <c r="GP225" s="100"/>
      <c r="GQ225" s="92"/>
      <c r="GR225" s="3"/>
      <c r="GS225" s="101"/>
      <c r="GT225" s="102"/>
      <c r="GU225" s="103"/>
      <c r="GV225" s="97"/>
      <c r="GW225" s="104"/>
      <c r="GY225" s="3"/>
      <c r="HA225" s="99"/>
      <c r="HB225" s="100"/>
      <c r="HC225" s="92"/>
      <c r="HD225" s="3"/>
      <c r="HE225" s="101"/>
      <c r="HF225" s="102"/>
      <c r="HG225" s="103"/>
      <c r="HH225" s="97"/>
      <c r="HI225" s="104"/>
      <c r="HK225" s="3"/>
      <c r="HM225" s="99"/>
      <c r="HN225" s="100"/>
      <c r="HO225" s="92"/>
      <c r="HP225" s="3"/>
      <c r="HQ225" s="101"/>
      <c r="HR225" s="102"/>
      <c r="HS225" s="103"/>
      <c r="HT225" s="97"/>
      <c r="HU225" s="104"/>
      <c r="HW225" s="3"/>
      <c r="HY225" s="99"/>
      <c r="HZ225" s="100"/>
      <c r="IA225" s="92"/>
      <c r="IB225" s="3"/>
      <c r="IC225" s="101"/>
      <c r="ID225" s="102"/>
      <c r="IE225" s="103"/>
      <c r="IF225" s="97"/>
      <c r="IG225" s="104"/>
      <c r="II225" s="3"/>
      <c r="IK225" s="99"/>
      <c r="IL225" s="100"/>
      <c r="IM225" s="92"/>
      <c r="IN225" s="3"/>
      <c r="IO225" s="101"/>
      <c r="IP225" s="102"/>
      <c r="IQ225" s="103"/>
      <c r="IR225" s="97"/>
      <c r="IS225" s="104"/>
      <c r="IU225" s="3"/>
      <c r="IW225" s="99"/>
      <c r="IX225" s="100"/>
      <c r="IY225" s="92"/>
      <c r="IZ225" s="3"/>
      <c r="JA225" s="101"/>
      <c r="JB225" s="102"/>
      <c r="JC225" s="103"/>
      <c r="JD225" s="97"/>
      <c r="JE225" s="104"/>
      <c r="JG225" s="3"/>
      <c r="JI225" s="99"/>
      <c r="JJ225" s="100"/>
      <c r="JK225" s="92"/>
      <c r="JL225" s="3"/>
      <c r="JM225" s="101"/>
      <c r="JN225" s="102"/>
      <c r="JO225" s="103"/>
      <c r="JP225" s="97"/>
      <c r="JQ225" s="104"/>
      <c r="JS225" s="3"/>
      <c r="JU225" s="99"/>
      <c r="JV225" s="100"/>
      <c r="JW225" s="92"/>
      <c r="JX225" s="3"/>
      <c r="JY225" s="101"/>
      <c r="JZ225" s="102"/>
      <c r="KA225" s="103"/>
      <c r="KB225" s="97"/>
      <c r="KC225" s="104"/>
      <c r="KE225" s="3"/>
    </row>
    <row r="226" spans="1:291" ht="13.5" customHeight="1">
      <c r="A226" s="16"/>
      <c r="B226" s="2" t="s">
        <v>1164</v>
      </c>
      <c r="C226" s="2" t="s">
        <v>1165</v>
      </c>
      <c r="E226" s="99"/>
      <c r="F226" s="100"/>
      <c r="G226" s="92"/>
      <c r="H226" s="3"/>
      <c r="I226" s="101" t="s">
        <v>292</v>
      </c>
      <c r="J226" s="102"/>
      <c r="K226" s="103"/>
      <c r="L226" s="97"/>
      <c r="M226" s="104" t="s">
        <v>292</v>
      </c>
      <c r="O226" s="3"/>
      <c r="Q226" s="99"/>
      <c r="R226" s="100"/>
      <c r="S226" s="92"/>
      <c r="T226" s="3"/>
      <c r="U226" s="101" t="s">
        <v>292</v>
      </c>
      <c r="V226" s="102"/>
      <c r="W226" s="103"/>
      <c r="X226" s="97"/>
      <c r="Y226" s="104" t="s">
        <v>292</v>
      </c>
      <c r="AA226" s="3"/>
      <c r="AC226" s="99"/>
      <c r="AD226" s="100"/>
      <c r="AE226" s="92"/>
      <c r="AF226" s="3"/>
      <c r="AG226" s="101" t="s">
        <v>292</v>
      </c>
      <c r="AH226" s="102"/>
      <c r="AI226" s="103"/>
      <c r="AJ226" s="97"/>
      <c r="AK226" s="104" t="s">
        <v>292</v>
      </c>
      <c r="AM226" s="3"/>
      <c r="AO226" s="99"/>
      <c r="AP226" s="100"/>
      <c r="AQ226" s="92"/>
      <c r="AR226" s="3"/>
      <c r="AS226" s="101" t="s">
        <v>292</v>
      </c>
      <c r="AT226" s="102"/>
      <c r="AU226" s="103"/>
      <c r="AV226" s="97"/>
      <c r="AW226" s="104" t="s">
        <v>292</v>
      </c>
      <c r="AY226" s="3"/>
      <c r="BA226" s="99"/>
      <c r="BB226" s="100"/>
      <c r="BC226" s="92"/>
      <c r="BD226" s="3"/>
      <c r="BE226" s="101" t="s">
        <v>292</v>
      </c>
      <c r="BF226" s="102"/>
      <c r="BG226" s="103"/>
      <c r="BH226" s="97"/>
      <c r="BI226" s="104" t="s">
        <v>292</v>
      </c>
      <c r="BK226" s="3"/>
      <c r="BM226" s="99">
        <v>37987</v>
      </c>
      <c r="BN226" s="100" t="s">
        <v>441</v>
      </c>
      <c r="BO226" s="92">
        <v>37814</v>
      </c>
      <c r="BP226" s="3">
        <v>38188</v>
      </c>
      <c r="BQ226" s="101" t="s">
        <v>1166</v>
      </c>
      <c r="BR226" s="102">
        <v>1967</v>
      </c>
      <c r="BS226" s="103" t="s">
        <v>818</v>
      </c>
      <c r="BT226" s="97" t="s">
        <v>323</v>
      </c>
      <c r="BU226" s="104" t="s">
        <v>1167</v>
      </c>
      <c r="BW226" s="3" t="s">
        <v>814</v>
      </c>
      <c r="BY226" s="99"/>
      <c r="BZ226" s="100"/>
      <c r="CA226" s="92"/>
      <c r="CB226" s="3"/>
      <c r="CC226" s="101" t="s">
        <v>292</v>
      </c>
      <c r="CD226" s="102"/>
      <c r="CE226" s="103"/>
      <c r="CF226" s="97"/>
      <c r="CG226" s="104" t="s">
        <v>292</v>
      </c>
      <c r="CI226" s="3"/>
      <c r="CK226" s="99"/>
      <c r="CL226" s="100"/>
      <c r="CM226" s="92"/>
      <c r="CN226" s="3"/>
      <c r="CO226" s="101" t="s">
        <v>292</v>
      </c>
      <c r="CP226" s="102"/>
      <c r="CQ226" s="103"/>
      <c r="CR226" s="97"/>
      <c r="CS226" s="104" t="s">
        <v>292</v>
      </c>
      <c r="CU226" s="3"/>
      <c r="CW226" s="99"/>
      <c r="CX226" s="100"/>
      <c r="CY226" s="92"/>
      <c r="CZ226" s="3"/>
      <c r="DA226" s="101" t="s">
        <v>292</v>
      </c>
      <c r="DB226" s="102"/>
      <c r="DC226" s="103"/>
      <c r="DD226" s="97"/>
      <c r="DE226" s="104" t="s">
        <v>292</v>
      </c>
      <c r="DG226" s="3"/>
      <c r="DI226" s="99"/>
      <c r="DJ226" s="100"/>
      <c r="DK226" s="92"/>
      <c r="DL226" s="4"/>
      <c r="DM226" s="101" t="s">
        <v>292</v>
      </c>
      <c r="DN226" s="102"/>
      <c r="DO226" s="103"/>
      <c r="DP226" s="97"/>
      <c r="DQ226" s="104" t="s">
        <v>292</v>
      </c>
      <c r="DS226" s="3"/>
      <c r="DU226" s="90" t="str">
        <f t="shared" si="608"/>
        <v/>
      </c>
      <c r="DV226" s="91" t="str">
        <f t="shared" si="609"/>
        <v/>
      </c>
      <c r="DW226" s="92" t="str">
        <f t="shared" si="610"/>
        <v/>
      </c>
      <c r="DX226" s="93" t="str">
        <f t="shared" si="611"/>
        <v/>
      </c>
      <c r="DY226" s="94" t="str">
        <f t="shared" si="612"/>
        <v/>
      </c>
      <c r="DZ226" s="95" t="str">
        <f t="shared" si="613"/>
        <v/>
      </c>
      <c r="EA226" s="96" t="str">
        <f t="shared" si="614"/>
        <v/>
      </c>
      <c r="EB226" s="97"/>
      <c r="EC226" s="98" t="str">
        <f t="shared" si="615"/>
        <v/>
      </c>
      <c r="EE226" s="89"/>
      <c r="EG226" s="90" t="str">
        <f t="shared" si="593"/>
        <v/>
      </c>
      <c r="EH226" s="91" t="str">
        <f t="shared" si="594"/>
        <v/>
      </c>
      <c r="EI226" s="92" t="str">
        <f t="shared" si="595"/>
        <v/>
      </c>
      <c r="EJ226" s="93" t="str">
        <f t="shared" si="596"/>
        <v/>
      </c>
      <c r="EK226" s="94" t="str">
        <f t="shared" si="597"/>
        <v/>
      </c>
      <c r="EL226" s="95" t="str">
        <f t="shared" si="598"/>
        <v/>
      </c>
      <c r="EM226" s="96" t="str">
        <f t="shared" si="599"/>
        <v/>
      </c>
      <c r="EN226" s="97" t="str">
        <f t="shared" si="600"/>
        <v/>
      </c>
      <c r="EO226" s="98" t="str">
        <f t="shared" si="601"/>
        <v/>
      </c>
      <c r="EQ226" s="89"/>
      <c r="ES226" s="99"/>
      <c r="ET226" s="100"/>
      <c r="EU226" s="92"/>
      <c r="EV226" s="3"/>
      <c r="EW226" s="101"/>
      <c r="EX226" s="102"/>
      <c r="EY226" s="103"/>
      <c r="EZ226" s="97"/>
      <c r="FA226" s="104"/>
      <c r="FC226" s="3"/>
      <c r="FE226" s="90" t="str">
        <f t="shared" si="616"/>
        <v/>
      </c>
      <c r="FF226" s="91" t="str">
        <f t="shared" si="617"/>
        <v/>
      </c>
      <c r="FG226" s="92" t="str">
        <f t="shared" si="618"/>
        <v/>
      </c>
      <c r="FH226" s="93" t="str">
        <f t="shared" si="619"/>
        <v/>
      </c>
      <c r="FI226" s="94" t="str">
        <f t="shared" si="620"/>
        <v/>
      </c>
      <c r="FJ226" s="95" t="str">
        <f t="shared" si="621"/>
        <v/>
      </c>
      <c r="FK226" s="96" t="str">
        <f t="shared" si="622"/>
        <v/>
      </c>
      <c r="FL226" s="97" t="str">
        <f t="shared" si="623"/>
        <v/>
      </c>
      <c r="FM226" s="98" t="str">
        <f t="shared" si="624"/>
        <v/>
      </c>
      <c r="FO226" s="89"/>
      <c r="FP226" s="217"/>
      <c r="FQ226" s="90" t="str">
        <f>IF(FU226="","",#REF!)</f>
        <v/>
      </c>
      <c r="FR226" s="91" t="str">
        <f t="shared" si="602"/>
        <v/>
      </c>
      <c r="FS226" s="92"/>
      <c r="FT226" s="93"/>
      <c r="FU226" s="94" t="str">
        <f t="shared" si="603"/>
        <v/>
      </c>
      <c r="FV226" s="95" t="str">
        <f t="shared" si="604"/>
        <v/>
      </c>
      <c r="FW226" s="96" t="str">
        <f t="shared" si="605"/>
        <v/>
      </c>
      <c r="FX226" s="97" t="str">
        <f t="shared" si="606"/>
        <v/>
      </c>
      <c r="FY226" s="98" t="str">
        <f t="shared" si="607"/>
        <v/>
      </c>
      <c r="GA226" s="89"/>
      <c r="GB226" s="158"/>
      <c r="GC226" s="99"/>
      <c r="GD226" s="100"/>
      <c r="GE226" s="92"/>
      <c r="GF226" s="3"/>
      <c r="GG226" s="101"/>
      <c r="GH226" s="102"/>
      <c r="GI226" s="103"/>
      <c r="GJ226" s="97"/>
      <c r="GK226" s="104"/>
      <c r="GM226" s="3"/>
      <c r="GO226" s="99"/>
      <c r="GP226" s="100"/>
      <c r="GQ226" s="92"/>
      <c r="GR226" s="3"/>
      <c r="GS226" s="101"/>
      <c r="GT226" s="102"/>
      <c r="GU226" s="103"/>
      <c r="GV226" s="97"/>
      <c r="GW226" s="104"/>
      <c r="GY226" s="3"/>
      <c r="HA226" s="99"/>
      <c r="HB226" s="100"/>
      <c r="HC226" s="92"/>
      <c r="HD226" s="3"/>
      <c r="HE226" s="101"/>
      <c r="HF226" s="102"/>
      <c r="HG226" s="103"/>
      <c r="HH226" s="97"/>
      <c r="HI226" s="104"/>
      <c r="HK226" s="3"/>
      <c r="HM226" s="99"/>
      <c r="HN226" s="100"/>
      <c r="HO226" s="92"/>
      <c r="HP226" s="3"/>
      <c r="HQ226" s="101"/>
      <c r="HR226" s="102"/>
      <c r="HS226" s="103"/>
      <c r="HT226" s="97"/>
      <c r="HU226" s="104"/>
      <c r="HW226" s="3"/>
      <c r="HY226" s="99"/>
      <c r="HZ226" s="100"/>
      <c r="IA226" s="92"/>
      <c r="IB226" s="3"/>
      <c r="IC226" s="101"/>
      <c r="ID226" s="102"/>
      <c r="IE226" s="103"/>
      <c r="IF226" s="97"/>
      <c r="IG226" s="104"/>
      <c r="II226" s="3"/>
      <c r="IK226" s="99"/>
      <c r="IL226" s="100"/>
      <c r="IM226" s="92"/>
      <c r="IN226" s="3"/>
      <c r="IO226" s="101"/>
      <c r="IP226" s="102"/>
      <c r="IQ226" s="103"/>
      <c r="IR226" s="97"/>
      <c r="IS226" s="104"/>
      <c r="IU226" s="3"/>
      <c r="IW226" s="99"/>
      <c r="IX226" s="100"/>
      <c r="IY226" s="92"/>
      <c r="IZ226" s="3"/>
      <c r="JA226" s="101"/>
      <c r="JB226" s="102"/>
      <c r="JC226" s="103"/>
      <c r="JD226" s="97"/>
      <c r="JE226" s="104"/>
      <c r="JG226" s="3"/>
      <c r="JI226" s="99"/>
      <c r="JJ226" s="100"/>
      <c r="JK226" s="92"/>
      <c r="JL226" s="3"/>
      <c r="JM226" s="101"/>
      <c r="JN226" s="102"/>
      <c r="JO226" s="103"/>
      <c r="JP226" s="97"/>
      <c r="JQ226" s="104"/>
      <c r="JS226" s="3"/>
      <c r="JU226" s="99"/>
      <c r="JV226" s="100"/>
      <c r="JW226" s="92"/>
      <c r="JX226" s="3"/>
      <c r="JY226" s="101"/>
      <c r="JZ226" s="102"/>
      <c r="KA226" s="103"/>
      <c r="KB226" s="97"/>
      <c r="KC226" s="104"/>
      <c r="KE226" s="3"/>
    </row>
    <row r="227" spans="1:291" ht="13.5" customHeight="1">
      <c r="A227" s="16"/>
      <c r="B227" s="2" t="s">
        <v>1164</v>
      </c>
      <c r="C227" s="2" t="s">
        <v>1165</v>
      </c>
      <c r="E227" s="99"/>
      <c r="F227" s="100"/>
      <c r="G227" s="92"/>
      <c r="H227" s="3"/>
      <c r="I227" s="101" t="s">
        <v>292</v>
      </c>
      <c r="J227" s="102"/>
      <c r="K227" s="103"/>
      <c r="L227" s="97"/>
      <c r="M227" s="104" t="s">
        <v>292</v>
      </c>
      <c r="O227" s="3"/>
      <c r="Q227" s="99"/>
      <c r="R227" s="100"/>
      <c r="S227" s="92"/>
      <c r="T227" s="3"/>
      <c r="U227" s="101" t="s">
        <v>292</v>
      </c>
      <c r="V227" s="102"/>
      <c r="W227" s="103"/>
      <c r="X227" s="97"/>
      <c r="Y227" s="104" t="s">
        <v>292</v>
      </c>
      <c r="AA227" s="3"/>
      <c r="AC227" s="99"/>
      <c r="AD227" s="100"/>
      <c r="AE227" s="92"/>
      <c r="AF227" s="3"/>
      <c r="AG227" s="101" t="s">
        <v>292</v>
      </c>
      <c r="AH227" s="102"/>
      <c r="AI227" s="103"/>
      <c r="AJ227" s="97"/>
      <c r="AK227" s="104" t="s">
        <v>292</v>
      </c>
      <c r="AM227" s="3"/>
      <c r="AO227" s="99"/>
      <c r="AP227" s="100"/>
      <c r="AQ227" s="92"/>
      <c r="AR227" s="3"/>
      <c r="AS227" s="101" t="s">
        <v>292</v>
      </c>
      <c r="AT227" s="102"/>
      <c r="AU227" s="103"/>
      <c r="AV227" s="97"/>
      <c r="AW227" s="104" t="s">
        <v>292</v>
      </c>
      <c r="AY227" s="3"/>
      <c r="BA227" s="99"/>
      <c r="BB227" s="100"/>
      <c r="BC227" s="92"/>
      <c r="BD227" s="3"/>
      <c r="BE227" s="101" t="s">
        <v>292</v>
      </c>
      <c r="BF227" s="102"/>
      <c r="BG227" s="103"/>
      <c r="BH227" s="97"/>
      <c r="BI227" s="104" t="s">
        <v>292</v>
      </c>
      <c r="BK227" s="3"/>
      <c r="BM227" s="99">
        <v>38353</v>
      </c>
      <c r="BN227" s="100" t="s">
        <v>441</v>
      </c>
      <c r="BO227" s="92">
        <v>38188</v>
      </c>
      <c r="BP227" s="3">
        <v>39437</v>
      </c>
      <c r="BQ227" s="101" t="s">
        <v>1168</v>
      </c>
      <c r="BR227" s="102">
        <v>1969</v>
      </c>
      <c r="BS227" s="103" t="s">
        <v>818</v>
      </c>
      <c r="BT227" s="97" t="s">
        <v>631</v>
      </c>
      <c r="BU227" s="104" t="s">
        <v>1169</v>
      </c>
      <c r="BW227" s="3"/>
      <c r="BY227" s="99"/>
      <c r="BZ227" s="100"/>
      <c r="CA227" s="92"/>
      <c r="CB227" s="3"/>
      <c r="CC227" s="101" t="s">
        <v>292</v>
      </c>
      <c r="CD227" s="102"/>
      <c r="CE227" s="103"/>
      <c r="CF227" s="97"/>
      <c r="CG227" s="104" t="s">
        <v>292</v>
      </c>
      <c r="CI227" s="3"/>
      <c r="CK227" s="99"/>
      <c r="CL227" s="100"/>
      <c r="CM227" s="92"/>
      <c r="CN227" s="3"/>
      <c r="CO227" s="101" t="s">
        <v>292</v>
      </c>
      <c r="CP227" s="102"/>
      <c r="CQ227" s="103"/>
      <c r="CR227" s="97"/>
      <c r="CS227" s="104" t="s">
        <v>292</v>
      </c>
      <c r="CU227" s="3"/>
      <c r="CW227" s="99"/>
      <c r="CX227" s="100"/>
      <c r="CY227" s="92"/>
      <c r="CZ227" s="3"/>
      <c r="DA227" s="101" t="s">
        <v>292</v>
      </c>
      <c r="DB227" s="102"/>
      <c r="DC227" s="103"/>
      <c r="DD227" s="97"/>
      <c r="DE227" s="104" t="s">
        <v>292</v>
      </c>
      <c r="DG227" s="3"/>
      <c r="DI227" s="99"/>
      <c r="DJ227" s="100"/>
      <c r="DK227" s="92"/>
      <c r="DL227" s="3"/>
      <c r="DM227" s="101" t="s">
        <v>292</v>
      </c>
      <c r="DN227" s="102"/>
      <c r="DO227" s="103"/>
      <c r="DP227" s="97"/>
      <c r="DQ227" s="104" t="s">
        <v>292</v>
      </c>
      <c r="DS227" s="3"/>
      <c r="DU227" s="90" t="str">
        <f t="shared" si="608"/>
        <v/>
      </c>
      <c r="DV227" s="91" t="str">
        <f t="shared" si="609"/>
        <v/>
      </c>
      <c r="DW227" s="92" t="str">
        <f t="shared" si="610"/>
        <v/>
      </c>
      <c r="DX227" s="93" t="str">
        <f t="shared" si="611"/>
        <v/>
      </c>
      <c r="DY227" s="94" t="str">
        <f t="shared" si="612"/>
        <v/>
      </c>
      <c r="DZ227" s="95" t="str">
        <f t="shared" si="613"/>
        <v/>
      </c>
      <c r="EA227" s="96" t="str">
        <f t="shared" si="614"/>
        <v/>
      </c>
      <c r="EB227" s="97"/>
      <c r="EC227" s="98" t="str">
        <f t="shared" si="615"/>
        <v/>
      </c>
      <c r="EE227" s="89"/>
      <c r="EG227" s="90" t="str">
        <f t="shared" si="593"/>
        <v/>
      </c>
      <c r="EH227" s="91" t="str">
        <f t="shared" si="594"/>
        <v/>
      </c>
      <c r="EI227" s="92" t="str">
        <f t="shared" si="595"/>
        <v/>
      </c>
      <c r="EJ227" s="93" t="str">
        <f t="shared" si="596"/>
        <v/>
      </c>
      <c r="EK227" s="94" t="str">
        <f t="shared" si="597"/>
        <v/>
      </c>
      <c r="EL227" s="95" t="str">
        <f t="shared" si="598"/>
        <v/>
      </c>
      <c r="EM227" s="96" t="str">
        <f t="shared" si="599"/>
        <v/>
      </c>
      <c r="EN227" s="97" t="str">
        <f t="shared" si="600"/>
        <v/>
      </c>
      <c r="EO227" s="98" t="str">
        <f t="shared" si="601"/>
        <v/>
      </c>
      <c r="EQ227" s="89"/>
      <c r="ES227" s="99"/>
      <c r="ET227" s="100"/>
      <c r="EU227" s="92"/>
      <c r="EV227" s="3"/>
      <c r="EW227" s="101"/>
      <c r="EX227" s="102"/>
      <c r="EY227" s="103"/>
      <c r="EZ227" s="97"/>
      <c r="FA227" s="104"/>
      <c r="FC227" s="3"/>
      <c r="FE227" s="90" t="str">
        <f t="shared" si="616"/>
        <v/>
      </c>
      <c r="FF227" s="91" t="str">
        <f t="shared" si="617"/>
        <v/>
      </c>
      <c r="FG227" s="92" t="str">
        <f t="shared" si="618"/>
        <v/>
      </c>
      <c r="FH227" s="93" t="str">
        <f t="shared" si="619"/>
        <v/>
      </c>
      <c r="FI227" s="94" t="str">
        <f t="shared" si="620"/>
        <v/>
      </c>
      <c r="FJ227" s="95" t="str">
        <f t="shared" si="621"/>
        <v/>
      </c>
      <c r="FK227" s="96" t="str">
        <f t="shared" si="622"/>
        <v/>
      </c>
      <c r="FL227" s="97" t="str">
        <f t="shared" si="623"/>
        <v/>
      </c>
      <c r="FM227" s="98" t="str">
        <f t="shared" si="624"/>
        <v/>
      </c>
      <c r="FO227" s="89"/>
      <c r="FP227" s="217"/>
      <c r="FQ227" s="90" t="str">
        <f>IF(FU227="","",#REF!)</f>
        <v/>
      </c>
      <c r="FR227" s="91" t="str">
        <f t="shared" si="602"/>
        <v/>
      </c>
      <c r="FS227" s="92"/>
      <c r="FT227" s="93"/>
      <c r="FU227" s="94" t="str">
        <f t="shared" si="603"/>
        <v/>
      </c>
      <c r="FV227" s="95" t="str">
        <f t="shared" si="604"/>
        <v/>
      </c>
      <c r="FW227" s="96" t="str">
        <f t="shared" si="605"/>
        <v/>
      </c>
      <c r="FX227" s="97" t="str">
        <f t="shared" si="606"/>
        <v/>
      </c>
      <c r="FY227" s="98" t="str">
        <f t="shared" si="607"/>
        <v/>
      </c>
      <c r="GA227" s="89"/>
      <c r="GB227" s="158"/>
      <c r="GC227" s="99"/>
      <c r="GD227" s="100"/>
      <c r="GE227" s="92"/>
      <c r="GF227" s="3"/>
      <c r="GG227" s="101"/>
      <c r="GH227" s="102"/>
      <c r="GI227" s="103"/>
      <c r="GJ227" s="97"/>
      <c r="GK227" s="104"/>
      <c r="GM227" s="3"/>
      <c r="GO227" s="99"/>
      <c r="GP227" s="100"/>
      <c r="GQ227" s="92"/>
      <c r="GR227" s="3"/>
      <c r="GS227" s="101"/>
      <c r="GT227" s="102"/>
      <c r="GU227" s="103"/>
      <c r="GV227" s="97"/>
      <c r="GW227" s="104"/>
      <c r="GY227" s="3"/>
      <c r="HA227" s="99"/>
      <c r="HB227" s="100"/>
      <c r="HC227" s="92"/>
      <c r="HD227" s="3"/>
      <c r="HE227" s="101"/>
      <c r="HF227" s="102"/>
      <c r="HG227" s="103"/>
      <c r="HH227" s="97"/>
      <c r="HI227" s="104"/>
      <c r="HK227" s="3"/>
      <c r="HM227" s="99"/>
      <c r="HN227" s="100"/>
      <c r="HO227" s="92"/>
      <c r="HP227" s="3"/>
      <c r="HQ227" s="101"/>
      <c r="HR227" s="102"/>
      <c r="HS227" s="103"/>
      <c r="HT227" s="97"/>
      <c r="HU227" s="104"/>
      <c r="HW227" s="3"/>
      <c r="HY227" s="99"/>
      <c r="HZ227" s="100"/>
      <c r="IA227" s="92"/>
      <c r="IB227" s="3"/>
      <c r="IC227" s="101"/>
      <c r="ID227" s="102"/>
      <c r="IE227" s="103"/>
      <c r="IF227" s="97"/>
      <c r="IG227" s="104"/>
      <c r="II227" s="3"/>
      <c r="IK227" s="99"/>
      <c r="IL227" s="100"/>
      <c r="IM227" s="92"/>
      <c r="IN227" s="3"/>
      <c r="IO227" s="101"/>
      <c r="IP227" s="102"/>
      <c r="IQ227" s="103"/>
      <c r="IR227" s="97"/>
      <c r="IS227" s="104"/>
      <c r="IU227" s="3"/>
      <c r="IW227" s="99"/>
      <c r="IX227" s="100"/>
      <c r="IY227" s="92"/>
      <c r="IZ227" s="3"/>
      <c r="JA227" s="101"/>
      <c r="JB227" s="102"/>
      <c r="JC227" s="103"/>
      <c r="JD227" s="97"/>
      <c r="JE227" s="104"/>
      <c r="JG227" s="3"/>
      <c r="JI227" s="99"/>
      <c r="JJ227" s="100"/>
      <c r="JK227" s="92"/>
      <c r="JL227" s="3"/>
      <c r="JM227" s="101"/>
      <c r="JN227" s="102"/>
      <c r="JO227" s="103"/>
      <c r="JP227" s="97"/>
      <c r="JQ227" s="104"/>
      <c r="JS227" s="3"/>
      <c r="JU227" s="99"/>
      <c r="JV227" s="100"/>
      <c r="JW227" s="92"/>
      <c r="JX227" s="3"/>
      <c r="JY227" s="101"/>
      <c r="JZ227" s="102"/>
      <c r="KA227" s="103"/>
      <c r="KB227" s="97"/>
      <c r="KC227" s="104"/>
      <c r="KE227" s="3"/>
    </row>
    <row r="228" spans="1:291" ht="13.5" customHeight="1">
      <c r="A228" s="16"/>
      <c r="B228" s="2" t="s">
        <v>1176</v>
      </c>
      <c r="C228" s="2" t="s">
        <v>1177</v>
      </c>
      <c r="E228" s="99"/>
      <c r="F228" s="100"/>
      <c r="G228" s="92"/>
      <c r="H228" s="3"/>
      <c r="I228" s="101"/>
      <c r="J228" s="102"/>
      <c r="K228" s="103"/>
      <c r="L228" s="97"/>
      <c r="M228" s="104"/>
      <c r="O228" s="3"/>
      <c r="Q228" s="99"/>
      <c r="R228" s="100"/>
      <c r="S228" s="92"/>
      <c r="T228" s="3"/>
      <c r="U228" s="101"/>
      <c r="V228" s="102"/>
      <c r="W228" s="103"/>
      <c r="X228" s="97"/>
      <c r="Y228" s="104"/>
      <c r="AA228" s="3"/>
      <c r="AC228" s="99"/>
      <c r="AD228" s="100"/>
      <c r="AE228" s="92"/>
      <c r="AF228" s="3"/>
      <c r="AG228" s="101"/>
      <c r="AH228" s="102"/>
      <c r="AI228" s="103"/>
      <c r="AJ228" s="97"/>
      <c r="AK228" s="104"/>
      <c r="AM228" s="3"/>
      <c r="AO228" s="99"/>
      <c r="AP228" s="100"/>
      <c r="AQ228" s="92"/>
      <c r="AR228" s="3"/>
      <c r="AS228" s="101"/>
      <c r="AT228" s="102"/>
      <c r="AU228" s="103"/>
      <c r="AV228" s="97"/>
      <c r="AW228" s="104"/>
      <c r="AY228" s="3"/>
      <c r="BA228" s="99"/>
      <c r="BB228" s="100"/>
      <c r="BC228" s="92"/>
      <c r="BD228" s="3"/>
      <c r="BE228" s="101"/>
      <c r="BF228" s="102"/>
      <c r="BG228" s="103"/>
      <c r="BH228" s="97"/>
      <c r="BI228" s="104"/>
      <c r="BK228" s="3"/>
      <c r="BM228" s="99"/>
      <c r="BN228" s="100"/>
      <c r="BO228" s="92"/>
      <c r="BP228" s="3"/>
      <c r="BQ228" s="101"/>
      <c r="BR228" s="102"/>
      <c r="BS228" s="103"/>
      <c r="BT228" s="97"/>
      <c r="BU228" s="104"/>
      <c r="BW228" s="3"/>
      <c r="BY228" s="99"/>
      <c r="BZ228" s="100"/>
      <c r="CA228" s="92"/>
      <c r="CB228" s="3"/>
      <c r="CC228" s="101"/>
      <c r="CD228" s="102"/>
      <c r="CE228" s="103"/>
      <c r="CF228" s="97"/>
      <c r="CG228" s="104"/>
      <c r="CI228" s="3"/>
      <c r="CK228" s="99"/>
      <c r="CL228" s="100"/>
      <c r="CM228" s="92"/>
      <c r="CN228" s="3"/>
      <c r="CO228" s="101"/>
      <c r="CP228" s="102"/>
      <c r="CQ228" s="103"/>
      <c r="CR228" s="97"/>
      <c r="CS228" s="104"/>
      <c r="CU228" s="3"/>
      <c r="CW228" s="99">
        <v>39814</v>
      </c>
      <c r="CX228" s="100" t="s">
        <v>444</v>
      </c>
      <c r="CY228" s="92">
        <v>39527</v>
      </c>
      <c r="CZ228" s="3">
        <v>40142</v>
      </c>
      <c r="DA228" s="101" t="s">
        <v>835</v>
      </c>
      <c r="DB228" s="102">
        <v>1977</v>
      </c>
      <c r="DC228" s="103" t="s">
        <v>790</v>
      </c>
      <c r="DD228" s="97" t="s">
        <v>297</v>
      </c>
      <c r="DE228" s="104" t="s">
        <v>1053</v>
      </c>
      <c r="DG228" s="3" t="s">
        <v>1124</v>
      </c>
      <c r="DI228" s="99"/>
      <c r="DJ228" s="100"/>
      <c r="DK228" s="92"/>
      <c r="DL228" s="4"/>
      <c r="DM228" s="101"/>
      <c r="DN228" s="102"/>
      <c r="DO228" s="103"/>
      <c r="DP228" s="97"/>
      <c r="DQ228" s="104"/>
      <c r="DS228" s="3"/>
      <c r="DU228" s="90"/>
      <c r="DV228" s="91"/>
      <c r="DW228" s="92"/>
      <c r="DX228" s="93"/>
      <c r="DY228" s="94"/>
      <c r="DZ228" s="95"/>
      <c r="EA228" s="96"/>
      <c r="EB228" s="97"/>
      <c r="EC228" s="98"/>
      <c r="EE228" s="89"/>
      <c r="EG228" s="90" t="str">
        <f t="shared" si="593"/>
        <v/>
      </c>
      <c r="EH228" s="91" t="str">
        <f t="shared" si="594"/>
        <v/>
      </c>
      <c r="EI228" s="92" t="str">
        <f t="shared" si="595"/>
        <v/>
      </c>
      <c r="EJ228" s="93" t="str">
        <f t="shared" si="596"/>
        <v/>
      </c>
      <c r="EK228" s="94" t="str">
        <f t="shared" si="597"/>
        <v/>
      </c>
      <c r="EL228" s="95" t="str">
        <f t="shared" si="598"/>
        <v/>
      </c>
      <c r="EM228" s="96" t="str">
        <f t="shared" si="599"/>
        <v/>
      </c>
      <c r="EN228" s="97" t="str">
        <f t="shared" si="600"/>
        <v/>
      </c>
      <c r="EO228" s="98" t="str">
        <f t="shared" si="601"/>
        <v/>
      </c>
      <c r="EQ228" s="89"/>
      <c r="ES228" s="99"/>
      <c r="ET228" s="100"/>
      <c r="EU228" s="92"/>
      <c r="EV228" s="3"/>
      <c r="EW228" s="101"/>
      <c r="EX228" s="102"/>
      <c r="EY228" s="103"/>
      <c r="EZ228" s="97"/>
      <c r="FA228" s="104"/>
      <c r="FC228" s="3"/>
      <c r="FE228" s="90" t="str">
        <f t="shared" si="616"/>
        <v/>
      </c>
      <c r="FF228" s="91" t="str">
        <f t="shared" si="617"/>
        <v/>
      </c>
      <c r="FG228" s="92" t="str">
        <f t="shared" si="618"/>
        <v/>
      </c>
      <c r="FH228" s="93" t="str">
        <f t="shared" si="619"/>
        <v/>
      </c>
      <c r="FI228" s="94" t="str">
        <f t="shared" si="620"/>
        <v/>
      </c>
      <c r="FJ228" s="95" t="str">
        <f t="shared" si="621"/>
        <v/>
      </c>
      <c r="FK228" s="96" t="str">
        <f t="shared" si="622"/>
        <v/>
      </c>
      <c r="FL228" s="97" t="str">
        <f t="shared" si="623"/>
        <v/>
      </c>
      <c r="FM228" s="98" t="str">
        <f t="shared" si="624"/>
        <v/>
      </c>
      <c r="FO228" s="89"/>
      <c r="FP228" s="217"/>
      <c r="FQ228" s="90" t="str">
        <f>IF(FU228="","",#REF!)</f>
        <v/>
      </c>
      <c r="FR228" s="91" t="str">
        <f t="shared" si="602"/>
        <v/>
      </c>
      <c r="FS228" s="92"/>
      <c r="FT228" s="93"/>
      <c r="FU228" s="94" t="str">
        <f t="shared" si="603"/>
        <v/>
      </c>
      <c r="FV228" s="95" t="str">
        <f t="shared" si="604"/>
        <v/>
      </c>
      <c r="FW228" s="96" t="str">
        <f t="shared" si="605"/>
        <v/>
      </c>
      <c r="FX228" s="97" t="str">
        <f t="shared" si="606"/>
        <v/>
      </c>
      <c r="FY228" s="98" t="str">
        <f t="shared" si="607"/>
        <v/>
      </c>
      <c r="GA228" s="89"/>
      <c r="GB228" s="158"/>
      <c r="GC228" s="99"/>
      <c r="GD228" s="100"/>
      <c r="GE228" s="92"/>
      <c r="GF228" s="3"/>
      <c r="GG228" s="101"/>
      <c r="GH228" s="102"/>
      <c r="GI228" s="103"/>
      <c r="GJ228" s="97"/>
      <c r="GK228" s="104"/>
      <c r="GM228" s="3"/>
      <c r="GO228" s="99"/>
      <c r="GP228" s="100"/>
      <c r="GQ228" s="92"/>
      <c r="GR228" s="3"/>
      <c r="GS228" s="101"/>
      <c r="GT228" s="102"/>
      <c r="GU228" s="103"/>
      <c r="GV228" s="97"/>
      <c r="GW228" s="104"/>
      <c r="GY228" s="3"/>
      <c r="HA228" s="99"/>
      <c r="HB228" s="100"/>
      <c r="HC228" s="92"/>
      <c r="HD228" s="3"/>
      <c r="HE228" s="101"/>
      <c r="HF228" s="102"/>
      <c r="HG228" s="103"/>
      <c r="HH228" s="97"/>
      <c r="HI228" s="104"/>
      <c r="HK228" s="3"/>
      <c r="HM228" s="99"/>
      <c r="HN228" s="100"/>
      <c r="HO228" s="92"/>
      <c r="HP228" s="3"/>
      <c r="HQ228" s="101"/>
      <c r="HR228" s="102"/>
      <c r="HS228" s="103"/>
      <c r="HT228" s="97"/>
      <c r="HU228" s="104"/>
      <c r="HW228" s="3"/>
      <c r="HY228" s="99"/>
      <c r="HZ228" s="100"/>
      <c r="IA228" s="92"/>
      <c r="IB228" s="3"/>
      <c r="IC228" s="101"/>
      <c r="ID228" s="102"/>
      <c r="IE228" s="103"/>
      <c r="IF228" s="97"/>
      <c r="IG228" s="104"/>
      <c r="II228" s="3"/>
      <c r="IK228" s="99"/>
      <c r="IL228" s="100"/>
      <c r="IM228" s="92"/>
      <c r="IN228" s="3"/>
      <c r="IO228" s="101"/>
      <c r="IP228" s="102"/>
      <c r="IQ228" s="103"/>
      <c r="IR228" s="97"/>
      <c r="IS228" s="104"/>
      <c r="IU228" s="3"/>
      <c r="IW228" s="99"/>
      <c r="IX228" s="100"/>
      <c r="IY228" s="92"/>
      <c r="IZ228" s="3"/>
      <c r="JA228" s="101"/>
      <c r="JB228" s="102"/>
      <c r="JC228" s="103"/>
      <c r="JD228" s="97"/>
      <c r="JE228" s="104"/>
      <c r="JG228" s="3"/>
      <c r="JI228" s="99"/>
      <c r="JJ228" s="100"/>
      <c r="JK228" s="92"/>
      <c r="JL228" s="3"/>
      <c r="JM228" s="101"/>
      <c r="JN228" s="102"/>
      <c r="JO228" s="103"/>
      <c r="JP228" s="97"/>
      <c r="JQ228" s="104"/>
      <c r="JS228" s="3"/>
      <c r="JU228" s="99"/>
      <c r="JV228" s="100"/>
      <c r="JW228" s="92"/>
      <c r="JX228" s="3"/>
      <c r="JY228" s="101"/>
      <c r="JZ228" s="102"/>
      <c r="KA228" s="103"/>
      <c r="KB228" s="97"/>
      <c r="KC228" s="104"/>
      <c r="KE228" s="3"/>
    </row>
    <row r="229" spans="1:291" ht="13.5" customHeight="1">
      <c r="A229" s="16"/>
      <c r="B229" s="2" t="s">
        <v>1183</v>
      </c>
      <c r="C229" s="2" t="s">
        <v>1184</v>
      </c>
      <c r="E229" s="99"/>
      <c r="F229" s="100"/>
      <c r="G229" s="92"/>
      <c r="H229" s="3"/>
      <c r="I229" s="101" t="s">
        <v>292</v>
      </c>
      <c r="J229" s="102"/>
      <c r="K229" s="103"/>
      <c r="L229" s="97"/>
      <c r="M229" s="104" t="s">
        <v>292</v>
      </c>
      <c r="O229" s="3"/>
      <c r="Q229" s="99"/>
      <c r="R229" s="100"/>
      <c r="S229" s="92"/>
      <c r="T229" s="3"/>
      <c r="U229" s="101" t="s">
        <v>292</v>
      </c>
      <c r="V229" s="102"/>
      <c r="W229" s="103"/>
      <c r="X229" s="97"/>
      <c r="Y229" s="104" t="s">
        <v>292</v>
      </c>
      <c r="AA229" s="3"/>
      <c r="AC229" s="99"/>
      <c r="AD229" s="100"/>
      <c r="AE229" s="92"/>
      <c r="AF229" s="3"/>
      <c r="AG229" s="101" t="s">
        <v>292</v>
      </c>
      <c r="AH229" s="102"/>
      <c r="AI229" s="103"/>
      <c r="AJ229" s="97"/>
      <c r="AK229" s="104" t="s">
        <v>292</v>
      </c>
      <c r="AM229" s="3"/>
      <c r="AO229" s="99"/>
      <c r="AP229" s="100"/>
      <c r="AQ229" s="92"/>
      <c r="AR229" s="3"/>
      <c r="AS229" s="101" t="s">
        <v>292</v>
      </c>
      <c r="AT229" s="102"/>
      <c r="AU229" s="103"/>
      <c r="AV229" s="97"/>
      <c r="AW229" s="104" t="s">
        <v>292</v>
      </c>
      <c r="AY229" s="3"/>
      <c r="BA229" s="99"/>
      <c r="BB229" s="100"/>
      <c r="BC229" s="92"/>
      <c r="BD229" s="3"/>
      <c r="BE229" s="101" t="s">
        <v>292</v>
      </c>
      <c r="BF229" s="102"/>
      <c r="BG229" s="103"/>
      <c r="BH229" s="97"/>
      <c r="BI229" s="104" t="s">
        <v>292</v>
      </c>
      <c r="BK229" s="3"/>
      <c r="BM229" s="99">
        <v>37987</v>
      </c>
      <c r="BN229" s="100" t="s">
        <v>441</v>
      </c>
      <c r="BO229" s="92">
        <v>37814</v>
      </c>
      <c r="BP229" s="3">
        <v>39437</v>
      </c>
      <c r="BQ229" s="101" t="s">
        <v>937</v>
      </c>
      <c r="BR229" s="102">
        <v>1965</v>
      </c>
      <c r="BS229" s="103" t="s">
        <v>790</v>
      </c>
      <c r="BT229" s="97" t="s">
        <v>631</v>
      </c>
      <c r="BU229" s="104" t="s">
        <v>938</v>
      </c>
      <c r="BW229" s="3"/>
      <c r="BY229" s="99"/>
      <c r="BZ229" s="100"/>
      <c r="CA229" s="92"/>
      <c r="CB229" s="3"/>
      <c r="CC229" s="101" t="s">
        <v>292</v>
      </c>
      <c r="CD229" s="102"/>
      <c r="CE229" s="103"/>
      <c r="CF229" s="97"/>
      <c r="CG229" s="104" t="s">
        <v>292</v>
      </c>
      <c r="CI229" s="3"/>
      <c r="CK229" s="99"/>
      <c r="CL229" s="100"/>
      <c r="CM229" s="92"/>
      <c r="CN229" s="3"/>
      <c r="CO229" s="101" t="s">
        <v>292</v>
      </c>
      <c r="CP229" s="102"/>
      <c r="CQ229" s="103"/>
      <c r="CR229" s="97"/>
      <c r="CS229" s="104" t="s">
        <v>292</v>
      </c>
      <c r="CU229" s="3"/>
      <c r="CW229" s="99"/>
      <c r="CX229" s="100"/>
      <c r="CY229" s="92"/>
      <c r="CZ229" s="3"/>
      <c r="DA229" s="101" t="s">
        <v>292</v>
      </c>
      <c r="DB229" s="102"/>
      <c r="DC229" s="103"/>
      <c r="DD229" s="97"/>
      <c r="DE229" s="104" t="s">
        <v>292</v>
      </c>
      <c r="DG229" s="3"/>
      <c r="DI229" s="99">
        <v>40179</v>
      </c>
      <c r="DJ229" s="100" t="s">
        <v>445</v>
      </c>
      <c r="DK229" s="92">
        <v>40142</v>
      </c>
      <c r="DL229" s="221">
        <v>40883</v>
      </c>
      <c r="DM229" s="101" t="s">
        <v>1181</v>
      </c>
      <c r="DN229" s="102">
        <v>1961</v>
      </c>
      <c r="DO229" s="103" t="s">
        <v>790</v>
      </c>
      <c r="DP229" s="97" t="s">
        <v>631</v>
      </c>
      <c r="DQ229" s="104" t="s">
        <v>1182</v>
      </c>
      <c r="DS229" s="3"/>
      <c r="DU229" s="90" t="str">
        <f>IF(DY229="","",DU$3)</f>
        <v/>
      </c>
      <c r="DV229" s="91" t="str">
        <f>IF(DY229="","",DU$1)</f>
        <v/>
      </c>
      <c r="DW229" s="92" t="str">
        <f>IF(DY229="","",DU$2)</f>
        <v/>
      </c>
      <c r="DX229" s="93" t="str">
        <f>IF(DY229="","",DU$3)</f>
        <v/>
      </c>
      <c r="DY229" s="94" t="str">
        <f>IF(EF229="","",IF(ISNUMBER(SEARCH(":",EF229)),MID(EF229,FIND(":",EF229)+2,FIND("(",EF229)-FIND(":",EF229)-3),LEFT(EF229,FIND("(",EF229)-2)))</f>
        <v/>
      </c>
      <c r="DZ229" s="95" t="str">
        <f>IF(EF229="","",MID(EF229,FIND("(",EF229)+1,4))</f>
        <v/>
      </c>
      <c r="EA229" s="96" t="str">
        <f>IF(ISNUMBER(SEARCH("*female*",EF229)),"female",IF(ISNUMBER(SEARCH("*male*",EF229)),"male",""))</f>
        <v/>
      </c>
      <c r="EB229" s="97"/>
      <c r="EC229" s="98" t="str">
        <f>IF(DY229="","",(MID(DY229,(SEARCH("^^",SUBSTITUTE(DY229," ","^^",LEN(DY229)-LEN(SUBSTITUTE(DY229," ","")))))+1,99)&amp;"_"&amp;LEFT(DY229,FIND(" ",DY229)-1)&amp;"_"&amp;DZ229))</f>
        <v/>
      </c>
      <c r="EE229" s="89"/>
      <c r="EG229" s="90" t="str">
        <f t="shared" si="593"/>
        <v/>
      </c>
      <c r="EH229" s="91" t="str">
        <f t="shared" si="594"/>
        <v/>
      </c>
      <c r="EI229" s="92" t="str">
        <f t="shared" si="595"/>
        <v/>
      </c>
      <c r="EJ229" s="93" t="str">
        <f t="shared" si="596"/>
        <v/>
      </c>
      <c r="EK229" s="94" t="str">
        <f t="shared" si="597"/>
        <v/>
      </c>
      <c r="EL229" s="95" t="str">
        <f t="shared" si="598"/>
        <v/>
      </c>
      <c r="EM229" s="96" t="str">
        <f t="shared" si="599"/>
        <v/>
      </c>
      <c r="EN229" s="97" t="str">
        <f t="shared" si="600"/>
        <v/>
      </c>
      <c r="EO229" s="98" t="str">
        <f t="shared" si="601"/>
        <v/>
      </c>
      <c r="EQ229" s="89"/>
      <c r="ES229" s="99"/>
      <c r="ET229" s="100"/>
      <c r="EU229" s="92"/>
      <c r="EV229" s="3"/>
      <c r="EW229" s="101"/>
      <c r="EX229" s="102"/>
      <c r="EY229" s="103"/>
      <c r="EZ229" s="97"/>
      <c r="FA229" s="104"/>
      <c r="FC229" s="3"/>
      <c r="FE229" s="90" t="str">
        <f t="shared" si="616"/>
        <v/>
      </c>
      <c r="FF229" s="91" t="str">
        <f t="shared" si="617"/>
        <v/>
      </c>
      <c r="FG229" s="92" t="str">
        <f t="shared" si="618"/>
        <v/>
      </c>
      <c r="FH229" s="93" t="str">
        <f t="shared" si="619"/>
        <v/>
      </c>
      <c r="FI229" s="94" t="str">
        <f t="shared" si="620"/>
        <v/>
      </c>
      <c r="FJ229" s="95" t="str">
        <f t="shared" si="621"/>
        <v/>
      </c>
      <c r="FK229" s="96" t="str">
        <f t="shared" si="622"/>
        <v/>
      </c>
      <c r="FL229" s="97" t="str">
        <f t="shared" si="623"/>
        <v/>
      </c>
      <c r="FM229" s="98" t="str">
        <f t="shared" si="624"/>
        <v/>
      </c>
      <c r="FO229" s="89"/>
      <c r="FP229" s="217"/>
      <c r="FQ229" s="90" t="str">
        <f>IF(FU229="","",#REF!)</f>
        <v/>
      </c>
      <c r="FR229" s="91" t="str">
        <f t="shared" si="602"/>
        <v/>
      </c>
      <c r="FS229" s="92"/>
      <c r="FT229" s="93"/>
      <c r="FU229" s="94" t="str">
        <f t="shared" si="603"/>
        <v/>
      </c>
      <c r="FV229" s="95" t="str">
        <f t="shared" si="604"/>
        <v/>
      </c>
      <c r="FW229" s="96" t="str">
        <f t="shared" si="605"/>
        <v/>
      </c>
      <c r="FX229" s="97" t="str">
        <f t="shared" si="606"/>
        <v/>
      </c>
      <c r="FY229" s="98" t="str">
        <f t="shared" si="607"/>
        <v/>
      </c>
      <c r="GA229" s="89"/>
      <c r="GB229" s="158"/>
      <c r="GC229" s="99"/>
      <c r="GD229" s="100"/>
      <c r="GE229" s="92"/>
      <c r="GF229" s="3"/>
      <c r="GG229" s="101"/>
      <c r="GH229" s="102"/>
      <c r="GI229" s="103"/>
      <c r="GJ229" s="97"/>
      <c r="GK229" s="104"/>
      <c r="GM229" s="3"/>
      <c r="GO229" s="99"/>
      <c r="GP229" s="100"/>
      <c r="GQ229" s="92"/>
      <c r="GR229" s="3"/>
      <c r="GS229" s="101"/>
      <c r="GT229" s="102"/>
      <c r="GU229" s="103"/>
      <c r="GV229" s="97"/>
      <c r="GW229" s="104"/>
      <c r="GY229" s="3"/>
      <c r="HA229" s="99"/>
      <c r="HB229" s="100"/>
      <c r="HC229" s="92"/>
      <c r="HD229" s="3"/>
      <c r="HE229" s="101"/>
      <c r="HF229" s="102"/>
      <c r="HG229" s="103"/>
      <c r="HH229" s="97"/>
      <c r="HI229" s="104"/>
      <c r="HK229" s="3"/>
      <c r="HM229" s="99"/>
      <c r="HN229" s="100"/>
      <c r="HO229" s="92"/>
      <c r="HP229" s="3"/>
      <c r="HQ229" s="101"/>
      <c r="HR229" s="102"/>
      <c r="HS229" s="103"/>
      <c r="HT229" s="97"/>
      <c r="HU229" s="104"/>
      <c r="HW229" s="3"/>
      <c r="HY229" s="99"/>
      <c r="HZ229" s="100"/>
      <c r="IA229" s="92"/>
      <c r="IB229" s="3"/>
      <c r="IC229" s="101"/>
      <c r="ID229" s="102"/>
      <c r="IE229" s="103"/>
      <c r="IF229" s="97"/>
      <c r="IG229" s="104"/>
      <c r="II229" s="3"/>
      <c r="IK229" s="99"/>
      <c r="IL229" s="100"/>
      <c r="IM229" s="92"/>
      <c r="IN229" s="3"/>
      <c r="IO229" s="101"/>
      <c r="IP229" s="102"/>
      <c r="IQ229" s="103"/>
      <c r="IR229" s="97"/>
      <c r="IS229" s="104"/>
      <c r="IU229" s="3"/>
      <c r="IW229" s="99"/>
      <c r="IX229" s="100"/>
      <c r="IY229" s="92"/>
      <c r="IZ229" s="3"/>
      <c r="JA229" s="101"/>
      <c r="JB229" s="102"/>
      <c r="JC229" s="103"/>
      <c r="JD229" s="97"/>
      <c r="JE229" s="104"/>
      <c r="JG229" s="3"/>
      <c r="JI229" s="99"/>
      <c r="JJ229" s="100"/>
      <c r="JK229" s="92"/>
      <c r="JL229" s="3"/>
      <c r="JM229" s="101"/>
      <c r="JN229" s="102"/>
      <c r="JO229" s="103"/>
      <c r="JP229" s="97"/>
      <c r="JQ229" s="104"/>
      <c r="JS229" s="3"/>
      <c r="JU229" s="99"/>
      <c r="JV229" s="100"/>
      <c r="JW229" s="92"/>
      <c r="JX229" s="3"/>
      <c r="JY229" s="101"/>
      <c r="JZ229" s="102"/>
      <c r="KA229" s="103"/>
      <c r="KB229" s="97"/>
      <c r="KC229" s="104"/>
      <c r="KE229" s="3"/>
    </row>
    <row r="230" spans="1:291" ht="13.5" customHeight="1">
      <c r="A230" s="16"/>
      <c r="B230" s="2" t="s">
        <v>1185</v>
      </c>
      <c r="D230" s="2" t="s">
        <v>1186</v>
      </c>
      <c r="E230" s="99"/>
      <c r="F230" s="100"/>
      <c r="G230" s="92"/>
      <c r="H230" s="3"/>
      <c r="I230" s="101" t="s">
        <v>292</v>
      </c>
      <c r="J230" s="102"/>
      <c r="K230" s="103"/>
      <c r="L230" s="97"/>
      <c r="M230" s="104" t="s">
        <v>292</v>
      </c>
      <c r="O230" s="3"/>
      <c r="Q230" s="99"/>
      <c r="R230" s="100"/>
      <c r="S230" s="92"/>
      <c r="T230" s="3"/>
      <c r="U230" s="101" t="s">
        <v>292</v>
      </c>
      <c r="V230" s="102"/>
      <c r="W230" s="103"/>
      <c r="X230" s="97"/>
      <c r="Y230" s="104" t="s">
        <v>292</v>
      </c>
      <c r="AA230" s="3"/>
      <c r="AC230" s="99"/>
      <c r="AD230" s="100"/>
      <c r="AE230" s="92"/>
      <c r="AF230" s="3"/>
      <c r="AG230" s="101" t="s">
        <v>292</v>
      </c>
      <c r="AH230" s="102"/>
      <c r="AI230" s="103"/>
      <c r="AJ230" s="97"/>
      <c r="AK230" s="104" t="s">
        <v>292</v>
      </c>
      <c r="AM230" s="3"/>
      <c r="AO230" s="99"/>
      <c r="AP230" s="100"/>
      <c r="AQ230" s="92"/>
      <c r="AR230" s="3"/>
      <c r="AS230" s="101" t="s">
        <v>292</v>
      </c>
      <c r="AT230" s="102"/>
      <c r="AU230" s="103"/>
      <c r="AV230" s="97"/>
      <c r="AW230" s="104" t="s">
        <v>292</v>
      </c>
      <c r="AY230" s="3"/>
      <c r="BA230" s="99">
        <v>36354</v>
      </c>
      <c r="BB230" s="100" t="s">
        <v>440</v>
      </c>
      <c r="BC230" s="92">
        <v>36354</v>
      </c>
      <c r="BD230" s="3">
        <v>36811</v>
      </c>
      <c r="BE230" s="101" t="s">
        <v>1187</v>
      </c>
      <c r="BF230" s="102">
        <v>1952</v>
      </c>
      <c r="BG230" s="103" t="s">
        <v>790</v>
      </c>
      <c r="BH230" s="97" t="s">
        <v>303</v>
      </c>
      <c r="BI230" s="104" t="s">
        <v>1188</v>
      </c>
      <c r="BK230" s="3" t="s">
        <v>809</v>
      </c>
      <c r="BM230" s="99"/>
      <c r="BN230" s="100"/>
      <c r="BO230" s="92"/>
      <c r="BP230" s="3"/>
      <c r="BQ230" s="101" t="s">
        <v>292</v>
      </c>
      <c r="BR230" s="102"/>
      <c r="BS230" s="103"/>
      <c r="BT230" s="97"/>
      <c r="BU230" s="104" t="s">
        <v>292</v>
      </c>
      <c r="BW230" s="3"/>
      <c r="BY230" s="99"/>
      <c r="BZ230" s="100"/>
      <c r="CA230" s="92"/>
      <c r="CB230" s="3"/>
      <c r="CC230" s="101" t="s">
        <v>292</v>
      </c>
      <c r="CD230" s="102"/>
      <c r="CE230" s="103"/>
      <c r="CF230" s="97"/>
      <c r="CG230" s="104" t="s">
        <v>292</v>
      </c>
      <c r="CI230" s="3"/>
      <c r="CK230" s="99"/>
      <c r="CL230" s="100"/>
      <c r="CM230" s="92"/>
      <c r="CN230" s="3"/>
      <c r="CO230" s="101" t="s">
        <v>292</v>
      </c>
      <c r="CP230" s="102"/>
      <c r="CQ230" s="103"/>
      <c r="CR230" s="97"/>
      <c r="CS230" s="104" t="s">
        <v>292</v>
      </c>
      <c r="CU230" s="3"/>
      <c r="CW230" s="99"/>
      <c r="CX230" s="100"/>
      <c r="CY230" s="92"/>
      <c r="CZ230" s="3"/>
      <c r="DA230" s="101" t="s">
        <v>292</v>
      </c>
      <c r="DB230" s="102"/>
      <c r="DC230" s="103"/>
      <c r="DD230" s="97"/>
      <c r="DE230" s="104" t="s">
        <v>292</v>
      </c>
      <c r="DG230" s="3"/>
      <c r="DI230" s="99"/>
      <c r="DJ230" s="100"/>
      <c r="DK230" s="92"/>
      <c r="DL230" s="3"/>
      <c r="DM230" s="101" t="s">
        <v>292</v>
      </c>
      <c r="DN230" s="102"/>
      <c r="DO230" s="103"/>
      <c r="DP230" s="97"/>
      <c r="DQ230" s="104" t="s">
        <v>292</v>
      </c>
      <c r="DS230" s="3"/>
      <c r="DU230" s="90" t="str">
        <f>IF(DY230="","",DU$3)</f>
        <v/>
      </c>
      <c r="DV230" s="91" t="str">
        <f>IF(DY230="","",DU$1)</f>
        <v/>
      </c>
      <c r="DW230" s="92" t="str">
        <f>IF(DY230="","",DU$2)</f>
        <v/>
      </c>
      <c r="DX230" s="93" t="str">
        <f>IF(DY230="","",DU$3)</f>
        <v/>
      </c>
      <c r="DY230" s="94" t="str">
        <f>IF(EF230="","",IF(ISNUMBER(SEARCH(":",EF230)),MID(EF230,FIND(":",EF230)+2,FIND("(",EF230)-FIND(":",EF230)-3),LEFT(EF230,FIND("(",EF230)-2)))</f>
        <v/>
      </c>
      <c r="DZ230" s="95" t="str">
        <f>IF(EF230="","",MID(EF230,FIND("(",EF230)+1,4))</f>
        <v/>
      </c>
      <c r="EA230" s="96" t="str">
        <f>IF(ISNUMBER(SEARCH("*female*",EF230)),"female",IF(ISNUMBER(SEARCH("*male*",EF230)),"male",""))</f>
        <v/>
      </c>
      <c r="EB230" s="97"/>
      <c r="EC230" s="98" t="str">
        <f>IF(DY230="","",(MID(DY230,(SEARCH("^^",SUBSTITUTE(DY230," ","^^",LEN(DY230)-LEN(SUBSTITUTE(DY230," ","")))))+1,99)&amp;"_"&amp;LEFT(DY230,FIND(" ",DY230)-1)&amp;"_"&amp;DZ230))</f>
        <v/>
      </c>
      <c r="EE230" s="89"/>
      <c r="EG230" s="90" t="str">
        <f t="shared" si="593"/>
        <v/>
      </c>
      <c r="EH230" s="91" t="str">
        <f t="shared" si="594"/>
        <v/>
      </c>
      <c r="EI230" s="92" t="str">
        <f t="shared" si="595"/>
        <v/>
      </c>
      <c r="EJ230" s="93" t="str">
        <f t="shared" si="596"/>
        <v/>
      </c>
      <c r="EK230" s="94" t="str">
        <f t="shared" si="597"/>
        <v/>
      </c>
      <c r="EL230" s="95" t="str">
        <f t="shared" si="598"/>
        <v/>
      </c>
      <c r="EM230" s="96" t="str">
        <f t="shared" si="599"/>
        <v/>
      </c>
      <c r="EN230" s="97" t="str">
        <f t="shared" si="600"/>
        <v/>
      </c>
      <c r="EO230" s="98" t="str">
        <f t="shared" si="601"/>
        <v/>
      </c>
      <c r="EQ230" s="89"/>
      <c r="ES230" s="99"/>
      <c r="ET230" s="100"/>
      <c r="EU230" s="92"/>
      <c r="EV230" s="3"/>
      <c r="EW230" s="101"/>
      <c r="EX230" s="102"/>
      <c r="EY230" s="103"/>
      <c r="EZ230" s="97"/>
      <c r="FA230" s="104"/>
      <c r="FC230" s="3"/>
      <c r="FE230" s="90" t="str">
        <f t="shared" si="616"/>
        <v/>
      </c>
      <c r="FF230" s="91" t="str">
        <f t="shared" si="617"/>
        <v/>
      </c>
      <c r="FG230" s="92" t="str">
        <f t="shared" si="618"/>
        <v/>
      </c>
      <c r="FH230" s="93" t="str">
        <f t="shared" si="619"/>
        <v/>
      </c>
      <c r="FI230" s="94" t="str">
        <f t="shared" si="620"/>
        <v/>
      </c>
      <c r="FJ230" s="95" t="str">
        <f t="shared" si="621"/>
        <v/>
      </c>
      <c r="FK230" s="96" t="str">
        <f t="shared" si="622"/>
        <v/>
      </c>
      <c r="FL230" s="97" t="str">
        <f t="shared" si="623"/>
        <v/>
      </c>
      <c r="FM230" s="98" t="str">
        <f t="shared" si="624"/>
        <v/>
      </c>
      <c r="FO230" s="89"/>
      <c r="FP230" s="217"/>
      <c r="FQ230" s="90" t="str">
        <f>IF(FU230="","",#REF!)</f>
        <v/>
      </c>
      <c r="FR230" s="91" t="str">
        <f t="shared" si="602"/>
        <v/>
      </c>
      <c r="FS230" s="92"/>
      <c r="FT230" s="93"/>
      <c r="FU230" s="94" t="str">
        <f t="shared" si="603"/>
        <v/>
      </c>
      <c r="FV230" s="95" t="str">
        <f t="shared" si="604"/>
        <v/>
      </c>
      <c r="FW230" s="96" t="str">
        <f t="shared" si="605"/>
        <v/>
      </c>
      <c r="FX230" s="97" t="str">
        <f t="shared" si="606"/>
        <v/>
      </c>
      <c r="FY230" s="98" t="str">
        <f t="shared" si="607"/>
        <v/>
      </c>
      <c r="GA230" s="89"/>
      <c r="GB230" s="158"/>
      <c r="GC230" s="99"/>
      <c r="GD230" s="100"/>
      <c r="GE230" s="92"/>
      <c r="GF230" s="3"/>
      <c r="GG230" s="101"/>
      <c r="GH230" s="102"/>
      <c r="GI230" s="103"/>
      <c r="GJ230" s="97"/>
      <c r="GK230" s="104"/>
      <c r="GM230" s="3"/>
      <c r="GO230" s="99"/>
      <c r="GP230" s="100"/>
      <c r="GQ230" s="92"/>
      <c r="GR230" s="3"/>
      <c r="GS230" s="101"/>
      <c r="GT230" s="102"/>
      <c r="GU230" s="103"/>
      <c r="GV230" s="97"/>
      <c r="GW230" s="104"/>
      <c r="GY230" s="3"/>
      <c r="HA230" s="99"/>
      <c r="HB230" s="100"/>
      <c r="HC230" s="92"/>
      <c r="HD230" s="3"/>
      <c r="HE230" s="101"/>
      <c r="HF230" s="102"/>
      <c r="HG230" s="103"/>
      <c r="HH230" s="97"/>
      <c r="HI230" s="104"/>
      <c r="HK230" s="3"/>
      <c r="HM230" s="99"/>
      <c r="HN230" s="100"/>
      <c r="HO230" s="92"/>
      <c r="HP230" s="3"/>
      <c r="HQ230" s="101"/>
      <c r="HR230" s="102"/>
      <c r="HS230" s="103"/>
      <c r="HT230" s="97"/>
      <c r="HU230" s="104"/>
      <c r="HW230" s="3"/>
      <c r="HY230" s="99"/>
      <c r="HZ230" s="100"/>
      <c r="IA230" s="92"/>
      <c r="IB230" s="3"/>
      <c r="IC230" s="101"/>
      <c r="ID230" s="102"/>
      <c r="IE230" s="103"/>
      <c r="IF230" s="97"/>
      <c r="IG230" s="104"/>
      <c r="II230" s="3"/>
      <c r="IK230" s="99"/>
      <c r="IL230" s="100"/>
      <c r="IM230" s="92"/>
      <c r="IN230" s="3"/>
      <c r="IO230" s="101"/>
      <c r="IP230" s="102"/>
      <c r="IQ230" s="103"/>
      <c r="IR230" s="97"/>
      <c r="IS230" s="104"/>
      <c r="IU230" s="3"/>
      <c r="IW230" s="99"/>
      <c r="IX230" s="100"/>
      <c r="IY230" s="92"/>
      <c r="IZ230" s="3"/>
      <c r="JA230" s="101"/>
      <c r="JB230" s="102"/>
      <c r="JC230" s="103"/>
      <c r="JD230" s="97"/>
      <c r="JE230" s="104"/>
      <c r="JG230" s="3"/>
      <c r="JI230" s="99"/>
      <c r="JJ230" s="100"/>
      <c r="JK230" s="92"/>
      <c r="JL230" s="3"/>
      <c r="JM230" s="101"/>
      <c r="JN230" s="102"/>
      <c r="JO230" s="103"/>
      <c r="JP230" s="97"/>
      <c r="JQ230" s="104"/>
      <c r="JS230" s="3"/>
      <c r="JU230" s="99"/>
      <c r="JV230" s="100"/>
      <c r="JW230" s="92"/>
      <c r="JX230" s="3"/>
      <c r="JY230" s="101"/>
      <c r="JZ230" s="102"/>
      <c r="KA230" s="103"/>
      <c r="KB230" s="97"/>
      <c r="KC230" s="104"/>
      <c r="KE230" s="3"/>
    </row>
    <row r="231" spans="1:291" ht="12" customHeight="1">
      <c r="A231" s="16"/>
      <c r="B231" s="2" t="s">
        <v>1185</v>
      </c>
      <c r="D231" s="2" t="s">
        <v>1186</v>
      </c>
      <c r="E231" s="99"/>
      <c r="F231" s="100"/>
      <c r="G231" s="92"/>
      <c r="H231" s="3"/>
      <c r="I231" s="101" t="s">
        <v>292</v>
      </c>
      <c r="J231" s="102"/>
      <c r="K231" s="103"/>
      <c r="L231" s="97"/>
      <c r="M231" s="104" t="s">
        <v>292</v>
      </c>
      <c r="O231" s="3"/>
      <c r="Q231" s="99"/>
      <c r="R231" s="100"/>
      <c r="S231" s="92"/>
      <c r="T231" s="3"/>
      <c r="U231" s="101" t="s">
        <v>292</v>
      </c>
      <c r="V231" s="102"/>
      <c r="W231" s="103"/>
      <c r="X231" s="97"/>
      <c r="Y231" s="104" t="s">
        <v>292</v>
      </c>
      <c r="AA231" s="3"/>
      <c r="AC231" s="99"/>
      <c r="AD231" s="100"/>
      <c r="AE231" s="92"/>
      <c r="AF231" s="3"/>
      <c r="AG231" s="101" t="s">
        <v>292</v>
      </c>
      <c r="AH231" s="102"/>
      <c r="AI231" s="103"/>
      <c r="AJ231" s="97"/>
      <c r="AK231" s="104" t="s">
        <v>292</v>
      </c>
      <c r="AM231" s="3"/>
      <c r="AO231" s="99"/>
      <c r="AP231" s="100"/>
      <c r="AQ231" s="92"/>
      <c r="AR231" s="3"/>
      <c r="AS231" s="101" t="s">
        <v>292</v>
      </c>
      <c r="AT231" s="102"/>
      <c r="AU231" s="103"/>
      <c r="AV231" s="97"/>
      <c r="AW231" s="104" t="s">
        <v>292</v>
      </c>
      <c r="AY231" s="3"/>
      <c r="BA231" s="99">
        <v>36892</v>
      </c>
      <c r="BB231" s="100" t="s">
        <v>440</v>
      </c>
      <c r="BC231" s="92">
        <v>36811</v>
      </c>
      <c r="BD231" s="3">
        <v>37814</v>
      </c>
      <c r="BE231" s="101" t="s">
        <v>855</v>
      </c>
      <c r="BF231" s="102">
        <v>1944</v>
      </c>
      <c r="BG231" s="103" t="s">
        <v>818</v>
      </c>
      <c r="BH231" s="97" t="s">
        <v>303</v>
      </c>
      <c r="BI231" s="104" t="s">
        <v>856</v>
      </c>
      <c r="BK231" s="3" t="s">
        <v>1189</v>
      </c>
      <c r="BM231" s="99"/>
      <c r="BN231" s="100"/>
      <c r="BO231" s="92"/>
      <c r="BP231" s="3"/>
      <c r="BQ231" s="101" t="s">
        <v>292</v>
      </c>
      <c r="BR231" s="102"/>
      <c r="BS231" s="103"/>
      <c r="BT231" s="97"/>
      <c r="BU231" s="104" t="s">
        <v>292</v>
      </c>
      <c r="BW231" s="3"/>
      <c r="BY231" s="99"/>
      <c r="BZ231" s="100"/>
      <c r="CA231" s="92"/>
      <c r="CB231" s="3"/>
      <c r="CC231" s="101" t="s">
        <v>292</v>
      </c>
      <c r="CD231" s="102"/>
      <c r="CE231" s="103"/>
      <c r="CF231" s="97"/>
      <c r="CG231" s="104" t="s">
        <v>292</v>
      </c>
      <c r="CI231" s="3"/>
      <c r="CK231" s="99"/>
      <c r="CL231" s="100"/>
      <c r="CM231" s="92"/>
      <c r="CN231" s="3"/>
      <c r="CO231" s="101" t="s">
        <v>292</v>
      </c>
      <c r="CP231" s="102"/>
      <c r="CQ231" s="103"/>
      <c r="CR231" s="97"/>
      <c r="CS231" s="104" t="s">
        <v>292</v>
      </c>
      <c r="CU231" s="3"/>
      <c r="CW231" s="99"/>
      <c r="CX231" s="100"/>
      <c r="CY231" s="92"/>
      <c r="CZ231" s="3"/>
      <c r="DA231" s="101" t="s">
        <v>292</v>
      </c>
      <c r="DB231" s="102"/>
      <c r="DC231" s="103"/>
      <c r="DD231" s="97"/>
      <c r="DE231" s="104" t="s">
        <v>292</v>
      </c>
      <c r="DG231" s="3"/>
      <c r="DI231" s="99"/>
      <c r="DJ231" s="100"/>
      <c r="DK231" s="92"/>
      <c r="DL231" s="3"/>
      <c r="DM231" s="101" t="s">
        <v>292</v>
      </c>
      <c r="DN231" s="102"/>
      <c r="DO231" s="103"/>
      <c r="DP231" s="97"/>
      <c r="DQ231" s="104" t="s">
        <v>292</v>
      </c>
      <c r="DS231" s="3"/>
      <c r="DU231" s="90" t="str">
        <f>IF(DY231="","",DU$3)</f>
        <v/>
      </c>
      <c r="DV231" s="91" t="str">
        <f>IF(DY231="","",DU$1)</f>
        <v/>
      </c>
      <c r="DW231" s="92" t="str">
        <f>IF(DY231="","",DU$2)</f>
        <v/>
      </c>
      <c r="DX231" s="93" t="str">
        <f>IF(DY231="","",DU$3)</f>
        <v/>
      </c>
      <c r="DY231" s="94" t="str">
        <f>IF(EF231="","",IF(ISNUMBER(SEARCH(":",EF231)),MID(EF231,FIND(":",EF231)+2,FIND("(",EF231)-FIND(":",EF231)-3),LEFT(EF231,FIND("(",EF231)-2)))</f>
        <v/>
      </c>
      <c r="DZ231" s="95" t="str">
        <f>IF(EF231="","",MID(EF231,FIND("(",EF231)+1,4))</f>
        <v/>
      </c>
      <c r="EA231" s="96" t="str">
        <f>IF(ISNUMBER(SEARCH("*female*",EF231)),"female",IF(ISNUMBER(SEARCH("*male*",EF231)),"male",""))</f>
        <v/>
      </c>
      <c r="EB231" s="97"/>
      <c r="EC231" s="98" t="str">
        <f>IF(DY231="","",(MID(DY231,(SEARCH("^^",SUBSTITUTE(DY231," ","^^",LEN(DY231)-LEN(SUBSTITUTE(DY231," ","")))))+1,99)&amp;"_"&amp;LEFT(DY231,FIND(" ",DY231)-1)&amp;"_"&amp;DZ231))</f>
        <v/>
      </c>
      <c r="EE231" s="89"/>
      <c r="EG231" s="90" t="str">
        <f t="shared" si="593"/>
        <v/>
      </c>
      <c r="EH231" s="91" t="str">
        <f t="shared" si="594"/>
        <v/>
      </c>
      <c r="EI231" s="92" t="str">
        <f t="shared" si="595"/>
        <v/>
      </c>
      <c r="EJ231" s="93" t="str">
        <f t="shared" si="596"/>
        <v/>
      </c>
      <c r="EK231" s="94" t="str">
        <f t="shared" si="597"/>
        <v/>
      </c>
      <c r="EL231" s="95" t="str">
        <f t="shared" si="598"/>
        <v/>
      </c>
      <c r="EM231" s="96" t="str">
        <f t="shared" si="599"/>
        <v/>
      </c>
      <c r="EN231" s="97" t="str">
        <f t="shared" si="600"/>
        <v/>
      </c>
      <c r="EO231" s="98" t="str">
        <f t="shared" si="601"/>
        <v/>
      </c>
      <c r="EQ231" s="89"/>
      <c r="ES231" s="99"/>
      <c r="ET231" s="100"/>
      <c r="EU231" s="92"/>
      <c r="EV231" s="3"/>
      <c r="EW231" s="101"/>
      <c r="EX231" s="102"/>
      <c r="EY231" s="103"/>
      <c r="EZ231" s="97"/>
      <c r="FA231" s="104"/>
      <c r="FC231" s="3"/>
      <c r="FE231" s="90" t="str">
        <f t="shared" si="616"/>
        <v/>
      </c>
      <c r="FF231" s="91" t="str">
        <f t="shared" si="617"/>
        <v/>
      </c>
      <c r="FG231" s="92" t="str">
        <f t="shared" si="618"/>
        <v/>
      </c>
      <c r="FH231" s="93" t="str">
        <f t="shared" si="619"/>
        <v/>
      </c>
      <c r="FI231" s="94" t="str">
        <f t="shared" si="620"/>
        <v/>
      </c>
      <c r="FJ231" s="95" t="str">
        <f t="shared" si="621"/>
        <v/>
      </c>
      <c r="FK231" s="96" t="str">
        <f t="shared" si="622"/>
        <v/>
      </c>
      <c r="FL231" s="97" t="str">
        <f t="shared" si="623"/>
        <v/>
      </c>
      <c r="FM231" s="98" t="str">
        <f t="shared" si="624"/>
        <v/>
      </c>
      <c r="FO231" s="89"/>
      <c r="FP231" s="217"/>
      <c r="FQ231" s="90" t="str">
        <f>IF(FU231="","",#REF!)</f>
        <v/>
      </c>
      <c r="FR231" s="91" t="str">
        <f t="shared" si="602"/>
        <v/>
      </c>
      <c r="FS231" s="92"/>
      <c r="FT231" s="93"/>
      <c r="FU231" s="94" t="str">
        <f t="shared" si="603"/>
        <v/>
      </c>
      <c r="FV231" s="95" t="str">
        <f t="shared" si="604"/>
        <v/>
      </c>
      <c r="FW231" s="96" t="str">
        <f t="shared" si="605"/>
        <v/>
      </c>
      <c r="FX231" s="97" t="str">
        <f t="shared" si="606"/>
        <v/>
      </c>
      <c r="FY231" s="98" t="str">
        <f t="shared" si="607"/>
        <v/>
      </c>
      <c r="GA231" s="89"/>
      <c r="GB231" s="158"/>
      <c r="GC231" s="99"/>
      <c r="GD231" s="100"/>
      <c r="GE231" s="92"/>
      <c r="GF231" s="3"/>
      <c r="GG231" s="101"/>
      <c r="GH231" s="102"/>
      <c r="GI231" s="103"/>
      <c r="GJ231" s="97"/>
      <c r="GK231" s="104"/>
      <c r="GM231" s="3"/>
      <c r="GO231" s="99"/>
      <c r="GP231" s="100"/>
      <c r="GQ231" s="92"/>
      <c r="GR231" s="3"/>
      <c r="GS231" s="101"/>
      <c r="GT231" s="102"/>
      <c r="GU231" s="103"/>
      <c r="GV231" s="97"/>
      <c r="GW231" s="104"/>
      <c r="GY231" s="3"/>
      <c r="HA231" s="99"/>
      <c r="HB231" s="100"/>
      <c r="HC231" s="92"/>
      <c r="HD231" s="3"/>
      <c r="HE231" s="101"/>
      <c r="HF231" s="102"/>
      <c r="HG231" s="103"/>
      <c r="HH231" s="97"/>
      <c r="HI231" s="104"/>
      <c r="HK231" s="3"/>
      <c r="HM231" s="99"/>
      <c r="HN231" s="100"/>
      <c r="HO231" s="92"/>
      <c r="HP231" s="3"/>
      <c r="HQ231" s="101"/>
      <c r="HR231" s="102"/>
      <c r="HS231" s="103"/>
      <c r="HT231" s="97"/>
      <c r="HU231" s="104"/>
      <c r="HW231" s="3"/>
      <c r="HY231" s="99"/>
      <c r="HZ231" s="100"/>
      <c r="IA231" s="92"/>
      <c r="IB231" s="3"/>
      <c r="IC231" s="101"/>
      <c r="ID231" s="102"/>
      <c r="IE231" s="103"/>
      <c r="IF231" s="97"/>
      <c r="IG231" s="104"/>
      <c r="II231" s="3"/>
      <c r="IK231" s="99"/>
      <c r="IL231" s="100"/>
      <c r="IM231" s="92"/>
      <c r="IN231" s="3"/>
      <c r="IO231" s="101"/>
      <c r="IP231" s="102"/>
      <c r="IQ231" s="103"/>
      <c r="IR231" s="97"/>
      <c r="IS231" s="104"/>
      <c r="IU231" s="3"/>
      <c r="IW231" s="99"/>
      <c r="IX231" s="100"/>
      <c r="IY231" s="92"/>
      <c r="IZ231" s="3"/>
      <c r="JA231" s="101"/>
      <c r="JB231" s="102"/>
      <c r="JC231" s="103"/>
      <c r="JD231" s="97"/>
      <c r="JE231" s="104"/>
      <c r="JG231" s="3"/>
      <c r="JI231" s="99"/>
      <c r="JJ231" s="100"/>
      <c r="JK231" s="92"/>
      <c r="JL231" s="3"/>
      <c r="JM231" s="101"/>
      <c r="JN231" s="102"/>
      <c r="JO231" s="103"/>
      <c r="JP231" s="97"/>
      <c r="JQ231" s="104"/>
      <c r="JS231" s="3"/>
      <c r="JU231" s="99"/>
      <c r="JV231" s="100"/>
      <c r="JW231" s="92"/>
      <c r="JX231" s="3"/>
      <c r="JY231" s="101"/>
      <c r="JZ231" s="102"/>
      <c r="KA231" s="103"/>
      <c r="KB231" s="97"/>
      <c r="KC231" s="104"/>
      <c r="KE231" s="3"/>
    </row>
    <row r="232" spans="1:291" ht="12" customHeight="1">
      <c r="A232" s="16"/>
      <c r="B232" s="2" t="s">
        <v>1542</v>
      </c>
      <c r="C232" s="222" t="s">
        <v>1541</v>
      </c>
      <c r="E232" s="99"/>
      <c r="F232" s="100"/>
      <c r="G232" s="92"/>
      <c r="H232" s="3"/>
      <c r="I232" s="101"/>
      <c r="J232" s="102"/>
      <c r="K232" s="103"/>
      <c r="L232" s="97"/>
      <c r="M232" s="104"/>
      <c r="O232" s="3"/>
      <c r="Q232" s="99"/>
      <c r="R232" s="100"/>
      <c r="S232" s="92"/>
      <c r="T232" s="3"/>
      <c r="U232" s="101"/>
      <c r="V232" s="102"/>
      <c r="W232" s="103"/>
      <c r="X232" s="97"/>
      <c r="Y232" s="104"/>
      <c r="AA232" s="3"/>
      <c r="AC232" s="99"/>
      <c r="AD232" s="100"/>
      <c r="AE232" s="92"/>
      <c r="AF232" s="3"/>
      <c r="AG232" s="101"/>
      <c r="AH232" s="102"/>
      <c r="AI232" s="103"/>
      <c r="AJ232" s="97"/>
      <c r="AK232" s="104"/>
      <c r="AM232" s="3"/>
      <c r="AO232" s="99"/>
      <c r="AP232" s="100"/>
      <c r="AQ232" s="92"/>
      <c r="AR232" s="3"/>
      <c r="AS232" s="101"/>
      <c r="AT232" s="102"/>
      <c r="AU232" s="103"/>
      <c r="AV232" s="97"/>
      <c r="AW232" s="104"/>
      <c r="AY232" s="3"/>
      <c r="BA232" s="99"/>
      <c r="BB232" s="100"/>
      <c r="BC232" s="92"/>
      <c r="BD232" s="3"/>
      <c r="BE232" s="101"/>
      <c r="BF232" s="102"/>
      <c r="BG232" s="103"/>
      <c r="BH232" s="97"/>
      <c r="BI232" s="104"/>
      <c r="BK232" s="3"/>
      <c r="BM232" s="99"/>
      <c r="BN232" s="100"/>
      <c r="BO232" s="92"/>
      <c r="BP232" s="3"/>
      <c r="BQ232" s="101"/>
      <c r="BR232" s="102"/>
      <c r="BS232" s="103"/>
      <c r="BT232" s="97"/>
      <c r="BU232" s="104"/>
      <c r="BW232" s="3"/>
      <c r="BY232" s="99"/>
      <c r="BZ232" s="100"/>
      <c r="CA232" s="92"/>
      <c r="CB232" s="3"/>
      <c r="CC232" s="101"/>
      <c r="CD232" s="102"/>
      <c r="CE232" s="103"/>
      <c r="CF232" s="97"/>
      <c r="CG232" s="104"/>
      <c r="CI232" s="3"/>
      <c r="CK232" s="99"/>
      <c r="CL232" s="100"/>
      <c r="CM232" s="92"/>
      <c r="CN232" s="3"/>
      <c r="CO232" s="101"/>
      <c r="CP232" s="102"/>
      <c r="CQ232" s="103"/>
      <c r="CR232" s="97"/>
      <c r="CS232" s="104"/>
      <c r="CU232" s="3"/>
      <c r="CW232" s="99"/>
      <c r="CX232" s="100"/>
      <c r="CY232" s="92"/>
      <c r="CZ232" s="3"/>
      <c r="DA232" s="101"/>
      <c r="DB232" s="102"/>
      <c r="DC232" s="103"/>
      <c r="DD232" s="97"/>
      <c r="DE232" s="104"/>
      <c r="DG232" s="3"/>
      <c r="DI232" s="99"/>
      <c r="DJ232" s="100"/>
      <c r="DK232" s="92"/>
      <c r="DL232" s="3"/>
      <c r="DM232" s="101"/>
      <c r="DN232" s="102"/>
      <c r="DO232" s="103"/>
      <c r="DP232" s="97"/>
      <c r="DQ232" s="104"/>
      <c r="DS232" s="3"/>
      <c r="DU232" s="90"/>
      <c r="DV232" s="91"/>
      <c r="DW232" s="92"/>
      <c r="DX232" s="93"/>
      <c r="DY232" s="94"/>
      <c r="DZ232" s="95"/>
      <c r="EA232" s="96"/>
      <c r="EB232" s="97"/>
      <c r="EC232" s="98"/>
      <c r="EE232" s="89"/>
      <c r="EG232" s="90">
        <f t="shared" si="593"/>
        <v>43765</v>
      </c>
      <c r="EH232" s="91" t="str">
        <f t="shared" si="594"/>
        <v>Michel I</v>
      </c>
      <c r="EI232" s="92">
        <f t="shared" si="595"/>
        <v>41923</v>
      </c>
      <c r="EJ232" s="93">
        <f t="shared" si="596"/>
        <v>43765</v>
      </c>
      <c r="EK232" s="94" t="str">
        <f t="shared" si="597"/>
        <v>Pieter De Crem</v>
      </c>
      <c r="EL232" s="95" t="str">
        <f t="shared" si="598"/>
        <v>1962</v>
      </c>
      <c r="EM232" s="96" t="str">
        <f t="shared" si="599"/>
        <v>male</v>
      </c>
      <c r="EN232" s="310" t="str">
        <f t="shared" si="600"/>
        <v>be_cvp01</v>
      </c>
      <c r="EO232" s="98" t="str">
        <f t="shared" si="601"/>
        <v>Crem_Pieter_1962</v>
      </c>
      <c r="EQ232" s="89"/>
      <c r="ER232" s="218" t="s">
        <v>1600</v>
      </c>
      <c r="ES232" s="99"/>
      <c r="ET232" s="100"/>
      <c r="EU232" s="92"/>
      <c r="EV232" s="3"/>
      <c r="EW232" s="101"/>
      <c r="EX232" s="102"/>
      <c r="EY232" s="103"/>
      <c r="EZ232" s="97"/>
      <c r="FA232" s="104"/>
      <c r="FC232" s="3"/>
      <c r="FE232" s="90" t="str">
        <f t="shared" si="616"/>
        <v/>
      </c>
      <c r="FF232" s="91" t="str">
        <f t="shared" si="617"/>
        <v/>
      </c>
      <c r="FG232" s="92" t="str">
        <f t="shared" si="618"/>
        <v/>
      </c>
      <c r="FH232" s="93" t="str">
        <f t="shared" si="619"/>
        <v/>
      </c>
      <c r="FI232" s="94" t="str">
        <f t="shared" si="620"/>
        <v/>
      </c>
      <c r="FJ232" s="95" t="str">
        <f t="shared" si="621"/>
        <v/>
      </c>
      <c r="FK232" s="96" t="str">
        <f t="shared" si="622"/>
        <v/>
      </c>
      <c r="FL232" s="97" t="str">
        <f t="shared" si="623"/>
        <v/>
      </c>
      <c r="FM232" s="98" t="str">
        <f t="shared" si="624"/>
        <v/>
      </c>
      <c r="FO232" s="89"/>
      <c r="FP232" s="217"/>
      <c r="FQ232" s="90" t="str">
        <f>IF(FU232="","",#REF!)</f>
        <v/>
      </c>
      <c r="FR232" s="91" t="str">
        <f t="shared" si="602"/>
        <v/>
      </c>
      <c r="FS232" s="92"/>
      <c r="FT232" s="93"/>
      <c r="FU232" s="94" t="str">
        <f t="shared" si="603"/>
        <v/>
      </c>
      <c r="FV232" s="95" t="str">
        <f t="shared" si="604"/>
        <v/>
      </c>
      <c r="FW232" s="96" t="str">
        <f t="shared" si="605"/>
        <v/>
      </c>
      <c r="FX232" s="97" t="str">
        <f t="shared" si="606"/>
        <v/>
      </c>
      <c r="FY232" s="98" t="str">
        <f t="shared" si="607"/>
        <v/>
      </c>
      <c r="GA232" s="89"/>
      <c r="GB232" s="158"/>
      <c r="GC232" s="99"/>
      <c r="GD232" s="100"/>
      <c r="GE232" s="92"/>
      <c r="GF232" s="3"/>
      <c r="GG232" s="101"/>
      <c r="GH232" s="102"/>
      <c r="GI232" s="103"/>
      <c r="GJ232" s="97"/>
      <c r="GK232" s="104"/>
      <c r="GM232" s="3"/>
      <c r="GO232" s="99"/>
      <c r="GP232" s="100"/>
      <c r="GQ232" s="92"/>
      <c r="GR232" s="3"/>
      <c r="GS232" s="101"/>
      <c r="GT232" s="102"/>
      <c r="GU232" s="103"/>
      <c r="GV232" s="97"/>
      <c r="GW232" s="104"/>
      <c r="GY232" s="3"/>
      <c r="HA232" s="99"/>
      <c r="HB232" s="100"/>
      <c r="HC232" s="92"/>
      <c r="HD232" s="3"/>
      <c r="HE232" s="101"/>
      <c r="HF232" s="102"/>
      <c r="HG232" s="103"/>
      <c r="HH232" s="97"/>
      <c r="HI232" s="104"/>
      <c r="HK232" s="3"/>
      <c r="HM232" s="99"/>
      <c r="HN232" s="100"/>
      <c r="HO232" s="92"/>
      <c r="HP232" s="3"/>
      <c r="HQ232" s="101"/>
      <c r="HR232" s="102"/>
      <c r="HS232" s="103"/>
      <c r="HT232" s="97"/>
      <c r="HU232" s="104"/>
      <c r="HW232" s="3"/>
      <c r="HY232" s="99"/>
      <c r="HZ232" s="100"/>
      <c r="IA232" s="92"/>
      <c r="IB232" s="3"/>
      <c r="IC232" s="101"/>
      <c r="ID232" s="102"/>
      <c r="IE232" s="103"/>
      <c r="IF232" s="97"/>
      <c r="IG232" s="104"/>
      <c r="II232" s="3"/>
      <c r="IK232" s="99"/>
      <c r="IL232" s="100"/>
      <c r="IM232" s="92"/>
      <c r="IN232" s="3"/>
      <c r="IO232" s="101"/>
      <c r="IP232" s="102"/>
      <c r="IQ232" s="103"/>
      <c r="IR232" s="97"/>
      <c r="IS232" s="104"/>
      <c r="IU232" s="3"/>
      <c r="IW232" s="99"/>
      <c r="IX232" s="100"/>
      <c r="IY232" s="92"/>
      <c r="IZ232" s="3"/>
      <c r="JA232" s="101"/>
      <c r="JB232" s="102"/>
      <c r="JC232" s="103"/>
      <c r="JD232" s="97"/>
      <c r="JE232" s="104"/>
      <c r="JG232" s="3"/>
      <c r="JI232" s="99"/>
      <c r="JJ232" s="100"/>
      <c r="JK232" s="92"/>
      <c r="JL232" s="3"/>
      <c r="JM232" s="101"/>
      <c r="JN232" s="102"/>
      <c r="JO232" s="103"/>
      <c r="JP232" s="97"/>
      <c r="JQ232" s="104"/>
      <c r="JS232" s="3"/>
      <c r="JU232" s="99"/>
      <c r="JV232" s="100"/>
      <c r="JW232" s="92"/>
      <c r="JX232" s="3"/>
      <c r="JY232" s="101"/>
      <c r="JZ232" s="102"/>
      <c r="KA232" s="103"/>
      <c r="KB232" s="97"/>
      <c r="KC232" s="104"/>
      <c r="KE232" s="3"/>
    </row>
    <row r="233" spans="1:291" ht="13.5" customHeight="1">
      <c r="A233" s="16"/>
      <c r="B233" s="2" t="s">
        <v>1632</v>
      </c>
      <c r="E233" s="99"/>
      <c r="F233" s="100"/>
      <c r="G233" s="92"/>
      <c r="H233" s="3"/>
      <c r="I233" s="101"/>
      <c r="J233" s="102"/>
      <c r="K233" s="103"/>
      <c r="L233" s="97"/>
      <c r="M233" s="104"/>
      <c r="O233" s="3"/>
      <c r="Q233" s="99"/>
      <c r="R233" s="100"/>
      <c r="S233" s="92"/>
      <c r="T233" s="3"/>
      <c r="U233" s="101"/>
      <c r="V233" s="102"/>
      <c r="W233" s="103"/>
      <c r="X233" s="97"/>
      <c r="Y233" s="104"/>
      <c r="AA233" s="3"/>
      <c r="AC233" s="99"/>
      <c r="AD233" s="100"/>
      <c r="AE233" s="92"/>
      <c r="AF233" s="3"/>
      <c r="AG233" s="101"/>
      <c r="AH233" s="102"/>
      <c r="AI233" s="103"/>
      <c r="AJ233" s="97"/>
      <c r="AK233" s="104"/>
      <c r="AM233" s="3"/>
      <c r="AO233" s="99"/>
      <c r="AP233" s="100"/>
      <c r="AQ233" s="92"/>
      <c r="AR233" s="3"/>
      <c r="AS233" s="101"/>
      <c r="AT233" s="102"/>
      <c r="AU233" s="103"/>
      <c r="AV233" s="97"/>
      <c r="AW233" s="104"/>
      <c r="AY233" s="3"/>
      <c r="BA233" s="99"/>
      <c r="BB233" s="100"/>
      <c r="BC233" s="92"/>
      <c r="BD233" s="3"/>
      <c r="BE233" s="101"/>
      <c r="BF233" s="102"/>
      <c r="BG233" s="103"/>
      <c r="BH233" s="97"/>
      <c r="BI233" s="104"/>
      <c r="BK233" s="3"/>
      <c r="BM233" s="99"/>
      <c r="BN233" s="100"/>
      <c r="BO233" s="92"/>
      <c r="BP233" s="3"/>
      <c r="BQ233" s="101"/>
      <c r="BR233" s="102"/>
      <c r="BS233" s="103"/>
      <c r="BT233" s="97"/>
      <c r="BU233" s="104"/>
      <c r="BW233" s="3"/>
      <c r="BY233" s="99"/>
      <c r="BZ233" s="100"/>
      <c r="CA233" s="92"/>
      <c r="CB233" s="3"/>
      <c r="CC233" s="101"/>
      <c r="CD233" s="102"/>
      <c r="CE233" s="103"/>
      <c r="CF233" s="97"/>
      <c r="CG233" s="104"/>
      <c r="CI233" s="3"/>
      <c r="CK233" s="99"/>
      <c r="CL233" s="100"/>
      <c r="CM233" s="92"/>
      <c r="CN233" s="3"/>
      <c r="CO233" s="101"/>
      <c r="CP233" s="102"/>
      <c r="CQ233" s="103"/>
      <c r="CR233" s="97"/>
      <c r="CS233" s="104"/>
      <c r="CU233" s="3"/>
      <c r="CW233" s="99"/>
      <c r="CX233" s="100"/>
      <c r="CY233" s="92"/>
      <c r="CZ233" s="3"/>
      <c r="DA233" s="101"/>
      <c r="DB233" s="102"/>
      <c r="DC233" s="103"/>
      <c r="DD233" s="97"/>
      <c r="DE233" s="104"/>
      <c r="DG233" s="3"/>
      <c r="DI233" s="99"/>
      <c r="DJ233" s="100"/>
      <c r="DK233" s="92"/>
      <c r="DL233" s="3"/>
      <c r="DM233" s="101"/>
      <c r="DN233" s="102"/>
      <c r="DO233" s="103"/>
      <c r="DP233" s="97"/>
      <c r="DQ233" s="104"/>
      <c r="DS233" s="3"/>
      <c r="DU233" s="90"/>
      <c r="DV233" s="91"/>
      <c r="DW233" s="92"/>
      <c r="DX233" s="3"/>
      <c r="DY233" s="94"/>
      <c r="DZ233" s="95"/>
      <c r="EA233" s="96"/>
      <c r="EB233" s="97"/>
      <c r="EC233" s="98"/>
      <c r="EE233" s="3"/>
      <c r="EG233" s="90" t="str">
        <f t="shared" si="593"/>
        <v/>
      </c>
      <c r="EH233" s="91" t="str">
        <f t="shared" si="594"/>
        <v/>
      </c>
      <c r="EI233" s="92" t="str">
        <f t="shared" si="595"/>
        <v/>
      </c>
      <c r="EJ233" s="93" t="str">
        <f t="shared" si="596"/>
        <v/>
      </c>
      <c r="EK233" s="94" t="str">
        <f t="shared" si="597"/>
        <v/>
      </c>
      <c r="EL233" s="95" t="str">
        <f t="shared" si="598"/>
        <v/>
      </c>
      <c r="EM233" s="96" t="str">
        <f t="shared" si="599"/>
        <v/>
      </c>
      <c r="EN233" s="97" t="str">
        <f t="shared" si="600"/>
        <v/>
      </c>
      <c r="EO233" s="98" t="str">
        <f t="shared" si="601"/>
        <v/>
      </c>
      <c r="EQ233" s="89"/>
      <c r="ES233" s="99"/>
      <c r="ET233" s="100"/>
      <c r="EU233" s="92"/>
      <c r="EV233" s="3"/>
      <c r="EW233" s="101"/>
      <c r="EX233" s="102"/>
      <c r="EY233" s="103"/>
      <c r="EZ233" s="97"/>
      <c r="FA233" s="104"/>
      <c r="FC233" s="3"/>
      <c r="FE233" s="90">
        <f t="shared" si="616"/>
        <v>45291</v>
      </c>
      <c r="FF233" s="91" t="str">
        <f t="shared" si="617"/>
        <v>De Croo I</v>
      </c>
      <c r="FG233" s="92">
        <f t="shared" si="618"/>
        <v>44105</v>
      </c>
      <c r="FH233" s="93">
        <v>45042</v>
      </c>
      <c r="FI233" s="94" t="str">
        <f t="shared" si="620"/>
        <v>Sarah Schlitz</v>
      </c>
      <c r="FJ233" s="95" t="str">
        <f t="shared" si="621"/>
        <v>1986</v>
      </c>
      <c r="FK233" s="96" t="str">
        <f t="shared" si="622"/>
        <v>female</v>
      </c>
      <c r="FL233" s="97" t="str">
        <f t="shared" si="623"/>
        <v>be_ecolo01</v>
      </c>
      <c r="FM233" s="98" t="str">
        <f t="shared" si="624"/>
        <v>Schlitz_Sarah_1986</v>
      </c>
      <c r="FO233" s="89"/>
      <c r="FP233" s="217" t="s">
        <v>1637</v>
      </c>
      <c r="FQ233" s="90" t="str">
        <f>IF(FU233="","",#REF!)</f>
        <v/>
      </c>
      <c r="FR233" s="91" t="str">
        <f t="shared" si="602"/>
        <v/>
      </c>
      <c r="FS233" s="92"/>
      <c r="FT233" s="93"/>
      <c r="FU233" s="94" t="str">
        <f t="shared" si="603"/>
        <v/>
      </c>
      <c r="FV233" s="95" t="str">
        <f t="shared" si="604"/>
        <v/>
      </c>
      <c r="FW233" s="96" t="str">
        <f t="shared" si="605"/>
        <v/>
      </c>
      <c r="FX233" s="97" t="str">
        <f t="shared" si="606"/>
        <v/>
      </c>
      <c r="FY233" s="98" t="str">
        <f t="shared" si="607"/>
        <v/>
      </c>
      <c r="GA233" s="89"/>
      <c r="GB233" s="158"/>
      <c r="GC233" s="99"/>
      <c r="GD233" s="100"/>
      <c r="GE233" s="92"/>
      <c r="GF233" s="3"/>
      <c r="GG233" s="101"/>
      <c r="GH233" s="102"/>
      <c r="GI233" s="103"/>
      <c r="GJ233" s="97"/>
      <c r="GK233" s="104"/>
      <c r="GM233" s="3"/>
      <c r="GO233" s="99"/>
      <c r="GP233" s="100"/>
      <c r="GQ233" s="92"/>
      <c r="GR233" s="3"/>
      <c r="GS233" s="101"/>
      <c r="GT233" s="102"/>
      <c r="GU233" s="103"/>
      <c r="GV233" s="97"/>
      <c r="GW233" s="104"/>
      <c r="GY233" s="3"/>
      <c r="HA233" s="99"/>
      <c r="HB233" s="100"/>
      <c r="HC233" s="92"/>
      <c r="HD233" s="3"/>
      <c r="HE233" s="101"/>
      <c r="HF233" s="102"/>
      <c r="HG233" s="103"/>
      <c r="HH233" s="97"/>
      <c r="HI233" s="104"/>
      <c r="HK233" s="3"/>
      <c r="HM233" s="99"/>
      <c r="HN233" s="100"/>
      <c r="HO233" s="92"/>
      <c r="HP233" s="3"/>
      <c r="HQ233" s="101"/>
      <c r="HR233" s="102"/>
      <c r="HS233" s="103"/>
      <c r="HT233" s="97"/>
      <c r="HU233" s="104"/>
      <c r="HW233" s="3"/>
      <c r="HY233" s="99"/>
      <c r="HZ233" s="100"/>
      <c r="IA233" s="92"/>
      <c r="IB233" s="3"/>
      <c r="IC233" s="101"/>
      <c r="ID233" s="102"/>
      <c r="IE233" s="103"/>
      <c r="IF233" s="97"/>
      <c r="IG233" s="104"/>
      <c r="II233" s="3"/>
      <c r="IK233" s="99"/>
      <c r="IL233" s="100"/>
      <c r="IM233" s="92"/>
      <c r="IN233" s="3"/>
      <c r="IO233" s="101"/>
      <c r="IP233" s="102"/>
      <c r="IQ233" s="103"/>
      <c r="IR233" s="97"/>
      <c r="IS233" s="104"/>
      <c r="IU233" s="3"/>
      <c r="IW233" s="99"/>
      <c r="IX233" s="100"/>
      <c r="IY233" s="92"/>
      <c r="IZ233" s="3"/>
      <c r="JA233" s="101"/>
      <c r="JB233" s="102"/>
      <c r="JC233" s="103"/>
      <c r="JD233" s="97"/>
      <c r="JE233" s="104"/>
      <c r="JG233" s="3"/>
      <c r="JI233" s="99"/>
      <c r="JJ233" s="100"/>
      <c r="JK233" s="92"/>
      <c r="JL233" s="3"/>
      <c r="JM233" s="101"/>
      <c r="JN233" s="102"/>
      <c r="JO233" s="103"/>
      <c r="JP233" s="97"/>
      <c r="JQ233" s="104"/>
      <c r="JS233" s="3"/>
      <c r="JU233" s="99"/>
      <c r="JV233" s="100"/>
      <c r="JW233" s="92"/>
      <c r="JX233" s="3"/>
      <c r="JY233" s="101"/>
      <c r="JZ233" s="102"/>
      <c r="KA233" s="103"/>
      <c r="KB233" s="97"/>
      <c r="KC233" s="104"/>
      <c r="KE233" s="3"/>
    </row>
    <row r="234" spans="1:291" ht="13.5" customHeight="1">
      <c r="A234" s="16"/>
      <c r="B234" s="2" t="s">
        <v>1240</v>
      </c>
      <c r="D234" s="2" t="s">
        <v>1241</v>
      </c>
      <c r="E234" s="99"/>
      <c r="F234" s="100"/>
      <c r="G234" s="92"/>
      <c r="H234" s="3"/>
      <c r="I234" s="101"/>
      <c r="J234" s="102"/>
      <c r="K234" s="103"/>
      <c r="L234" s="97"/>
      <c r="M234" s="104"/>
      <c r="O234" s="3"/>
      <c r="Q234" s="99"/>
      <c r="R234" s="100"/>
      <c r="S234" s="92"/>
      <c r="T234" s="3"/>
      <c r="U234" s="101"/>
      <c r="V234" s="102"/>
      <c r="W234" s="103"/>
      <c r="X234" s="97"/>
      <c r="Y234" s="104"/>
      <c r="AA234" s="3"/>
      <c r="AC234" s="99"/>
      <c r="AD234" s="100"/>
      <c r="AE234" s="92"/>
      <c r="AF234" s="3"/>
      <c r="AG234" s="101"/>
      <c r="AH234" s="102"/>
      <c r="AI234" s="103"/>
      <c r="AJ234" s="97"/>
      <c r="AK234" s="104"/>
      <c r="AM234" s="3"/>
      <c r="AO234" s="99"/>
      <c r="AP234" s="100"/>
      <c r="AQ234" s="92"/>
      <c r="AR234" s="3"/>
      <c r="AS234" s="101"/>
      <c r="AT234" s="102"/>
      <c r="AU234" s="103"/>
      <c r="AV234" s="97"/>
      <c r="AW234" s="104"/>
      <c r="AY234" s="3"/>
      <c r="BA234" s="99"/>
      <c r="BB234" s="100"/>
      <c r="BC234" s="92"/>
      <c r="BD234" s="3"/>
      <c r="BE234" s="101"/>
      <c r="BF234" s="102"/>
      <c r="BG234" s="103"/>
      <c r="BH234" s="97"/>
      <c r="BI234" s="104"/>
      <c r="BK234" s="3"/>
      <c r="BM234" s="99"/>
      <c r="BN234" s="100"/>
      <c r="BO234" s="92"/>
      <c r="BP234" s="3"/>
      <c r="BQ234" s="101"/>
      <c r="BR234" s="102"/>
      <c r="BS234" s="103"/>
      <c r="BT234" s="97"/>
      <c r="BU234" s="104"/>
      <c r="BW234" s="3"/>
      <c r="BY234" s="99"/>
      <c r="BZ234" s="100"/>
      <c r="CA234" s="92"/>
      <c r="CB234" s="3"/>
      <c r="CC234" s="101"/>
      <c r="CD234" s="102"/>
      <c r="CE234" s="103"/>
      <c r="CF234" s="97"/>
      <c r="CG234" s="104"/>
      <c r="CI234" s="3"/>
      <c r="CK234" s="99"/>
      <c r="CL234" s="100"/>
      <c r="CM234" s="92"/>
      <c r="CN234" s="3"/>
      <c r="CO234" s="101"/>
      <c r="CP234" s="102"/>
      <c r="CQ234" s="103"/>
      <c r="CR234" s="97"/>
      <c r="CS234" s="104"/>
      <c r="CU234" s="3"/>
      <c r="CW234" s="99"/>
      <c r="CX234" s="100"/>
      <c r="CY234" s="92"/>
      <c r="CZ234" s="3"/>
      <c r="DA234" s="101"/>
      <c r="DB234" s="102"/>
      <c r="DC234" s="103"/>
      <c r="DD234" s="97"/>
      <c r="DE234" s="104"/>
      <c r="DG234" s="3"/>
      <c r="DI234" s="99"/>
      <c r="DJ234" s="100"/>
      <c r="DK234" s="92"/>
      <c r="DL234" s="3"/>
      <c r="DM234" s="101"/>
      <c r="DN234" s="102"/>
      <c r="DO234" s="103"/>
      <c r="DP234" s="97"/>
      <c r="DQ234" s="104"/>
      <c r="DS234" s="3"/>
      <c r="DU234" s="90">
        <f t="shared" ref="DU234:DU241" si="625">IF(DY234="","",DU$3)</f>
        <v>41923</v>
      </c>
      <c r="DV234" s="91" t="str">
        <f t="shared" ref="DV234:DV241" si="626">IF(DY234="","",DU$1)</f>
        <v>Di Rupo I</v>
      </c>
      <c r="DW234" s="92">
        <f>IF(DY234="","",DU$2)</f>
        <v>40883</v>
      </c>
      <c r="DX234" s="93">
        <f>IF(DY234="","",DU$3)</f>
        <v>41923</v>
      </c>
      <c r="DY234" s="94" t="str">
        <f t="shared" ref="DY234:DY241" si="627">IF(EF234="","",IF(ISNUMBER(SEARCH(":",EF234)),MID(EF234,FIND(":",EF234)+2,FIND("(",EF234)-FIND(":",EF234)-3),LEFT(EF234,FIND("(",EF234)-2)))</f>
        <v>Servais Verherstraeten</v>
      </c>
      <c r="DZ234" s="95" t="str">
        <f t="shared" ref="DZ234:DZ241" si="628">IF(EF234="","",MID(EF234,FIND("(",EF234)+1,4))</f>
        <v>1960</v>
      </c>
      <c r="EA234" s="96" t="str">
        <f t="shared" ref="EA234:EA241" si="629">IF(ISNUMBER(SEARCH("*female*",EF234)),"female",IF(ISNUMBER(SEARCH("*male*",EF234)),"male",""))</f>
        <v>male</v>
      </c>
      <c r="EB234" s="97" t="s">
        <v>296</v>
      </c>
      <c r="EC234" s="98" t="str">
        <f t="shared" ref="EC234:EC241" si="630">IF(DY234="","",(MID(DY234,(SEARCH("^^",SUBSTITUTE(DY234," ","^^",LEN(DY234)-LEN(SUBSTITUTE(DY234," ","")))))+1,99)&amp;"_"&amp;LEFT(DY234,FIND(" ",DY234)-1)&amp;"_"&amp;DZ234))</f>
        <v>Verherstraeten_Servais_1960</v>
      </c>
      <c r="EE234" s="89"/>
      <c r="EF234" s="2" t="s">
        <v>1243</v>
      </c>
      <c r="EG234" s="90" t="str">
        <f t="shared" si="593"/>
        <v/>
      </c>
      <c r="EH234" s="91" t="str">
        <f t="shared" si="594"/>
        <v/>
      </c>
      <c r="EI234" s="92" t="str">
        <f t="shared" si="595"/>
        <v/>
      </c>
      <c r="EJ234" s="93" t="str">
        <f t="shared" si="596"/>
        <v/>
      </c>
      <c r="EK234" s="94" t="str">
        <f t="shared" si="597"/>
        <v/>
      </c>
      <c r="EL234" s="95" t="str">
        <f t="shared" si="598"/>
        <v/>
      </c>
      <c r="EM234" s="96" t="str">
        <f t="shared" si="599"/>
        <v/>
      </c>
      <c r="EN234" s="97" t="str">
        <f t="shared" si="600"/>
        <v/>
      </c>
      <c r="EO234" s="98" t="str">
        <f t="shared" si="601"/>
        <v/>
      </c>
      <c r="EQ234" s="89"/>
      <c r="ES234" s="99"/>
      <c r="ET234" s="100"/>
      <c r="EU234" s="92"/>
      <c r="EV234" s="3"/>
      <c r="EW234" s="101"/>
      <c r="EX234" s="102"/>
      <c r="EY234" s="103"/>
      <c r="EZ234" s="97"/>
      <c r="FA234" s="104"/>
      <c r="FC234" s="3"/>
      <c r="FE234" s="90">
        <f t="shared" si="616"/>
        <v>45291</v>
      </c>
      <c r="FF234" s="91" t="str">
        <f t="shared" si="617"/>
        <v>De Croo I</v>
      </c>
      <c r="FG234" s="93">
        <v>45042</v>
      </c>
      <c r="FH234" s="93">
        <f t="shared" si="619"/>
        <v>45291</v>
      </c>
      <c r="FI234" s="94" t="str">
        <f t="shared" si="620"/>
        <v>Marie-Colline Leroy</v>
      </c>
      <c r="FJ234" s="95" t="str">
        <f t="shared" si="621"/>
        <v>1984</v>
      </c>
      <c r="FK234" s="96" t="str">
        <f t="shared" si="622"/>
        <v>female</v>
      </c>
      <c r="FL234" s="97" t="str">
        <f t="shared" si="623"/>
        <v>be_ecolo01</v>
      </c>
      <c r="FM234" s="98" t="str">
        <f t="shared" si="624"/>
        <v>Leroy_Marie-Colline_1984</v>
      </c>
      <c r="FO234" s="89"/>
      <c r="FP234" s="217" t="s">
        <v>1715</v>
      </c>
      <c r="FQ234" s="90" t="str">
        <f>IF(FU234="","",#REF!)</f>
        <v/>
      </c>
      <c r="FR234" s="91" t="str">
        <f t="shared" si="602"/>
        <v/>
      </c>
      <c r="FS234" s="92"/>
      <c r="FT234" s="93"/>
      <c r="FU234" s="94" t="str">
        <f t="shared" si="603"/>
        <v/>
      </c>
      <c r="FV234" s="95" t="str">
        <f t="shared" si="604"/>
        <v/>
      </c>
      <c r="FW234" s="96" t="str">
        <f t="shared" si="605"/>
        <v/>
      </c>
      <c r="FX234" s="97" t="str">
        <f t="shared" si="606"/>
        <v/>
      </c>
      <c r="FY234" s="98" t="str">
        <f t="shared" si="607"/>
        <v/>
      </c>
      <c r="GA234" s="89"/>
      <c r="GB234" s="158"/>
      <c r="GC234" s="99"/>
      <c r="GD234" s="100"/>
      <c r="GE234" s="92"/>
      <c r="GF234" s="3"/>
      <c r="GG234" s="101"/>
      <c r="GH234" s="102"/>
      <c r="GI234" s="103"/>
      <c r="GJ234" s="97"/>
      <c r="GK234" s="104"/>
      <c r="GM234" s="3"/>
      <c r="GO234" s="99"/>
      <c r="GP234" s="100"/>
      <c r="GQ234" s="92"/>
      <c r="GR234" s="3"/>
      <c r="GS234" s="101"/>
      <c r="GT234" s="102"/>
      <c r="GU234" s="103"/>
      <c r="GV234" s="97"/>
      <c r="GW234" s="104"/>
      <c r="GY234" s="3"/>
      <c r="HA234" s="99"/>
      <c r="HB234" s="100"/>
      <c r="HC234" s="92"/>
      <c r="HD234" s="3"/>
      <c r="HE234" s="101"/>
      <c r="HF234" s="102"/>
      <c r="HG234" s="103"/>
      <c r="HH234" s="97"/>
      <c r="HI234" s="104"/>
      <c r="HK234" s="3"/>
      <c r="HM234" s="99"/>
      <c r="HN234" s="100"/>
      <c r="HO234" s="92"/>
      <c r="HP234" s="3"/>
      <c r="HQ234" s="101"/>
      <c r="HR234" s="102"/>
      <c r="HS234" s="103"/>
      <c r="HT234" s="97"/>
      <c r="HU234" s="104"/>
      <c r="HW234" s="3"/>
      <c r="HY234" s="99"/>
      <c r="HZ234" s="100"/>
      <c r="IA234" s="92"/>
      <c r="IB234" s="3"/>
      <c r="IC234" s="101"/>
      <c r="ID234" s="102"/>
      <c r="IE234" s="103"/>
      <c r="IF234" s="97"/>
      <c r="IG234" s="104"/>
      <c r="II234" s="3"/>
      <c r="IK234" s="99"/>
      <c r="IL234" s="100"/>
      <c r="IM234" s="92"/>
      <c r="IN234" s="3"/>
      <c r="IO234" s="101"/>
      <c r="IP234" s="102"/>
      <c r="IQ234" s="103"/>
      <c r="IR234" s="97"/>
      <c r="IS234" s="104"/>
      <c r="IU234" s="3"/>
      <c r="IW234" s="99"/>
      <c r="IX234" s="100"/>
      <c r="IY234" s="92"/>
      <c r="IZ234" s="3"/>
      <c r="JA234" s="101"/>
      <c r="JB234" s="102"/>
      <c r="JC234" s="103"/>
      <c r="JD234" s="97"/>
      <c r="JE234" s="104"/>
      <c r="JG234" s="3"/>
      <c r="JI234" s="99"/>
      <c r="JJ234" s="100"/>
      <c r="JK234" s="92"/>
      <c r="JL234" s="3"/>
      <c r="JM234" s="101"/>
      <c r="JN234" s="102"/>
      <c r="JO234" s="103"/>
      <c r="JP234" s="97"/>
      <c r="JQ234" s="104"/>
      <c r="JS234" s="3"/>
      <c r="JU234" s="99"/>
      <c r="JV234" s="100"/>
      <c r="JW234" s="92"/>
      <c r="JX234" s="3"/>
      <c r="JY234" s="101"/>
      <c r="JZ234" s="102"/>
      <c r="KA234" s="103"/>
      <c r="KB234" s="97"/>
      <c r="KC234" s="104"/>
      <c r="KE234" s="3"/>
    </row>
    <row r="235" spans="1:291" ht="13.5" customHeight="1">
      <c r="A235" s="16"/>
      <c r="B235" s="2" t="s">
        <v>1240</v>
      </c>
      <c r="C235" s="2" t="s">
        <v>1242</v>
      </c>
      <c r="E235" s="99"/>
      <c r="F235" s="100"/>
      <c r="G235" s="92"/>
      <c r="H235" s="3"/>
      <c r="I235" s="101"/>
      <c r="J235" s="102"/>
      <c r="K235" s="103"/>
      <c r="L235" s="97"/>
      <c r="M235" s="104"/>
      <c r="O235" s="3"/>
      <c r="Q235" s="99"/>
      <c r="R235" s="100"/>
      <c r="S235" s="92"/>
      <c r="T235" s="3"/>
      <c r="U235" s="101"/>
      <c r="V235" s="102"/>
      <c r="W235" s="103"/>
      <c r="X235" s="97"/>
      <c r="Y235" s="104"/>
      <c r="AA235" s="3"/>
      <c r="AC235" s="99"/>
      <c r="AD235" s="100"/>
      <c r="AE235" s="92"/>
      <c r="AF235" s="3"/>
      <c r="AG235" s="101"/>
      <c r="AH235" s="102"/>
      <c r="AI235" s="103"/>
      <c r="AJ235" s="97"/>
      <c r="AK235" s="104"/>
      <c r="AM235" s="3"/>
      <c r="AO235" s="99"/>
      <c r="AP235" s="100"/>
      <c r="AQ235" s="92"/>
      <c r="AR235" s="3"/>
      <c r="AS235" s="101"/>
      <c r="AT235" s="102"/>
      <c r="AU235" s="103"/>
      <c r="AV235" s="97"/>
      <c r="AW235" s="104"/>
      <c r="AY235" s="3"/>
      <c r="BA235" s="99"/>
      <c r="BB235" s="100"/>
      <c r="BC235" s="92"/>
      <c r="BD235" s="3"/>
      <c r="BE235" s="101"/>
      <c r="BF235" s="102"/>
      <c r="BG235" s="103"/>
      <c r="BH235" s="97"/>
      <c r="BI235" s="104"/>
      <c r="BK235" s="3"/>
      <c r="BM235" s="99"/>
      <c r="BN235" s="100"/>
      <c r="BO235" s="92"/>
      <c r="BP235" s="3"/>
      <c r="BQ235" s="101"/>
      <c r="BR235" s="102"/>
      <c r="BS235" s="103"/>
      <c r="BT235" s="97"/>
      <c r="BU235" s="104"/>
      <c r="BW235" s="3"/>
      <c r="BY235" s="99"/>
      <c r="BZ235" s="100"/>
      <c r="CA235" s="92"/>
      <c r="CB235" s="3"/>
      <c r="CC235" s="101"/>
      <c r="CD235" s="102"/>
      <c r="CE235" s="103"/>
      <c r="CF235" s="97"/>
      <c r="CG235" s="104"/>
      <c r="CI235" s="3"/>
      <c r="CK235" s="99"/>
      <c r="CL235" s="100"/>
      <c r="CM235" s="92"/>
      <c r="CN235" s="3"/>
      <c r="CO235" s="101"/>
      <c r="CP235" s="102"/>
      <c r="CQ235" s="103"/>
      <c r="CR235" s="97"/>
      <c r="CS235" s="104"/>
      <c r="CU235" s="3"/>
      <c r="CW235" s="99"/>
      <c r="CX235" s="100"/>
      <c r="CY235" s="92"/>
      <c r="CZ235" s="3"/>
      <c r="DA235" s="101"/>
      <c r="DB235" s="102"/>
      <c r="DC235" s="103"/>
      <c r="DD235" s="97"/>
      <c r="DE235" s="104"/>
      <c r="DG235" s="3"/>
      <c r="DI235" s="99"/>
      <c r="DJ235" s="100"/>
      <c r="DK235" s="92"/>
      <c r="DL235" s="3"/>
      <c r="DM235" s="101"/>
      <c r="DN235" s="102"/>
      <c r="DO235" s="103"/>
      <c r="DP235" s="97"/>
      <c r="DQ235" s="104"/>
      <c r="DS235" s="3"/>
      <c r="DU235" s="90">
        <f t="shared" si="625"/>
        <v>41923</v>
      </c>
      <c r="DV235" s="91" t="str">
        <f t="shared" si="626"/>
        <v>Di Rupo I</v>
      </c>
      <c r="DW235" s="92">
        <f>IF(DY235="","",DU$2)</f>
        <v>40883</v>
      </c>
      <c r="DX235" s="93">
        <v>41842</v>
      </c>
      <c r="DY235" s="94" t="str">
        <f t="shared" si="627"/>
        <v>Melchior Wathelet</v>
      </c>
      <c r="DZ235" s="95" t="str">
        <f t="shared" si="628"/>
        <v>1977</v>
      </c>
      <c r="EA235" s="96" t="str">
        <f t="shared" si="629"/>
        <v>male</v>
      </c>
      <c r="EB235" s="97" t="s">
        <v>297</v>
      </c>
      <c r="EC235" s="98" t="str">
        <f t="shared" si="630"/>
        <v>Wathelet_Melchior_1977</v>
      </c>
      <c r="EE235" s="89"/>
      <c r="EF235" s="2" t="s">
        <v>1239</v>
      </c>
      <c r="EG235" s="90" t="str">
        <f t="shared" si="593"/>
        <v/>
      </c>
      <c r="EH235" s="91" t="str">
        <f t="shared" si="594"/>
        <v/>
      </c>
      <c r="EI235" s="92" t="str">
        <f t="shared" si="595"/>
        <v/>
      </c>
      <c r="EJ235" s="93" t="str">
        <f t="shared" si="596"/>
        <v/>
      </c>
      <c r="EK235" s="94" t="str">
        <f t="shared" si="597"/>
        <v/>
      </c>
      <c r="EL235" s="95" t="str">
        <f t="shared" si="598"/>
        <v/>
      </c>
      <c r="EM235" s="96" t="str">
        <f t="shared" si="599"/>
        <v/>
      </c>
      <c r="EN235" s="97" t="str">
        <f t="shared" si="600"/>
        <v/>
      </c>
      <c r="EO235" s="98" t="str">
        <f t="shared" si="601"/>
        <v/>
      </c>
      <c r="EQ235" s="89"/>
      <c r="ES235" s="99"/>
      <c r="ET235" s="100"/>
      <c r="EU235" s="92"/>
      <c r="EV235" s="3"/>
      <c r="EW235" s="101"/>
      <c r="EX235" s="102"/>
      <c r="EY235" s="103"/>
      <c r="EZ235" s="97"/>
      <c r="FA235" s="104"/>
      <c r="FC235" s="3"/>
      <c r="FE235" s="90" t="str">
        <f t="shared" si="616"/>
        <v/>
      </c>
      <c r="FF235" s="91" t="str">
        <f t="shared" si="617"/>
        <v/>
      </c>
      <c r="FG235" s="92" t="str">
        <f t="shared" si="618"/>
        <v/>
      </c>
      <c r="FH235" s="93" t="str">
        <f t="shared" si="619"/>
        <v/>
      </c>
      <c r="FI235" s="94" t="str">
        <f t="shared" si="620"/>
        <v/>
      </c>
      <c r="FJ235" s="95" t="str">
        <f t="shared" si="621"/>
        <v/>
      </c>
      <c r="FK235" s="96" t="str">
        <f t="shared" si="622"/>
        <v/>
      </c>
      <c r="FL235" s="97" t="str">
        <f t="shared" si="623"/>
        <v/>
      </c>
      <c r="FM235" s="98" t="str">
        <f t="shared" si="624"/>
        <v/>
      </c>
      <c r="FO235" s="89"/>
      <c r="FP235" s="217"/>
      <c r="FQ235" s="90" t="str">
        <f>IF(FU235="","",#REF!)</f>
        <v/>
      </c>
      <c r="FR235" s="91" t="str">
        <f t="shared" si="602"/>
        <v/>
      </c>
      <c r="FS235" s="92"/>
      <c r="FT235" s="93"/>
      <c r="FU235" s="94" t="str">
        <f t="shared" si="603"/>
        <v/>
      </c>
      <c r="FV235" s="95" t="str">
        <f t="shared" si="604"/>
        <v/>
      </c>
      <c r="FW235" s="96" t="str">
        <f t="shared" si="605"/>
        <v/>
      </c>
      <c r="FX235" s="97" t="str">
        <f t="shared" si="606"/>
        <v/>
      </c>
      <c r="FY235" s="98" t="str">
        <f t="shared" si="607"/>
        <v/>
      </c>
      <c r="GA235" s="89"/>
      <c r="GB235" s="158"/>
      <c r="GC235" s="99"/>
      <c r="GD235" s="100"/>
      <c r="GE235" s="92"/>
      <c r="GF235" s="3"/>
      <c r="GG235" s="101"/>
      <c r="GH235" s="102"/>
      <c r="GI235" s="103"/>
      <c r="GJ235" s="97"/>
      <c r="GK235" s="104"/>
      <c r="GM235" s="3"/>
      <c r="GO235" s="99"/>
      <c r="GP235" s="100"/>
      <c r="GQ235" s="92"/>
      <c r="GR235" s="3"/>
      <c r="GS235" s="101"/>
      <c r="GT235" s="102"/>
      <c r="GU235" s="103"/>
      <c r="GV235" s="97"/>
      <c r="GW235" s="104"/>
      <c r="GY235" s="3"/>
      <c r="HA235" s="99"/>
      <c r="HB235" s="100"/>
      <c r="HC235" s="92"/>
      <c r="HD235" s="3"/>
      <c r="HE235" s="101"/>
      <c r="HF235" s="102"/>
      <c r="HG235" s="103"/>
      <c r="HH235" s="97"/>
      <c r="HI235" s="104"/>
      <c r="HK235" s="3"/>
      <c r="HM235" s="99"/>
      <c r="HN235" s="100"/>
      <c r="HO235" s="92"/>
      <c r="HP235" s="3"/>
      <c r="HQ235" s="101"/>
      <c r="HR235" s="102"/>
      <c r="HS235" s="103"/>
      <c r="HT235" s="97"/>
      <c r="HU235" s="104"/>
      <c r="HW235" s="3"/>
      <c r="HY235" s="99"/>
      <c r="HZ235" s="100"/>
      <c r="IA235" s="92"/>
      <c r="IB235" s="3"/>
      <c r="IC235" s="101"/>
      <c r="ID235" s="102"/>
      <c r="IE235" s="103"/>
      <c r="IF235" s="97"/>
      <c r="IG235" s="104"/>
      <c r="II235" s="3"/>
      <c r="IK235" s="99"/>
      <c r="IL235" s="100"/>
      <c r="IM235" s="92"/>
      <c r="IN235" s="3"/>
      <c r="IO235" s="101"/>
      <c r="IP235" s="102"/>
      <c r="IQ235" s="103"/>
      <c r="IR235" s="97"/>
      <c r="IS235" s="104"/>
      <c r="IU235" s="3"/>
      <c r="IW235" s="99"/>
      <c r="IX235" s="100"/>
      <c r="IY235" s="92"/>
      <c r="IZ235" s="3"/>
      <c r="JA235" s="101"/>
      <c r="JB235" s="102"/>
      <c r="JC235" s="103"/>
      <c r="JD235" s="97"/>
      <c r="JE235" s="104"/>
      <c r="JG235" s="3"/>
      <c r="JI235" s="99"/>
      <c r="JJ235" s="100"/>
      <c r="JK235" s="92"/>
      <c r="JL235" s="3"/>
      <c r="JM235" s="101"/>
      <c r="JN235" s="102"/>
      <c r="JO235" s="103"/>
      <c r="JP235" s="97"/>
      <c r="JQ235" s="104"/>
      <c r="JS235" s="3"/>
      <c r="JU235" s="99"/>
      <c r="JV235" s="100"/>
      <c r="JW235" s="92"/>
      <c r="JX235" s="3"/>
      <c r="JY235" s="101"/>
      <c r="JZ235" s="102"/>
      <c r="KA235" s="103"/>
      <c r="KB235" s="97"/>
      <c r="KC235" s="104"/>
      <c r="KE235" s="3"/>
    </row>
    <row r="236" spans="1:291" ht="13.5" customHeight="1">
      <c r="A236" s="16"/>
      <c r="B236" s="2" t="s">
        <v>1240</v>
      </c>
      <c r="C236" s="2" t="s">
        <v>1242</v>
      </c>
      <c r="E236" s="99"/>
      <c r="F236" s="100"/>
      <c r="G236" s="92"/>
      <c r="H236" s="3"/>
      <c r="I236" s="101"/>
      <c r="J236" s="102"/>
      <c r="K236" s="103"/>
      <c r="L236" s="97"/>
      <c r="M236" s="104"/>
      <c r="O236" s="3"/>
      <c r="Q236" s="99"/>
      <c r="R236" s="100"/>
      <c r="S236" s="92"/>
      <c r="T236" s="3"/>
      <c r="U236" s="101"/>
      <c r="V236" s="102"/>
      <c r="W236" s="103"/>
      <c r="X236" s="97"/>
      <c r="Y236" s="104"/>
      <c r="AA236" s="3"/>
      <c r="AC236" s="99"/>
      <c r="AD236" s="100"/>
      <c r="AE236" s="92"/>
      <c r="AF236" s="3"/>
      <c r="AG236" s="101"/>
      <c r="AH236" s="102"/>
      <c r="AI236" s="103"/>
      <c r="AJ236" s="97"/>
      <c r="AK236" s="104"/>
      <c r="AM236" s="3"/>
      <c r="AO236" s="99"/>
      <c r="AP236" s="100"/>
      <c r="AQ236" s="92"/>
      <c r="AR236" s="3"/>
      <c r="AS236" s="101"/>
      <c r="AT236" s="102"/>
      <c r="AU236" s="103"/>
      <c r="AV236" s="97"/>
      <c r="AW236" s="104"/>
      <c r="AY236" s="3"/>
      <c r="BA236" s="99"/>
      <c r="BB236" s="100"/>
      <c r="BC236" s="92"/>
      <c r="BD236" s="3"/>
      <c r="BE236" s="101"/>
      <c r="BF236" s="102"/>
      <c r="BG236" s="103"/>
      <c r="BH236" s="97"/>
      <c r="BI236" s="104"/>
      <c r="BK236" s="3"/>
      <c r="BM236" s="99"/>
      <c r="BN236" s="100"/>
      <c r="BO236" s="92"/>
      <c r="BP236" s="3"/>
      <c r="BQ236" s="101"/>
      <c r="BR236" s="102"/>
      <c r="BS236" s="103"/>
      <c r="BT236" s="97"/>
      <c r="BU236" s="104"/>
      <c r="BW236" s="3"/>
      <c r="BY236" s="99"/>
      <c r="BZ236" s="100"/>
      <c r="CA236" s="92"/>
      <c r="CB236" s="3"/>
      <c r="CC236" s="101"/>
      <c r="CD236" s="102"/>
      <c r="CE236" s="103"/>
      <c r="CF236" s="97"/>
      <c r="CG236" s="104"/>
      <c r="CI236" s="3"/>
      <c r="CK236" s="99"/>
      <c r="CL236" s="100"/>
      <c r="CM236" s="92"/>
      <c r="CN236" s="3"/>
      <c r="CO236" s="101"/>
      <c r="CP236" s="102"/>
      <c r="CQ236" s="103"/>
      <c r="CR236" s="97"/>
      <c r="CS236" s="104"/>
      <c r="CU236" s="3"/>
      <c r="CW236" s="99"/>
      <c r="CX236" s="100"/>
      <c r="CY236" s="92"/>
      <c r="CZ236" s="3"/>
      <c r="DA236" s="101"/>
      <c r="DB236" s="102"/>
      <c r="DC236" s="103"/>
      <c r="DD236" s="97"/>
      <c r="DE236" s="104"/>
      <c r="DG236" s="3"/>
      <c r="DI236" s="99"/>
      <c r="DJ236" s="100"/>
      <c r="DK236" s="92"/>
      <c r="DL236" s="3"/>
      <c r="DM236" s="101"/>
      <c r="DN236" s="102"/>
      <c r="DO236" s="103"/>
      <c r="DP236" s="97"/>
      <c r="DQ236" s="104"/>
      <c r="DS236" s="3"/>
      <c r="DU236" s="90">
        <f t="shared" si="625"/>
        <v>41923</v>
      </c>
      <c r="DV236" s="91" t="str">
        <f t="shared" si="626"/>
        <v>Di Rupo I</v>
      </c>
      <c r="DW236" s="93">
        <v>41842</v>
      </c>
      <c r="DX236" s="93">
        <f t="shared" ref="DX236:DX241" si="631">IF(DY236="","",DU$3)</f>
        <v>41923</v>
      </c>
      <c r="DY236" s="94" t="str">
        <f t="shared" si="627"/>
        <v>Catherine Fonck</v>
      </c>
      <c r="DZ236" s="95" t="str">
        <f t="shared" si="628"/>
        <v>1968</v>
      </c>
      <c r="EA236" s="96" t="str">
        <f t="shared" si="629"/>
        <v>female</v>
      </c>
      <c r="EB236" s="97" t="s">
        <v>297</v>
      </c>
      <c r="EC236" s="98" t="str">
        <f t="shared" si="630"/>
        <v>Fonck_Catherine_1968</v>
      </c>
      <c r="EE236" s="89"/>
      <c r="EF236" s="217" t="s">
        <v>1527</v>
      </c>
      <c r="EG236" s="90" t="str">
        <f t="shared" si="593"/>
        <v/>
      </c>
      <c r="EH236" s="91" t="str">
        <f t="shared" si="594"/>
        <v/>
      </c>
      <c r="EI236" s="92" t="str">
        <f t="shared" si="595"/>
        <v/>
      </c>
      <c r="EJ236" s="93" t="str">
        <f t="shared" si="596"/>
        <v/>
      </c>
      <c r="EK236" s="94" t="str">
        <f t="shared" si="597"/>
        <v/>
      </c>
      <c r="EL236" s="95" t="str">
        <f t="shared" si="598"/>
        <v/>
      </c>
      <c r="EM236" s="96" t="str">
        <f t="shared" si="599"/>
        <v/>
      </c>
      <c r="EN236" s="97" t="str">
        <f t="shared" si="600"/>
        <v/>
      </c>
      <c r="EO236" s="98" t="str">
        <f t="shared" si="601"/>
        <v/>
      </c>
      <c r="EQ236" s="89"/>
      <c r="ES236" s="99"/>
      <c r="ET236" s="100"/>
      <c r="EU236" s="92"/>
      <c r="EV236" s="3"/>
      <c r="EW236" s="101"/>
      <c r="EX236" s="102"/>
      <c r="EY236" s="103"/>
      <c r="EZ236" s="97"/>
      <c r="FA236" s="104"/>
      <c r="FC236" s="3"/>
      <c r="FE236" s="90" t="str">
        <f t="shared" si="616"/>
        <v/>
      </c>
      <c r="FF236" s="91" t="str">
        <f t="shared" si="617"/>
        <v/>
      </c>
      <c r="FG236" s="92" t="str">
        <f t="shared" si="618"/>
        <v/>
      </c>
      <c r="FH236" s="93" t="str">
        <f t="shared" si="619"/>
        <v/>
      </c>
      <c r="FI236" s="94" t="str">
        <f t="shared" si="620"/>
        <v/>
      </c>
      <c r="FJ236" s="95" t="str">
        <f t="shared" si="621"/>
        <v/>
      </c>
      <c r="FK236" s="96" t="str">
        <f t="shared" si="622"/>
        <v/>
      </c>
      <c r="FL236" s="97" t="str">
        <f t="shared" si="623"/>
        <v/>
      </c>
      <c r="FM236" s="98" t="str">
        <f t="shared" si="624"/>
        <v/>
      </c>
      <c r="FO236" s="89"/>
      <c r="FP236" s="217"/>
      <c r="FQ236" s="90" t="str">
        <f>IF(FU236="","",#REF!)</f>
        <v/>
      </c>
      <c r="FR236" s="91" t="str">
        <f t="shared" si="602"/>
        <v/>
      </c>
      <c r="FS236" s="92"/>
      <c r="FT236" s="93"/>
      <c r="FU236" s="94" t="str">
        <f t="shared" si="603"/>
        <v/>
      </c>
      <c r="FV236" s="95" t="str">
        <f t="shared" si="604"/>
        <v/>
      </c>
      <c r="FW236" s="96" t="str">
        <f t="shared" si="605"/>
        <v/>
      </c>
      <c r="FX236" s="97" t="str">
        <f t="shared" si="606"/>
        <v/>
      </c>
      <c r="FY236" s="98" t="str">
        <f t="shared" si="607"/>
        <v/>
      </c>
      <c r="GA236" s="89"/>
      <c r="GB236" s="158"/>
      <c r="GC236" s="99"/>
      <c r="GD236" s="100"/>
      <c r="GE236" s="92"/>
      <c r="GF236" s="3"/>
      <c r="GG236" s="101"/>
      <c r="GH236" s="102"/>
      <c r="GI236" s="103"/>
      <c r="GJ236" s="97"/>
      <c r="GK236" s="104"/>
      <c r="GM236" s="3"/>
      <c r="GO236" s="99"/>
      <c r="GP236" s="100"/>
      <c r="GQ236" s="92"/>
      <c r="GR236" s="3"/>
      <c r="GS236" s="101"/>
      <c r="GT236" s="102"/>
      <c r="GU236" s="103"/>
      <c r="GV236" s="97"/>
      <c r="GW236" s="104"/>
      <c r="GY236" s="3"/>
      <c r="HA236" s="99"/>
      <c r="HB236" s="100"/>
      <c r="HC236" s="92"/>
      <c r="HD236" s="3"/>
      <c r="HE236" s="101"/>
      <c r="HF236" s="102"/>
      <c r="HG236" s="103"/>
      <c r="HH236" s="97"/>
      <c r="HI236" s="104"/>
      <c r="HK236" s="3"/>
      <c r="HM236" s="99"/>
      <c r="HN236" s="100"/>
      <c r="HO236" s="92"/>
      <c r="HP236" s="3"/>
      <c r="HQ236" s="101"/>
      <c r="HR236" s="102"/>
      <c r="HS236" s="103"/>
      <c r="HT236" s="97"/>
      <c r="HU236" s="104"/>
      <c r="HW236" s="3"/>
      <c r="HY236" s="99"/>
      <c r="HZ236" s="100"/>
      <c r="IA236" s="92"/>
      <c r="IB236" s="3"/>
      <c r="IC236" s="101"/>
      <c r="ID236" s="102"/>
      <c r="IE236" s="103"/>
      <c r="IF236" s="97"/>
      <c r="IG236" s="104"/>
      <c r="II236" s="3"/>
      <c r="IK236" s="99"/>
      <c r="IL236" s="100"/>
      <c r="IM236" s="92"/>
      <c r="IN236" s="3"/>
      <c r="IO236" s="101"/>
      <c r="IP236" s="102"/>
      <c r="IQ236" s="103"/>
      <c r="IR236" s="97"/>
      <c r="IS236" s="104"/>
      <c r="IU236" s="3"/>
      <c r="IW236" s="99"/>
      <c r="IX236" s="100"/>
      <c r="IY236" s="92"/>
      <c r="IZ236" s="3"/>
      <c r="JA236" s="101"/>
      <c r="JB236" s="102"/>
      <c r="JC236" s="103"/>
      <c r="JD236" s="97"/>
      <c r="JE236" s="104"/>
      <c r="JG236" s="3"/>
      <c r="JI236" s="99"/>
      <c r="JJ236" s="100"/>
      <c r="JK236" s="92"/>
      <c r="JL236" s="3"/>
      <c r="JM236" s="101"/>
      <c r="JN236" s="102"/>
      <c r="JO236" s="103"/>
      <c r="JP236" s="97"/>
      <c r="JQ236" s="104"/>
      <c r="JS236" s="3"/>
      <c r="JU236" s="99"/>
      <c r="JV236" s="100"/>
      <c r="JW236" s="92"/>
      <c r="JX236" s="3"/>
      <c r="JY236" s="101"/>
      <c r="JZ236" s="102"/>
      <c r="KA236" s="103"/>
      <c r="KB236" s="97"/>
      <c r="KC236" s="104"/>
      <c r="KE236" s="3"/>
    </row>
    <row r="237" spans="1:291" ht="13.5" customHeight="1">
      <c r="A237" s="16"/>
      <c r="B237" s="2" t="s">
        <v>1190</v>
      </c>
      <c r="D237" s="2" t="s">
        <v>1191</v>
      </c>
      <c r="E237" s="99"/>
      <c r="F237" s="100"/>
      <c r="G237" s="92"/>
      <c r="H237" s="3"/>
      <c r="I237" s="101" t="s">
        <v>292</v>
      </c>
      <c r="J237" s="102"/>
      <c r="K237" s="103"/>
      <c r="L237" s="97"/>
      <c r="M237" s="104" t="s">
        <v>292</v>
      </c>
      <c r="O237" s="3"/>
      <c r="Q237" s="99"/>
      <c r="R237" s="100"/>
      <c r="S237" s="92"/>
      <c r="T237" s="3"/>
      <c r="U237" s="101" t="s">
        <v>292</v>
      </c>
      <c r="V237" s="102"/>
      <c r="W237" s="103"/>
      <c r="X237" s="97"/>
      <c r="Y237" s="104" t="s">
        <v>292</v>
      </c>
      <c r="AA237" s="3"/>
      <c r="AC237" s="99"/>
      <c r="AD237" s="100"/>
      <c r="AE237" s="92"/>
      <c r="AF237" s="3"/>
      <c r="AG237" s="101" t="s">
        <v>292</v>
      </c>
      <c r="AH237" s="102"/>
      <c r="AI237" s="103"/>
      <c r="AJ237" s="97"/>
      <c r="AK237" s="104" t="s">
        <v>292</v>
      </c>
      <c r="AM237" s="3"/>
      <c r="AO237" s="99"/>
      <c r="AP237" s="100"/>
      <c r="AQ237" s="92"/>
      <c r="AR237" s="3"/>
      <c r="AS237" s="101" t="s">
        <v>292</v>
      </c>
      <c r="AT237" s="102"/>
      <c r="AU237" s="103"/>
      <c r="AV237" s="97"/>
      <c r="AW237" s="104" t="s">
        <v>292</v>
      </c>
      <c r="AY237" s="3"/>
      <c r="BA237" s="99"/>
      <c r="BB237" s="100"/>
      <c r="BC237" s="92"/>
      <c r="BD237" s="3"/>
      <c r="BE237" s="101" t="s">
        <v>292</v>
      </c>
      <c r="BF237" s="102"/>
      <c r="BG237" s="103"/>
      <c r="BH237" s="97"/>
      <c r="BI237" s="104" t="s">
        <v>292</v>
      </c>
      <c r="BK237" s="3"/>
      <c r="BM237" s="99"/>
      <c r="BN237" s="100"/>
      <c r="BO237" s="92"/>
      <c r="BP237" s="3"/>
      <c r="BQ237" s="101" t="s">
        <v>292</v>
      </c>
      <c r="BR237" s="102"/>
      <c r="BS237" s="103"/>
      <c r="BT237" s="97"/>
      <c r="BU237" s="104" t="s">
        <v>292</v>
      </c>
      <c r="BW237" s="3"/>
      <c r="BY237" s="99"/>
      <c r="BZ237" s="100"/>
      <c r="CA237" s="92"/>
      <c r="CB237" s="3"/>
      <c r="CC237" s="101" t="s">
        <v>292</v>
      </c>
      <c r="CD237" s="102"/>
      <c r="CE237" s="103"/>
      <c r="CF237" s="97"/>
      <c r="CG237" s="104" t="s">
        <v>292</v>
      </c>
      <c r="CI237" s="3"/>
      <c r="CK237" s="99">
        <v>39814</v>
      </c>
      <c r="CL237" s="100" t="s">
        <v>443</v>
      </c>
      <c r="CM237" s="92">
        <v>39527</v>
      </c>
      <c r="CN237" s="3">
        <v>39812</v>
      </c>
      <c r="CO237" s="101" t="s">
        <v>1192</v>
      </c>
      <c r="CP237" s="102">
        <v>1942</v>
      </c>
      <c r="CQ237" s="103" t="s">
        <v>790</v>
      </c>
      <c r="CR237" s="97" t="s">
        <v>296</v>
      </c>
      <c r="CS237" s="104" t="s">
        <v>1193</v>
      </c>
      <c r="CU237" s="3"/>
      <c r="CW237" s="99">
        <v>39814</v>
      </c>
      <c r="CX237" s="100" t="s">
        <v>444</v>
      </c>
      <c r="CY237" s="92">
        <v>39527</v>
      </c>
      <c r="CZ237" s="3">
        <v>40142</v>
      </c>
      <c r="DA237" s="101" t="s">
        <v>1192</v>
      </c>
      <c r="DB237" s="102">
        <v>1942</v>
      </c>
      <c r="DC237" s="103" t="s">
        <v>790</v>
      </c>
      <c r="DD237" s="97" t="s">
        <v>296</v>
      </c>
      <c r="DE237" s="104" t="s">
        <v>1193</v>
      </c>
      <c r="DG237" s="3"/>
      <c r="DI237" s="99">
        <v>40179</v>
      </c>
      <c r="DJ237" s="100" t="s">
        <v>445</v>
      </c>
      <c r="DK237" s="92">
        <v>40142</v>
      </c>
      <c r="DL237" s="221">
        <v>40883</v>
      </c>
      <c r="DM237" s="101" t="s">
        <v>1192</v>
      </c>
      <c r="DN237" s="102">
        <v>1942</v>
      </c>
      <c r="DO237" s="103" t="s">
        <v>790</v>
      </c>
      <c r="DP237" s="97" t="s">
        <v>296</v>
      </c>
      <c r="DQ237" s="104" t="s">
        <v>1193</v>
      </c>
      <c r="DS237" s="3"/>
      <c r="DU237" s="90" t="str">
        <f t="shared" si="625"/>
        <v/>
      </c>
      <c r="DV237" s="91" t="str">
        <f t="shared" si="626"/>
        <v/>
      </c>
      <c r="DW237" s="92" t="str">
        <f>IF(DY237="","",DU$2)</f>
        <v/>
      </c>
      <c r="DX237" s="93" t="str">
        <f t="shared" si="631"/>
        <v/>
      </c>
      <c r="DY237" s="94" t="str">
        <f t="shared" si="627"/>
        <v/>
      </c>
      <c r="DZ237" s="95" t="str">
        <f t="shared" si="628"/>
        <v/>
      </c>
      <c r="EA237" s="96" t="str">
        <f t="shared" si="629"/>
        <v/>
      </c>
      <c r="EB237" s="97"/>
      <c r="EC237" s="98" t="str">
        <f t="shared" si="630"/>
        <v/>
      </c>
      <c r="EE237" s="89"/>
      <c r="EG237" s="90" t="str">
        <f t="shared" si="593"/>
        <v/>
      </c>
      <c r="EH237" s="91" t="str">
        <f t="shared" si="594"/>
        <v/>
      </c>
      <c r="EI237" s="92" t="str">
        <f t="shared" si="595"/>
        <v/>
      </c>
      <c r="EJ237" s="93" t="str">
        <f t="shared" si="596"/>
        <v/>
      </c>
      <c r="EK237" s="94" t="str">
        <f t="shared" si="597"/>
        <v/>
      </c>
      <c r="EL237" s="95" t="str">
        <f t="shared" si="598"/>
        <v/>
      </c>
      <c r="EM237" s="96" t="str">
        <f t="shared" si="599"/>
        <v/>
      </c>
      <c r="EN237" s="97" t="str">
        <f t="shared" si="600"/>
        <v/>
      </c>
      <c r="EO237" s="98" t="str">
        <f t="shared" si="601"/>
        <v/>
      </c>
      <c r="EQ237" s="89"/>
      <c r="ES237" s="99"/>
      <c r="ET237" s="100"/>
      <c r="EU237" s="92"/>
      <c r="EV237" s="3"/>
      <c r="EW237" s="101"/>
      <c r="EX237" s="102"/>
      <c r="EY237" s="103"/>
      <c r="EZ237" s="97"/>
      <c r="FA237" s="104"/>
      <c r="FC237" s="3"/>
      <c r="FE237" s="90" t="str">
        <f t="shared" si="616"/>
        <v/>
      </c>
      <c r="FF237" s="91" t="str">
        <f t="shared" si="617"/>
        <v/>
      </c>
      <c r="FG237" s="92" t="str">
        <f t="shared" si="618"/>
        <v/>
      </c>
      <c r="FH237" s="93" t="str">
        <f t="shared" si="619"/>
        <v/>
      </c>
      <c r="FI237" s="94" t="str">
        <f t="shared" si="620"/>
        <v/>
      </c>
      <c r="FJ237" s="95" t="str">
        <f t="shared" si="621"/>
        <v/>
      </c>
      <c r="FK237" s="96" t="str">
        <f t="shared" si="622"/>
        <v/>
      </c>
      <c r="FL237" s="97" t="str">
        <f t="shared" si="623"/>
        <v/>
      </c>
      <c r="FM237" s="98" t="str">
        <f t="shared" si="624"/>
        <v/>
      </c>
      <c r="FO237" s="89"/>
      <c r="FP237" s="217"/>
      <c r="FQ237" s="90" t="str">
        <f>IF(FU237="","",#REF!)</f>
        <v/>
      </c>
      <c r="FR237" s="91" t="str">
        <f t="shared" si="602"/>
        <v/>
      </c>
      <c r="FS237" s="92"/>
      <c r="FT237" s="93"/>
      <c r="FU237" s="94" t="str">
        <f t="shared" si="603"/>
        <v/>
      </c>
      <c r="FV237" s="95" t="str">
        <f t="shared" si="604"/>
        <v/>
      </c>
      <c r="FW237" s="96" t="str">
        <f t="shared" si="605"/>
        <v/>
      </c>
      <c r="FX237" s="97" t="str">
        <f t="shared" si="606"/>
        <v/>
      </c>
      <c r="FY237" s="98" t="str">
        <f t="shared" si="607"/>
        <v/>
      </c>
      <c r="GA237" s="89"/>
      <c r="GB237" s="158"/>
      <c r="GC237" s="99"/>
      <c r="GD237" s="100"/>
      <c r="GE237" s="92"/>
      <c r="GF237" s="3"/>
      <c r="GG237" s="101"/>
      <c r="GH237" s="102"/>
      <c r="GI237" s="103"/>
      <c r="GJ237" s="97"/>
      <c r="GK237" s="104"/>
      <c r="GM237" s="3"/>
      <c r="GO237" s="99"/>
      <c r="GP237" s="100"/>
      <c r="GQ237" s="92"/>
      <c r="GR237" s="3"/>
      <c r="GS237" s="101"/>
      <c r="GT237" s="102"/>
      <c r="GU237" s="103"/>
      <c r="GV237" s="97"/>
      <c r="GW237" s="104"/>
      <c r="GY237" s="3"/>
      <c r="HA237" s="99"/>
      <c r="HB237" s="100"/>
      <c r="HC237" s="92"/>
      <c r="HD237" s="3"/>
      <c r="HE237" s="101"/>
      <c r="HF237" s="102"/>
      <c r="HG237" s="103"/>
      <c r="HH237" s="97"/>
      <c r="HI237" s="104"/>
      <c r="HK237" s="3"/>
      <c r="HM237" s="99"/>
      <c r="HN237" s="100"/>
      <c r="HO237" s="92"/>
      <c r="HP237" s="3"/>
      <c r="HQ237" s="101"/>
      <c r="HR237" s="102"/>
      <c r="HS237" s="103"/>
      <c r="HT237" s="97"/>
      <c r="HU237" s="104"/>
      <c r="HW237" s="3"/>
      <c r="HY237" s="99"/>
      <c r="HZ237" s="100"/>
      <c r="IA237" s="92"/>
      <c r="IB237" s="3"/>
      <c r="IC237" s="101"/>
      <c r="ID237" s="102"/>
      <c r="IE237" s="103"/>
      <c r="IF237" s="97"/>
      <c r="IG237" s="104"/>
      <c r="II237" s="3"/>
      <c r="IK237" s="99"/>
      <c r="IL237" s="100"/>
      <c r="IM237" s="92"/>
      <c r="IN237" s="3"/>
      <c r="IO237" s="101"/>
      <c r="IP237" s="102"/>
      <c r="IQ237" s="103"/>
      <c r="IR237" s="97"/>
      <c r="IS237" s="104"/>
      <c r="IU237" s="3"/>
      <c r="IW237" s="99"/>
      <c r="IX237" s="100"/>
      <c r="IY237" s="92"/>
      <c r="IZ237" s="3"/>
      <c r="JA237" s="101"/>
      <c r="JB237" s="102"/>
      <c r="JC237" s="103"/>
      <c r="JD237" s="97"/>
      <c r="JE237" s="104"/>
      <c r="JG237" s="3"/>
      <c r="JI237" s="99"/>
      <c r="JJ237" s="100"/>
      <c r="JK237" s="92"/>
      <c r="JL237" s="3"/>
      <c r="JM237" s="101"/>
      <c r="JN237" s="102"/>
      <c r="JO237" s="103"/>
      <c r="JP237" s="97"/>
      <c r="JQ237" s="104"/>
      <c r="JS237" s="3"/>
      <c r="JU237" s="99"/>
      <c r="JV237" s="100"/>
      <c r="JW237" s="92"/>
      <c r="JX237" s="3"/>
      <c r="JY237" s="101"/>
      <c r="JZ237" s="102"/>
      <c r="KA237" s="103"/>
      <c r="KB237" s="97"/>
      <c r="KC237" s="104"/>
      <c r="KE237" s="3"/>
    </row>
    <row r="238" spans="1:291" ht="13.5" customHeight="1">
      <c r="A238" s="16"/>
      <c r="B238" s="2" t="s">
        <v>1133</v>
      </c>
      <c r="D238" s="2" t="s">
        <v>1134</v>
      </c>
      <c r="E238" s="99"/>
      <c r="F238" s="100"/>
      <c r="G238" s="92"/>
      <c r="H238" s="3"/>
      <c r="I238" s="101" t="s">
        <v>292</v>
      </c>
      <c r="J238" s="102"/>
      <c r="K238" s="103"/>
      <c r="L238" s="97"/>
      <c r="M238" s="104" t="s">
        <v>292</v>
      </c>
      <c r="O238" s="3"/>
      <c r="Q238" s="99"/>
      <c r="R238" s="100"/>
      <c r="S238" s="92"/>
      <c r="T238" s="3"/>
      <c r="U238" s="101" t="s">
        <v>292</v>
      </c>
      <c r="V238" s="102"/>
      <c r="W238" s="103"/>
      <c r="X238" s="97"/>
      <c r="Y238" s="104" t="s">
        <v>292</v>
      </c>
      <c r="AA238" s="3"/>
      <c r="AC238" s="99"/>
      <c r="AD238" s="100"/>
      <c r="AE238" s="92"/>
      <c r="AF238" s="3"/>
      <c r="AG238" s="101" t="s">
        <v>292</v>
      </c>
      <c r="AH238" s="102"/>
      <c r="AI238" s="103"/>
      <c r="AJ238" s="97"/>
      <c r="AK238" s="104" t="s">
        <v>292</v>
      </c>
      <c r="AM238" s="3"/>
      <c r="AO238" s="99"/>
      <c r="AP238" s="100"/>
      <c r="AQ238" s="92"/>
      <c r="AR238" s="3"/>
      <c r="AS238" s="101" t="s">
        <v>292</v>
      </c>
      <c r="AT238" s="102"/>
      <c r="AU238" s="103"/>
      <c r="AV238" s="97"/>
      <c r="AW238" s="104" t="s">
        <v>292</v>
      </c>
      <c r="AY238" s="3"/>
      <c r="BA238" s="99"/>
      <c r="BB238" s="100"/>
      <c r="BC238" s="92"/>
      <c r="BD238" s="3"/>
      <c r="BE238" s="101" t="s">
        <v>292</v>
      </c>
      <c r="BF238" s="102"/>
      <c r="BG238" s="103"/>
      <c r="BH238" s="97"/>
      <c r="BI238" s="104" t="s">
        <v>292</v>
      </c>
      <c r="BK238" s="3"/>
      <c r="BM238" s="99"/>
      <c r="BN238" s="100"/>
      <c r="BO238" s="92"/>
      <c r="BP238" s="3"/>
      <c r="BQ238" s="101" t="s">
        <v>292</v>
      </c>
      <c r="BR238" s="102"/>
      <c r="BS238" s="103"/>
      <c r="BT238" s="97"/>
      <c r="BU238" s="104" t="s">
        <v>292</v>
      </c>
      <c r="BW238" s="3"/>
      <c r="BY238" s="99"/>
      <c r="BZ238" s="100"/>
      <c r="CA238" s="92"/>
      <c r="CB238" s="3"/>
      <c r="CC238" s="101" t="s">
        <v>292</v>
      </c>
      <c r="CD238" s="102"/>
      <c r="CE238" s="103"/>
      <c r="CF238" s="97"/>
      <c r="CG238" s="104" t="s">
        <v>292</v>
      </c>
      <c r="CI238" s="3"/>
      <c r="CK238" s="99">
        <v>39814</v>
      </c>
      <c r="CL238" s="100" t="s">
        <v>443</v>
      </c>
      <c r="CM238" s="92">
        <v>39527</v>
      </c>
      <c r="CN238" s="3">
        <v>39812</v>
      </c>
      <c r="CO238" s="101" t="s">
        <v>1135</v>
      </c>
      <c r="CP238" s="102">
        <v>1953</v>
      </c>
      <c r="CQ238" s="103" t="s">
        <v>790</v>
      </c>
      <c r="CR238" s="97" t="s">
        <v>296</v>
      </c>
      <c r="CS238" s="104" t="s">
        <v>1136</v>
      </c>
      <c r="CU238" s="3"/>
      <c r="CW238" s="99">
        <v>39814</v>
      </c>
      <c r="CX238" s="100" t="s">
        <v>444</v>
      </c>
      <c r="CY238" s="92">
        <v>39527</v>
      </c>
      <c r="CZ238" s="3">
        <v>40142</v>
      </c>
      <c r="DA238" s="101" t="s">
        <v>1135</v>
      </c>
      <c r="DB238" s="102">
        <v>1953</v>
      </c>
      <c r="DC238" s="103" t="s">
        <v>790</v>
      </c>
      <c r="DD238" s="97" t="s">
        <v>296</v>
      </c>
      <c r="DE238" s="104" t="s">
        <v>1136</v>
      </c>
      <c r="DG238" s="3"/>
      <c r="DH238" s="2" t="s">
        <v>1137</v>
      </c>
      <c r="DI238" s="99">
        <v>40179</v>
      </c>
      <c r="DJ238" s="100" t="s">
        <v>445</v>
      </c>
      <c r="DK238" s="92">
        <v>40142</v>
      </c>
      <c r="DL238" s="221">
        <v>40883</v>
      </c>
      <c r="DM238" s="101" t="s">
        <v>1135</v>
      </c>
      <c r="DN238" s="102">
        <v>1953</v>
      </c>
      <c r="DO238" s="103" t="s">
        <v>790</v>
      </c>
      <c r="DP238" s="97" t="s">
        <v>296</v>
      </c>
      <c r="DQ238" s="104" t="s">
        <v>1136</v>
      </c>
      <c r="DS238" s="3"/>
      <c r="DT238" s="2" t="s">
        <v>1137</v>
      </c>
      <c r="DU238" s="99" t="str">
        <f t="shared" si="625"/>
        <v/>
      </c>
      <c r="DV238" s="100" t="str">
        <f t="shared" si="626"/>
        <v/>
      </c>
      <c r="DW238" s="92" t="str">
        <f>IF(DY238="","",DU$2)</f>
        <v/>
      </c>
      <c r="DX238" s="93" t="str">
        <f t="shared" si="631"/>
        <v/>
      </c>
      <c r="DY238" s="101" t="str">
        <f t="shared" si="627"/>
        <v/>
      </c>
      <c r="DZ238" s="102" t="str">
        <f t="shared" si="628"/>
        <v/>
      </c>
      <c r="EA238" s="103" t="str">
        <f t="shared" si="629"/>
        <v/>
      </c>
      <c r="EB238" s="97" t="s">
        <v>292</v>
      </c>
      <c r="EC238" s="104" t="str">
        <f t="shared" si="630"/>
        <v/>
      </c>
      <c r="EE238" s="89"/>
      <c r="EG238" s="90" t="str">
        <f t="shared" si="593"/>
        <v/>
      </c>
      <c r="EH238" s="91" t="str">
        <f t="shared" si="594"/>
        <v/>
      </c>
      <c r="EI238" s="92" t="str">
        <f t="shared" si="595"/>
        <v/>
      </c>
      <c r="EJ238" s="93" t="str">
        <f t="shared" si="596"/>
        <v/>
      </c>
      <c r="EK238" s="94" t="str">
        <f t="shared" si="597"/>
        <v/>
      </c>
      <c r="EL238" s="95" t="str">
        <f t="shared" si="598"/>
        <v/>
      </c>
      <c r="EM238" s="96" t="str">
        <f t="shared" si="599"/>
        <v/>
      </c>
      <c r="EN238" s="97" t="str">
        <f t="shared" si="600"/>
        <v/>
      </c>
      <c r="EO238" s="98" t="str">
        <f t="shared" si="601"/>
        <v/>
      </c>
      <c r="EQ238" s="89"/>
      <c r="ES238" s="90"/>
      <c r="ET238" s="91"/>
      <c r="EU238" s="92"/>
      <c r="EV238" s="3"/>
      <c r="EW238" s="94"/>
      <c r="EX238" s="95"/>
      <c r="EY238" s="96"/>
      <c r="EZ238" s="97"/>
      <c r="FA238" s="98"/>
      <c r="FC238" s="3"/>
      <c r="FE238" s="90" t="str">
        <f t="shared" si="616"/>
        <v/>
      </c>
      <c r="FF238" s="91" t="str">
        <f t="shared" si="617"/>
        <v/>
      </c>
      <c r="FG238" s="92" t="str">
        <f t="shared" si="618"/>
        <v/>
      </c>
      <c r="FH238" s="93" t="str">
        <f t="shared" si="619"/>
        <v/>
      </c>
      <c r="FI238" s="94" t="str">
        <f t="shared" si="620"/>
        <v/>
      </c>
      <c r="FJ238" s="95" t="str">
        <f t="shared" si="621"/>
        <v/>
      </c>
      <c r="FK238" s="96" t="str">
        <f t="shared" si="622"/>
        <v/>
      </c>
      <c r="FL238" s="97" t="str">
        <f t="shared" si="623"/>
        <v/>
      </c>
      <c r="FM238" s="98" t="str">
        <f t="shared" si="624"/>
        <v/>
      </c>
      <c r="FO238" s="89"/>
      <c r="FP238" s="217"/>
      <c r="FQ238" s="90" t="str">
        <f>IF(FU238="","",#REF!)</f>
        <v/>
      </c>
      <c r="FR238" s="91" t="str">
        <f t="shared" si="602"/>
        <v/>
      </c>
      <c r="FS238" s="92"/>
      <c r="FT238" s="93"/>
      <c r="FU238" s="94" t="str">
        <f t="shared" si="603"/>
        <v/>
      </c>
      <c r="FV238" s="95" t="str">
        <f t="shared" si="604"/>
        <v/>
      </c>
      <c r="FW238" s="96" t="str">
        <f t="shared" si="605"/>
        <v/>
      </c>
      <c r="FX238" s="97" t="str">
        <f t="shared" si="606"/>
        <v/>
      </c>
      <c r="FY238" s="98" t="str">
        <f t="shared" si="607"/>
        <v/>
      </c>
      <c r="GA238" s="89"/>
      <c r="GB238" s="158"/>
      <c r="GC238" s="99"/>
      <c r="GD238" s="100"/>
      <c r="GE238" s="92"/>
      <c r="GF238" s="3"/>
      <c r="GG238" s="101"/>
      <c r="GH238" s="102"/>
      <c r="GI238" s="103"/>
      <c r="GJ238" s="97"/>
      <c r="GK238" s="104"/>
      <c r="GM238" s="3"/>
      <c r="GO238" s="99"/>
      <c r="GP238" s="100"/>
      <c r="GQ238" s="92"/>
      <c r="GR238" s="3"/>
      <c r="GS238" s="101"/>
      <c r="GT238" s="102"/>
      <c r="GU238" s="103"/>
      <c r="GV238" s="97"/>
      <c r="GW238" s="104"/>
      <c r="GY238" s="3"/>
      <c r="HA238" s="99"/>
      <c r="HB238" s="100"/>
      <c r="HC238" s="92"/>
      <c r="HD238" s="3"/>
      <c r="HE238" s="101"/>
      <c r="HF238" s="102"/>
      <c r="HG238" s="103"/>
      <c r="HH238" s="97"/>
      <c r="HI238" s="104"/>
      <c r="HK238" s="3"/>
      <c r="HM238" s="99"/>
      <c r="HN238" s="100"/>
      <c r="HO238" s="92"/>
      <c r="HP238" s="3"/>
      <c r="HQ238" s="101"/>
      <c r="HR238" s="102"/>
      <c r="HS238" s="103"/>
      <c r="HT238" s="97"/>
      <c r="HU238" s="104"/>
      <c r="HW238" s="3"/>
      <c r="HY238" s="99"/>
      <c r="HZ238" s="100"/>
      <c r="IA238" s="92"/>
      <c r="IB238" s="3"/>
      <c r="IC238" s="101"/>
      <c r="ID238" s="102"/>
      <c r="IE238" s="103"/>
      <c r="IF238" s="97"/>
      <c r="IG238" s="104"/>
      <c r="II238" s="3"/>
      <c r="IK238" s="99"/>
      <c r="IL238" s="100"/>
      <c r="IM238" s="92"/>
      <c r="IN238" s="3"/>
      <c r="IO238" s="101"/>
      <c r="IP238" s="102"/>
      <c r="IQ238" s="103"/>
      <c r="IR238" s="97"/>
      <c r="IS238" s="104"/>
      <c r="IU238" s="3"/>
      <c r="IW238" s="99"/>
      <c r="IX238" s="100"/>
      <c r="IY238" s="92"/>
      <c r="IZ238" s="3"/>
      <c r="JA238" s="101"/>
      <c r="JB238" s="102"/>
      <c r="JC238" s="103"/>
      <c r="JD238" s="97"/>
      <c r="JE238" s="104"/>
      <c r="JG238" s="3"/>
      <c r="JI238" s="99"/>
      <c r="JJ238" s="100"/>
      <c r="JK238" s="92"/>
      <c r="JL238" s="3"/>
      <c r="JM238" s="101"/>
      <c r="JN238" s="102"/>
      <c r="JO238" s="103"/>
      <c r="JP238" s="97"/>
      <c r="JQ238" s="104"/>
      <c r="JS238" s="3"/>
      <c r="JU238" s="99"/>
      <c r="JV238" s="100"/>
      <c r="JW238" s="92"/>
      <c r="JX238" s="3"/>
      <c r="JY238" s="101"/>
      <c r="JZ238" s="102"/>
      <c r="KA238" s="103"/>
      <c r="KB238" s="97"/>
      <c r="KC238" s="104"/>
      <c r="KE238" s="3"/>
    </row>
    <row r="239" spans="1:291" ht="13.5" customHeight="1">
      <c r="A239" s="16"/>
      <c r="B239" s="2" t="s">
        <v>1206</v>
      </c>
      <c r="D239" s="2" t="s">
        <v>1207</v>
      </c>
      <c r="E239" s="99"/>
      <c r="F239" s="100"/>
      <c r="G239" s="92"/>
      <c r="H239" s="3"/>
      <c r="I239" s="101" t="s">
        <v>292</v>
      </c>
      <c r="J239" s="102"/>
      <c r="K239" s="103"/>
      <c r="L239" s="97"/>
      <c r="M239" s="104" t="s">
        <v>292</v>
      </c>
      <c r="O239" s="3"/>
      <c r="Q239" s="99"/>
      <c r="R239" s="100"/>
      <c r="S239" s="92"/>
      <c r="T239" s="3"/>
      <c r="U239" s="101" t="s">
        <v>292</v>
      </c>
      <c r="V239" s="102"/>
      <c r="W239" s="103"/>
      <c r="X239" s="97"/>
      <c r="Y239" s="104" t="s">
        <v>292</v>
      </c>
      <c r="AA239" s="3"/>
      <c r="AC239" s="99"/>
      <c r="AD239" s="100"/>
      <c r="AE239" s="92"/>
      <c r="AF239" s="3"/>
      <c r="AG239" s="101" t="s">
        <v>292</v>
      </c>
      <c r="AH239" s="102"/>
      <c r="AI239" s="103"/>
      <c r="AJ239" s="97"/>
      <c r="AK239" s="104" t="s">
        <v>292</v>
      </c>
      <c r="AM239" s="3"/>
      <c r="AO239" s="99"/>
      <c r="AP239" s="100"/>
      <c r="AQ239" s="92"/>
      <c r="AR239" s="3"/>
      <c r="AS239" s="101" t="s">
        <v>292</v>
      </c>
      <c r="AT239" s="102"/>
      <c r="AU239" s="103"/>
      <c r="AV239" s="97"/>
      <c r="AW239" s="104" t="s">
        <v>292</v>
      </c>
      <c r="AY239" s="3"/>
      <c r="BA239" s="99"/>
      <c r="BB239" s="100"/>
      <c r="BC239" s="92"/>
      <c r="BD239" s="3"/>
      <c r="BE239" s="101" t="s">
        <v>292</v>
      </c>
      <c r="BF239" s="102"/>
      <c r="BG239" s="103"/>
      <c r="BH239" s="97"/>
      <c r="BI239" s="104" t="s">
        <v>292</v>
      </c>
      <c r="BK239" s="3"/>
      <c r="BM239" s="99">
        <v>37987</v>
      </c>
      <c r="BN239" s="100" t="s">
        <v>441</v>
      </c>
      <c r="BO239" s="92">
        <v>37814</v>
      </c>
      <c r="BP239" s="3">
        <v>37892</v>
      </c>
      <c r="BQ239" s="101" t="s">
        <v>1208</v>
      </c>
      <c r="BR239" s="102">
        <v>1966</v>
      </c>
      <c r="BS239" s="103" t="s">
        <v>818</v>
      </c>
      <c r="BT239" s="97" t="s">
        <v>321</v>
      </c>
      <c r="BU239" s="104" t="s">
        <v>1209</v>
      </c>
      <c r="BW239" s="3" t="s">
        <v>814</v>
      </c>
      <c r="BY239" s="99"/>
      <c r="BZ239" s="100"/>
      <c r="CA239" s="92"/>
      <c r="CB239" s="3"/>
      <c r="CC239" s="101" t="s">
        <v>292</v>
      </c>
      <c r="CD239" s="102"/>
      <c r="CE239" s="103"/>
      <c r="CF239" s="97"/>
      <c r="CG239" s="104" t="s">
        <v>292</v>
      </c>
      <c r="CI239" s="3"/>
      <c r="CK239" s="99"/>
      <c r="CL239" s="100"/>
      <c r="CM239" s="92"/>
      <c r="CN239" s="3"/>
      <c r="CO239" s="101" t="s">
        <v>292</v>
      </c>
      <c r="CP239" s="102"/>
      <c r="CQ239" s="103"/>
      <c r="CR239" s="97"/>
      <c r="CS239" s="104" t="s">
        <v>292</v>
      </c>
      <c r="CU239" s="3"/>
      <c r="CW239" s="99"/>
      <c r="CX239" s="100"/>
      <c r="CY239" s="92"/>
      <c r="CZ239" s="3"/>
      <c r="DA239" s="101" t="s">
        <v>292</v>
      </c>
      <c r="DB239" s="102"/>
      <c r="DC239" s="103"/>
      <c r="DD239" s="97"/>
      <c r="DE239" s="104" t="s">
        <v>292</v>
      </c>
      <c r="DG239" s="3"/>
      <c r="DI239" s="99"/>
      <c r="DJ239" s="100"/>
      <c r="DK239" s="92"/>
      <c r="DL239" s="3"/>
      <c r="DM239" s="101" t="s">
        <v>292</v>
      </c>
      <c r="DN239" s="102"/>
      <c r="DO239" s="103"/>
      <c r="DP239" s="97"/>
      <c r="DQ239" s="104" t="s">
        <v>292</v>
      </c>
      <c r="DS239" s="3"/>
      <c r="DU239" s="99" t="str">
        <f t="shared" si="625"/>
        <v/>
      </c>
      <c r="DV239" s="100" t="str">
        <f t="shared" si="626"/>
        <v/>
      </c>
      <c r="DW239" s="92" t="str">
        <f>IF(DY239="","",DU$2)</f>
        <v/>
      </c>
      <c r="DX239" s="93" t="str">
        <f t="shared" si="631"/>
        <v/>
      </c>
      <c r="DY239" s="101" t="str">
        <f t="shared" si="627"/>
        <v/>
      </c>
      <c r="DZ239" s="102" t="str">
        <f t="shared" si="628"/>
        <v/>
      </c>
      <c r="EA239" s="103" t="str">
        <f t="shared" si="629"/>
        <v/>
      </c>
      <c r="EB239" s="97"/>
      <c r="EC239" s="104" t="str">
        <f t="shared" si="630"/>
        <v/>
      </c>
      <c r="EE239" s="89"/>
      <c r="EG239" s="90" t="str">
        <f t="shared" si="593"/>
        <v/>
      </c>
      <c r="EH239" s="91" t="str">
        <f t="shared" si="594"/>
        <v/>
      </c>
      <c r="EI239" s="92" t="str">
        <f t="shared" si="595"/>
        <v/>
      </c>
      <c r="EJ239" s="93" t="str">
        <f t="shared" si="596"/>
        <v/>
      </c>
      <c r="EK239" s="94" t="str">
        <f t="shared" si="597"/>
        <v/>
      </c>
      <c r="EL239" s="95" t="str">
        <f t="shared" si="598"/>
        <v/>
      </c>
      <c r="EM239" s="96" t="str">
        <f t="shared" si="599"/>
        <v/>
      </c>
      <c r="EN239" s="97" t="str">
        <f t="shared" si="600"/>
        <v/>
      </c>
      <c r="EO239" s="98" t="str">
        <f t="shared" si="601"/>
        <v/>
      </c>
      <c r="EQ239" s="89"/>
      <c r="ES239" s="99"/>
      <c r="ET239" s="100"/>
      <c r="EU239" s="92"/>
      <c r="EV239" s="3"/>
      <c r="EW239" s="101"/>
      <c r="EX239" s="102"/>
      <c r="EY239" s="103"/>
      <c r="EZ239" s="97"/>
      <c r="FA239" s="104"/>
      <c r="FC239" s="3"/>
      <c r="FE239" s="90" t="str">
        <f t="shared" si="616"/>
        <v/>
      </c>
      <c r="FF239" s="91" t="str">
        <f t="shared" si="617"/>
        <v/>
      </c>
      <c r="FG239" s="92" t="str">
        <f t="shared" si="618"/>
        <v/>
      </c>
      <c r="FH239" s="93" t="str">
        <f t="shared" si="619"/>
        <v/>
      </c>
      <c r="FI239" s="94" t="str">
        <f t="shared" si="620"/>
        <v/>
      </c>
      <c r="FJ239" s="95" t="str">
        <f t="shared" si="621"/>
        <v/>
      </c>
      <c r="FK239" s="96" t="str">
        <f t="shared" si="622"/>
        <v/>
      </c>
      <c r="FL239" s="97" t="str">
        <f t="shared" si="623"/>
        <v/>
      </c>
      <c r="FM239" s="98" t="str">
        <f t="shared" si="624"/>
        <v/>
      </c>
      <c r="FO239" s="89"/>
      <c r="FP239" s="217"/>
      <c r="FQ239" s="90" t="str">
        <f>IF(FU239="","",#REF!)</f>
        <v/>
      </c>
      <c r="FR239" s="91" t="str">
        <f t="shared" si="602"/>
        <v/>
      </c>
      <c r="FS239" s="92"/>
      <c r="FT239" s="93"/>
      <c r="FU239" s="94" t="str">
        <f t="shared" si="603"/>
        <v/>
      </c>
      <c r="FV239" s="95" t="str">
        <f t="shared" si="604"/>
        <v/>
      </c>
      <c r="FW239" s="96" t="str">
        <f t="shared" si="605"/>
        <v/>
      </c>
      <c r="FX239" s="97" t="str">
        <f t="shared" si="606"/>
        <v/>
      </c>
      <c r="FY239" s="98" t="str">
        <f t="shared" si="607"/>
        <v/>
      </c>
      <c r="GA239" s="89"/>
      <c r="GB239" s="158"/>
      <c r="GC239" s="99"/>
      <c r="GD239" s="100"/>
      <c r="GE239" s="92"/>
      <c r="GF239" s="3"/>
      <c r="GG239" s="101"/>
      <c r="GH239" s="102"/>
      <c r="GI239" s="103"/>
      <c r="GJ239" s="97"/>
      <c r="GK239" s="104"/>
      <c r="GM239" s="3"/>
      <c r="GO239" s="99"/>
      <c r="GP239" s="100"/>
      <c r="GQ239" s="92"/>
      <c r="GR239" s="3"/>
      <c r="GS239" s="101"/>
      <c r="GT239" s="102"/>
      <c r="GU239" s="103"/>
      <c r="GV239" s="97"/>
      <c r="GW239" s="104"/>
      <c r="GY239" s="3"/>
      <c r="HA239" s="99"/>
      <c r="HB239" s="100"/>
      <c r="HC239" s="92"/>
      <c r="HD239" s="3"/>
      <c r="HE239" s="101"/>
      <c r="HF239" s="102"/>
      <c r="HG239" s="103"/>
      <c r="HH239" s="97"/>
      <c r="HI239" s="104"/>
      <c r="HK239" s="3"/>
      <c r="HM239" s="99"/>
      <c r="HN239" s="100"/>
      <c r="HO239" s="92"/>
      <c r="HP239" s="3"/>
      <c r="HQ239" s="101"/>
      <c r="HR239" s="102"/>
      <c r="HS239" s="103"/>
      <c r="HT239" s="97"/>
      <c r="HU239" s="104"/>
      <c r="HW239" s="3"/>
      <c r="HY239" s="99"/>
      <c r="HZ239" s="100"/>
      <c r="IA239" s="92"/>
      <c r="IB239" s="3"/>
      <c r="IC239" s="101"/>
      <c r="ID239" s="102"/>
      <c r="IE239" s="103"/>
      <c r="IF239" s="97"/>
      <c r="IG239" s="104"/>
      <c r="II239" s="3"/>
      <c r="IK239" s="99"/>
      <c r="IL239" s="100"/>
      <c r="IM239" s="92"/>
      <c r="IN239" s="3"/>
      <c r="IO239" s="101"/>
      <c r="IP239" s="102"/>
      <c r="IQ239" s="103"/>
      <c r="IR239" s="97"/>
      <c r="IS239" s="104"/>
      <c r="IU239" s="3"/>
      <c r="IW239" s="99"/>
      <c r="IX239" s="100"/>
      <c r="IY239" s="92"/>
      <c r="IZ239" s="3"/>
      <c r="JA239" s="101"/>
      <c r="JB239" s="102"/>
      <c r="JC239" s="103"/>
      <c r="JD239" s="97"/>
      <c r="JE239" s="104"/>
      <c r="JG239" s="3"/>
      <c r="JI239" s="99"/>
      <c r="JJ239" s="100"/>
      <c r="JK239" s="92"/>
      <c r="JL239" s="3"/>
      <c r="JM239" s="101"/>
      <c r="JN239" s="102"/>
      <c r="JO239" s="103"/>
      <c r="JP239" s="97"/>
      <c r="JQ239" s="104"/>
      <c r="JS239" s="3"/>
      <c r="JU239" s="99"/>
      <c r="JV239" s="100"/>
      <c r="JW239" s="92"/>
      <c r="JX239" s="3"/>
      <c r="JY239" s="101"/>
      <c r="JZ239" s="102"/>
      <c r="KA239" s="103"/>
      <c r="KB239" s="97"/>
      <c r="KC239" s="104"/>
      <c r="KE239" s="3"/>
    </row>
    <row r="240" spans="1:291" ht="13.5" customHeight="1">
      <c r="A240" s="16"/>
      <c r="B240" s="2" t="s">
        <v>1206</v>
      </c>
      <c r="D240" s="2" t="s">
        <v>1207</v>
      </c>
      <c r="E240" s="99"/>
      <c r="F240" s="100"/>
      <c r="G240" s="92"/>
      <c r="H240" s="3"/>
      <c r="I240" s="101" t="s">
        <v>292</v>
      </c>
      <c r="J240" s="102"/>
      <c r="K240" s="103"/>
      <c r="L240" s="97"/>
      <c r="M240" s="104" t="s">
        <v>292</v>
      </c>
      <c r="O240" s="3"/>
      <c r="Q240" s="99"/>
      <c r="R240" s="100"/>
      <c r="S240" s="92"/>
      <c r="T240" s="3"/>
      <c r="U240" s="101" t="s">
        <v>292</v>
      </c>
      <c r="V240" s="102"/>
      <c r="W240" s="103"/>
      <c r="X240" s="97"/>
      <c r="Y240" s="104" t="s">
        <v>292</v>
      </c>
      <c r="AA240" s="3"/>
      <c r="AC240" s="99"/>
      <c r="AD240" s="100"/>
      <c r="AE240" s="92"/>
      <c r="AF240" s="3"/>
      <c r="AG240" s="101" t="s">
        <v>292</v>
      </c>
      <c r="AH240" s="102"/>
      <c r="AI240" s="103"/>
      <c r="AJ240" s="97"/>
      <c r="AK240" s="104" t="s">
        <v>292</v>
      </c>
      <c r="AM240" s="3"/>
      <c r="AO240" s="99"/>
      <c r="AP240" s="100"/>
      <c r="AQ240" s="92"/>
      <c r="AR240" s="3"/>
      <c r="AS240" s="101" t="s">
        <v>292</v>
      </c>
      <c r="AT240" s="102"/>
      <c r="AU240" s="103"/>
      <c r="AV240" s="97"/>
      <c r="AW240" s="104" t="s">
        <v>292</v>
      </c>
      <c r="AY240" s="3"/>
      <c r="BA240" s="99"/>
      <c r="BB240" s="100"/>
      <c r="BC240" s="92"/>
      <c r="BD240" s="3"/>
      <c r="BE240" s="101" t="s">
        <v>292</v>
      </c>
      <c r="BF240" s="102"/>
      <c r="BG240" s="103"/>
      <c r="BH240" s="97"/>
      <c r="BI240" s="104" t="s">
        <v>292</v>
      </c>
      <c r="BK240" s="3"/>
      <c r="BM240" s="99">
        <v>37987</v>
      </c>
      <c r="BN240" s="100" t="s">
        <v>441</v>
      </c>
      <c r="BO240" s="92">
        <v>37892</v>
      </c>
      <c r="BP240" s="3">
        <v>38188</v>
      </c>
      <c r="BQ240" s="101" t="s">
        <v>1210</v>
      </c>
      <c r="BR240" s="102">
        <v>1969</v>
      </c>
      <c r="BS240" s="103" t="s">
        <v>818</v>
      </c>
      <c r="BT240" s="97" t="s">
        <v>321</v>
      </c>
      <c r="BU240" s="104" t="s">
        <v>1211</v>
      </c>
      <c r="BW240" s="3" t="s">
        <v>814</v>
      </c>
      <c r="BY240" s="99"/>
      <c r="BZ240" s="100"/>
      <c r="CA240" s="92"/>
      <c r="CB240" s="3"/>
      <c r="CC240" s="101" t="s">
        <v>292</v>
      </c>
      <c r="CD240" s="102"/>
      <c r="CE240" s="103"/>
      <c r="CF240" s="97"/>
      <c r="CG240" s="104" t="s">
        <v>292</v>
      </c>
      <c r="CI240" s="3"/>
      <c r="CK240" s="99"/>
      <c r="CL240" s="100"/>
      <c r="CM240" s="92"/>
      <c r="CN240" s="3"/>
      <c r="CO240" s="101" t="s">
        <v>292</v>
      </c>
      <c r="CP240" s="102"/>
      <c r="CQ240" s="103"/>
      <c r="CR240" s="97"/>
      <c r="CS240" s="104" t="s">
        <v>292</v>
      </c>
      <c r="CU240" s="3"/>
      <c r="CW240" s="99"/>
      <c r="CX240" s="100"/>
      <c r="CY240" s="92"/>
      <c r="CZ240" s="3"/>
      <c r="DA240" s="101" t="s">
        <v>292</v>
      </c>
      <c r="DB240" s="102"/>
      <c r="DC240" s="103"/>
      <c r="DD240" s="97"/>
      <c r="DE240" s="104" t="s">
        <v>292</v>
      </c>
      <c r="DG240" s="3"/>
      <c r="DI240" s="99"/>
      <c r="DJ240" s="100"/>
      <c r="DK240" s="92"/>
      <c r="DL240" s="3"/>
      <c r="DM240" s="101" t="s">
        <v>292</v>
      </c>
      <c r="DN240" s="102"/>
      <c r="DO240" s="103"/>
      <c r="DP240" s="97"/>
      <c r="DQ240" s="104" t="s">
        <v>292</v>
      </c>
      <c r="DS240" s="3"/>
      <c r="DU240" s="99" t="str">
        <f t="shared" si="625"/>
        <v/>
      </c>
      <c r="DV240" s="100" t="str">
        <f t="shared" si="626"/>
        <v/>
      </c>
      <c r="DW240" s="92" t="str">
        <f>IF(DY240="","",DU$2)</f>
        <v/>
      </c>
      <c r="DX240" s="93" t="str">
        <f t="shared" si="631"/>
        <v/>
      </c>
      <c r="DY240" s="101" t="str">
        <f t="shared" si="627"/>
        <v/>
      </c>
      <c r="DZ240" s="102" t="str">
        <f t="shared" si="628"/>
        <v/>
      </c>
      <c r="EA240" s="103" t="str">
        <f t="shared" si="629"/>
        <v/>
      </c>
      <c r="EB240" s="97"/>
      <c r="EC240" s="104" t="str">
        <f t="shared" si="630"/>
        <v/>
      </c>
      <c r="EE240" s="89"/>
      <c r="EG240" s="90" t="str">
        <f t="shared" si="593"/>
        <v/>
      </c>
      <c r="EH240" s="91" t="str">
        <f t="shared" si="594"/>
        <v/>
      </c>
      <c r="EI240" s="92" t="str">
        <f t="shared" si="595"/>
        <v/>
      </c>
      <c r="EJ240" s="93" t="str">
        <f t="shared" si="596"/>
        <v/>
      </c>
      <c r="EK240" s="94" t="str">
        <f t="shared" si="597"/>
        <v/>
      </c>
      <c r="EL240" s="95" t="str">
        <f t="shared" si="598"/>
        <v/>
      </c>
      <c r="EM240" s="96" t="str">
        <f t="shared" si="599"/>
        <v/>
      </c>
      <c r="EN240" s="97" t="str">
        <f t="shared" si="600"/>
        <v/>
      </c>
      <c r="EO240" s="98" t="str">
        <f t="shared" si="601"/>
        <v/>
      </c>
      <c r="EQ240" s="89"/>
      <c r="ES240" s="99"/>
      <c r="ET240" s="100"/>
      <c r="EU240" s="92"/>
      <c r="EV240" s="3"/>
      <c r="EW240" s="101"/>
      <c r="EX240" s="102"/>
      <c r="EY240" s="103"/>
      <c r="EZ240" s="97"/>
      <c r="FA240" s="104"/>
      <c r="FC240" s="3"/>
      <c r="FE240" s="90" t="str">
        <f t="shared" si="616"/>
        <v/>
      </c>
      <c r="FF240" s="91" t="str">
        <f t="shared" si="617"/>
        <v/>
      </c>
      <c r="FG240" s="92" t="str">
        <f t="shared" si="618"/>
        <v/>
      </c>
      <c r="FH240" s="93" t="str">
        <f t="shared" si="619"/>
        <v/>
      </c>
      <c r="FI240" s="94" t="str">
        <f t="shared" si="620"/>
        <v/>
      </c>
      <c r="FJ240" s="95" t="str">
        <f t="shared" si="621"/>
        <v/>
      </c>
      <c r="FK240" s="96" t="str">
        <f t="shared" si="622"/>
        <v/>
      </c>
      <c r="FL240" s="97" t="str">
        <f t="shared" si="623"/>
        <v/>
      </c>
      <c r="FM240" s="98" t="str">
        <f t="shared" si="624"/>
        <v/>
      </c>
      <c r="FO240" s="89"/>
      <c r="FP240" s="217"/>
      <c r="FQ240" s="90" t="str">
        <f>IF(FU240="","",#REF!)</f>
        <v/>
      </c>
      <c r="FR240" s="91" t="str">
        <f t="shared" si="602"/>
        <v/>
      </c>
      <c r="FS240" s="92"/>
      <c r="FT240" s="93"/>
      <c r="FU240" s="94" t="str">
        <f t="shared" si="603"/>
        <v/>
      </c>
      <c r="FV240" s="95" t="str">
        <f t="shared" si="604"/>
        <v/>
      </c>
      <c r="FW240" s="96" t="str">
        <f t="shared" si="605"/>
        <v/>
      </c>
      <c r="FX240" s="97" t="str">
        <f t="shared" si="606"/>
        <v/>
      </c>
      <c r="FY240" s="98" t="str">
        <f t="shared" si="607"/>
        <v/>
      </c>
      <c r="GA240" s="89"/>
      <c r="GB240" s="158"/>
      <c r="GC240" s="99"/>
      <c r="GD240" s="100"/>
      <c r="GE240" s="92"/>
      <c r="GF240" s="3"/>
      <c r="GG240" s="101"/>
      <c r="GH240" s="102"/>
      <c r="GI240" s="103"/>
      <c r="GJ240" s="97"/>
      <c r="GK240" s="104"/>
      <c r="GM240" s="3"/>
      <c r="GO240" s="99"/>
      <c r="GP240" s="100"/>
      <c r="GQ240" s="92"/>
      <c r="GR240" s="3"/>
      <c r="GS240" s="101"/>
      <c r="GT240" s="102"/>
      <c r="GU240" s="103"/>
      <c r="GV240" s="97"/>
      <c r="GW240" s="104"/>
      <c r="GY240" s="3"/>
      <c r="HA240" s="99"/>
      <c r="HB240" s="100"/>
      <c r="HC240" s="92"/>
      <c r="HD240" s="3"/>
      <c r="HE240" s="101"/>
      <c r="HF240" s="102"/>
      <c r="HG240" s="103"/>
      <c r="HH240" s="97"/>
      <c r="HI240" s="104"/>
      <c r="HK240" s="3"/>
      <c r="HM240" s="99"/>
      <c r="HN240" s="100"/>
      <c r="HO240" s="92"/>
      <c r="HP240" s="3"/>
      <c r="HQ240" s="101"/>
      <c r="HR240" s="102"/>
      <c r="HS240" s="103"/>
      <c r="HT240" s="97"/>
      <c r="HU240" s="104"/>
      <c r="HW240" s="3"/>
      <c r="HY240" s="99"/>
      <c r="HZ240" s="100"/>
      <c r="IA240" s="92"/>
      <c r="IB240" s="3"/>
      <c r="IC240" s="101"/>
      <c r="ID240" s="102"/>
      <c r="IE240" s="103"/>
      <c r="IF240" s="97"/>
      <c r="IG240" s="104"/>
      <c r="II240" s="3"/>
      <c r="IK240" s="99"/>
      <c r="IL240" s="100"/>
      <c r="IM240" s="92"/>
      <c r="IN240" s="3"/>
      <c r="IO240" s="101"/>
      <c r="IP240" s="102"/>
      <c r="IQ240" s="103"/>
      <c r="IR240" s="97"/>
      <c r="IS240" s="104"/>
      <c r="IU240" s="3"/>
      <c r="IW240" s="99"/>
      <c r="IX240" s="100"/>
      <c r="IY240" s="92"/>
      <c r="IZ240" s="3"/>
      <c r="JA240" s="101"/>
      <c r="JB240" s="102"/>
      <c r="JC240" s="103"/>
      <c r="JD240" s="97"/>
      <c r="JE240" s="104"/>
      <c r="JG240" s="3"/>
      <c r="JI240" s="99"/>
      <c r="JJ240" s="100"/>
      <c r="JK240" s="92"/>
      <c r="JL240" s="3"/>
      <c r="JM240" s="101"/>
      <c r="JN240" s="102"/>
      <c r="JO240" s="103"/>
      <c r="JP240" s="97"/>
      <c r="JQ240" s="104"/>
      <c r="JS240" s="3"/>
      <c r="JU240" s="99"/>
      <c r="JV240" s="100"/>
      <c r="JW240" s="92"/>
      <c r="JX240" s="3"/>
      <c r="JY240" s="101"/>
      <c r="JZ240" s="102"/>
      <c r="KA240" s="103"/>
      <c r="KB240" s="97"/>
      <c r="KC240" s="104"/>
      <c r="KE240" s="3"/>
    </row>
    <row r="241" spans="1:291" ht="13.5" customHeight="1">
      <c r="A241" s="16"/>
      <c r="B241" s="2" t="s">
        <v>1206</v>
      </c>
      <c r="D241" s="2" t="s">
        <v>1207</v>
      </c>
      <c r="E241" s="99"/>
      <c r="F241" s="100"/>
      <c r="G241" s="92"/>
      <c r="H241" s="3"/>
      <c r="I241" s="101" t="s">
        <v>292</v>
      </c>
      <c r="J241" s="102"/>
      <c r="K241" s="103"/>
      <c r="L241" s="97"/>
      <c r="M241" s="104" t="s">
        <v>292</v>
      </c>
      <c r="O241" s="3"/>
      <c r="Q241" s="99"/>
      <c r="R241" s="100"/>
      <c r="S241" s="92"/>
      <c r="T241" s="3"/>
      <c r="U241" s="101" t="s">
        <v>292</v>
      </c>
      <c r="V241" s="102"/>
      <c r="W241" s="103"/>
      <c r="X241" s="97"/>
      <c r="Y241" s="104" t="s">
        <v>292</v>
      </c>
      <c r="AA241" s="3"/>
      <c r="AC241" s="99"/>
      <c r="AD241" s="100"/>
      <c r="AE241" s="92"/>
      <c r="AF241" s="3"/>
      <c r="AG241" s="101" t="s">
        <v>292</v>
      </c>
      <c r="AH241" s="102"/>
      <c r="AI241" s="103"/>
      <c r="AJ241" s="97"/>
      <c r="AK241" s="104" t="s">
        <v>292</v>
      </c>
      <c r="AM241" s="3"/>
      <c r="AO241" s="99"/>
      <c r="AP241" s="100"/>
      <c r="AQ241" s="92"/>
      <c r="AR241" s="3"/>
      <c r="AS241" s="101" t="s">
        <v>292</v>
      </c>
      <c r="AT241" s="102"/>
      <c r="AU241" s="103"/>
      <c r="AV241" s="97"/>
      <c r="AW241" s="104" t="s">
        <v>292</v>
      </c>
      <c r="AY241" s="3"/>
      <c r="BA241" s="99"/>
      <c r="BB241" s="100"/>
      <c r="BC241" s="92"/>
      <c r="BD241" s="3"/>
      <c r="BE241" s="101" t="s">
        <v>292</v>
      </c>
      <c r="BF241" s="102"/>
      <c r="BG241" s="103"/>
      <c r="BH241" s="97"/>
      <c r="BI241" s="104" t="s">
        <v>292</v>
      </c>
      <c r="BK241" s="3"/>
      <c r="BM241" s="99">
        <v>38353</v>
      </c>
      <c r="BN241" s="100" t="s">
        <v>441</v>
      </c>
      <c r="BO241" s="92">
        <v>38188</v>
      </c>
      <c r="BP241" s="3">
        <v>39437</v>
      </c>
      <c r="BQ241" s="101" t="s">
        <v>1114</v>
      </c>
      <c r="BR241" s="102">
        <v>1968</v>
      </c>
      <c r="BS241" s="103" t="s">
        <v>818</v>
      </c>
      <c r="BT241" s="97" t="s">
        <v>769</v>
      </c>
      <c r="BU241" s="104" t="s">
        <v>1115</v>
      </c>
      <c r="BW241" s="3"/>
      <c r="BY241" s="99"/>
      <c r="BZ241" s="100"/>
      <c r="CA241" s="92"/>
      <c r="CB241" s="3"/>
      <c r="CC241" s="101" t="s">
        <v>292</v>
      </c>
      <c r="CD241" s="102"/>
      <c r="CE241" s="103"/>
      <c r="CF241" s="97"/>
      <c r="CG241" s="104" t="s">
        <v>292</v>
      </c>
      <c r="CI241" s="3"/>
      <c r="CK241" s="99"/>
      <c r="CL241" s="100"/>
      <c r="CM241" s="92"/>
      <c r="CN241" s="3"/>
      <c r="CO241" s="101" t="s">
        <v>292</v>
      </c>
      <c r="CP241" s="102"/>
      <c r="CQ241" s="103"/>
      <c r="CR241" s="97"/>
      <c r="CS241" s="104" t="s">
        <v>292</v>
      </c>
      <c r="CU241" s="3"/>
      <c r="CW241" s="99"/>
      <c r="CX241" s="100"/>
      <c r="CY241" s="92"/>
      <c r="CZ241" s="3"/>
      <c r="DA241" s="101" t="s">
        <v>292</v>
      </c>
      <c r="DB241" s="102"/>
      <c r="DC241" s="103"/>
      <c r="DD241" s="97"/>
      <c r="DE241" s="104" t="s">
        <v>292</v>
      </c>
      <c r="DG241" s="3"/>
      <c r="DI241" s="99"/>
      <c r="DJ241" s="100"/>
      <c r="DK241" s="92"/>
      <c r="DL241" s="3"/>
      <c r="DM241" s="101" t="s">
        <v>292</v>
      </c>
      <c r="DN241" s="102"/>
      <c r="DO241" s="103"/>
      <c r="DP241" s="97"/>
      <c r="DQ241" s="104" t="s">
        <v>292</v>
      </c>
      <c r="DS241" s="3"/>
      <c r="DU241" s="99" t="str">
        <f t="shared" si="625"/>
        <v/>
      </c>
      <c r="DV241" s="100" t="str">
        <f t="shared" si="626"/>
        <v/>
      </c>
      <c r="DW241" s="92" t="str">
        <f>IF(DY241="","",DU$2)</f>
        <v/>
      </c>
      <c r="DX241" s="93" t="str">
        <f t="shared" si="631"/>
        <v/>
      </c>
      <c r="DY241" s="101" t="str">
        <f t="shared" si="627"/>
        <v/>
      </c>
      <c r="DZ241" s="102" t="str">
        <f t="shared" si="628"/>
        <v/>
      </c>
      <c r="EA241" s="103" t="str">
        <f t="shared" si="629"/>
        <v/>
      </c>
      <c r="EB241" s="97"/>
      <c r="EC241" s="104" t="str">
        <f t="shared" si="630"/>
        <v/>
      </c>
      <c r="EE241" s="89"/>
      <c r="EG241" s="90" t="str">
        <f t="shared" si="593"/>
        <v/>
      </c>
      <c r="EH241" s="91" t="str">
        <f t="shared" si="594"/>
        <v/>
      </c>
      <c r="EI241" s="92" t="str">
        <f t="shared" si="595"/>
        <v/>
      </c>
      <c r="EJ241" s="93" t="str">
        <f t="shared" si="596"/>
        <v/>
      </c>
      <c r="EK241" s="94" t="str">
        <f t="shared" si="597"/>
        <v/>
      </c>
      <c r="EL241" s="95" t="str">
        <f t="shared" si="598"/>
        <v/>
      </c>
      <c r="EM241" s="96" t="str">
        <f t="shared" si="599"/>
        <v/>
      </c>
      <c r="EN241" s="97" t="str">
        <f t="shared" si="600"/>
        <v/>
      </c>
      <c r="EO241" s="98" t="str">
        <f t="shared" si="601"/>
        <v/>
      </c>
      <c r="EQ241" s="89"/>
      <c r="ES241" s="99"/>
      <c r="ET241" s="100"/>
      <c r="EU241" s="92"/>
      <c r="EV241" s="3"/>
      <c r="EW241" s="101"/>
      <c r="EX241" s="102"/>
      <c r="EY241" s="103"/>
      <c r="EZ241" s="97"/>
      <c r="FA241" s="104"/>
      <c r="FC241" s="3"/>
      <c r="FE241" s="90" t="str">
        <f t="shared" si="616"/>
        <v/>
      </c>
      <c r="FF241" s="91" t="str">
        <f t="shared" si="617"/>
        <v/>
      </c>
      <c r="FG241" s="92" t="str">
        <f t="shared" si="618"/>
        <v/>
      </c>
      <c r="FH241" s="93" t="str">
        <f t="shared" si="619"/>
        <v/>
      </c>
      <c r="FI241" s="94" t="str">
        <f t="shared" si="620"/>
        <v/>
      </c>
      <c r="FJ241" s="95" t="str">
        <f t="shared" si="621"/>
        <v/>
      </c>
      <c r="FK241" s="96" t="str">
        <f t="shared" si="622"/>
        <v/>
      </c>
      <c r="FL241" s="97" t="str">
        <f t="shared" si="623"/>
        <v/>
      </c>
      <c r="FM241" s="98" t="str">
        <f t="shared" si="624"/>
        <v/>
      </c>
      <c r="FO241" s="89"/>
      <c r="FP241" s="217"/>
      <c r="FQ241" s="90" t="str">
        <f>IF(FU241="","",#REF!)</f>
        <v/>
      </c>
      <c r="FR241" s="91" t="str">
        <f t="shared" si="602"/>
        <v/>
      </c>
      <c r="FS241" s="92"/>
      <c r="FT241" s="93"/>
      <c r="FU241" s="94" t="str">
        <f t="shared" si="603"/>
        <v/>
      </c>
      <c r="FV241" s="95" t="str">
        <f t="shared" si="604"/>
        <v/>
      </c>
      <c r="FW241" s="96" t="str">
        <f t="shared" si="605"/>
        <v/>
      </c>
      <c r="FX241" s="97" t="str">
        <f t="shared" si="606"/>
        <v/>
      </c>
      <c r="FY241" s="98" t="str">
        <f t="shared" si="607"/>
        <v/>
      </c>
      <c r="GA241" s="89"/>
      <c r="GB241" s="158"/>
      <c r="GC241" s="99"/>
      <c r="GD241" s="100"/>
      <c r="GE241" s="92"/>
      <c r="GF241" s="3"/>
      <c r="GG241" s="101"/>
      <c r="GH241" s="102"/>
      <c r="GI241" s="103"/>
      <c r="GJ241" s="97"/>
      <c r="GK241" s="104"/>
      <c r="GM241" s="3"/>
      <c r="GO241" s="99"/>
      <c r="GP241" s="100"/>
      <c r="GQ241" s="92"/>
      <c r="GR241" s="3"/>
      <c r="GS241" s="101"/>
      <c r="GT241" s="102"/>
      <c r="GU241" s="103"/>
      <c r="GV241" s="97"/>
      <c r="GW241" s="104"/>
      <c r="GY241" s="3"/>
      <c r="HA241" s="99"/>
      <c r="HB241" s="100"/>
      <c r="HC241" s="92"/>
      <c r="HD241" s="3"/>
      <c r="HE241" s="101"/>
      <c r="HF241" s="102"/>
      <c r="HG241" s="103"/>
      <c r="HH241" s="97"/>
      <c r="HI241" s="104"/>
      <c r="HK241" s="3"/>
      <c r="HM241" s="99"/>
      <c r="HN241" s="100"/>
      <c r="HO241" s="92"/>
      <c r="HP241" s="3"/>
      <c r="HQ241" s="101"/>
      <c r="HR241" s="102"/>
      <c r="HS241" s="103"/>
      <c r="HT241" s="97"/>
      <c r="HU241" s="104"/>
      <c r="HW241" s="3"/>
      <c r="HY241" s="99"/>
      <c r="HZ241" s="100"/>
      <c r="IA241" s="92"/>
      <c r="IB241" s="3"/>
      <c r="IC241" s="101"/>
      <c r="ID241" s="102"/>
      <c r="IE241" s="103"/>
      <c r="IF241" s="97"/>
      <c r="IG241" s="104"/>
      <c r="II241" s="3"/>
      <c r="IK241" s="99"/>
      <c r="IL241" s="100"/>
      <c r="IM241" s="92"/>
      <c r="IN241" s="3"/>
      <c r="IO241" s="101"/>
      <c r="IP241" s="102"/>
      <c r="IQ241" s="103"/>
      <c r="IR241" s="97"/>
      <c r="IS241" s="104"/>
      <c r="IU241" s="3"/>
      <c r="IW241" s="99"/>
      <c r="IX241" s="100"/>
      <c r="IY241" s="92"/>
      <c r="IZ241" s="3"/>
      <c r="JA241" s="101"/>
      <c r="JB241" s="102"/>
      <c r="JC241" s="103"/>
      <c r="JD241" s="97"/>
      <c r="JE241" s="104"/>
      <c r="JG241" s="3"/>
      <c r="JI241" s="99"/>
      <c r="JJ241" s="100"/>
      <c r="JK241" s="92"/>
      <c r="JL241" s="3"/>
      <c r="JM241" s="101"/>
      <c r="JN241" s="102"/>
      <c r="JO241" s="103"/>
      <c r="JP241" s="97"/>
      <c r="JQ241" s="104"/>
      <c r="JS241" s="3"/>
      <c r="JU241" s="99"/>
      <c r="JV241" s="100"/>
      <c r="JW241" s="92"/>
      <c r="JX241" s="3"/>
      <c r="JY241" s="101"/>
      <c r="JZ241" s="102"/>
      <c r="KA241" s="103"/>
      <c r="KB241" s="97"/>
      <c r="KC241" s="104"/>
      <c r="KE241" s="3"/>
    </row>
    <row r="242" spans="1:291" ht="13.5" customHeight="1">
      <c r="A242" s="16"/>
      <c r="B242" s="2" t="s">
        <v>1178</v>
      </c>
      <c r="E242" s="99"/>
      <c r="F242" s="100"/>
      <c r="G242" s="92"/>
      <c r="H242" s="3"/>
      <c r="I242" s="101"/>
      <c r="J242" s="102"/>
      <c r="K242" s="103"/>
      <c r="L242" s="97"/>
      <c r="M242" s="104"/>
      <c r="O242" s="3"/>
      <c r="Q242" s="99"/>
      <c r="R242" s="100"/>
      <c r="S242" s="92"/>
      <c r="T242" s="3"/>
      <c r="U242" s="101"/>
      <c r="V242" s="102"/>
      <c r="W242" s="103"/>
      <c r="X242" s="97"/>
      <c r="Y242" s="104"/>
      <c r="AA242" s="3"/>
      <c r="AC242" s="99"/>
      <c r="AD242" s="100"/>
      <c r="AE242" s="92"/>
      <c r="AF242" s="3"/>
      <c r="AG242" s="101"/>
      <c r="AH242" s="102"/>
      <c r="AI242" s="103"/>
      <c r="AJ242" s="97"/>
      <c r="AK242" s="104"/>
      <c r="AM242" s="3"/>
      <c r="AO242" s="99"/>
      <c r="AP242" s="100"/>
      <c r="AQ242" s="92"/>
      <c r="AR242" s="3"/>
      <c r="AS242" s="101"/>
      <c r="AT242" s="102"/>
      <c r="AU242" s="103"/>
      <c r="AV242" s="97"/>
      <c r="AW242" s="104"/>
      <c r="AY242" s="3"/>
      <c r="BA242" s="99"/>
      <c r="BB242" s="100"/>
      <c r="BC242" s="92"/>
      <c r="BD242" s="3"/>
      <c r="BE242" s="101"/>
      <c r="BF242" s="102"/>
      <c r="BG242" s="103"/>
      <c r="BH242" s="97"/>
      <c r="BI242" s="104"/>
      <c r="BK242" s="3"/>
      <c r="BM242" s="99"/>
      <c r="BN242" s="100"/>
      <c r="BO242" s="92"/>
      <c r="BP242" s="3"/>
      <c r="BQ242" s="101"/>
      <c r="BR242" s="102"/>
      <c r="BS242" s="103"/>
      <c r="BT242" s="97"/>
      <c r="BU242" s="104"/>
      <c r="BW242" s="3"/>
      <c r="BY242" s="99"/>
      <c r="BZ242" s="100"/>
      <c r="CA242" s="92"/>
      <c r="CB242" s="3"/>
      <c r="CC242" s="101"/>
      <c r="CD242" s="102"/>
      <c r="CE242" s="103"/>
      <c r="CF242" s="97"/>
      <c r="CG242" s="104"/>
      <c r="CI242" s="3"/>
      <c r="CK242" s="99"/>
      <c r="CL242" s="100"/>
      <c r="CM242" s="92"/>
      <c r="CN242" s="3"/>
      <c r="CO242" s="101"/>
      <c r="CP242" s="102"/>
      <c r="CQ242" s="103"/>
      <c r="CR242" s="97"/>
      <c r="CS242" s="104"/>
      <c r="CU242" s="3"/>
      <c r="CW242" s="99">
        <v>40179</v>
      </c>
      <c r="CX242" s="100" t="s">
        <v>444</v>
      </c>
      <c r="CY242" s="92">
        <v>40011</v>
      </c>
      <c r="CZ242" s="3">
        <v>40142</v>
      </c>
      <c r="DA242" s="101" t="s">
        <v>835</v>
      </c>
      <c r="DB242" s="102">
        <v>1977</v>
      </c>
      <c r="DC242" s="103" t="s">
        <v>790</v>
      </c>
      <c r="DD242" s="97" t="s">
        <v>297</v>
      </c>
      <c r="DE242" s="104" t="s">
        <v>1053</v>
      </c>
      <c r="DG242" s="3"/>
      <c r="DI242" s="99"/>
      <c r="DJ242" s="100"/>
      <c r="DK242" s="92"/>
      <c r="DL242" s="3"/>
      <c r="DM242" s="101"/>
      <c r="DN242" s="102"/>
      <c r="DO242" s="103"/>
      <c r="DP242" s="97"/>
      <c r="DQ242" s="104"/>
      <c r="DS242" s="3"/>
      <c r="DU242" s="99"/>
      <c r="DV242" s="100"/>
      <c r="DW242" s="92"/>
      <c r="DX242" s="93"/>
      <c r="DY242" s="101"/>
      <c r="DZ242" s="102"/>
      <c r="EA242" s="103"/>
      <c r="EB242" s="97"/>
      <c r="EC242" s="104"/>
      <c r="EE242" s="89"/>
      <c r="EG242" s="90" t="str">
        <f t="shared" si="593"/>
        <v/>
      </c>
      <c r="EH242" s="91" t="str">
        <f t="shared" si="594"/>
        <v/>
      </c>
      <c r="EI242" s="92" t="str">
        <f t="shared" si="595"/>
        <v/>
      </c>
      <c r="EJ242" s="93" t="str">
        <f t="shared" si="596"/>
        <v/>
      </c>
      <c r="EK242" s="94" t="str">
        <f t="shared" si="597"/>
        <v/>
      </c>
      <c r="EL242" s="95" t="str">
        <f t="shared" si="598"/>
        <v/>
      </c>
      <c r="EM242" s="96" t="str">
        <f t="shared" si="599"/>
        <v/>
      </c>
      <c r="EN242" s="97" t="str">
        <f t="shared" si="600"/>
        <v/>
      </c>
      <c r="EO242" s="98" t="str">
        <f t="shared" si="601"/>
        <v/>
      </c>
      <c r="EQ242" s="89"/>
      <c r="ES242" s="99"/>
      <c r="ET242" s="100"/>
      <c r="EU242" s="92"/>
      <c r="EV242" s="3"/>
      <c r="EW242" s="101"/>
      <c r="EX242" s="102"/>
      <c r="EY242" s="103"/>
      <c r="EZ242" s="97"/>
      <c r="FA242" s="104"/>
      <c r="FC242" s="3"/>
      <c r="FE242" s="90" t="str">
        <f t="shared" si="616"/>
        <v/>
      </c>
      <c r="FF242" s="91" t="str">
        <f t="shared" si="617"/>
        <v/>
      </c>
      <c r="FG242" s="92" t="str">
        <f t="shared" si="618"/>
        <v/>
      </c>
      <c r="FH242" s="93" t="str">
        <f t="shared" si="619"/>
        <v/>
      </c>
      <c r="FI242" s="94" t="str">
        <f t="shared" si="620"/>
        <v/>
      </c>
      <c r="FJ242" s="95" t="str">
        <f t="shared" si="621"/>
        <v/>
      </c>
      <c r="FK242" s="96" t="str">
        <f t="shared" si="622"/>
        <v/>
      </c>
      <c r="FL242" s="97" t="str">
        <f t="shared" si="623"/>
        <v/>
      </c>
      <c r="FM242" s="98" t="str">
        <f t="shared" si="624"/>
        <v/>
      </c>
      <c r="FO242" s="89"/>
      <c r="FP242" s="217"/>
      <c r="FQ242" s="90" t="str">
        <f>IF(FU242="","",#REF!)</f>
        <v/>
      </c>
      <c r="FR242" s="91" t="str">
        <f t="shared" si="602"/>
        <v/>
      </c>
      <c r="FS242" s="92"/>
      <c r="FT242" s="93"/>
      <c r="FU242" s="94" t="str">
        <f t="shared" si="603"/>
        <v/>
      </c>
      <c r="FV242" s="95" t="str">
        <f t="shared" si="604"/>
        <v/>
      </c>
      <c r="FW242" s="96" t="str">
        <f t="shared" si="605"/>
        <v/>
      </c>
      <c r="FX242" s="97" t="str">
        <f t="shared" si="606"/>
        <v/>
      </c>
      <c r="FY242" s="98" t="str">
        <f t="shared" si="607"/>
        <v/>
      </c>
      <c r="GA242" s="89"/>
      <c r="GB242" s="158"/>
      <c r="GC242" s="99"/>
      <c r="GD242" s="100"/>
      <c r="GE242" s="92"/>
      <c r="GF242" s="3"/>
      <c r="GG242" s="101"/>
      <c r="GH242" s="102"/>
      <c r="GI242" s="103"/>
      <c r="GJ242" s="97"/>
      <c r="GK242" s="104"/>
      <c r="GM242" s="3"/>
      <c r="GO242" s="99"/>
      <c r="GP242" s="100"/>
      <c r="GQ242" s="92"/>
      <c r="GR242" s="3"/>
      <c r="GS242" s="101"/>
      <c r="GT242" s="102"/>
      <c r="GU242" s="103"/>
      <c r="GV242" s="97"/>
      <c r="GW242" s="104"/>
      <c r="GY242" s="3"/>
      <c r="HA242" s="99"/>
      <c r="HB242" s="100"/>
      <c r="HC242" s="92"/>
      <c r="HD242" s="3"/>
      <c r="HE242" s="101"/>
      <c r="HF242" s="102"/>
      <c r="HG242" s="103"/>
      <c r="HH242" s="97"/>
      <c r="HI242" s="104"/>
      <c r="HK242" s="3"/>
      <c r="HM242" s="99"/>
      <c r="HN242" s="100"/>
      <c r="HO242" s="92"/>
      <c r="HP242" s="3"/>
      <c r="HQ242" s="101"/>
      <c r="HR242" s="102"/>
      <c r="HS242" s="103"/>
      <c r="HT242" s="97"/>
      <c r="HU242" s="104"/>
      <c r="HW242" s="3"/>
      <c r="HY242" s="99"/>
      <c r="HZ242" s="100"/>
      <c r="IA242" s="92"/>
      <c r="IB242" s="3"/>
      <c r="IC242" s="101"/>
      <c r="ID242" s="102"/>
      <c r="IE242" s="103"/>
      <c r="IF242" s="97"/>
      <c r="IG242" s="104"/>
      <c r="II242" s="3"/>
      <c r="IK242" s="99"/>
      <c r="IL242" s="100"/>
      <c r="IM242" s="92"/>
      <c r="IN242" s="3"/>
      <c r="IO242" s="101"/>
      <c r="IP242" s="102"/>
      <c r="IQ242" s="103"/>
      <c r="IR242" s="97"/>
      <c r="IS242" s="104"/>
      <c r="IU242" s="3"/>
      <c r="IW242" s="99"/>
      <c r="IX242" s="100"/>
      <c r="IY242" s="92"/>
      <c r="IZ242" s="3"/>
      <c r="JA242" s="101"/>
      <c r="JB242" s="102"/>
      <c r="JC242" s="103"/>
      <c r="JD242" s="97"/>
      <c r="JE242" s="104"/>
      <c r="JG242" s="3"/>
      <c r="JI242" s="99"/>
      <c r="JJ242" s="100"/>
      <c r="JK242" s="92"/>
      <c r="JL242" s="3"/>
      <c r="JM242" s="101"/>
      <c r="JN242" s="102"/>
      <c r="JO242" s="103"/>
      <c r="JP242" s="97"/>
      <c r="JQ242" s="104"/>
      <c r="JS242" s="3"/>
      <c r="JU242" s="99"/>
      <c r="JV242" s="100"/>
      <c r="JW242" s="92"/>
      <c r="JX242" s="3"/>
      <c r="JY242" s="101"/>
      <c r="JZ242" s="102"/>
      <c r="KA242" s="103"/>
      <c r="KB242" s="97"/>
      <c r="KC242" s="104"/>
      <c r="KE242" s="3"/>
    </row>
    <row r="243" spans="1:291" ht="13.5" customHeight="1">
      <c r="A243" s="16"/>
      <c r="E243" s="99"/>
      <c r="F243" s="100"/>
      <c r="G243" s="92"/>
      <c r="H243" s="3"/>
      <c r="I243" s="101"/>
      <c r="J243" s="102"/>
      <c r="K243" s="103"/>
      <c r="L243" s="97"/>
      <c r="M243" s="104"/>
      <c r="O243" s="3"/>
      <c r="Q243" s="99"/>
      <c r="R243" s="100"/>
      <c r="S243" s="92"/>
      <c r="T243" s="3"/>
      <c r="U243" s="101"/>
      <c r="V243" s="102"/>
      <c r="W243" s="103"/>
      <c r="X243" s="97"/>
      <c r="Y243" s="104"/>
      <c r="AA243" s="3"/>
      <c r="AC243" s="99"/>
      <c r="AD243" s="100"/>
      <c r="AE243" s="92"/>
      <c r="AF243" s="3"/>
      <c r="AG243" s="101"/>
      <c r="AH243" s="102"/>
      <c r="AI243" s="103"/>
      <c r="AJ243" s="97"/>
      <c r="AK243" s="104"/>
      <c r="AM243" s="3"/>
      <c r="AO243" s="99"/>
      <c r="AP243" s="100"/>
      <c r="AQ243" s="92"/>
      <c r="AR243" s="3"/>
      <c r="AS243" s="101"/>
      <c r="AT243" s="102"/>
      <c r="AU243" s="103"/>
      <c r="AV243" s="97"/>
      <c r="AW243" s="104"/>
      <c r="AY243" s="3"/>
      <c r="BA243" s="99"/>
      <c r="BB243" s="100"/>
      <c r="BC243" s="92"/>
      <c r="BD243" s="3"/>
      <c r="BE243" s="101"/>
      <c r="BF243" s="102"/>
      <c r="BG243" s="103"/>
      <c r="BH243" s="97"/>
      <c r="BI243" s="104"/>
      <c r="BK243" s="3"/>
      <c r="BM243" s="99"/>
      <c r="BN243" s="100"/>
      <c r="BO243" s="92"/>
      <c r="BP243" s="3"/>
      <c r="BQ243" s="101"/>
      <c r="BR243" s="102"/>
      <c r="BS243" s="103"/>
      <c r="BT243" s="97"/>
      <c r="BU243" s="104"/>
      <c r="BW243" s="3"/>
      <c r="BY243" s="99"/>
      <c r="BZ243" s="100"/>
      <c r="CA243" s="92"/>
      <c r="CB243" s="3"/>
      <c r="CC243" s="101"/>
      <c r="CD243" s="102"/>
      <c r="CE243" s="103"/>
      <c r="CF243" s="97"/>
      <c r="CG243" s="104"/>
      <c r="CI243" s="3"/>
      <c r="CK243" s="99"/>
      <c r="CL243" s="100"/>
      <c r="CM243" s="92"/>
      <c r="CN243" s="3"/>
      <c r="CO243" s="101"/>
      <c r="CP243" s="102"/>
      <c r="CQ243" s="103"/>
      <c r="CR243" s="97"/>
      <c r="CS243" s="104"/>
      <c r="CU243" s="3"/>
      <c r="CW243" s="99"/>
      <c r="CX243" s="100"/>
      <c r="CY243" s="92"/>
      <c r="CZ243" s="3"/>
      <c r="DA243" s="101"/>
      <c r="DB243" s="102"/>
      <c r="DC243" s="103"/>
      <c r="DD243" s="97"/>
      <c r="DE243" s="104"/>
      <c r="DG243" s="3"/>
      <c r="DI243" s="99"/>
      <c r="DJ243" s="100"/>
      <c r="DK243" s="92"/>
      <c r="DL243" s="3"/>
      <c r="DM243" s="101"/>
      <c r="DN243" s="102"/>
      <c r="DO243" s="103"/>
      <c r="DP243" s="97"/>
      <c r="DQ243" s="104"/>
      <c r="DS243" s="3"/>
      <c r="DU243" s="99"/>
      <c r="DV243" s="100"/>
      <c r="DW243" s="92"/>
      <c r="DX243" s="3"/>
      <c r="DY243" s="101"/>
      <c r="DZ243" s="102"/>
      <c r="EA243" s="103"/>
      <c r="EB243" s="97"/>
      <c r="EC243" s="104"/>
      <c r="EE243" s="3"/>
      <c r="EG243" s="90" t="str">
        <f t="shared" si="593"/>
        <v/>
      </c>
      <c r="EH243" s="91" t="str">
        <f t="shared" si="594"/>
        <v/>
      </c>
      <c r="EI243" s="92" t="str">
        <f t="shared" si="595"/>
        <v/>
      </c>
      <c r="EJ243" s="93" t="str">
        <f t="shared" si="596"/>
        <v/>
      </c>
      <c r="EK243" s="94" t="str">
        <f t="shared" si="597"/>
        <v/>
      </c>
      <c r="EL243" s="95" t="str">
        <f t="shared" si="598"/>
        <v/>
      </c>
      <c r="EM243" s="96" t="str">
        <f t="shared" si="599"/>
        <v/>
      </c>
      <c r="EN243" s="97" t="str">
        <f t="shared" si="600"/>
        <v/>
      </c>
      <c r="EO243" s="98" t="str">
        <f t="shared" si="601"/>
        <v/>
      </c>
      <c r="EQ243" s="89"/>
      <c r="ES243" s="99"/>
      <c r="ET243" s="100"/>
      <c r="EU243" s="92"/>
      <c r="EV243" s="3"/>
      <c r="EW243" s="101"/>
      <c r="EX243" s="102"/>
      <c r="EY243" s="103"/>
      <c r="EZ243" s="97"/>
      <c r="FA243" s="104"/>
      <c r="FC243" s="3"/>
      <c r="FE243" s="90" t="str">
        <f t="shared" ref="FE243:FE248" si="632">IF(FI243="","",FE$3)</f>
        <v/>
      </c>
      <c r="FF243" s="91" t="str">
        <f t="shared" ref="FF243:FF248" si="633">IF(FI243="","",FE$1)</f>
        <v/>
      </c>
      <c r="FG243" s="92" t="str">
        <f t="shared" ref="FG243:FG248" si="634">IF(FI243="","",FE$2)</f>
        <v/>
      </c>
      <c r="FH243" s="93" t="str">
        <f t="shared" ref="FH243:FH248" si="635">IF(FI243="","",FE$3)</f>
        <v/>
      </c>
      <c r="FI243" s="94" t="str">
        <f t="shared" ref="FI243:FI248" si="636">IF(FP243="","",IF(ISNUMBER(SEARCH(":",FP243)),MID(FP243,FIND(":",FP243)+2,FIND("(",FP243)-FIND(":",FP243)-3),LEFT(FP243,FIND("(",FP243)-2)))</f>
        <v/>
      </c>
      <c r="FJ243" s="95" t="str">
        <f t="shared" ref="FJ243:FJ248" si="637">IF(FP243="","",MID(FP243,FIND("(",FP243)+1,4))</f>
        <v/>
      </c>
      <c r="FK243" s="96" t="str">
        <f t="shared" ref="FK243:FK248" si="638">IF(ISNUMBER(SEARCH("*female*",FP243)),"female",IF(ISNUMBER(SEARCH("*male*",FP243)),"male",""))</f>
        <v/>
      </c>
      <c r="FL243" s="97" t="str">
        <f t="shared" ref="FL243:FL248" si="639">IF(FP243="","",IF(ISERROR(MID(FP243,FIND("male,",FP243)+6,(FIND(")",FP243)-(FIND("male,",FP243)+6))))=TRUE,"missing/error",MID(FP243,FIND("male,",FP243)+6,(FIND(")",FP243)-(FIND("male,",FP243)+6)))))</f>
        <v/>
      </c>
      <c r="FM243" s="98" t="str">
        <f t="shared" ref="FM243:FM248" si="640">IF(FI243="","",(MID(FI243,(SEARCH("^^",SUBSTITUTE(FI243," ","^^",LEN(FI243)-LEN(SUBSTITUTE(FI243," ","")))))+1,99)&amp;"_"&amp;LEFT(FI243,FIND(" ",FI243)-1)&amp;"_"&amp;FJ243))</f>
        <v/>
      </c>
      <c r="FO243" s="89"/>
      <c r="FP243" s="217"/>
      <c r="FQ243" s="90" t="str">
        <f>IF(FU243="","",#REF!)</f>
        <v/>
      </c>
      <c r="FR243" s="91" t="str">
        <f t="shared" si="602"/>
        <v/>
      </c>
      <c r="FS243" s="92"/>
      <c r="FT243" s="93"/>
      <c r="FU243" s="94" t="str">
        <f t="shared" si="603"/>
        <v/>
      </c>
      <c r="FV243" s="95" t="str">
        <f t="shared" si="604"/>
        <v/>
      </c>
      <c r="FW243" s="96" t="str">
        <f t="shared" si="605"/>
        <v/>
      </c>
      <c r="FX243" s="97" t="str">
        <f t="shared" si="606"/>
        <v/>
      </c>
      <c r="FY243" s="98" t="str">
        <f t="shared" si="607"/>
        <v/>
      </c>
      <c r="GA243" s="89"/>
      <c r="GB243" s="158"/>
      <c r="GC243" s="99"/>
      <c r="GD243" s="100"/>
      <c r="GE243" s="92"/>
      <c r="GF243" s="3"/>
      <c r="GG243" s="101"/>
      <c r="GH243" s="102"/>
      <c r="GI243" s="103"/>
      <c r="GJ243" s="97"/>
      <c r="GK243" s="104"/>
      <c r="GM243" s="3"/>
      <c r="GO243" s="99"/>
      <c r="GP243" s="100"/>
      <c r="GQ243" s="92"/>
      <c r="GR243" s="3"/>
      <c r="GS243" s="101"/>
      <c r="GT243" s="102"/>
      <c r="GU243" s="103"/>
      <c r="GV243" s="97"/>
      <c r="GW243" s="104"/>
      <c r="GY243" s="3"/>
      <c r="HA243" s="99"/>
      <c r="HB243" s="100"/>
      <c r="HC243" s="92"/>
      <c r="HD243" s="3"/>
      <c r="HE243" s="101"/>
      <c r="HF243" s="102"/>
      <c r="HG243" s="103"/>
      <c r="HH243" s="97"/>
      <c r="HI243" s="104"/>
      <c r="HK243" s="3"/>
      <c r="HM243" s="99"/>
      <c r="HN243" s="100"/>
      <c r="HO243" s="92"/>
      <c r="HP243" s="3"/>
      <c r="HQ243" s="101"/>
      <c r="HR243" s="102"/>
      <c r="HS243" s="103"/>
      <c r="HT243" s="97"/>
      <c r="HU243" s="104"/>
      <c r="HW243" s="3"/>
      <c r="HY243" s="99"/>
      <c r="HZ243" s="100"/>
      <c r="IA243" s="92"/>
      <c r="IB243" s="3"/>
      <c r="IC243" s="101"/>
      <c r="ID243" s="102"/>
      <c r="IE243" s="103"/>
      <c r="IF243" s="97"/>
      <c r="IG243" s="104"/>
      <c r="II243" s="3"/>
      <c r="IK243" s="99"/>
      <c r="IL243" s="100"/>
      <c r="IM243" s="92"/>
      <c r="IN243" s="3"/>
      <c r="IO243" s="101"/>
      <c r="IP243" s="102"/>
      <c r="IQ243" s="103"/>
      <c r="IR243" s="97"/>
      <c r="IS243" s="104"/>
      <c r="IU243" s="3"/>
      <c r="IW243" s="99"/>
      <c r="IX243" s="100"/>
      <c r="IY243" s="92"/>
      <c r="IZ243" s="3"/>
      <c r="JA243" s="101"/>
      <c r="JB243" s="102"/>
      <c r="JC243" s="103"/>
      <c r="JD243" s="97"/>
      <c r="JE243" s="104"/>
      <c r="JG243" s="3"/>
      <c r="JI243" s="99"/>
      <c r="JJ243" s="100"/>
      <c r="JK243" s="92"/>
      <c r="JL243" s="3"/>
      <c r="JM243" s="101"/>
      <c r="JN243" s="102"/>
      <c r="JO243" s="103"/>
      <c r="JP243" s="97"/>
      <c r="JQ243" s="104"/>
      <c r="JS243" s="3"/>
      <c r="JU243" s="99"/>
      <c r="JV243" s="100"/>
      <c r="JW243" s="92"/>
      <c r="JX243" s="3"/>
      <c r="JY243" s="101"/>
      <c r="JZ243" s="102"/>
      <c r="KA243" s="103"/>
      <c r="KB243" s="97"/>
      <c r="KC243" s="104"/>
      <c r="KE243" s="3"/>
    </row>
    <row r="244" spans="1:291" ht="13.5" customHeight="1">
      <c r="A244" s="16"/>
      <c r="E244" s="99"/>
      <c r="F244" s="100"/>
      <c r="G244" s="92"/>
      <c r="H244" s="3"/>
      <c r="I244" s="101"/>
      <c r="J244" s="102"/>
      <c r="K244" s="103"/>
      <c r="L244" s="97"/>
      <c r="M244" s="104"/>
      <c r="O244" s="3"/>
      <c r="Q244" s="99"/>
      <c r="R244" s="100"/>
      <c r="S244" s="92"/>
      <c r="T244" s="3"/>
      <c r="U244" s="101"/>
      <c r="V244" s="102"/>
      <c r="W244" s="103"/>
      <c r="X244" s="97"/>
      <c r="Y244" s="104"/>
      <c r="AA244" s="3"/>
      <c r="AC244" s="99"/>
      <c r="AD244" s="100"/>
      <c r="AE244" s="92"/>
      <c r="AF244" s="3"/>
      <c r="AG244" s="101"/>
      <c r="AH244" s="102"/>
      <c r="AI244" s="103"/>
      <c r="AJ244" s="97"/>
      <c r="AK244" s="104"/>
      <c r="AM244" s="3"/>
      <c r="AO244" s="99"/>
      <c r="AP244" s="100"/>
      <c r="AQ244" s="92"/>
      <c r="AR244" s="3"/>
      <c r="AS244" s="101"/>
      <c r="AT244" s="102"/>
      <c r="AU244" s="103"/>
      <c r="AV244" s="97"/>
      <c r="AW244" s="104"/>
      <c r="AY244" s="3"/>
      <c r="BA244" s="99"/>
      <c r="BB244" s="100"/>
      <c r="BC244" s="92"/>
      <c r="BD244" s="3"/>
      <c r="BE244" s="101"/>
      <c r="BF244" s="102"/>
      <c r="BG244" s="103"/>
      <c r="BH244" s="97"/>
      <c r="BI244" s="104"/>
      <c r="BK244" s="3"/>
      <c r="BM244" s="99"/>
      <c r="BN244" s="100"/>
      <c r="BO244" s="92"/>
      <c r="BP244" s="3"/>
      <c r="BQ244" s="101"/>
      <c r="BR244" s="102"/>
      <c r="BS244" s="103"/>
      <c r="BT244" s="97"/>
      <c r="BU244" s="104"/>
      <c r="BW244" s="3"/>
      <c r="BY244" s="99"/>
      <c r="BZ244" s="100"/>
      <c r="CA244" s="92"/>
      <c r="CB244" s="3"/>
      <c r="CC244" s="101"/>
      <c r="CD244" s="102"/>
      <c r="CE244" s="103"/>
      <c r="CF244" s="97"/>
      <c r="CG244" s="104"/>
      <c r="CI244" s="3"/>
      <c r="CK244" s="99"/>
      <c r="CL244" s="100"/>
      <c r="CM244" s="92"/>
      <c r="CN244" s="3"/>
      <c r="CO244" s="101"/>
      <c r="CP244" s="102"/>
      <c r="CQ244" s="103"/>
      <c r="CR244" s="97"/>
      <c r="CS244" s="104"/>
      <c r="CU244" s="3"/>
      <c r="CW244" s="99"/>
      <c r="CX244" s="100"/>
      <c r="CY244" s="92"/>
      <c r="CZ244" s="3"/>
      <c r="DA244" s="101"/>
      <c r="DB244" s="102"/>
      <c r="DC244" s="103"/>
      <c r="DD244" s="97"/>
      <c r="DE244" s="104"/>
      <c r="DG244" s="3"/>
      <c r="DI244" s="99"/>
      <c r="DJ244" s="100"/>
      <c r="DK244" s="92"/>
      <c r="DL244" s="3"/>
      <c r="DM244" s="101"/>
      <c r="DN244" s="102"/>
      <c r="DO244" s="103"/>
      <c r="DP244" s="97"/>
      <c r="DQ244" s="104"/>
      <c r="DS244" s="3"/>
      <c r="DU244" s="99"/>
      <c r="DV244" s="100"/>
      <c r="DW244" s="92"/>
      <c r="DX244" s="3"/>
      <c r="DY244" s="101"/>
      <c r="DZ244" s="102"/>
      <c r="EA244" s="103"/>
      <c r="EB244" s="97"/>
      <c r="EC244" s="104"/>
      <c r="EE244" s="3"/>
      <c r="EG244" s="90" t="str">
        <f t="shared" si="593"/>
        <v/>
      </c>
      <c r="EH244" s="91" t="str">
        <f t="shared" si="594"/>
        <v/>
      </c>
      <c r="EI244" s="92" t="str">
        <f t="shared" si="595"/>
        <v/>
      </c>
      <c r="EJ244" s="93" t="str">
        <f t="shared" si="596"/>
        <v/>
      </c>
      <c r="EK244" s="94" t="str">
        <f t="shared" si="597"/>
        <v/>
      </c>
      <c r="EL244" s="95" t="str">
        <f t="shared" si="598"/>
        <v/>
      </c>
      <c r="EM244" s="96" t="str">
        <f t="shared" si="599"/>
        <v/>
      </c>
      <c r="EN244" s="97" t="str">
        <f t="shared" si="600"/>
        <v/>
      </c>
      <c r="EO244" s="98" t="str">
        <f t="shared" si="601"/>
        <v/>
      </c>
      <c r="EQ244" s="89"/>
      <c r="ES244" s="99"/>
      <c r="ET244" s="100"/>
      <c r="EU244" s="92"/>
      <c r="EV244" s="3"/>
      <c r="EW244" s="101"/>
      <c r="EX244" s="102"/>
      <c r="EY244" s="103"/>
      <c r="EZ244" s="97"/>
      <c r="FA244" s="104"/>
      <c r="FC244" s="3"/>
      <c r="FE244" s="90" t="str">
        <f t="shared" si="632"/>
        <v/>
      </c>
      <c r="FF244" s="91" t="str">
        <f t="shared" si="633"/>
        <v/>
      </c>
      <c r="FG244" s="92" t="str">
        <f t="shared" si="634"/>
        <v/>
      </c>
      <c r="FH244" s="93" t="str">
        <f t="shared" si="635"/>
        <v/>
      </c>
      <c r="FI244" s="94" t="str">
        <f t="shared" si="636"/>
        <v/>
      </c>
      <c r="FJ244" s="95" t="str">
        <f t="shared" si="637"/>
        <v/>
      </c>
      <c r="FK244" s="96" t="str">
        <f t="shared" si="638"/>
        <v/>
      </c>
      <c r="FL244" s="97" t="str">
        <f t="shared" si="639"/>
        <v/>
      </c>
      <c r="FM244" s="98" t="str">
        <f t="shared" si="640"/>
        <v/>
      </c>
      <c r="FO244" s="89"/>
      <c r="FP244" s="217"/>
      <c r="FQ244" s="90" t="str">
        <f>IF(FU244="","",#REF!)</f>
        <v/>
      </c>
      <c r="FR244" s="91" t="str">
        <f t="shared" si="602"/>
        <v/>
      </c>
      <c r="FS244" s="92"/>
      <c r="FT244" s="93"/>
      <c r="FU244" s="94" t="str">
        <f t="shared" si="603"/>
        <v/>
      </c>
      <c r="FV244" s="95" t="str">
        <f t="shared" si="604"/>
        <v/>
      </c>
      <c r="FW244" s="96" t="str">
        <f t="shared" si="605"/>
        <v/>
      </c>
      <c r="FX244" s="97" t="str">
        <f t="shared" si="606"/>
        <v/>
      </c>
      <c r="FY244" s="98" t="str">
        <f t="shared" si="607"/>
        <v/>
      </c>
      <c r="GA244" s="89"/>
      <c r="GB244" s="158"/>
      <c r="GC244" s="99"/>
      <c r="GD244" s="100"/>
      <c r="GE244" s="92"/>
      <c r="GF244" s="3"/>
      <c r="GG244" s="101"/>
      <c r="GH244" s="102"/>
      <c r="GI244" s="103"/>
      <c r="GJ244" s="97"/>
      <c r="GK244" s="104"/>
      <c r="GM244" s="3"/>
      <c r="GO244" s="99"/>
      <c r="GP244" s="100"/>
      <c r="GQ244" s="92"/>
      <c r="GR244" s="3"/>
      <c r="GS244" s="101"/>
      <c r="GT244" s="102"/>
      <c r="GU244" s="103"/>
      <c r="GV244" s="97"/>
      <c r="GW244" s="104"/>
      <c r="GY244" s="3"/>
      <c r="HA244" s="99"/>
      <c r="HB244" s="100"/>
      <c r="HC244" s="92"/>
      <c r="HD244" s="3"/>
      <c r="HE244" s="101"/>
      <c r="HF244" s="102"/>
      <c r="HG244" s="103"/>
      <c r="HH244" s="97"/>
      <c r="HI244" s="104"/>
      <c r="HK244" s="3"/>
      <c r="HM244" s="99"/>
      <c r="HN244" s="100"/>
      <c r="HO244" s="92"/>
      <c r="HP244" s="3"/>
      <c r="HQ244" s="101"/>
      <c r="HR244" s="102"/>
      <c r="HS244" s="103"/>
      <c r="HT244" s="97"/>
      <c r="HU244" s="104"/>
      <c r="HW244" s="3"/>
      <c r="HY244" s="99"/>
      <c r="HZ244" s="100"/>
      <c r="IA244" s="92"/>
      <c r="IB244" s="3"/>
      <c r="IC244" s="101"/>
      <c r="ID244" s="102"/>
      <c r="IE244" s="103"/>
      <c r="IF244" s="97"/>
      <c r="IG244" s="104"/>
      <c r="II244" s="3"/>
      <c r="IK244" s="99"/>
      <c r="IL244" s="100"/>
      <c r="IM244" s="92"/>
      <c r="IN244" s="3"/>
      <c r="IO244" s="101"/>
      <c r="IP244" s="102"/>
      <c r="IQ244" s="103"/>
      <c r="IR244" s="97"/>
      <c r="IS244" s="104"/>
      <c r="IU244" s="3"/>
      <c r="IW244" s="99"/>
      <c r="IX244" s="100"/>
      <c r="IY244" s="92"/>
      <c r="IZ244" s="3"/>
      <c r="JA244" s="101"/>
      <c r="JB244" s="102"/>
      <c r="JC244" s="103"/>
      <c r="JD244" s="97"/>
      <c r="JE244" s="104"/>
      <c r="JG244" s="3"/>
      <c r="JI244" s="99"/>
      <c r="JJ244" s="100"/>
      <c r="JK244" s="92"/>
      <c r="JL244" s="3"/>
      <c r="JM244" s="101"/>
      <c r="JN244" s="102"/>
      <c r="JO244" s="103"/>
      <c r="JP244" s="97"/>
      <c r="JQ244" s="104"/>
      <c r="JS244" s="3"/>
      <c r="JU244" s="99"/>
      <c r="JV244" s="100"/>
      <c r="JW244" s="92"/>
      <c r="JX244" s="3"/>
      <c r="JY244" s="101"/>
      <c r="JZ244" s="102"/>
      <c r="KA244" s="103"/>
      <c r="KB244" s="97"/>
      <c r="KC244" s="104"/>
      <c r="KE244" s="3"/>
    </row>
    <row r="245" spans="1:291" ht="13.5" customHeight="1">
      <c r="A245" s="16"/>
      <c r="E245" s="99"/>
      <c r="F245" s="100"/>
      <c r="G245" s="92"/>
      <c r="H245" s="3"/>
      <c r="I245" s="101"/>
      <c r="J245" s="102"/>
      <c r="K245" s="103"/>
      <c r="L245" s="97"/>
      <c r="M245" s="104"/>
      <c r="O245" s="3"/>
      <c r="Q245" s="99"/>
      <c r="R245" s="100"/>
      <c r="S245" s="92"/>
      <c r="T245" s="3"/>
      <c r="U245" s="101"/>
      <c r="V245" s="102"/>
      <c r="W245" s="103"/>
      <c r="X245" s="97"/>
      <c r="Y245" s="104"/>
      <c r="AA245" s="3"/>
      <c r="AC245" s="99"/>
      <c r="AD245" s="100"/>
      <c r="AE245" s="92"/>
      <c r="AF245" s="3"/>
      <c r="AG245" s="101"/>
      <c r="AH245" s="102"/>
      <c r="AI245" s="103"/>
      <c r="AJ245" s="97"/>
      <c r="AK245" s="104"/>
      <c r="AM245" s="3"/>
      <c r="AO245" s="99"/>
      <c r="AP245" s="100"/>
      <c r="AQ245" s="92"/>
      <c r="AR245" s="3"/>
      <c r="AS245" s="101"/>
      <c r="AT245" s="102"/>
      <c r="AU245" s="103"/>
      <c r="AV245" s="97"/>
      <c r="AW245" s="104"/>
      <c r="AY245" s="3"/>
      <c r="BA245" s="99"/>
      <c r="BB245" s="100"/>
      <c r="BC245" s="92"/>
      <c r="BD245" s="3"/>
      <c r="BE245" s="101"/>
      <c r="BF245" s="102"/>
      <c r="BG245" s="103"/>
      <c r="BH245" s="97"/>
      <c r="BI245" s="104"/>
      <c r="BK245" s="3"/>
      <c r="BM245" s="99"/>
      <c r="BN245" s="100"/>
      <c r="BO245" s="92"/>
      <c r="BP245" s="3"/>
      <c r="BQ245" s="101"/>
      <c r="BR245" s="102"/>
      <c r="BS245" s="103"/>
      <c r="BT245" s="97"/>
      <c r="BU245" s="104"/>
      <c r="BW245" s="3"/>
      <c r="BY245" s="99"/>
      <c r="BZ245" s="100"/>
      <c r="CA245" s="92"/>
      <c r="CB245" s="3"/>
      <c r="CC245" s="101"/>
      <c r="CD245" s="102"/>
      <c r="CE245" s="103"/>
      <c r="CF245" s="97"/>
      <c r="CG245" s="104"/>
      <c r="CI245" s="3"/>
      <c r="CK245" s="99"/>
      <c r="CL245" s="100"/>
      <c r="CM245" s="92"/>
      <c r="CN245" s="3"/>
      <c r="CO245" s="101"/>
      <c r="CP245" s="102"/>
      <c r="CQ245" s="103"/>
      <c r="CR245" s="97"/>
      <c r="CS245" s="104"/>
      <c r="CU245" s="3"/>
      <c r="CW245" s="99"/>
      <c r="CX245" s="100"/>
      <c r="CY245" s="92"/>
      <c r="CZ245" s="3"/>
      <c r="DA245" s="101"/>
      <c r="DB245" s="102"/>
      <c r="DC245" s="103"/>
      <c r="DD245" s="97"/>
      <c r="DE245" s="104"/>
      <c r="DG245" s="3"/>
      <c r="DI245" s="99"/>
      <c r="DJ245" s="100"/>
      <c r="DK245" s="92"/>
      <c r="DL245" s="3"/>
      <c r="DM245" s="101"/>
      <c r="DN245" s="102"/>
      <c r="DO245" s="103"/>
      <c r="DP245" s="97"/>
      <c r="DQ245" s="104"/>
      <c r="DS245" s="3"/>
      <c r="DU245" s="99"/>
      <c r="DV245" s="100"/>
      <c r="DW245" s="92"/>
      <c r="DX245" s="3"/>
      <c r="DY245" s="101"/>
      <c r="DZ245" s="102"/>
      <c r="EA245" s="103"/>
      <c r="EB245" s="97"/>
      <c r="EC245" s="104"/>
      <c r="EE245" s="3"/>
      <c r="EG245" s="90" t="str">
        <f t="shared" si="593"/>
        <v/>
      </c>
      <c r="EH245" s="91" t="str">
        <f t="shared" si="594"/>
        <v/>
      </c>
      <c r="EI245" s="92" t="str">
        <f t="shared" si="595"/>
        <v/>
      </c>
      <c r="EJ245" s="93" t="str">
        <f t="shared" si="596"/>
        <v/>
      </c>
      <c r="EK245" s="94" t="str">
        <f t="shared" si="597"/>
        <v/>
      </c>
      <c r="EL245" s="95" t="str">
        <f t="shared" si="598"/>
        <v/>
      </c>
      <c r="EM245" s="96" t="str">
        <f t="shared" si="599"/>
        <v/>
      </c>
      <c r="EN245" s="97" t="str">
        <f t="shared" si="600"/>
        <v/>
      </c>
      <c r="EO245" s="98" t="str">
        <f t="shared" si="601"/>
        <v/>
      </c>
      <c r="EQ245" s="89"/>
      <c r="ES245" s="99"/>
      <c r="ET245" s="100"/>
      <c r="EU245" s="92"/>
      <c r="EV245" s="3"/>
      <c r="EW245" s="101"/>
      <c r="EX245" s="102"/>
      <c r="EY245" s="103"/>
      <c r="EZ245" s="97"/>
      <c r="FA245" s="104"/>
      <c r="FC245" s="3"/>
      <c r="FE245" s="90" t="str">
        <f t="shared" si="632"/>
        <v/>
      </c>
      <c r="FF245" s="91" t="str">
        <f t="shared" si="633"/>
        <v/>
      </c>
      <c r="FG245" s="92" t="str">
        <f t="shared" si="634"/>
        <v/>
      </c>
      <c r="FH245" s="93" t="str">
        <f t="shared" si="635"/>
        <v/>
      </c>
      <c r="FI245" s="94" t="str">
        <f t="shared" si="636"/>
        <v/>
      </c>
      <c r="FJ245" s="95" t="str">
        <f t="shared" si="637"/>
        <v/>
      </c>
      <c r="FK245" s="96" t="str">
        <f t="shared" si="638"/>
        <v/>
      </c>
      <c r="FL245" s="97" t="str">
        <f t="shared" si="639"/>
        <v/>
      </c>
      <c r="FM245" s="98" t="str">
        <f t="shared" si="640"/>
        <v/>
      </c>
      <c r="FO245" s="89"/>
      <c r="FP245" s="217"/>
      <c r="FQ245" s="90" t="str">
        <f>IF(FU245="","",#REF!)</f>
        <v/>
      </c>
      <c r="FR245" s="91" t="str">
        <f t="shared" si="602"/>
        <v/>
      </c>
      <c r="FS245" s="92"/>
      <c r="FT245" s="93"/>
      <c r="FU245" s="94" t="str">
        <f t="shared" si="603"/>
        <v/>
      </c>
      <c r="FV245" s="95" t="str">
        <f t="shared" si="604"/>
        <v/>
      </c>
      <c r="FW245" s="96" t="str">
        <f t="shared" si="605"/>
        <v/>
      </c>
      <c r="FX245" s="97" t="str">
        <f t="shared" si="606"/>
        <v/>
      </c>
      <c r="FY245" s="98" t="str">
        <f t="shared" si="607"/>
        <v/>
      </c>
      <c r="GA245" s="89"/>
      <c r="GB245" s="158"/>
      <c r="GC245" s="99"/>
      <c r="GD245" s="100"/>
      <c r="GE245" s="92"/>
      <c r="GF245" s="3"/>
      <c r="GG245" s="101"/>
      <c r="GH245" s="102"/>
      <c r="GI245" s="103"/>
      <c r="GJ245" s="97"/>
      <c r="GK245" s="104"/>
      <c r="GM245" s="3"/>
      <c r="GO245" s="99"/>
      <c r="GP245" s="100"/>
      <c r="GQ245" s="92"/>
      <c r="GR245" s="3"/>
      <c r="GS245" s="101"/>
      <c r="GT245" s="102"/>
      <c r="GU245" s="103"/>
      <c r="GV245" s="97"/>
      <c r="GW245" s="104"/>
      <c r="GY245" s="3"/>
      <c r="HA245" s="99"/>
      <c r="HB245" s="100"/>
      <c r="HC245" s="92"/>
      <c r="HD245" s="3"/>
      <c r="HE245" s="101"/>
      <c r="HF245" s="102"/>
      <c r="HG245" s="103"/>
      <c r="HH245" s="97"/>
      <c r="HI245" s="104"/>
      <c r="HK245" s="3"/>
      <c r="HM245" s="99"/>
      <c r="HN245" s="100"/>
      <c r="HO245" s="92"/>
      <c r="HP245" s="3"/>
      <c r="HQ245" s="101"/>
      <c r="HR245" s="102"/>
      <c r="HS245" s="103"/>
      <c r="HT245" s="97"/>
      <c r="HU245" s="104"/>
      <c r="HW245" s="3"/>
      <c r="HY245" s="99"/>
      <c r="HZ245" s="100"/>
      <c r="IA245" s="92"/>
      <c r="IB245" s="3"/>
      <c r="IC245" s="101"/>
      <c r="ID245" s="102"/>
      <c r="IE245" s="103"/>
      <c r="IF245" s="97"/>
      <c r="IG245" s="104"/>
      <c r="II245" s="3"/>
      <c r="IK245" s="99"/>
      <c r="IL245" s="100"/>
      <c r="IM245" s="92"/>
      <c r="IN245" s="3"/>
      <c r="IO245" s="101"/>
      <c r="IP245" s="102"/>
      <c r="IQ245" s="103"/>
      <c r="IR245" s="97"/>
      <c r="IS245" s="104"/>
      <c r="IU245" s="3"/>
      <c r="IW245" s="99"/>
      <c r="IX245" s="100"/>
      <c r="IY245" s="92"/>
      <c r="IZ245" s="3"/>
      <c r="JA245" s="101"/>
      <c r="JB245" s="102"/>
      <c r="JC245" s="103"/>
      <c r="JD245" s="97"/>
      <c r="JE245" s="104"/>
      <c r="JG245" s="3"/>
      <c r="JI245" s="99"/>
      <c r="JJ245" s="100"/>
      <c r="JK245" s="92"/>
      <c r="JL245" s="3"/>
      <c r="JM245" s="101"/>
      <c r="JN245" s="102"/>
      <c r="JO245" s="103"/>
      <c r="JP245" s="97"/>
      <c r="JQ245" s="104"/>
      <c r="JS245" s="3"/>
      <c r="JU245" s="99"/>
      <c r="JV245" s="100"/>
      <c r="JW245" s="92"/>
      <c r="JX245" s="3"/>
      <c r="JY245" s="101"/>
      <c r="JZ245" s="102"/>
      <c r="KA245" s="103"/>
      <c r="KB245" s="97"/>
      <c r="KC245" s="104"/>
      <c r="KE245" s="3"/>
    </row>
    <row r="246" spans="1:291" ht="13.5" customHeight="1">
      <c r="A246" s="16"/>
      <c r="E246" s="99"/>
      <c r="F246" s="100"/>
      <c r="G246" s="92"/>
      <c r="H246" s="3"/>
      <c r="I246" s="101"/>
      <c r="J246" s="102"/>
      <c r="K246" s="103"/>
      <c r="L246" s="97"/>
      <c r="M246" s="104"/>
      <c r="O246" s="3"/>
      <c r="Q246" s="99"/>
      <c r="R246" s="100"/>
      <c r="S246" s="92"/>
      <c r="T246" s="3"/>
      <c r="U246" s="101"/>
      <c r="V246" s="102"/>
      <c r="W246" s="103"/>
      <c r="X246" s="97"/>
      <c r="Y246" s="104"/>
      <c r="AA246" s="3"/>
      <c r="AC246" s="99"/>
      <c r="AD246" s="100"/>
      <c r="AE246" s="92"/>
      <c r="AF246" s="3"/>
      <c r="AG246" s="101"/>
      <c r="AH246" s="102"/>
      <c r="AI246" s="103"/>
      <c r="AJ246" s="97"/>
      <c r="AK246" s="104"/>
      <c r="AM246" s="3"/>
      <c r="AO246" s="99"/>
      <c r="AP246" s="100"/>
      <c r="AQ246" s="92"/>
      <c r="AR246" s="3"/>
      <c r="AS246" s="101"/>
      <c r="AT246" s="102"/>
      <c r="AU246" s="103"/>
      <c r="AV246" s="97"/>
      <c r="AW246" s="104"/>
      <c r="AY246" s="3"/>
      <c r="BA246" s="99"/>
      <c r="BB246" s="100"/>
      <c r="BC246" s="92"/>
      <c r="BD246" s="3"/>
      <c r="BE246" s="101"/>
      <c r="BF246" s="102"/>
      <c r="BG246" s="103"/>
      <c r="BH246" s="97"/>
      <c r="BI246" s="104"/>
      <c r="BK246" s="3"/>
      <c r="BM246" s="99"/>
      <c r="BN246" s="100"/>
      <c r="BO246" s="92"/>
      <c r="BP246" s="3"/>
      <c r="BQ246" s="101"/>
      <c r="BR246" s="102"/>
      <c r="BS246" s="103"/>
      <c r="BT246" s="97"/>
      <c r="BU246" s="104"/>
      <c r="BW246" s="3"/>
      <c r="BY246" s="99"/>
      <c r="BZ246" s="100"/>
      <c r="CA246" s="92"/>
      <c r="CB246" s="3"/>
      <c r="CC246" s="101"/>
      <c r="CD246" s="102"/>
      <c r="CE246" s="103"/>
      <c r="CF246" s="97"/>
      <c r="CG246" s="104"/>
      <c r="CI246" s="3"/>
      <c r="CK246" s="99"/>
      <c r="CL246" s="100"/>
      <c r="CM246" s="92"/>
      <c r="CN246" s="3"/>
      <c r="CO246" s="101"/>
      <c r="CP246" s="102"/>
      <c r="CQ246" s="103"/>
      <c r="CR246" s="97"/>
      <c r="CS246" s="104"/>
      <c r="CU246" s="3"/>
      <c r="CW246" s="99"/>
      <c r="CX246" s="100"/>
      <c r="CY246" s="92"/>
      <c r="CZ246" s="3"/>
      <c r="DA246" s="101"/>
      <c r="DB246" s="102"/>
      <c r="DC246" s="103"/>
      <c r="DD246" s="97"/>
      <c r="DE246" s="104"/>
      <c r="DG246" s="3"/>
      <c r="DI246" s="99"/>
      <c r="DJ246" s="100"/>
      <c r="DK246" s="92"/>
      <c r="DL246" s="3"/>
      <c r="DM246" s="101"/>
      <c r="DN246" s="102"/>
      <c r="DO246" s="103"/>
      <c r="DP246" s="97"/>
      <c r="DQ246" s="104"/>
      <c r="DS246" s="3"/>
      <c r="DU246" s="99"/>
      <c r="DV246" s="100"/>
      <c r="DW246" s="92"/>
      <c r="DX246" s="3"/>
      <c r="DY246" s="101"/>
      <c r="DZ246" s="102"/>
      <c r="EA246" s="103"/>
      <c r="EB246" s="97"/>
      <c r="EC246" s="104"/>
      <c r="EE246" s="3"/>
      <c r="EG246" s="90" t="str">
        <f t="shared" si="593"/>
        <v/>
      </c>
      <c r="EH246" s="91" t="str">
        <f t="shared" si="594"/>
        <v/>
      </c>
      <c r="EI246" s="92" t="str">
        <f t="shared" si="595"/>
        <v/>
      </c>
      <c r="EJ246" s="93" t="str">
        <f t="shared" si="596"/>
        <v/>
      </c>
      <c r="EK246" s="94" t="str">
        <f t="shared" si="597"/>
        <v/>
      </c>
      <c r="EL246" s="95" t="str">
        <f t="shared" si="598"/>
        <v/>
      </c>
      <c r="EM246" s="96" t="str">
        <f t="shared" si="599"/>
        <v/>
      </c>
      <c r="EN246" s="97" t="str">
        <f t="shared" si="600"/>
        <v/>
      </c>
      <c r="EO246" s="98" t="str">
        <f t="shared" si="601"/>
        <v/>
      </c>
      <c r="EQ246" s="89"/>
      <c r="ES246" s="99"/>
      <c r="ET246" s="100"/>
      <c r="EU246" s="92"/>
      <c r="EV246" s="3"/>
      <c r="EW246" s="101"/>
      <c r="EX246" s="102"/>
      <c r="EY246" s="103"/>
      <c r="EZ246" s="97"/>
      <c r="FA246" s="104"/>
      <c r="FC246" s="3"/>
      <c r="FE246" s="90" t="str">
        <f t="shared" si="632"/>
        <v/>
      </c>
      <c r="FF246" s="91" t="str">
        <f t="shared" si="633"/>
        <v/>
      </c>
      <c r="FG246" s="92" t="str">
        <f t="shared" si="634"/>
        <v/>
      </c>
      <c r="FH246" s="93" t="str">
        <f t="shared" si="635"/>
        <v/>
      </c>
      <c r="FI246" s="94" t="str">
        <f t="shared" si="636"/>
        <v/>
      </c>
      <c r="FJ246" s="95" t="str">
        <f t="shared" si="637"/>
        <v/>
      </c>
      <c r="FK246" s="96" t="str">
        <f t="shared" si="638"/>
        <v/>
      </c>
      <c r="FL246" s="97" t="str">
        <f t="shared" si="639"/>
        <v/>
      </c>
      <c r="FM246" s="98" t="str">
        <f t="shared" si="640"/>
        <v/>
      </c>
      <c r="FO246" s="89"/>
      <c r="FP246" s="217"/>
      <c r="FQ246" s="90" t="str">
        <f>IF(FU246="","",#REF!)</f>
        <v/>
      </c>
      <c r="FR246" s="91" t="str">
        <f t="shared" si="602"/>
        <v/>
      </c>
      <c r="FS246" s="92"/>
      <c r="FT246" s="93"/>
      <c r="FU246" s="94" t="str">
        <f t="shared" si="603"/>
        <v/>
      </c>
      <c r="FV246" s="95" t="str">
        <f t="shared" si="604"/>
        <v/>
      </c>
      <c r="FW246" s="96" t="str">
        <f t="shared" si="605"/>
        <v/>
      </c>
      <c r="FX246" s="97" t="str">
        <f t="shared" si="606"/>
        <v/>
      </c>
      <c r="FY246" s="98" t="str">
        <f t="shared" si="607"/>
        <v/>
      </c>
      <c r="GA246" s="89"/>
      <c r="GB246" s="158"/>
      <c r="GC246" s="99"/>
      <c r="GD246" s="100"/>
      <c r="GE246" s="92"/>
      <c r="GF246" s="3"/>
      <c r="GG246" s="101"/>
      <c r="GH246" s="102"/>
      <c r="GI246" s="103"/>
      <c r="GJ246" s="97"/>
      <c r="GK246" s="104"/>
      <c r="GM246" s="3"/>
      <c r="GO246" s="99"/>
      <c r="GP246" s="100"/>
      <c r="GQ246" s="92"/>
      <c r="GR246" s="3"/>
      <c r="GS246" s="101"/>
      <c r="GT246" s="102"/>
      <c r="GU246" s="103"/>
      <c r="GV246" s="97"/>
      <c r="GW246" s="104"/>
      <c r="GY246" s="3"/>
      <c r="HA246" s="99"/>
      <c r="HB246" s="100"/>
      <c r="HC246" s="92"/>
      <c r="HD246" s="3"/>
      <c r="HE246" s="101"/>
      <c r="HF246" s="102"/>
      <c r="HG246" s="103"/>
      <c r="HH246" s="97"/>
      <c r="HI246" s="104"/>
      <c r="HK246" s="3"/>
      <c r="HM246" s="99"/>
      <c r="HN246" s="100"/>
      <c r="HO246" s="92"/>
      <c r="HP246" s="3"/>
      <c r="HQ246" s="101"/>
      <c r="HR246" s="102"/>
      <c r="HS246" s="103"/>
      <c r="HT246" s="97"/>
      <c r="HU246" s="104"/>
      <c r="HW246" s="3"/>
      <c r="HY246" s="99"/>
      <c r="HZ246" s="100"/>
      <c r="IA246" s="92"/>
      <c r="IB246" s="3"/>
      <c r="IC246" s="101"/>
      <c r="ID246" s="102"/>
      <c r="IE246" s="103"/>
      <c r="IF246" s="97"/>
      <c r="IG246" s="104"/>
      <c r="II246" s="3"/>
      <c r="IK246" s="99"/>
      <c r="IL246" s="100"/>
      <c r="IM246" s="92"/>
      <c r="IN246" s="3"/>
      <c r="IO246" s="101"/>
      <c r="IP246" s="102"/>
      <c r="IQ246" s="103"/>
      <c r="IR246" s="97"/>
      <c r="IS246" s="104"/>
      <c r="IU246" s="3"/>
      <c r="IW246" s="99"/>
      <c r="IX246" s="100"/>
      <c r="IY246" s="92"/>
      <c r="IZ246" s="3"/>
      <c r="JA246" s="101"/>
      <c r="JB246" s="102"/>
      <c r="JC246" s="103"/>
      <c r="JD246" s="97"/>
      <c r="JE246" s="104"/>
      <c r="JG246" s="3"/>
      <c r="JI246" s="99"/>
      <c r="JJ246" s="100"/>
      <c r="JK246" s="92"/>
      <c r="JL246" s="3"/>
      <c r="JM246" s="101"/>
      <c r="JN246" s="102"/>
      <c r="JO246" s="103"/>
      <c r="JP246" s="97"/>
      <c r="JQ246" s="104"/>
      <c r="JS246" s="3"/>
      <c r="JU246" s="99"/>
      <c r="JV246" s="100"/>
      <c r="JW246" s="92"/>
      <c r="JX246" s="3"/>
      <c r="JY246" s="101"/>
      <c r="JZ246" s="102"/>
      <c r="KA246" s="103"/>
      <c r="KB246" s="97"/>
      <c r="KC246" s="104"/>
      <c r="KE246" s="3"/>
    </row>
    <row r="247" spans="1:291" ht="13.5" customHeight="1">
      <c r="A247" s="16"/>
      <c r="E247" s="99"/>
      <c r="F247" s="100"/>
      <c r="G247" s="92"/>
      <c r="H247" s="3"/>
      <c r="I247" s="101"/>
      <c r="J247" s="102"/>
      <c r="K247" s="103"/>
      <c r="L247" s="97"/>
      <c r="M247" s="104"/>
      <c r="O247" s="3"/>
      <c r="Q247" s="99"/>
      <c r="R247" s="100"/>
      <c r="S247" s="92"/>
      <c r="T247" s="3"/>
      <c r="U247" s="101"/>
      <c r="V247" s="102"/>
      <c r="W247" s="103"/>
      <c r="X247" s="97"/>
      <c r="Y247" s="104"/>
      <c r="AA247" s="3"/>
      <c r="AC247" s="99"/>
      <c r="AD247" s="100"/>
      <c r="AE247" s="92"/>
      <c r="AF247" s="3"/>
      <c r="AG247" s="101"/>
      <c r="AH247" s="102"/>
      <c r="AI247" s="103"/>
      <c r="AJ247" s="97"/>
      <c r="AK247" s="104"/>
      <c r="AM247" s="3"/>
      <c r="AO247" s="99"/>
      <c r="AP247" s="100"/>
      <c r="AQ247" s="92"/>
      <c r="AR247" s="3"/>
      <c r="AS247" s="101"/>
      <c r="AT247" s="102"/>
      <c r="AU247" s="103"/>
      <c r="AV247" s="97"/>
      <c r="AW247" s="104"/>
      <c r="AY247" s="3"/>
      <c r="BA247" s="99"/>
      <c r="BB247" s="100"/>
      <c r="BC247" s="92"/>
      <c r="BD247" s="3"/>
      <c r="BE247" s="101"/>
      <c r="BF247" s="102"/>
      <c r="BG247" s="103"/>
      <c r="BH247" s="97"/>
      <c r="BI247" s="104"/>
      <c r="BK247" s="3"/>
      <c r="BM247" s="99"/>
      <c r="BN247" s="100"/>
      <c r="BO247" s="92"/>
      <c r="BP247" s="3"/>
      <c r="BQ247" s="101"/>
      <c r="BR247" s="102"/>
      <c r="BS247" s="103"/>
      <c r="BT247" s="97"/>
      <c r="BU247" s="104"/>
      <c r="BW247" s="3"/>
      <c r="BY247" s="99"/>
      <c r="BZ247" s="100"/>
      <c r="CA247" s="92"/>
      <c r="CB247" s="3"/>
      <c r="CC247" s="101"/>
      <c r="CD247" s="102"/>
      <c r="CE247" s="103"/>
      <c r="CF247" s="97"/>
      <c r="CG247" s="104"/>
      <c r="CI247" s="3"/>
      <c r="CK247" s="99"/>
      <c r="CL247" s="100"/>
      <c r="CM247" s="92"/>
      <c r="CN247" s="3"/>
      <c r="CO247" s="101"/>
      <c r="CP247" s="102"/>
      <c r="CQ247" s="103"/>
      <c r="CR247" s="97"/>
      <c r="CS247" s="104"/>
      <c r="CU247" s="3"/>
      <c r="CW247" s="99"/>
      <c r="CX247" s="100"/>
      <c r="CY247" s="92"/>
      <c r="CZ247" s="3"/>
      <c r="DA247" s="101"/>
      <c r="DB247" s="102"/>
      <c r="DC247" s="103"/>
      <c r="DD247" s="97"/>
      <c r="DE247" s="104"/>
      <c r="DG247" s="3"/>
      <c r="DI247" s="99"/>
      <c r="DJ247" s="100"/>
      <c r="DK247" s="92"/>
      <c r="DL247" s="3"/>
      <c r="DM247" s="101"/>
      <c r="DN247" s="102"/>
      <c r="DO247" s="103"/>
      <c r="DP247" s="97"/>
      <c r="DQ247" s="104"/>
      <c r="DS247" s="3"/>
      <c r="DU247" s="99"/>
      <c r="DV247" s="100"/>
      <c r="DW247" s="92"/>
      <c r="DX247" s="3"/>
      <c r="DY247" s="101"/>
      <c r="DZ247" s="102"/>
      <c r="EA247" s="103"/>
      <c r="EB247" s="97"/>
      <c r="EC247" s="104"/>
      <c r="EE247" s="3"/>
      <c r="EG247" s="90" t="str">
        <f t="shared" si="593"/>
        <v/>
      </c>
      <c r="EH247" s="91" t="str">
        <f t="shared" si="594"/>
        <v/>
      </c>
      <c r="EI247" s="92" t="str">
        <f t="shared" si="595"/>
        <v/>
      </c>
      <c r="EJ247" s="93" t="str">
        <f t="shared" si="596"/>
        <v/>
      </c>
      <c r="EK247" s="94" t="str">
        <f t="shared" si="597"/>
        <v/>
      </c>
      <c r="EL247" s="95" t="str">
        <f t="shared" si="598"/>
        <v/>
      </c>
      <c r="EM247" s="96" t="str">
        <f t="shared" si="599"/>
        <v/>
      </c>
      <c r="EN247" s="97" t="str">
        <f t="shared" si="600"/>
        <v/>
      </c>
      <c r="EO247" s="98" t="str">
        <f t="shared" si="601"/>
        <v/>
      </c>
      <c r="EQ247" s="89"/>
      <c r="ES247" s="99"/>
      <c r="ET247" s="100"/>
      <c r="EU247" s="92"/>
      <c r="EV247" s="3"/>
      <c r="EW247" s="101"/>
      <c r="EX247" s="102"/>
      <c r="EY247" s="103"/>
      <c r="EZ247" s="97"/>
      <c r="FA247" s="104"/>
      <c r="FC247" s="3"/>
      <c r="FE247" s="90" t="str">
        <f t="shared" si="632"/>
        <v/>
      </c>
      <c r="FF247" s="91" t="str">
        <f t="shared" si="633"/>
        <v/>
      </c>
      <c r="FG247" s="92" t="str">
        <f t="shared" si="634"/>
        <v/>
      </c>
      <c r="FH247" s="93" t="str">
        <f t="shared" si="635"/>
        <v/>
      </c>
      <c r="FI247" s="94" t="str">
        <f t="shared" si="636"/>
        <v/>
      </c>
      <c r="FJ247" s="95" t="str">
        <f t="shared" si="637"/>
        <v/>
      </c>
      <c r="FK247" s="96" t="str">
        <f t="shared" si="638"/>
        <v/>
      </c>
      <c r="FL247" s="97" t="str">
        <f t="shared" si="639"/>
        <v/>
      </c>
      <c r="FM247" s="98" t="str">
        <f t="shared" si="640"/>
        <v/>
      </c>
      <c r="FO247" s="89"/>
      <c r="FP247" s="217"/>
      <c r="FQ247" s="90" t="str">
        <f>IF(FU247="","",#REF!)</f>
        <v/>
      </c>
      <c r="FR247" s="91" t="str">
        <f t="shared" si="602"/>
        <v/>
      </c>
      <c r="FS247" s="92"/>
      <c r="FT247" s="93"/>
      <c r="FU247" s="94" t="str">
        <f t="shared" si="603"/>
        <v/>
      </c>
      <c r="FV247" s="95" t="str">
        <f t="shared" si="604"/>
        <v/>
      </c>
      <c r="FW247" s="96" t="str">
        <f t="shared" si="605"/>
        <v/>
      </c>
      <c r="FX247" s="97" t="str">
        <f t="shared" si="606"/>
        <v/>
      </c>
      <c r="FY247" s="98" t="str">
        <f t="shared" si="607"/>
        <v/>
      </c>
      <c r="GA247" s="89"/>
      <c r="GB247" s="158"/>
      <c r="GC247" s="99"/>
      <c r="GD247" s="100"/>
      <c r="GE247" s="92"/>
      <c r="GF247" s="3"/>
      <c r="GG247" s="101"/>
      <c r="GH247" s="102"/>
      <c r="GI247" s="103"/>
      <c r="GJ247" s="97"/>
      <c r="GK247" s="104"/>
      <c r="GM247" s="3"/>
      <c r="GO247" s="99"/>
      <c r="GP247" s="100"/>
      <c r="GQ247" s="92"/>
      <c r="GR247" s="3"/>
      <c r="GS247" s="101"/>
      <c r="GT247" s="102"/>
      <c r="GU247" s="103"/>
      <c r="GV247" s="97"/>
      <c r="GW247" s="104"/>
      <c r="GY247" s="3"/>
      <c r="HA247" s="99"/>
      <c r="HB247" s="100"/>
      <c r="HC247" s="92"/>
      <c r="HD247" s="3"/>
      <c r="HE247" s="101"/>
      <c r="HF247" s="102"/>
      <c r="HG247" s="103"/>
      <c r="HH247" s="97"/>
      <c r="HI247" s="104"/>
      <c r="HK247" s="3"/>
      <c r="HM247" s="99"/>
      <c r="HN247" s="100"/>
      <c r="HO247" s="92"/>
      <c r="HP247" s="3"/>
      <c r="HQ247" s="101"/>
      <c r="HR247" s="102"/>
      <c r="HS247" s="103"/>
      <c r="HT247" s="97"/>
      <c r="HU247" s="104"/>
      <c r="HW247" s="3"/>
      <c r="HY247" s="99"/>
      <c r="HZ247" s="100"/>
      <c r="IA247" s="92"/>
      <c r="IB247" s="3"/>
      <c r="IC247" s="101"/>
      <c r="ID247" s="102"/>
      <c r="IE247" s="103"/>
      <c r="IF247" s="97"/>
      <c r="IG247" s="104"/>
      <c r="II247" s="3"/>
      <c r="IK247" s="99"/>
      <c r="IL247" s="100"/>
      <c r="IM247" s="92"/>
      <c r="IN247" s="3"/>
      <c r="IO247" s="101"/>
      <c r="IP247" s="102"/>
      <c r="IQ247" s="103"/>
      <c r="IR247" s="97"/>
      <c r="IS247" s="104"/>
      <c r="IU247" s="3"/>
      <c r="IW247" s="99"/>
      <c r="IX247" s="100"/>
      <c r="IY247" s="92"/>
      <c r="IZ247" s="3"/>
      <c r="JA247" s="101"/>
      <c r="JB247" s="102"/>
      <c r="JC247" s="103"/>
      <c r="JD247" s="97"/>
      <c r="JE247" s="104"/>
      <c r="JG247" s="3"/>
      <c r="JI247" s="99"/>
      <c r="JJ247" s="100"/>
      <c r="JK247" s="92"/>
      <c r="JL247" s="3"/>
      <c r="JM247" s="101"/>
      <c r="JN247" s="102"/>
      <c r="JO247" s="103"/>
      <c r="JP247" s="97"/>
      <c r="JQ247" s="104"/>
      <c r="JS247" s="3"/>
      <c r="JU247" s="99"/>
      <c r="JV247" s="100"/>
      <c r="JW247" s="92"/>
      <c r="JX247" s="3"/>
      <c r="JY247" s="101"/>
      <c r="JZ247" s="102"/>
      <c r="KA247" s="103"/>
      <c r="KB247" s="97"/>
      <c r="KC247" s="104"/>
      <c r="KE247" s="3"/>
    </row>
    <row r="248" spans="1:291" ht="13.5" customHeight="1">
      <c r="A248" s="16"/>
      <c r="E248" s="99"/>
      <c r="F248" s="100"/>
      <c r="G248" s="92"/>
      <c r="H248" s="3"/>
      <c r="I248" s="101"/>
      <c r="J248" s="102"/>
      <c r="K248" s="103"/>
      <c r="L248" s="97"/>
      <c r="M248" s="104"/>
      <c r="O248" s="3"/>
      <c r="Q248" s="99"/>
      <c r="R248" s="100"/>
      <c r="S248" s="92"/>
      <c r="T248" s="3"/>
      <c r="U248" s="101"/>
      <c r="V248" s="102"/>
      <c r="W248" s="103"/>
      <c r="X248" s="97"/>
      <c r="Y248" s="104"/>
      <c r="AA248" s="3"/>
      <c r="AC248" s="99"/>
      <c r="AD248" s="100"/>
      <c r="AE248" s="92"/>
      <c r="AF248" s="3"/>
      <c r="AG248" s="101"/>
      <c r="AH248" s="102"/>
      <c r="AI248" s="103"/>
      <c r="AJ248" s="97"/>
      <c r="AK248" s="104"/>
      <c r="AM248" s="3"/>
      <c r="AO248" s="99"/>
      <c r="AP248" s="100"/>
      <c r="AQ248" s="92"/>
      <c r="AR248" s="3"/>
      <c r="AS248" s="101"/>
      <c r="AT248" s="102"/>
      <c r="AU248" s="103"/>
      <c r="AV248" s="97"/>
      <c r="AW248" s="104"/>
      <c r="AY248" s="3"/>
      <c r="BA248" s="99"/>
      <c r="BB248" s="100"/>
      <c r="BC248" s="92"/>
      <c r="BD248" s="3"/>
      <c r="BE248" s="101"/>
      <c r="BF248" s="102"/>
      <c r="BG248" s="103"/>
      <c r="BH248" s="97"/>
      <c r="BI248" s="104"/>
      <c r="BK248" s="3"/>
      <c r="BM248" s="99"/>
      <c r="BN248" s="100"/>
      <c r="BO248" s="92"/>
      <c r="BP248" s="3"/>
      <c r="BQ248" s="101"/>
      <c r="BR248" s="102"/>
      <c r="BS248" s="103"/>
      <c r="BT248" s="97"/>
      <c r="BU248" s="104"/>
      <c r="BW248" s="3"/>
      <c r="BY248" s="99"/>
      <c r="BZ248" s="100"/>
      <c r="CA248" s="92"/>
      <c r="CB248" s="3"/>
      <c r="CC248" s="101"/>
      <c r="CD248" s="102"/>
      <c r="CE248" s="103"/>
      <c r="CF248" s="97"/>
      <c r="CG248" s="104"/>
      <c r="CI248" s="3"/>
      <c r="CK248" s="99"/>
      <c r="CL248" s="100"/>
      <c r="CM248" s="92"/>
      <c r="CN248" s="3"/>
      <c r="CO248" s="101"/>
      <c r="CP248" s="102"/>
      <c r="CQ248" s="103"/>
      <c r="CR248" s="97"/>
      <c r="CS248" s="104"/>
      <c r="CU248" s="3"/>
      <c r="CW248" s="99"/>
      <c r="CX248" s="100"/>
      <c r="CY248" s="92"/>
      <c r="CZ248" s="3"/>
      <c r="DA248" s="101"/>
      <c r="DB248" s="102"/>
      <c r="DC248" s="103"/>
      <c r="DD248" s="97"/>
      <c r="DE248" s="104"/>
      <c r="DG248" s="3"/>
      <c r="DI248" s="99"/>
      <c r="DJ248" s="100"/>
      <c r="DK248" s="92"/>
      <c r="DL248" s="3"/>
      <c r="DM248" s="101"/>
      <c r="DN248" s="102"/>
      <c r="DO248" s="103"/>
      <c r="DP248" s="97"/>
      <c r="DQ248" s="104"/>
      <c r="DS248" s="3"/>
      <c r="DU248" s="99"/>
      <c r="DV248" s="100"/>
      <c r="DW248" s="92"/>
      <c r="DX248" s="3"/>
      <c r="DY248" s="101"/>
      <c r="DZ248" s="102"/>
      <c r="EA248" s="103"/>
      <c r="EB248" s="97"/>
      <c r="EC248" s="104"/>
      <c r="EE248" s="3"/>
      <c r="EG248" s="90" t="str">
        <f t="shared" si="593"/>
        <v/>
      </c>
      <c r="EH248" s="91" t="str">
        <f t="shared" si="594"/>
        <v/>
      </c>
      <c r="EI248" s="92" t="str">
        <f t="shared" si="595"/>
        <v/>
      </c>
      <c r="EJ248" s="93" t="str">
        <f t="shared" si="596"/>
        <v/>
      </c>
      <c r="EK248" s="94" t="str">
        <f t="shared" si="597"/>
        <v/>
      </c>
      <c r="EL248" s="95" t="str">
        <f t="shared" si="598"/>
        <v/>
      </c>
      <c r="EM248" s="96" t="str">
        <f t="shared" si="599"/>
        <v/>
      </c>
      <c r="EN248" s="97" t="str">
        <f t="shared" si="600"/>
        <v/>
      </c>
      <c r="EO248" s="98" t="str">
        <f t="shared" si="601"/>
        <v/>
      </c>
      <c r="EQ248" s="89"/>
      <c r="ES248" s="99"/>
      <c r="ET248" s="100"/>
      <c r="EU248" s="92"/>
      <c r="EV248" s="3"/>
      <c r="EW248" s="101"/>
      <c r="EX248" s="102"/>
      <c r="EY248" s="103"/>
      <c r="EZ248" s="97"/>
      <c r="FA248" s="104"/>
      <c r="FC248" s="3"/>
      <c r="FE248" s="90" t="str">
        <f t="shared" si="632"/>
        <v/>
      </c>
      <c r="FF248" s="91" t="str">
        <f t="shared" si="633"/>
        <v/>
      </c>
      <c r="FG248" s="92" t="str">
        <f t="shared" si="634"/>
        <v/>
      </c>
      <c r="FH248" s="93" t="str">
        <f t="shared" si="635"/>
        <v/>
      </c>
      <c r="FI248" s="94" t="str">
        <f t="shared" si="636"/>
        <v/>
      </c>
      <c r="FJ248" s="95" t="str">
        <f t="shared" si="637"/>
        <v/>
      </c>
      <c r="FK248" s="96" t="str">
        <f t="shared" si="638"/>
        <v/>
      </c>
      <c r="FL248" s="97" t="str">
        <f t="shared" si="639"/>
        <v/>
      </c>
      <c r="FM248" s="98" t="str">
        <f t="shared" si="640"/>
        <v/>
      </c>
      <c r="FO248" s="89"/>
      <c r="FP248" s="217"/>
      <c r="FQ248" s="90" t="str">
        <f>IF(FU248="","",#REF!)</f>
        <v/>
      </c>
      <c r="FR248" s="91" t="str">
        <f t="shared" si="602"/>
        <v/>
      </c>
      <c r="FS248" s="92"/>
      <c r="FT248" s="93"/>
      <c r="FU248" s="94" t="str">
        <f t="shared" si="603"/>
        <v/>
      </c>
      <c r="FV248" s="95" t="str">
        <f t="shared" si="604"/>
        <v/>
      </c>
      <c r="FW248" s="96" t="str">
        <f t="shared" si="605"/>
        <v/>
      </c>
      <c r="FX248" s="97" t="str">
        <f t="shared" si="606"/>
        <v/>
      </c>
      <c r="FY248" s="98" t="str">
        <f t="shared" si="607"/>
        <v/>
      </c>
      <c r="GA248" s="89"/>
      <c r="GB248" s="158"/>
      <c r="GC248" s="99"/>
      <c r="GD248" s="100"/>
      <c r="GE248" s="92"/>
      <c r="GF248" s="3"/>
      <c r="GG248" s="101"/>
      <c r="GH248" s="102"/>
      <c r="GI248" s="103"/>
      <c r="GJ248" s="97"/>
      <c r="GK248" s="104"/>
      <c r="GM248" s="3"/>
      <c r="GO248" s="99"/>
      <c r="GP248" s="100"/>
      <c r="GQ248" s="92"/>
      <c r="GR248" s="3"/>
      <c r="GS248" s="101"/>
      <c r="GT248" s="102"/>
      <c r="GU248" s="103"/>
      <c r="GV248" s="97"/>
      <c r="GW248" s="104"/>
      <c r="GY248" s="3"/>
      <c r="HA248" s="99"/>
      <c r="HB248" s="100"/>
      <c r="HC248" s="92"/>
      <c r="HD248" s="3"/>
      <c r="HE248" s="101"/>
      <c r="HF248" s="102"/>
      <c r="HG248" s="103"/>
      <c r="HH248" s="97"/>
      <c r="HI248" s="104"/>
      <c r="HK248" s="3"/>
      <c r="HM248" s="99"/>
      <c r="HN248" s="100"/>
      <c r="HO248" s="92"/>
      <c r="HP248" s="3"/>
      <c r="HQ248" s="101"/>
      <c r="HR248" s="102"/>
      <c r="HS248" s="103"/>
      <c r="HT248" s="97"/>
      <c r="HU248" s="104"/>
      <c r="HW248" s="3"/>
      <c r="HY248" s="99"/>
      <c r="HZ248" s="100"/>
      <c r="IA248" s="92"/>
      <c r="IB248" s="3"/>
      <c r="IC248" s="101"/>
      <c r="ID248" s="102"/>
      <c r="IE248" s="103"/>
      <c r="IF248" s="97"/>
      <c r="IG248" s="104"/>
      <c r="II248" s="3"/>
      <c r="IK248" s="99"/>
      <c r="IL248" s="100"/>
      <c r="IM248" s="92"/>
      <c r="IN248" s="3"/>
      <c r="IO248" s="101"/>
      <c r="IP248" s="102"/>
      <c r="IQ248" s="103"/>
      <c r="IR248" s="97"/>
      <c r="IS248" s="104"/>
      <c r="IU248" s="3"/>
      <c r="IW248" s="99"/>
      <c r="IX248" s="100"/>
      <c r="IY248" s="92"/>
      <c r="IZ248" s="3"/>
      <c r="JA248" s="101"/>
      <c r="JB248" s="102"/>
      <c r="JC248" s="103"/>
      <c r="JD248" s="97"/>
      <c r="JE248" s="104"/>
      <c r="JG248" s="3"/>
      <c r="JI248" s="99"/>
      <c r="JJ248" s="100"/>
      <c r="JK248" s="92"/>
      <c r="JL248" s="3"/>
      <c r="JM248" s="101"/>
      <c r="JN248" s="102"/>
      <c r="JO248" s="103"/>
      <c r="JP248" s="97"/>
      <c r="JQ248" s="104"/>
      <c r="JS248" s="3"/>
      <c r="JU248" s="99"/>
      <c r="JV248" s="100"/>
      <c r="JW248" s="92"/>
      <c r="JX248" s="3"/>
      <c r="JY248" s="101"/>
      <c r="JZ248" s="102"/>
      <c r="KA248" s="103"/>
      <c r="KB248" s="97"/>
      <c r="KC248" s="104"/>
      <c r="KE248" s="3"/>
    </row>
    <row r="249" spans="1:291" ht="13.5" customHeight="1">
      <c r="A249" s="16"/>
      <c r="E249" s="99"/>
      <c r="F249" s="100"/>
      <c r="G249" s="92"/>
      <c r="H249" s="3"/>
      <c r="I249" s="101"/>
      <c r="J249" s="102"/>
      <c r="K249" s="103"/>
      <c r="L249" s="97"/>
      <c r="M249" s="104"/>
      <c r="O249" s="3"/>
      <c r="Q249" s="99"/>
      <c r="R249" s="100"/>
      <c r="S249" s="92"/>
      <c r="T249" s="3"/>
      <c r="U249" s="101"/>
      <c r="V249" s="102"/>
      <c r="W249" s="103"/>
      <c r="X249" s="97"/>
      <c r="Y249" s="104"/>
      <c r="AA249" s="3"/>
      <c r="AC249" s="99"/>
      <c r="AD249" s="100"/>
      <c r="AE249" s="92"/>
      <c r="AF249" s="3"/>
      <c r="AG249" s="101"/>
      <c r="AH249" s="102"/>
      <c r="AI249" s="103"/>
      <c r="AJ249" s="97"/>
      <c r="AK249" s="104"/>
      <c r="AM249" s="3"/>
      <c r="AO249" s="99"/>
      <c r="AP249" s="100"/>
      <c r="AQ249" s="92"/>
      <c r="AR249" s="3"/>
      <c r="AS249" s="101"/>
      <c r="AT249" s="102"/>
      <c r="AU249" s="103"/>
      <c r="AV249" s="97"/>
      <c r="AW249" s="104"/>
      <c r="AY249" s="3"/>
      <c r="BA249" s="99"/>
      <c r="BB249" s="100"/>
      <c r="BC249" s="92"/>
      <c r="BD249" s="3"/>
      <c r="BE249" s="101"/>
      <c r="BF249" s="102"/>
      <c r="BG249" s="103"/>
      <c r="BH249" s="97"/>
      <c r="BI249" s="104"/>
      <c r="BK249" s="3"/>
      <c r="BM249" s="99"/>
      <c r="BN249" s="100"/>
      <c r="BO249" s="92"/>
      <c r="BP249" s="3"/>
      <c r="BQ249" s="101"/>
      <c r="BR249" s="102"/>
      <c r="BS249" s="103"/>
      <c r="BT249" s="97"/>
      <c r="BU249" s="104"/>
      <c r="BW249" s="3"/>
      <c r="BY249" s="99"/>
      <c r="BZ249" s="100"/>
      <c r="CA249" s="92"/>
      <c r="CB249" s="3"/>
      <c r="CC249" s="101"/>
      <c r="CD249" s="102"/>
      <c r="CE249" s="103"/>
      <c r="CF249" s="97"/>
      <c r="CG249" s="104"/>
      <c r="CI249" s="3"/>
      <c r="CK249" s="99"/>
      <c r="CL249" s="100"/>
      <c r="CM249" s="92"/>
      <c r="CN249" s="3"/>
      <c r="CO249" s="101"/>
      <c r="CP249" s="102"/>
      <c r="CQ249" s="103"/>
      <c r="CR249" s="97"/>
      <c r="CS249" s="104"/>
      <c r="CU249" s="3"/>
      <c r="CW249" s="99"/>
      <c r="CX249" s="100"/>
      <c r="CY249" s="92"/>
      <c r="CZ249" s="3"/>
      <c r="DA249" s="101"/>
      <c r="DB249" s="102"/>
      <c r="DC249" s="103"/>
      <c r="DD249" s="97"/>
      <c r="DE249" s="104"/>
      <c r="DG249" s="3"/>
      <c r="DI249" s="99"/>
      <c r="DJ249" s="100"/>
      <c r="DK249" s="92"/>
      <c r="DL249" s="3"/>
      <c r="DM249" s="101"/>
      <c r="DN249" s="102"/>
      <c r="DO249" s="103"/>
      <c r="DP249" s="97"/>
      <c r="DQ249" s="104"/>
      <c r="DS249" s="3"/>
      <c r="DU249" s="99"/>
      <c r="DV249" s="100"/>
      <c r="DW249" s="92"/>
      <c r="DX249" s="3"/>
      <c r="DY249" s="101"/>
      <c r="DZ249" s="102"/>
      <c r="EA249" s="103"/>
      <c r="EB249" s="97"/>
      <c r="EC249" s="104"/>
      <c r="EE249" s="3"/>
      <c r="EG249" s="90" t="str">
        <f t="shared" si="593"/>
        <v/>
      </c>
      <c r="EH249" s="91" t="str">
        <f t="shared" si="594"/>
        <v/>
      </c>
      <c r="EI249" s="92" t="str">
        <f t="shared" si="595"/>
        <v/>
      </c>
      <c r="EJ249" s="93" t="str">
        <f t="shared" si="596"/>
        <v/>
      </c>
      <c r="EK249" s="94" t="str">
        <f t="shared" si="597"/>
        <v/>
      </c>
      <c r="EL249" s="95" t="str">
        <f t="shared" si="598"/>
        <v/>
      </c>
      <c r="EM249" s="96" t="str">
        <f t="shared" si="599"/>
        <v/>
      </c>
      <c r="EN249" s="97" t="str">
        <f t="shared" si="600"/>
        <v/>
      </c>
      <c r="EO249" s="98" t="str">
        <f t="shared" si="601"/>
        <v/>
      </c>
      <c r="EQ249" s="89"/>
      <c r="ES249" s="99"/>
      <c r="ET249" s="100"/>
      <c r="EU249" s="92"/>
      <c r="EV249" s="3"/>
      <c r="EW249" s="101"/>
      <c r="EX249" s="102"/>
      <c r="EY249" s="103"/>
      <c r="EZ249" s="97"/>
      <c r="FA249" s="104"/>
      <c r="FC249" s="3"/>
      <c r="FE249" s="99"/>
      <c r="FF249" s="100"/>
      <c r="FG249" s="92"/>
      <c r="FH249" s="3"/>
      <c r="FI249" s="101"/>
      <c r="FJ249" s="102"/>
      <c r="FK249" s="103"/>
      <c r="FL249" s="97"/>
      <c r="FM249" s="104"/>
      <c r="FO249" s="3"/>
      <c r="FQ249" s="90" t="str">
        <f>IF(FU249="","",#REF!)</f>
        <v/>
      </c>
      <c r="FR249" s="91" t="str">
        <f t="shared" si="602"/>
        <v/>
      </c>
      <c r="FS249" s="92"/>
      <c r="FT249" s="93"/>
      <c r="FU249" s="94" t="str">
        <f t="shared" si="603"/>
        <v/>
      </c>
      <c r="FV249" s="95" t="str">
        <f t="shared" si="604"/>
        <v/>
      </c>
      <c r="FW249" s="96" t="str">
        <f t="shared" si="605"/>
        <v/>
      </c>
      <c r="FX249" s="97" t="str">
        <f t="shared" si="606"/>
        <v/>
      </c>
      <c r="FY249" s="98" t="str">
        <f t="shared" si="607"/>
        <v/>
      </c>
      <c r="GA249" s="89"/>
      <c r="GB249" s="158"/>
      <c r="GC249" s="99"/>
      <c r="GD249" s="100"/>
      <c r="GE249" s="92"/>
      <c r="GF249" s="3"/>
      <c r="GG249" s="101"/>
      <c r="GH249" s="102"/>
      <c r="GI249" s="103"/>
      <c r="GJ249" s="97"/>
      <c r="GK249" s="104"/>
      <c r="GM249" s="3"/>
      <c r="GO249" s="99"/>
      <c r="GP249" s="100"/>
      <c r="GQ249" s="92"/>
      <c r="GR249" s="3"/>
      <c r="GS249" s="101"/>
      <c r="GT249" s="102"/>
      <c r="GU249" s="103"/>
      <c r="GV249" s="97"/>
      <c r="GW249" s="104"/>
      <c r="GY249" s="3"/>
      <c r="HA249" s="99"/>
      <c r="HB249" s="100"/>
      <c r="HC249" s="92"/>
      <c r="HD249" s="3"/>
      <c r="HE249" s="101"/>
      <c r="HF249" s="102"/>
      <c r="HG249" s="103"/>
      <c r="HH249" s="97"/>
      <c r="HI249" s="104"/>
      <c r="HK249" s="3"/>
      <c r="HM249" s="99"/>
      <c r="HN249" s="100"/>
      <c r="HO249" s="92"/>
      <c r="HP249" s="3"/>
      <c r="HQ249" s="101"/>
      <c r="HR249" s="102"/>
      <c r="HS249" s="103"/>
      <c r="HT249" s="97"/>
      <c r="HU249" s="104"/>
      <c r="HW249" s="3"/>
      <c r="HY249" s="99"/>
      <c r="HZ249" s="100"/>
      <c r="IA249" s="92"/>
      <c r="IB249" s="3"/>
      <c r="IC249" s="101"/>
      <c r="ID249" s="102"/>
      <c r="IE249" s="103"/>
      <c r="IF249" s="97"/>
      <c r="IG249" s="104"/>
      <c r="II249" s="3"/>
      <c r="IK249" s="99"/>
      <c r="IL249" s="100"/>
      <c r="IM249" s="92"/>
      <c r="IN249" s="3"/>
      <c r="IO249" s="101"/>
      <c r="IP249" s="102"/>
      <c r="IQ249" s="103"/>
      <c r="IR249" s="97"/>
      <c r="IS249" s="104"/>
      <c r="IU249" s="3"/>
      <c r="IW249" s="99"/>
      <c r="IX249" s="100"/>
      <c r="IY249" s="92"/>
      <c r="IZ249" s="3"/>
      <c r="JA249" s="101"/>
      <c r="JB249" s="102"/>
      <c r="JC249" s="103"/>
      <c r="JD249" s="97"/>
      <c r="JE249" s="104"/>
      <c r="JG249" s="3"/>
      <c r="JI249" s="99"/>
      <c r="JJ249" s="100"/>
      <c r="JK249" s="92"/>
      <c r="JL249" s="3"/>
      <c r="JM249" s="101"/>
      <c r="JN249" s="102"/>
      <c r="JO249" s="103"/>
      <c r="JP249" s="97"/>
      <c r="JQ249" s="104"/>
      <c r="JS249" s="3"/>
      <c r="JU249" s="99"/>
      <c r="JV249" s="100"/>
      <c r="JW249" s="92"/>
      <c r="JX249" s="3"/>
      <c r="JY249" s="101"/>
      <c r="JZ249" s="102"/>
      <c r="KA249" s="103"/>
      <c r="KB249" s="97"/>
      <c r="KC249" s="104"/>
      <c r="KE249" s="3"/>
    </row>
    <row r="250" spans="1:291" ht="13.5" customHeight="1">
      <c r="A250" s="16"/>
      <c r="E250" s="99"/>
      <c r="F250" s="100"/>
      <c r="G250" s="92"/>
      <c r="H250" s="3"/>
      <c r="I250" s="101"/>
      <c r="J250" s="102"/>
      <c r="K250" s="103"/>
      <c r="L250" s="97"/>
      <c r="M250" s="104"/>
      <c r="O250" s="3"/>
      <c r="Q250" s="99"/>
      <c r="R250" s="100"/>
      <c r="S250" s="92"/>
      <c r="T250" s="3"/>
      <c r="U250" s="101"/>
      <c r="V250" s="102"/>
      <c r="W250" s="103"/>
      <c r="X250" s="97"/>
      <c r="Y250" s="104"/>
      <c r="AA250" s="3"/>
      <c r="AC250" s="99"/>
      <c r="AD250" s="100"/>
      <c r="AE250" s="92"/>
      <c r="AF250" s="3"/>
      <c r="AG250" s="101"/>
      <c r="AH250" s="102"/>
      <c r="AI250" s="103"/>
      <c r="AJ250" s="97"/>
      <c r="AK250" s="104"/>
      <c r="AM250" s="3"/>
      <c r="AO250" s="99"/>
      <c r="AP250" s="100"/>
      <c r="AQ250" s="92"/>
      <c r="AR250" s="3"/>
      <c r="AS250" s="101"/>
      <c r="AT250" s="102"/>
      <c r="AU250" s="103"/>
      <c r="AV250" s="97"/>
      <c r="AW250" s="104"/>
      <c r="AY250" s="3"/>
      <c r="BA250" s="99"/>
      <c r="BB250" s="100"/>
      <c r="BC250" s="92"/>
      <c r="BD250" s="3"/>
      <c r="BE250" s="101"/>
      <c r="BF250" s="102"/>
      <c r="BG250" s="103"/>
      <c r="BH250" s="97"/>
      <c r="BI250" s="104"/>
      <c r="BK250" s="3"/>
      <c r="BM250" s="99"/>
      <c r="BN250" s="100"/>
      <c r="BO250" s="92"/>
      <c r="BP250" s="3"/>
      <c r="BQ250" s="101"/>
      <c r="BR250" s="102"/>
      <c r="BS250" s="103"/>
      <c r="BT250" s="97"/>
      <c r="BU250" s="104"/>
      <c r="BW250" s="3"/>
      <c r="BY250" s="99"/>
      <c r="BZ250" s="100"/>
      <c r="CA250" s="92"/>
      <c r="CB250" s="3"/>
      <c r="CC250" s="101"/>
      <c r="CD250" s="102"/>
      <c r="CE250" s="103"/>
      <c r="CF250" s="97"/>
      <c r="CG250" s="104"/>
      <c r="CI250" s="3"/>
      <c r="CK250" s="99"/>
      <c r="CL250" s="100"/>
      <c r="CM250" s="92"/>
      <c r="CN250" s="3"/>
      <c r="CO250" s="101"/>
      <c r="CP250" s="102"/>
      <c r="CQ250" s="103"/>
      <c r="CR250" s="97"/>
      <c r="CS250" s="104"/>
      <c r="CU250" s="3"/>
      <c r="CW250" s="99"/>
      <c r="CX250" s="100"/>
      <c r="CY250" s="92"/>
      <c r="CZ250" s="3"/>
      <c r="DA250" s="101"/>
      <c r="DB250" s="102"/>
      <c r="DC250" s="103"/>
      <c r="DD250" s="97"/>
      <c r="DE250" s="104"/>
      <c r="DG250" s="3"/>
      <c r="DI250" s="99"/>
      <c r="DJ250" s="100"/>
      <c r="DK250" s="92"/>
      <c r="DL250" s="3"/>
      <c r="DM250" s="101"/>
      <c r="DN250" s="102"/>
      <c r="DO250" s="103"/>
      <c r="DP250" s="97"/>
      <c r="DQ250" s="104"/>
      <c r="DS250" s="3"/>
      <c r="DU250" s="99"/>
      <c r="DV250" s="100"/>
      <c r="DW250" s="92"/>
      <c r="DX250" s="3"/>
      <c r="DY250" s="101"/>
      <c r="DZ250" s="102"/>
      <c r="EA250" s="103"/>
      <c r="EB250" s="97"/>
      <c r="EC250" s="104"/>
      <c r="EE250" s="3"/>
      <c r="EG250" s="90" t="str">
        <f t="shared" ref="EG250:EG281" si="641">IF(EK250="","",EG$3)</f>
        <v/>
      </c>
      <c r="EH250" s="91" t="str">
        <f t="shared" ref="EH250:EH281" si="642">IF(EK250="","",EG$1)</f>
        <v/>
      </c>
      <c r="EI250" s="92" t="str">
        <f t="shared" ref="EI250:EI281" si="643">IF(EK250="","",EG$2)</f>
        <v/>
      </c>
      <c r="EJ250" s="93" t="str">
        <f t="shared" ref="EJ250:EJ281" si="644">IF(EK250="","",EG$3)</f>
        <v/>
      </c>
      <c r="EK250" s="94" t="str">
        <f t="shared" ref="EK250:EK281" si="645">IF(ER250="","",IF(ISNUMBER(SEARCH(":",ER250)),MID(ER250,FIND(":",ER250)+2,FIND("(",ER250)-FIND(":",ER250)-3),LEFT(ER250,FIND("(",ER250)-2)))</f>
        <v/>
      </c>
      <c r="EL250" s="95" t="str">
        <f t="shared" ref="EL250:EL281" si="646">IF(ER250="","",MID(ER250,FIND("(",ER250)+1,4))</f>
        <v/>
      </c>
      <c r="EM250" s="96" t="str">
        <f t="shared" ref="EM250:EM281" si="647">IF(ISNUMBER(SEARCH("*female*",ER250)),"female",IF(ISNUMBER(SEARCH("*male*",ER250)),"male",""))</f>
        <v/>
      </c>
      <c r="EN250" s="97" t="str">
        <f t="shared" ref="EN250:EN281" si="648">IF(ER250="","",IF(ISERROR(MID(ER250,FIND("male,",ER250)+6,(FIND(")",ER250)-(FIND("male,",ER250)+6))))=TRUE,"missing/error",MID(ER250,FIND("male,",ER250)+6,(FIND(")",ER250)-(FIND("male,",ER250)+6)))))</f>
        <v/>
      </c>
      <c r="EO250" s="98" t="str">
        <f t="shared" ref="EO250:EO281" si="649">IF(EK250="","",(MID(EK250,(SEARCH("^^",SUBSTITUTE(EK250," ","^^",LEN(EK250)-LEN(SUBSTITUTE(EK250," ","")))))+1,99)&amp;"_"&amp;LEFT(EK250,FIND(" ",EK250)-1)&amp;"_"&amp;EL250))</f>
        <v/>
      </c>
      <c r="EQ250" s="89"/>
      <c r="ES250" s="99"/>
      <c r="ET250" s="100"/>
      <c r="EU250" s="92"/>
      <c r="EV250" s="3"/>
      <c r="EW250" s="101"/>
      <c r="EX250" s="102"/>
      <c r="EY250" s="103"/>
      <c r="EZ250" s="97"/>
      <c r="FA250" s="104"/>
      <c r="FC250" s="3"/>
      <c r="FE250" s="99"/>
      <c r="FF250" s="100"/>
      <c r="FG250" s="92"/>
      <c r="FH250" s="3"/>
      <c r="FI250" s="101"/>
      <c r="FJ250" s="102"/>
      <c r="FK250" s="103"/>
      <c r="FL250" s="97"/>
      <c r="FM250" s="104"/>
      <c r="FO250" s="3"/>
      <c r="FQ250" s="90" t="str">
        <f>IF(FU250="","",#REF!)</f>
        <v/>
      </c>
      <c r="FR250" s="91" t="str">
        <f t="shared" ref="FR250:FR279" si="650">IF(FU250="","",FQ$1)</f>
        <v/>
      </c>
      <c r="FS250" s="92"/>
      <c r="FT250" s="93"/>
      <c r="FU250" s="94" t="str">
        <f t="shared" ref="FU250:FU279" si="651">IF(GB250="","",IF(ISNUMBER(SEARCH(":",GB250)),MID(GB250,FIND(":",GB250)+2,FIND("(",GB250)-FIND(":",GB250)-3),LEFT(GB250,FIND("(",GB250)-2)))</f>
        <v/>
      </c>
      <c r="FV250" s="95" t="str">
        <f t="shared" ref="FV250:FV279" si="652">IF(GB250="","",MID(GB250,FIND("(",GB250)+1,4))</f>
        <v/>
      </c>
      <c r="FW250" s="96" t="str">
        <f t="shared" ref="FW250:FW279" si="653">IF(ISNUMBER(SEARCH("*female*",GB250)),"female",IF(ISNUMBER(SEARCH("*male*",GB250)),"male",""))</f>
        <v/>
      </c>
      <c r="FX250" s="97" t="str">
        <f t="shared" ref="FX250:FX279" si="654">IF(GB250="","",IF(ISERROR(MID(GB250,FIND("male,",GB250)+6,(FIND(")",GB250)-(FIND("male,",GB250)+6))))=TRUE,"missing/error",MID(GB250,FIND("male,",GB250)+6,(FIND(")",GB250)-(FIND("male,",GB250)+6)))))</f>
        <v/>
      </c>
      <c r="FY250" s="98" t="str">
        <f t="shared" ref="FY250:FY279" si="655">IF(FU250="","",(MID(FU250,(SEARCH("^^",SUBSTITUTE(FU250," ","^^",LEN(FU250)-LEN(SUBSTITUTE(FU250," ","")))))+1,99)&amp;"_"&amp;LEFT(FU250,FIND(" ",FU250)-1)&amp;"_"&amp;FV250))</f>
        <v/>
      </c>
      <c r="GA250" s="89"/>
      <c r="GB250" s="158"/>
      <c r="GC250" s="99"/>
      <c r="GD250" s="100"/>
      <c r="GE250" s="92"/>
      <c r="GF250" s="3"/>
      <c r="GG250" s="101"/>
      <c r="GH250" s="102"/>
      <c r="GI250" s="103"/>
      <c r="GJ250" s="97"/>
      <c r="GK250" s="104"/>
      <c r="GM250" s="3"/>
      <c r="GO250" s="99"/>
      <c r="GP250" s="100"/>
      <c r="GQ250" s="92"/>
      <c r="GR250" s="3"/>
      <c r="GS250" s="101"/>
      <c r="GT250" s="102"/>
      <c r="GU250" s="103"/>
      <c r="GV250" s="97"/>
      <c r="GW250" s="104"/>
      <c r="GY250" s="3"/>
      <c r="HA250" s="99"/>
      <c r="HB250" s="100"/>
      <c r="HC250" s="92"/>
      <c r="HD250" s="3"/>
      <c r="HE250" s="101"/>
      <c r="HF250" s="102"/>
      <c r="HG250" s="103"/>
      <c r="HH250" s="97"/>
      <c r="HI250" s="104"/>
      <c r="HK250" s="3"/>
      <c r="HM250" s="99"/>
      <c r="HN250" s="100"/>
      <c r="HO250" s="92"/>
      <c r="HP250" s="3"/>
      <c r="HQ250" s="101"/>
      <c r="HR250" s="102"/>
      <c r="HS250" s="103"/>
      <c r="HT250" s="97"/>
      <c r="HU250" s="104"/>
      <c r="HW250" s="3"/>
      <c r="HY250" s="99"/>
      <c r="HZ250" s="100"/>
      <c r="IA250" s="92"/>
      <c r="IB250" s="3"/>
      <c r="IC250" s="101"/>
      <c r="ID250" s="102"/>
      <c r="IE250" s="103"/>
      <c r="IF250" s="97"/>
      <c r="IG250" s="104"/>
      <c r="II250" s="3"/>
      <c r="IK250" s="99"/>
      <c r="IL250" s="100"/>
      <c r="IM250" s="92"/>
      <c r="IN250" s="3"/>
      <c r="IO250" s="101"/>
      <c r="IP250" s="102"/>
      <c r="IQ250" s="103"/>
      <c r="IR250" s="97"/>
      <c r="IS250" s="104"/>
      <c r="IU250" s="3"/>
      <c r="IW250" s="99"/>
      <c r="IX250" s="100"/>
      <c r="IY250" s="92"/>
      <c r="IZ250" s="3"/>
      <c r="JA250" s="101"/>
      <c r="JB250" s="102"/>
      <c r="JC250" s="103"/>
      <c r="JD250" s="97"/>
      <c r="JE250" s="104"/>
      <c r="JG250" s="3"/>
      <c r="JI250" s="99"/>
      <c r="JJ250" s="100"/>
      <c r="JK250" s="92"/>
      <c r="JL250" s="3"/>
      <c r="JM250" s="101"/>
      <c r="JN250" s="102"/>
      <c r="JO250" s="103"/>
      <c r="JP250" s="97"/>
      <c r="JQ250" s="104"/>
      <c r="JS250" s="3"/>
      <c r="JU250" s="99"/>
      <c r="JV250" s="100"/>
      <c r="JW250" s="92"/>
      <c r="JX250" s="3"/>
      <c r="JY250" s="101"/>
      <c r="JZ250" s="102"/>
      <c r="KA250" s="103"/>
      <c r="KB250" s="97"/>
      <c r="KC250" s="104"/>
      <c r="KE250" s="3"/>
    </row>
    <row r="251" spans="1:291" ht="13.5" customHeight="1">
      <c r="A251" s="16"/>
      <c r="E251" s="99"/>
      <c r="F251" s="100"/>
      <c r="G251" s="92"/>
      <c r="H251" s="3"/>
      <c r="I251" s="101"/>
      <c r="J251" s="102"/>
      <c r="K251" s="103"/>
      <c r="L251" s="97"/>
      <c r="M251" s="104"/>
      <c r="O251" s="3"/>
      <c r="Q251" s="99"/>
      <c r="R251" s="100"/>
      <c r="S251" s="92"/>
      <c r="T251" s="3"/>
      <c r="U251" s="101"/>
      <c r="V251" s="102"/>
      <c r="W251" s="103"/>
      <c r="X251" s="97"/>
      <c r="Y251" s="104"/>
      <c r="AA251" s="3"/>
      <c r="AC251" s="99"/>
      <c r="AD251" s="100"/>
      <c r="AE251" s="92"/>
      <c r="AF251" s="3"/>
      <c r="AG251" s="101"/>
      <c r="AH251" s="102"/>
      <c r="AI251" s="103"/>
      <c r="AJ251" s="97"/>
      <c r="AK251" s="104"/>
      <c r="AM251" s="3"/>
      <c r="AO251" s="99"/>
      <c r="AP251" s="100"/>
      <c r="AQ251" s="92"/>
      <c r="AR251" s="3"/>
      <c r="AS251" s="101"/>
      <c r="AT251" s="102"/>
      <c r="AU251" s="103"/>
      <c r="AV251" s="97"/>
      <c r="AW251" s="104"/>
      <c r="AY251" s="3"/>
      <c r="BA251" s="99"/>
      <c r="BB251" s="100"/>
      <c r="BC251" s="92"/>
      <c r="BD251" s="3"/>
      <c r="BE251" s="101"/>
      <c r="BF251" s="102"/>
      <c r="BG251" s="103"/>
      <c r="BH251" s="97"/>
      <c r="BI251" s="104"/>
      <c r="BK251" s="3"/>
      <c r="BM251" s="99"/>
      <c r="BN251" s="100"/>
      <c r="BO251" s="92"/>
      <c r="BP251" s="3"/>
      <c r="BQ251" s="101"/>
      <c r="BR251" s="102"/>
      <c r="BS251" s="103"/>
      <c r="BT251" s="97"/>
      <c r="BU251" s="104"/>
      <c r="BW251" s="3"/>
      <c r="BY251" s="99"/>
      <c r="BZ251" s="100"/>
      <c r="CA251" s="92"/>
      <c r="CB251" s="3"/>
      <c r="CC251" s="101"/>
      <c r="CD251" s="102"/>
      <c r="CE251" s="103"/>
      <c r="CF251" s="97"/>
      <c r="CG251" s="104"/>
      <c r="CI251" s="3"/>
      <c r="CK251" s="99"/>
      <c r="CL251" s="100"/>
      <c r="CM251" s="92"/>
      <c r="CN251" s="3"/>
      <c r="CO251" s="101"/>
      <c r="CP251" s="102"/>
      <c r="CQ251" s="103"/>
      <c r="CR251" s="97"/>
      <c r="CS251" s="104"/>
      <c r="CU251" s="3"/>
      <c r="CW251" s="99"/>
      <c r="CX251" s="100"/>
      <c r="CY251" s="92"/>
      <c r="CZ251" s="3"/>
      <c r="DA251" s="101"/>
      <c r="DB251" s="102"/>
      <c r="DC251" s="103"/>
      <c r="DD251" s="97"/>
      <c r="DE251" s="104"/>
      <c r="DG251" s="3"/>
      <c r="DI251" s="99"/>
      <c r="DJ251" s="100"/>
      <c r="DK251" s="92"/>
      <c r="DL251" s="3"/>
      <c r="DM251" s="101"/>
      <c r="DN251" s="102"/>
      <c r="DO251" s="103"/>
      <c r="DP251" s="97"/>
      <c r="DQ251" s="104"/>
      <c r="DS251" s="3"/>
      <c r="DU251" s="99"/>
      <c r="DV251" s="100"/>
      <c r="DW251" s="92"/>
      <c r="DX251" s="3"/>
      <c r="DY251" s="101"/>
      <c r="DZ251" s="102"/>
      <c r="EA251" s="103"/>
      <c r="EB251" s="97"/>
      <c r="EC251" s="104"/>
      <c r="EE251" s="3"/>
      <c r="EG251" s="90" t="str">
        <f t="shared" si="641"/>
        <v/>
      </c>
      <c r="EH251" s="91" t="str">
        <f t="shared" si="642"/>
        <v/>
      </c>
      <c r="EI251" s="92" t="str">
        <f t="shared" si="643"/>
        <v/>
      </c>
      <c r="EJ251" s="93" t="str">
        <f t="shared" si="644"/>
        <v/>
      </c>
      <c r="EK251" s="94" t="str">
        <f t="shared" si="645"/>
        <v/>
      </c>
      <c r="EL251" s="95" t="str">
        <f t="shared" si="646"/>
        <v/>
      </c>
      <c r="EM251" s="96" t="str">
        <f t="shared" si="647"/>
        <v/>
      </c>
      <c r="EN251" s="97" t="str">
        <f t="shared" si="648"/>
        <v/>
      </c>
      <c r="EO251" s="98" t="str">
        <f t="shared" si="649"/>
        <v/>
      </c>
      <c r="EQ251" s="89"/>
      <c r="ES251" s="99"/>
      <c r="ET251" s="100"/>
      <c r="EU251" s="92"/>
      <c r="EV251" s="3"/>
      <c r="EW251" s="101"/>
      <c r="EX251" s="102"/>
      <c r="EY251" s="103"/>
      <c r="EZ251" s="97"/>
      <c r="FA251" s="104"/>
      <c r="FC251" s="3"/>
      <c r="FE251" s="99"/>
      <c r="FF251" s="100"/>
      <c r="FG251" s="92"/>
      <c r="FH251" s="3"/>
      <c r="FI251" s="101"/>
      <c r="FJ251" s="102"/>
      <c r="FK251" s="103"/>
      <c r="FL251" s="97"/>
      <c r="FM251" s="104"/>
      <c r="FO251" s="3"/>
      <c r="FQ251" s="90" t="str">
        <f>IF(FU251="","",#REF!)</f>
        <v/>
      </c>
      <c r="FR251" s="91" t="str">
        <f t="shared" si="650"/>
        <v/>
      </c>
      <c r="FS251" s="92"/>
      <c r="FT251" s="93"/>
      <c r="FU251" s="94" t="str">
        <f t="shared" si="651"/>
        <v/>
      </c>
      <c r="FV251" s="95" t="str">
        <f t="shared" si="652"/>
        <v/>
      </c>
      <c r="FW251" s="96" t="str">
        <f t="shared" si="653"/>
        <v/>
      </c>
      <c r="FX251" s="97" t="str">
        <f t="shared" si="654"/>
        <v/>
      </c>
      <c r="FY251" s="98" t="str">
        <f t="shared" si="655"/>
        <v/>
      </c>
      <c r="GA251" s="89"/>
      <c r="GB251" s="158"/>
      <c r="GC251" s="99"/>
      <c r="GD251" s="100"/>
      <c r="GE251" s="92"/>
      <c r="GF251" s="3"/>
      <c r="GG251" s="101"/>
      <c r="GH251" s="102"/>
      <c r="GI251" s="103"/>
      <c r="GJ251" s="97"/>
      <c r="GK251" s="104"/>
      <c r="GM251" s="3"/>
      <c r="GO251" s="99"/>
      <c r="GP251" s="100"/>
      <c r="GQ251" s="92"/>
      <c r="GR251" s="3"/>
      <c r="GS251" s="101"/>
      <c r="GT251" s="102"/>
      <c r="GU251" s="103"/>
      <c r="GV251" s="97"/>
      <c r="GW251" s="104"/>
      <c r="GY251" s="3"/>
      <c r="HA251" s="99"/>
      <c r="HB251" s="100"/>
      <c r="HC251" s="92"/>
      <c r="HD251" s="3"/>
      <c r="HE251" s="101"/>
      <c r="HF251" s="102"/>
      <c r="HG251" s="103"/>
      <c r="HH251" s="97"/>
      <c r="HI251" s="104"/>
      <c r="HK251" s="3"/>
      <c r="HM251" s="99"/>
      <c r="HN251" s="100"/>
      <c r="HO251" s="92"/>
      <c r="HP251" s="3"/>
      <c r="HQ251" s="101"/>
      <c r="HR251" s="102"/>
      <c r="HS251" s="103"/>
      <c r="HT251" s="97"/>
      <c r="HU251" s="104"/>
      <c r="HW251" s="3"/>
      <c r="HY251" s="99"/>
      <c r="HZ251" s="100"/>
      <c r="IA251" s="92"/>
      <c r="IB251" s="3"/>
      <c r="IC251" s="101"/>
      <c r="ID251" s="102"/>
      <c r="IE251" s="103"/>
      <c r="IF251" s="97"/>
      <c r="IG251" s="104"/>
      <c r="II251" s="3"/>
      <c r="IK251" s="99"/>
      <c r="IL251" s="100"/>
      <c r="IM251" s="92"/>
      <c r="IN251" s="3"/>
      <c r="IO251" s="101"/>
      <c r="IP251" s="102"/>
      <c r="IQ251" s="103"/>
      <c r="IR251" s="97"/>
      <c r="IS251" s="104"/>
      <c r="IU251" s="3"/>
      <c r="IW251" s="99"/>
      <c r="IX251" s="100"/>
      <c r="IY251" s="92"/>
      <c r="IZ251" s="3"/>
      <c r="JA251" s="101"/>
      <c r="JB251" s="102"/>
      <c r="JC251" s="103"/>
      <c r="JD251" s="97"/>
      <c r="JE251" s="104"/>
      <c r="JG251" s="3"/>
      <c r="JI251" s="99"/>
      <c r="JJ251" s="100"/>
      <c r="JK251" s="92"/>
      <c r="JL251" s="3"/>
      <c r="JM251" s="101"/>
      <c r="JN251" s="102"/>
      <c r="JO251" s="103"/>
      <c r="JP251" s="97"/>
      <c r="JQ251" s="104"/>
      <c r="JS251" s="3"/>
      <c r="JU251" s="99"/>
      <c r="JV251" s="100"/>
      <c r="JW251" s="92"/>
      <c r="JX251" s="3"/>
      <c r="JY251" s="101"/>
      <c r="JZ251" s="102"/>
      <c r="KA251" s="103"/>
      <c r="KB251" s="97"/>
      <c r="KC251" s="104"/>
      <c r="KE251" s="3"/>
    </row>
    <row r="252" spans="1:291" ht="13.5" customHeight="1">
      <c r="A252" s="16"/>
      <c r="E252" s="99"/>
      <c r="F252" s="100"/>
      <c r="G252" s="92"/>
      <c r="H252" s="3"/>
      <c r="I252" s="101"/>
      <c r="J252" s="102"/>
      <c r="K252" s="103"/>
      <c r="L252" s="97"/>
      <c r="M252" s="104"/>
      <c r="O252" s="3"/>
      <c r="Q252" s="99"/>
      <c r="R252" s="100"/>
      <c r="S252" s="92"/>
      <c r="T252" s="3"/>
      <c r="U252" s="101"/>
      <c r="V252" s="102"/>
      <c r="W252" s="103"/>
      <c r="X252" s="97"/>
      <c r="Y252" s="104"/>
      <c r="AA252" s="3"/>
      <c r="AC252" s="99"/>
      <c r="AD252" s="100"/>
      <c r="AE252" s="92"/>
      <c r="AF252" s="3"/>
      <c r="AG252" s="101"/>
      <c r="AH252" s="102"/>
      <c r="AI252" s="103"/>
      <c r="AJ252" s="97"/>
      <c r="AK252" s="104"/>
      <c r="AM252" s="3"/>
      <c r="AO252" s="99"/>
      <c r="AP252" s="100"/>
      <c r="AQ252" s="92"/>
      <c r="AR252" s="3"/>
      <c r="AS252" s="101"/>
      <c r="AT252" s="102"/>
      <c r="AU252" s="103"/>
      <c r="AV252" s="97"/>
      <c r="AW252" s="104"/>
      <c r="AY252" s="3"/>
      <c r="BA252" s="99"/>
      <c r="BB252" s="100"/>
      <c r="BC252" s="92"/>
      <c r="BD252" s="3"/>
      <c r="BE252" s="101"/>
      <c r="BF252" s="102"/>
      <c r="BG252" s="103"/>
      <c r="BH252" s="97"/>
      <c r="BI252" s="104"/>
      <c r="BK252" s="3"/>
      <c r="BM252" s="99"/>
      <c r="BN252" s="100"/>
      <c r="BO252" s="92"/>
      <c r="BP252" s="3"/>
      <c r="BQ252" s="101"/>
      <c r="BR252" s="102"/>
      <c r="BS252" s="103"/>
      <c r="BT252" s="97"/>
      <c r="BU252" s="104"/>
      <c r="BW252" s="3"/>
      <c r="BY252" s="99"/>
      <c r="BZ252" s="100"/>
      <c r="CA252" s="92"/>
      <c r="CB252" s="3"/>
      <c r="CC252" s="101"/>
      <c r="CD252" s="102"/>
      <c r="CE252" s="103"/>
      <c r="CF252" s="97"/>
      <c r="CG252" s="104"/>
      <c r="CI252" s="3"/>
      <c r="CK252" s="99"/>
      <c r="CL252" s="100"/>
      <c r="CM252" s="92"/>
      <c r="CN252" s="3"/>
      <c r="CO252" s="101"/>
      <c r="CP252" s="102"/>
      <c r="CQ252" s="103"/>
      <c r="CR252" s="97"/>
      <c r="CS252" s="104"/>
      <c r="CU252" s="3"/>
      <c r="CW252" s="99"/>
      <c r="CX252" s="100"/>
      <c r="CY252" s="92"/>
      <c r="CZ252" s="3"/>
      <c r="DA252" s="101"/>
      <c r="DB252" s="102"/>
      <c r="DC252" s="103"/>
      <c r="DD252" s="97"/>
      <c r="DE252" s="104"/>
      <c r="DG252" s="3"/>
      <c r="DI252" s="99"/>
      <c r="DJ252" s="100"/>
      <c r="DK252" s="92"/>
      <c r="DL252" s="3"/>
      <c r="DM252" s="101"/>
      <c r="DN252" s="102"/>
      <c r="DO252" s="103"/>
      <c r="DP252" s="97"/>
      <c r="DQ252" s="104"/>
      <c r="DS252" s="3"/>
      <c r="DU252" s="99"/>
      <c r="DV252" s="100"/>
      <c r="DW252" s="92"/>
      <c r="DX252" s="3"/>
      <c r="DY252" s="101"/>
      <c r="DZ252" s="102"/>
      <c r="EA252" s="103"/>
      <c r="EB252" s="97"/>
      <c r="EC252" s="104"/>
      <c r="EE252" s="3"/>
      <c r="EG252" s="90" t="str">
        <f t="shared" si="641"/>
        <v/>
      </c>
      <c r="EH252" s="91" t="str">
        <f t="shared" si="642"/>
        <v/>
      </c>
      <c r="EI252" s="92" t="str">
        <f t="shared" si="643"/>
        <v/>
      </c>
      <c r="EJ252" s="93" t="str">
        <f t="shared" si="644"/>
        <v/>
      </c>
      <c r="EK252" s="94" t="str">
        <f t="shared" si="645"/>
        <v/>
      </c>
      <c r="EL252" s="95" t="str">
        <f t="shared" si="646"/>
        <v/>
      </c>
      <c r="EM252" s="96" t="str">
        <f t="shared" si="647"/>
        <v/>
      </c>
      <c r="EN252" s="97" t="str">
        <f t="shared" si="648"/>
        <v/>
      </c>
      <c r="EO252" s="98" t="str">
        <f t="shared" si="649"/>
        <v/>
      </c>
      <c r="EQ252" s="89"/>
      <c r="ES252" s="99"/>
      <c r="ET252" s="100"/>
      <c r="EU252" s="92"/>
      <c r="EV252" s="3"/>
      <c r="EW252" s="101"/>
      <c r="EX252" s="102"/>
      <c r="EY252" s="103"/>
      <c r="EZ252" s="97"/>
      <c r="FA252" s="104"/>
      <c r="FC252" s="3"/>
      <c r="FE252" s="99"/>
      <c r="FF252" s="100"/>
      <c r="FG252" s="92"/>
      <c r="FH252" s="3"/>
      <c r="FI252" s="101"/>
      <c r="FJ252" s="102"/>
      <c r="FK252" s="103"/>
      <c r="FL252" s="97"/>
      <c r="FM252" s="104"/>
      <c r="FO252" s="3"/>
      <c r="FQ252" s="90" t="str">
        <f>IF(FU252="","",#REF!)</f>
        <v/>
      </c>
      <c r="FR252" s="91" t="str">
        <f t="shared" si="650"/>
        <v/>
      </c>
      <c r="FS252" s="92"/>
      <c r="FT252" s="93"/>
      <c r="FU252" s="94" t="str">
        <f t="shared" si="651"/>
        <v/>
      </c>
      <c r="FV252" s="95" t="str">
        <f t="shared" si="652"/>
        <v/>
      </c>
      <c r="FW252" s="96" t="str">
        <f t="shared" si="653"/>
        <v/>
      </c>
      <c r="FX252" s="97" t="str">
        <f t="shared" si="654"/>
        <v/>
      </c>
      <c r="FY252" s="98" t="str">
        <f t="shared" si="655"/>
        <v/>
      </c>
      <c r="GA252" s="89"/>
      <c r="GB252" s="158"/>
      <c r="GC252" s="99"/>
      <c r="GD252" s="100"/>
      <c r="GE252" s="92"/>
      <c r="GF252" s="3"/>
      <c r="GG252" s="101"/>
      <c r="GH252" s="102"/>
      <c r="GI252" s="103"/>
      <c r="GJ252" s="97"/>
      <c r="GK252" s="104"/>
      <c r="GM252" s="3"/>
      <c r="GO252" s="99"/>
      <c r="GP252" s="100"/>
      <c r="GQ252" s="92"/>
      <c r="GR252" s="3"/>
      <c r="GS252" s="101"/>
      <c r="GT252" s="102"/>
      <c r="GU252" s="103"/>
      <c r="GV252" s="97"/>
      <c r="GW252" s="104"/>
      <c r="GY252" s="3"/>
      <c r="HA252" s="99"/>
      <c r="HB252" s="100"/>
      <c r="HC252" s="92"/>
      <c r="HD252" s="3"/>
      <c r="HE252" s="101"/>
      <c r="HF252" s="102"/>
      <c r="HG252" s="103"/>
      <c r="HH252" s="97"/>
      <c r="HI252" s="104"/>
      <c r="HK252" s="3"/>
      <c r="HM252" s="99"/>
      <c r="HN252" s="100"/>
      <c r="HO252" s="92"/>
      <c r="HP252" s="3"/>
      <c r="HQ252" s="101"/>
      <c r="HR252" s="102"/>
      <c r="HS252" s="103"/>
      <c r="HT252" s="97"/>
      <c r="HU252" s="104"/>
      <c r="HW252" s="3"/>
      <c r="HY252" s="99"/>
      <c r="HZ252" s="100"/>
      <c r="IA252" s="92"/>
      <c r="IB252" s="3"/>
      <c r="IC252" s="101"/>
      <c r="ID252" s="102"/>
      <c r="IE252" s="103"/>
      <c r="IF252" s="97"/>
      <c r="IG252" s="104"/>
      <c r="II252" s="3"/>
      <c r="IK252" s="99"/>
      <c r="IL252" s="100"/>
      <c r="IM252" s="92"/>
      <c r="IN252" s="3"/>
      <c r="IO252" s="101"/>
      <c r="IP252" s="102"/>
      <c r="IQ252" s="103"/>
      <c r="IR252" s="97"/>
      <c r="IS252" s="104"/>
      <c r="IU252" s="3"/>
      <c r="IW252" s="99"/>
      <c r="IX252" s="100"/>
      <c r="IY252" s="92"/>
      <c r="IZ252" s="3"/>
      <c r="JA252" s="101"/>
      <c r="JB252" s="102"/>
      <c r="JC252" s="103"/>
      <c r="JD252" s="97"/>
      <c r="JE252" s="104"/>
      <c r="JG252" s="3"/>
      <c r="JI252" s="99"/>
      <c r="JJ252" s="100"/>
      <c r="JK252" s="92"/>
      <c r="JL252" s="3"/>
      <c r="JM252" s="101"/>
      <c r="JN252" s="102"/>
      <c r="JO252" s="103"/>
      <c r="JP252" s="97"/>
      <c r="JQ252" s="104"/>
      <c r="JS252" s="3"/>
      <c r="JU252" s="99"/>
      <c r="JV252" s="100"/>
      <c r="JW252" s="92"/>
      <c r="JX252" s="3"/>
      <c r="JY252" s="101"/>
      <c r="JZ252" s="102"/>
      <c r="KA252" s="103"/>
      <c r="KB252" s="97"/>
      <c r="KC252" s="104"/>
      <c r="KE252" s="3"/>
    </row>
    <row r="253" spans="1:291" ht="13.5" customHeight="1">
      <c r="A253" s="16"/>
      <c r="E253" s="99"/>
      <c r="F253" s="100"/>
      <c r="G253" s="92"/>
      <c r="H253" s="3"/>
      <c r="I253" s="101"/>
      <c r="J253" s="102"/>
      <c r="K253" s="103"/>
      <c r="L253" s="97"/>
      <c r="M253" s="104"/>
      <c r="O253" s="3"/>
      <c r="Q253" s="99"/>
      <c r="R253" s="100"/>
      <c r="S253" s="92"/>
      <c r="T253" s="3"/>
      <c r="U253" s="101"/>
      <c r="V253" s="102"/>
      <c r="W253" s="103"/>
      <c r="X253" s="97"/>
      <c r="Y253" s="104"/>
      <c r="AA253" s="3"/>
      <c r="AC253" s="99"/>
      <c r="AD253" s="100"/>
      <c r="AE253" s="92"/>
      <c r="AF253" s="3"/>
      <c r="AG253" s="101"/>
      <c r="AH253" s="102"/>
      <c r="AI253" s="103"/>
      <c r="AJ253" s="97"/>
      <c r="AK253" s="104"/>
      <c r="AM253" s="3"/>
      <c r="AO253" s="99"/>
      <c r="AP253" s="100"/>
      <c r="AQ253" s="92"/>
      <c r="AR253" s="3"/>
      <c r="AS253" s="101"/>
      <c r="AT253" s="102"/>
      <c r="AU253" s="103"/>
      <c r="AV253" s="97"/>
      <c r="AW253" s="104"/>
      <c r="AY253" s="3"/>
      <c r="BA253" s="99"/>
      <c r="BB253" s="100"/>
      <c r="BC253" s="92"/>
      <c r="BD253" s="3"/>
      <c r="BE253" s="101"/>
      <c r="BF253" s="102"/>
      <c r="BG253" s="103"/>
      <c r="BH253" s="97"/>
      <c r="BI253" s="104"/>
      <c r="BK253" s="3"/>
      <c r="BM253" s="99"/>
      <c r="BN253" s="100"/>
      <c r="BO253" s="92"/>
      <c r="BP253" s="3"/>
      <c r="BQ253" s="101"/>
      <c r="BR253" s="102"/>
      <c r="BS253" s="103"/>
      <c r="BT253" s="97"/>
      <c r="BU253" s="104"/>
      <c r="BW253" s="3"/>
      <c r="BY253" s="99"/>
      <c r="BZ253" s="100"/>
      <c r="CA253" s="92"/>
      <c r="CB253" s="3"/>
      <c r="CC253" s="101"/>
      <c r="CD253" s="102"/>
      <c r="CE253" s="103"/>
      <c r="CF253" s="97"/>
      <c r="CG253" s="104"/>
      <c r="CI253" s="3"/>
      <c r="CK253" s="99"/>
      <c r="CL253" s="100"/>
      <c r="CM253" s="92"/>
      <c r="CN253" s="3"/>
      <c r="CO253" s="101"/>
      <c r="CP253" s="102"/>
      <c r="CQ253" s="103"/>
      <c r="CR253" s="97"/>
      <c r="CS253" s="104"/>
      <c r="CU253" s="3"/>
      <c r="CW253" s="99"/>
      <c r="CX253" s="100"/>
      <c r="CY253" s="92"/>
      <c r="CZ253" s="3"/>
      <c r="DA253" s="101"/>
      <c r="DB253" s="102"/>
      <c r="DC253" s="103"/>
      <c r="DD253" s="97"/>
      <c r="DE253" s="104"/>
      <c r="DG253" s="3"/>
      <c r="DI253" s="99"/>
      <c r="DJ253" s="100"/>
      <c r="DK253" s="92"/>
      <c r="DL253" s="3"/>
      <c r="DM253" s="101"/>
      <c r="DN253" s="102"/>
      <c r="DO253" s="103"/>
      <c r="DP253" s="97"/>
      <c r="DQ253" s="104"/>
      <c r="DS253" s="3"/>
      <c r="DU253" s="99"/>
      <c r="DV253" s="100"/>
      <c r="DW253" s="92"/>
      <c r="DX253" s="3"/>
      <c r="DY253" s="101"/>
      <c r="DZ253" s="102"/>
      <c r="EA253" s="103"/>
      <c r="EB253" s="97"/>
      <c r="EC253" s="104"/>
      <c r="EE253" s="3"/>
      <c r="EG253" s="90" t="str">
        <f t="shared" si="641"/>
        <v/>
      </c>
      <c r="EH253" s="91" t="str">
        <f t="shared" si="642"/>
        <v/>
      </c>
      <c r="EI253" s="92" t="str">
        <f t="shared" si="643"/>
        <v/>
      </c>
      <c r="EJ253" s="93" t="str">
        <f t="shared" si="644"/>
        <v/>
      </c>
      <c r="EK253" s="94" t="str">
        <f t="shared" si="645"/>
        <v/>
      </c>
      <c r="EL253" s="95" t="str">
        <f t="shared" si="646"/>
        <v/>
      </c>
      <c r="EM253" s="96" t="str">
        <f t="shared" si="647"/>
        <v/>
      </c>
      <c r="EN253" s="97" t="str">
        <f t="shared" si="648"/>
        <v/>
      </c>
      <c r="EO253" s="98" t="str">
        <f t="shared" si="649"/>
        <v/>
      </c>
      <c r="EQ253" s="89"/>
      <c r="ES253" s="99"/>
      <c r="ET253" s="100"/>
      <c r="EU253" s="92"/>
      <c r="EV253" s="3"/>
      <c r="EW253" s="101"/>
      <c r="EX253" s="102"/>
      <c r="EY253" s="103"/>
      <c r="EZ253" s="97"/>
      <c r="FA253" s="104"/>
      <c r="FC253" s="3"/>
      <c r="FE253" s="99"/>
      <c r="FF253" s="100"/>
      <c r="FG253" s="92"/>
      <c r="FH253" s="3"/>
      <c r="FI253" s="101"/>
      <c r="FJ253" s="102"/>
      <c r="FK253" s="103"/>
      <c r="FL253" s="97"/>
      <c r="FM253" s="104"/>
      <c r="FO253" s="3"/>
      <c r="FQ253" s="90" t="str">
        <f>IF(FU253="","",#REF!)</f>
        <v/>
      </c>
      <c r="FR253" s="91" t="str">
        <f t="shared" si="650"/>
        <v/>
      </c>
      <c r="FS253" s="92"/>
      <c r="FT253" s="93"/>
      <c r="FU253" s="94" t="str">
        <f t="shared" si="651"/>
        <v/>
      </c>
      <c r="FV253" s="95" t="str">
        <f t="shared" si="652"/>
        <v/>
      </c>
      <c r="FW253" s="96" t="str">
        <f t="shared" si="653"/>
        <v/>
      </c>
      <c r="FX253" s="97" t="str">
        <f t="shared" si="654"/>
        <v/>
      </c>
      <c r="FY253" s="98" t="str">
        <f t="shared" si="655"/>
        <v/>
      </c>
      <c r="GA253" s="89"/>
      <c r="GB253" s="158"/>
      <c r="GC253" s="99"/>
      <c r="GD253" s="100"/>
      <c r="GE253" s="92"/>
      <c r="GF253" s="3"/>
      <c r="GG253" s="101"/>
      <c r="GH253" s="102"/>
      <c r="GI253" s="103"/>
      <c r="GJ253" s="97"/>
      <c r="GK253" s="104"/>
      <c r="GM253" s="3"/>
      <c r="GO253" s="99"/>
      <c r="GP253" s="100"/>
      <c r="GQ253" s="92"/>
      <c r="GR253" s="3"/>
      <c r="GS253" s="101"/>
      <c r="GT253" s="102"/>
      <c r="GU253" s="103"/>
      <c r="GV253" s="97"/>
      <c r="GW253" s="104"/>
      <c r="GY253" s="3"/>
      <c r="HA253" s="99"/>
      <c r="HB253" s="100"/>
      <c r="HC253" s="92"/>
      <c r="HD253" s="3"/>
      <c r="HE253" s="101"/>
      <c r="HF253" s="102"/>
      <c r="HG253" s="103"/>
      <c r="HH253" s="97"/>
      <c r="HI253" s="104"/>
      <c r="HK253" s="3"/>
      <c r="HM253" s="99"/>
      <c r="HN253" s="100"/>
      <c r="HO253" s="92"/>
      <c r="HP253" s="3"/>
      <c r="HQ253" s="101"/>
      <c r="HR253" s="102"/>
      <c r="HS253" s="103"/>
      <c r="HT253" s="97"/>
      <c r="HU253" s="104"/>
      <c r="HW253" s="3"/>
      <c r="HY253" s="99"/>
      <c r="HZ253" s="100"/>
      <c r="IA253" s="92"/>
      <c r="IB253" s="3"/>
      <c r="IC253" s="101"/>
      <c r="ID253" s="102"/>
      <c r="IE253" s="103"/>
      <c r="IF253" s="97"/>
      <c r="IG253" s="104"/>
      <c r="II253" s="3"/>
      <c r="IK253" s="99"/>
      <c r="IL253" s="100"/>
      <c r="IM253" s="92"/>
      <c r="IN253" s="3"/>
      <c r="IO253" s="101"/>
      <c r="IP253" s="102"/>
      <c r="IQ253" s="103"/>
      <c r="IR253" s="97"/>
      <c r="IS253" s="104"/>
      <c r="IU253" s="3"/>
      <c r="IW253" s="99"/>
      <c r="IX253" s="100"/>
      <c r="IY253" s="92"/>
      <c r="IZ253" s="3"/>
      <c r="JA253" s="101"/>
      <c r="JB253" s="102"/>
      <c r="JC253" s="103"/>
      <c r="JD253" s="97"/>
      <c r="JE253" s="104"/>
      <c r="JG253" s="3"/>
      <c r="JI253" s="99"/>
      <c r="JJ253" s="100"/>
      <c r="JK253" s="92"/>
      <c r="JL253" s="3"/>
      <c r="JM253" s="101"/>
      <c r="JN253" s="102"/>
      <c r="JO253" s="103"/>
      <c r="JP253" s="97"/>
      <c r="JQ253" s="104"/>
      <c r="JS253" s="3"/>
      <c r="JU253" s="99"/>
      <c r="JV253" s="100"/>
      <c r="JW253" s="92"/>
      <c r="JX253" s="3"/>
      <c r="JY253" s="101"/>
      <c r="JZ253" s="102"/>
      <c r="KA253" s="103"/>
      <c r="KB253" s="97"/>
      <c r="KC253" s="104"/>
      <c r="KE253" s="3"/>
    </row>
    <row r="254" spans="1:291" ht="13.5" customHeight="1">
      <c r="A254" s="16"/>
      <c r="E254" s="99"/>
      <c r="F254" s="100"/>
      <c r="G254" s="92"/>
      <c r="H254" s="3"/>
      <c r="I254" s="101"/>
      <c r="J254" s="102"/>
      <c r="K254" s="103"/>
      <c r="L254" s="97"/>
      <c r="M254" s="104"/>
      <c r="O254" s="3"/>
      <c r="Q254" s="99"/>
      <c r="R254" s="100"/>
      <c r="S254" s="92"/>
      <c r="T254" s="3"/>
      <c r="U254" s="101"/>
      <c r="V254" s="102"/>
      <c r="W254" s="103"/>
      <c r="X254" s="97"/>
      <c r="Y254" s="104"/>
      <c r="AA254" s="3"/>
      <c r="AC254" s="99"/>
      <c r="AD254" s="100"/>
      <c r="AE254" s="92"/>
      <c r="AF254" s="3"/>
      <c r="AG254" s="101"/>
      <c r="AH254" s="102"/>
      <c r="AI254" s="103"/>
      <c r="AJ254" s="97"/>
      <c r="AK254" s="104"/>
      <c r="AM254" s="3"/>
      <c r="AO254" s="99"/>
      <c r="AP254" s="100"/>
      <c r="AQ254" s="92"/>
      <c r="AR254" s="3"/>
      <c r="AS254" s="101"/>
      <c r="AT254" s="102"/>
      <c r="AU254" s="103"/>
      <c r="AV254" s="97"/>
      <c r="AW254" s="104"/>
      <c r="AY254" s="3"/>
      <c r="BA254" s="99"/>
      <c r="BB254" s="100"/>
      <c r="BC254" s="92"/>
      <c r="BD254" s="3"/>
      <c r="BE254" s="101"/>
      <c r="BF254" s="102"/>
      <c r="BG254" s="103"/>
      <c r="BH254" s="97"/>
      <c r="BI254" s="104"/>
      <c r="BK254" s="3"/>
      <c r="BM254" s="99"/>
      <c r="BN254" s="100"/>
      <c r="BO254" s="92"/>
      <c r="BP254" s="3"/>
      <c r="BQ254" s="101"/>
      <c r="BR254" s="102"/>
      <c r="BS254" s="103"/>
      <c r="BT254" s="97"/>
      <c r="BU254" s="104"/>
      <c r="BW254" s="3"/>
      <c r="BY254" s="99"/>
      <c r="BZ254" s="100"/>
      <c r="CA254" s="92"/>
      <c r="CB254" s="3"/>
      <c r="CC254" s="101"/>
      <c r="CD254" s="102"/>
      <c r="CE254" s="103"/>
      <c r="CF254" s="97"/>
      <c r="CG254" s="104"/>
      <c r="CI254" s="3"/>
      <c r="CK254" s="99"/>
      <c r="CL254" s="100"/>
      <c r="CM254" s="92"/>
      <c r="CN254" s="3"/>
      <c r="CO254" s="101"/>
      <c r="CP254" s="102"/>
      <c r="CQ254" s="103"/>
      <c r="CR254" s="97"/>
      <c r="CS254" s="104"/>
      <c r="CU254" s="3"/>
      <c r="CW254" s="99"/>
      <c r="CX254" s="100"/>
      <c r="CY254" s="92"/>
      <c r="CZ254" s="3"/>
      <c r="DA254" s="101"/>
      <c r="DB254" s="102"/>
      <c r="DC254" s="103"/>
      <c r="DD254" s="97"/>
      <c r="DE254" s="104"/>
      <c r="DG254" s="3"/>
      <c r="DI254" s="99"/>
      <c r="DJ254" s="100"/>
      <c r="DK254" s="92"/>
      <c r="DL254" s="3"/>
      <c r="DM254" s="101"/>
      <c r="DN254" s="102"/>
      <c r="DO254" s="103"/>
      <c r="DP254" s="97"/>
      <c r="DQ254" s="104"/>
      <c r="DS254" s="3"/>
      <c r="DU254" s="99"/>
      <c r="DV254" s="100"/>
      <c r="DW254" s="92"/>
      <c r="DX254" s="3"/>
      <c r="DY254" s="101"/>
      <c r="DZ254" s="102"/>
      <c r="EA254" s="103"/>
      <c r="EB254" s="97"/>
      <c r="EC254" s="104"/>
      <c r="EE254" s="3"/>
      <c r="EG254" s="90" t="str">
        <f t="shared" si="641"/>
        <v/>
      </c>
      <c r="EH254" s="91" t="str">
        <f t="shared" si="642"/>
        <v/>
      </c>
      <c r="EI254" s="92" t="str">
        <f t="shared" si="643"/>
        <v/>
      </c>
      <c r="EJ254" s="93" t="str">
        <f t="shared" si="644"/>
        <v/>
      </c>
      <c r="EK254" s="94" t="str">
        <f t="shared" si="645"/>
        <v/>
      </c>
      <c r="EL254" s="95" t="str">
        <f t="shared" si="646"/>
        <v/>
      </c>
      <c r="EM254" s="96" t="str">
        <f t="shared" si="647"/>
        <v/>
      </c>
      <c r="EN254" s="97" t="str">
        <f t="shared" si="648"/>
        <v/>
      </c>
      <c r="EO254" s="98" t="str">
        <f t="shared" si="649"/>
        <v/>
      </c>
      <c r="EQ254" s="89"/>
      <c r="ES254" s="99"/>
      <c r="ET254" s="100"/>
      <c r="EU254" s="92"/>
      <c r="EV254" s="3"/>
      <c r="EW254" s="101"/>
      <c r="EX254" s="102"/>
      <c r="EY254" s="103"/>
      <c r="EZ254" s="97"/>
      <c r="FA254" s="104"/>
      <c r="FC254" s="3"/>
      <c r="FE254" s="99"/>
      <c r="FF254" s="100"/>
      <c r="FG254" s="92"/>
      <c r="FH254" s="3"/>
      <c r="FI254" s="101"/>
      <c r="FJ254" s="102"/>
      <c r="FK254" s="103"/>
      <c r="FL254" s="97"/>
      <c r="FM254" s="104"/>
      <c r="FO254" s="3"/>
      <c r="FQ254" s="90" t="str">
        <f>IF(FU254="","",#REF!)</f>
        <v/>
      </c>
      <c r="FR254" s="91" t="str">
        <f t="shared" si="650"/>
        <v/>
      </c>
      <c r="FS254" s="92"/>
      <c r="FT254" s="93"/>
      <c r="FU254" s="94" t="str">
        <f t="shared" si="651"/>
        <v/>
      </c>
      <c r="FV254" s="95" t="str">
        <f t="shared" si="652"/>
        <v/>
      </c>
      <c r="FW254" s="96" t="str">
        <f t="shared" si="653"/>
        <v/>
      </c>
      <c r="FX254" s="97" t="str">
        <f t="shared" si="654"/>
        <v/>
      </c>
      <c r="FY254" s="98" t="str">
        <f t="shared" si="655"/>
        <v/>
      </c>
      <c r="GA254" s="89"/>
      <c r="GB254" s="158"/>
      <c r="GC254" s="99"/>
      <c r="GD254" s="100"/>
      <c r="GE254" s="92"/>
      <c r="GF254" s="3"/>
      <c r="GG254" s="101"/>
      <c r="GH254" s="102"/>
      <c r="GI254" s="103"/>
      <c r="GJ254" s="97"/>
      <c r="GK254" s="104"/>
      <c r="GM254" s="3"/>
      <c r="GO254" s="99"/>
      <c r="GP254" s="100"/>
      <c r="GQ254" s="92"/>
      <c r="GR254" s="3"/>
      <c r="GS254" s="101"/>
      <c r="GT254" s="102"/>
      <c r="GU254" s="103"/>
      <c r="GV254" s="97"/>
      <c r="GW254" s="104"/>
      <c r="GY254" s="3"/>
      <c r="HA254" s="99"/>
      <c r="HB254" s="100"/>
      <c r="HC254" s="92"/>
      <c r="HD254" s="3"/>
      <c r="HE254" s="101"/>
      <c r="HF254" s="102"/>
      <c r="HG254" s="103"/>
      <c r="HH254" s="97"/>
      <c r="HI254" s="104"/>
      <c r="HK254" s="3"/>
      <c r="HM254" s="99"/>
      <c r="HN254" s="100"/>
      <c r="HO254" s="92"/>
      <c r="HP254" s="3"/>
      <c r="HQ254" s="101"/>
      <c r="HR254" s="102"/>
      <c r="HS254" s="103"/>
      <c r="HT254" s="97"/>
      <c r="HU254" s="104"/>
      <c r="HW254" s="3"/>
      <c r="HY254" s="99"/>
      <c r="HZ254" s="100"/>
      <c r="IA254" s="92"/>
      <c r="IB254" s="3"/>
      <c r="IC254" s="101"/>
      <c r="ID254" s="102"/>
      <c r="IE254" s="103"/>
      <c r="IF254" s="97"/>
      <c r="IG254" s="104"/>
      <c r="II254" s="3"/>
      <c r="IK254" s="99"/>
      <c r="IL254" s="100"/>
      <c r="IM254" s="92"/>
      <c r="IN254" s="3"/>
      <c r="IO254" s="101"/>
      <c r="IP254" s="102"/>
      <c r="IQ254" s="103"/>
      <c r="IR254" s="97"/>
      <c r="IS254" s="104"/>
      <c r="IU254" s="3"/>
      <c r="IW254" s="99"/>
      <c r="IX254" s="100"/>
      <c r="IY254" s="92"/>
      <c r="IZ254" s="3"/>
      <c r="JA254" s="101"/>
      <c r="JB254" s="102"/>
      <c r="JC254" s="103"/>
      <c r="JD254" s="97"/>
      <c r="JE254" s="104"/>
      <c r="JG254" s="3"/>
      <c r="JI254" s="99"/>
      <c r="JJ254" s="100"/>
      <c r="JK254" s="92"/>
      <c r="JL254" s="3"/>
      <c r="JM254" s="101"/>
      <c r="JN254" s="102"/>
      <c r="JO254" s="103"/>
      <c r="JP254" s="97"/>
      <c r="JQ254" s="104"/>
      <c r="JS254" s="3"/>
      <c r="JU254" s="99"/>
      <c r="JV254" s="100"/>
      <c r="JW254" s="92"/>
      <c r="JX254" s="3"/>
      <c r="JY254" s="101"/>
      <c r="JZ254" s="102"/>
      <c r="KA254" s="103"/>
      <c r="KB254" s="97"/>
      <c r="KC254" s="104"/>
      <c r="KE254" s="3"/>
    </row>
    <row r="255" spans="1:291" ht="13.5" customHeight="1">
      <c r="A255" s="16"/>
      <c r="E255" s="99"/>
      <c r="F255" s="100"/>
      <c r="G255" s="92"/>
      <c r="H255" s="3"/>
      <c r="I255" s="101"/>
      <c r="J255" s="102"/>
      <c r="K255" s="103"/>
      <c r="L255" s="97"/>
      <c r="M255" s="104"/>
      <c r="O255" s="3"/>
      <c r="Q255" s="99"/>
      <c r="R255" s="100"/>
      <c r="S255" s="92"/>
      <c r="T255" s="3"/>
      <c r="U255" s="101"/>
      <c r="V255" s="102"/>
      <c r="W255" s="103"/>
      <c r="X255" s="97"/>
      <c r="Y255" s="104"/>
      <c r="AA255" s="3"/>
      <c r="AC255" s="99"/>
      <c r="AD255" s="100"/>
      <c r="AE255" s="92"/>
      <c r="AF255" s="3"/>
      <c r="AG255" s="101"/>
      <c r="AH255" s="102"/>
      <c r="AI255" s="103"/>
      <c r="AJ255" s="97"/>
      <c r="AK255" s="104"/>
      <c r="AM255" s="3"/>
      <c r="AO255" s="99"/>
      <c r="AP255" s="100"/>
      <c r="AQ255" s="92"/>
      <c r="AR255" s="3"/>
      <c r="AS255" s="101"/>
      <c r="AT255" s="102"/>
      <c r="AU255" s="103"/>
      <c r="AV255" s="97"/>
      <c r="AW255" s="104"/>
      <c r="AY255" s="3"/>
      <c r="BA255" s="99"/>
      <c r="BB255" s="100"/>
      <c r="BC255" s="92"/>
      <c r="BD255" s="3"/>
      <c r="BE255" s="101"/>
      <c r="BF255" s="102"/>
      <c r="BG255" s="103"/>
      <c r="BH255" s="97"/>
      <c r="BI255" s="104"/>
      <c r="BK255" s="3"/>
      <c r="BM255" s="99"/>
      <c r="BN255" s="100"/>
      <c r="BO255" s="92"/>
      <c r="BP255" s="3"/>
      <c r="BQ255" s="101"/>
      <c r="BR255" s="102"/>
      <c r="BS255" s="103"/>
      <c r="BT255" s="97"/>
      <c r="BU255" s="104"/>
      <c r="BW255" s="3"/>
      <c r="BY255" s="99"/>
      <c r="BZ255" s="100"/>
      <c r="CA255" s="92"/>
      <c r="CB255" s="3"/>
      <c r="CC255" s="101"/>
      <c r="CD255" s="102"/>
      <c r="CE255" s="103"/>
      <c r="CF255" s="97"/>
      <c r="CG255" s="104"/>
      <c r="CI255" s="3"/>
      <c r="CK255" s="99"/>
      <c r="CL255" s="100"/>
      <c r="CM255" s="92"/>
      <c r="CN255" s="3"/>
      <c r="CO255" s="101"/>
      <c r="CP255" s="102"/>
      <c r="CQ255" s="103"/>
      <c r="CR255" s="97"/>
      <c r="CS255" s="104"/>
      <c r="CU255" s="3"/>
      <c r="CW255" s="99"/>
      <c r="CX255" s="100"/>
      <c r="CY255" s="92"/>
      <c r="CZ255" s="3"/>
      <c r="DA255" s="101"/>
      <c r="DB255" s="102"/>
      <c r="DC255" s="103"/>
      <c r="DD255" s="97"/>
      <c r="DE255" s="104"/>
      <c r="DG255" s="3"/>
      <c r="DI255" s="99"/>
      <c r="DJ255" s="100"/>
      <c r="DK255" s="92"/>
      <c r="DL255" s="3"/>
      <c r="DM255" s="101"/>
      <c r="DN255" s="102"/>
      <c r="DO255" s="103"/>
      <c r="DP255" s="97"/>
      <c r="DQ255" s="104"/>
      <c r="DS255" s="3"/>
      <c r="DU255" s="99"/>
      <c r="DV255" s="100"/>
      <c r="DW255" s="92"/>
      <c r="DX255" s="3"/>
      <c r="DY255" s="101"/>
      <c r="DZ255" s="102"/>
      <c r="EA255" s="103"/>
      <c r="EB255" s="97"/>
      <c r="EC255" s="104"/>
      <c r="EE255" s="3"/>
      <c r="EG255" s="90" t="str">
        <f t="shared" si="641"/>
        <v/>
      </c>
      <c r="EH255" s="91" t="str">
        <f t="shared" si="642"/>
        <v/>
      </c>
      <c r="EI255" s="92" t="str">
        <f t="shared" si="643"/>
        <v/>
      </c>
      <c r="EJ255" s="93" t="str">
        <f t="shared" si="644"/>
        <v/>
      </c>
      <c r="EK255" s="94" t="str">
        <f t="shared" si="645"/>
        <v/>
      </c>
      <c r="EL255" s="95" t="str">
        <f t="shared" si="646"/>
        <v/>
      </c>
      <c r="EM255" s="96" t="str">
        <f t="shared" si="647"/>
        <v/>
      </c>
      <c r="EN255" s="97" t="str">
        <f t="shared" si="648"/>
        <v/>
      </c>
      <c r="EO255" s="98" t="str">
        <f t="shared" si="649"/>
        <v/>
      </c>
      <c r="EQ255" s="89"/>
      <c r="ES255" s="99"/>
      <c r="ET255" s="100"/>
      <c r="EU255" s="92"/>
      <c r="EV255" s="3"/>
      <c r="EW255" s="101"/>
      <c r="EX255" s="102"/>
      <c r="EY255" s="103"/>
      <c r="EZ255" s="97"/>
      <c r="FA255" s="104"/>
      <c r="FC255" s="3"/>
      <c r="FE255" s="99"/>
      <c r="FF255" s="100"/>
      <c r="FG255" s="92"/>
      <c r="FH255" s="3"/>
      <c r="FI255" s="101"/>
      <c r="FJ255" s="102"/>
      <c r="FK255" s="103"/>
      <c r="FL255" s="97"/>
      <c r="FM255" s="104"/>
      <c r="FO255" s="3"/>
      <c r="FQ255" s="90" t="str">
        <f>IF(FU255="","",#REF!)</f>
        <v/>
      </c>
      <c r="FR255" s="91" t="str">
        <f t="shared" si="650"/>
        <v/>
      </c>
      <c r="FS255" s="92"/>
      <c r="FT255" s="93"/>
      <c r="FU255" s="94" t="str">
        <f t="shared" si="651"/>
        <v/>
      </c>
      <c r="FV255" s="95" t="str">
        <f t="shared" si="652"/>
        <v/>
      </c>
      <c r="FW255" s="96" t="str">
        <f t="shared" si="653"/>
        <v/>
      </c>
      <c r="FX255" s="97" t="str">
        <f t="shared" si="654"/>
        <v/>
      </c>
      <c r="FY255" s="98" t="str">
        <f t="shared" si="655"/>
        <v/>
      </c>
      <c r="GA255" s="89"/>
      <c r="GB255" s="158"/>
      <c r="GC255" s="99"/>
      <c r="GD255" s="100"/>
      <c r="GE255" s="92"/>
      <c r="GF255" s="3"/>
      <c r="GG255" s="101"/>
      <c r="GH255" s="102"/>
      <c r="GI255" s="103"/>
      <c r="GJ255" s="97"/>
      <c r="GK255" s="104"/>
      <c r="GM255" s="3"/>
      <c r="GO255" s="99"/>
      <c r="GP255" s="100"/>
      <c r="GQ255" s="92"/>
      <c r="GR255" s="3"/>
      <c r="GS255" s="101"/>
      <c r="GT255" s="102"/>
      <c r="GU255" s="103"/>
      <c r="GV255" s="97"/>
      <c r="GW255" s="104"/>
      <c r="GY255" s="3"/>
      <c r="HA255" s="99"/>
      <c r="HB255" s="100"/>
      <c r="HC255" s="92"/>
      <c r="HD255" s="3"/>
      <c r="HE255" s="101"/>
      <c r="HF255" s="102"/>
      <c r="HG255" s="103"/>
      <c r="HH255" s="97"/>
      <c r="HI255" s="104"/>
      <c r="HK255" s="3"/>
      <c r="HM255" s="99"/>
      <c r="HN255" s="100"/>
      <c r="HO255" s="92"/>
      <c r="HP255" s="3"/>
      <c r="HQ255" s="101"/>
      <c r="HR255" s="102"/>
      <c r="HS255" s="103"/>
      <c r="HT255" s="97"/>
      <c r="HU255" s="104"/>
      <c r="HW255" s="3"/>
      <c r="HY255" s="99"/>
      <c r="HZ255" s="100"/>
      <c r="IA255" s="92"/>
      <c r="IB255" s="3"/>
      <c r="IC255" s="101"/>
      <c r="ID255" s="102"/>
      <c r="IE255" s="103"/>
      <c r="IF255" s="97"/>
      <c r="IG255" s="104"/>
      <c r="II255" s="3"/>
      <c r="IK255" s="99"/>
      <c r="IL255" s="100"/>
      <c r="IM255" s="92"/>
      <c r="IN255" s="3"/>
      <c r="IO255" s="101"/>
      <c r="IP255" s="102"/>
      <c r="IQ255" s="103"/>
      <c r="IR255" s="97"/>
      <c r="IS255" s="104"/>
      <c r="IU255" s="3"/>
      <c r="IW255" s="99"/>
      <c r="IX255" s="100"/>
      <c r="IY255" s="92"/>
      <c r="IZ255" s="3"/>
      <c r="JA255" s="101"/>
      <c r="JB255" s="102"/>
      <c r="JC255" s="103"/>
      <c r="JD255" s="97"/>
      <c r="JE255" s="104"/>
      <c r="JG255" s="3"/>
      <c r="JI255" s="99"/>
      <c r="JJ255" s="100"/>
      <c r="JK255" s="92"/>
      <c r="JL255" s="3"/>
      <c r="JM255" s="101"/>
      <c r="JN255" s="102"/>
      <c r="JO255" s="103"/>
      <c r="JP255" s="97"/>
      <c r="JQ255" s="104"/>
      <c r="JS255" s="3"/>
      <c r="JU255" s="99"/>
      <c r="JV255" s="100"/>
      <c r="JW255" s="92"/>
      <c r="JX255" s="3"/>
      <c r="JY255" s="101"/>
      <c r="JZ255" s="102"/>
      <c r="KA255" s="103"/>
      <c r="KB255" s="97"/>
      <c r="KC255" s="104"/>
      <c r="KE255" s="3"/>
    </row>
    <row r="256" spans="1:291" ht="13.5" customHeight="1">
      <c r="A256" s="16"/>
      <c r="E256" s="99"/>
      <c r="F256" s="100"/>
      <c r="G256" s="92"/>
      <c r="H256" s="3"/>
      <c r="I256" s="101"/>
      <c r="J256" s="102"/>
      <c r="K256" s="103"/>
      <c r="L256" s="97"/>
      <c r="M256" s="104"/>
      <c r="O256" s="3"/>
      <c r="Q256" s="99"/>
      <c r="R256" s="100"/>
      <c r="S256" s="92"/>
      <c r="T256" s="3"/>
      <c r="U256" s="101"/>
      <c r="V256" s="102"/>
      <c r="W256" s="103"/>
      <c r="X256" s="97"/>
      <c r="Y256" s="104"/>
      <c r="AA256" s="3"/>
      <c r="AC256" s="99"/>
      <c r="AD256" s="100"/>
      <c r="AE256" s="92"/>
      <c r="AF256" s="3"/>
      <c r="AG256" s="101"/>
      <c r="AH256" s="102"/>
      <c r="AI256" s="103"/>
      <c r="AJ256" s="97"/>
      <c r="AK256" s="104"/>
      <c r="AM256" s="3"/>
      <c r="AO256" s="99"/>
      <c r="AP256" s="100"/>
      <c r="AQ256" s="92"/>
      <c r="AR256" s="3"/>
      <c r="AS256" s="101"/>
      <c r="AT256" s="102"/>
      <c r="AU256" s="103"/>
      <c r="AV256" s="97"/>
      <c r="AW256" s="104"/>
      <c r="AY256" s="3"/>
      <c r="BA256" s="99"/>
      <c r="BB256" s="100"/>
      <c r="BC256" s="92"/>
      <c r="BD256" s="3"/>
      <c r="BE256" s="101"/>
      <c r="BF256" s="102"/>
      <c r="BG256" s="103"/>
      <c r="BH256" s="97"/>
      <c r="BI256" s="104"/>
      <c r="BK256" s="3"/>
      <c r="BM256" s="99"/>
      <c r="BN256" s="100"/>
      <c r="BO256" s="92"/>
      <c r="BP256" s="3"/>
      <c r="BQ256" s="101"/>
      <c r="BR256" s="102"/>
      <c r="BS256" s="103"/>
      <c r="BT256" s="97"/>
      <c r="BU256" s="104"/>
      <c r="BW256" s="3"/>
      <c r="BY256" s="99"/>
      <c r="BZ256" s="100"/>
      <c r="CA256" s="92"/>
      <c r="CB256" s="3"/>
      <c r="CC256" s="101"/>
      <c r="CD256" s="102"/>
      <c r="CE256" s="103"/>
      <c r="CF256" s="97"/>
      <c r="CG256" s="104"/>
      <c r="CI256" s="3"/>
      <c r="CK256" s="99"/>
      <c r="CL256" s="100"/>
      <c r="CM256" s="92"/>
      <c r="CN256" s="3"/>
      <c r="CO256" s="101"/>
      <c r="CP256" s="102"/>
      <c r="CQ256" s="103"/>
      <c r="CR256" s="97"/>
      <c r="CS256" s="104"/>
      <c r="CU256" s="3"/>
      <c r="CW256" s="99"/>
      <c r="CX256" s="100"/>
      <c r="CY256" s="92"/>
      <c r="CZ256" s="3"/>
      <c r="DA256" s="101"/>
      <c r="DB256" s="102"/>
      <c r="DC256" s="103"/>
      <c r="DD256" s="97"/>
      <c r="DE256" s="104"/>
      <c r="DG256" s="3"/>
      <c r="DI256" s="99"/>
      <c r="DJ256" s="100"/>
      <c r="DK256" s="92"/>
      <c r="DL256" s="3"/>
      <c r="DM256" s="101"/>
      <c r="DN256" s="102"/>
      <c r="DO256" s="103"/>
      <c r="DP256" s="97"/>
      <c r="DQ256" s="104"/>
      <c r="DS256" s="3"/>
      <c r="DU256" s="99"/>
      <c r="DV256" s="100"/>
      <c r="DW256" s="92"/>
      <c r="DX256" s="3"/>
      <c r="DY256" s="101"/>
      <c r="DZ256" s="102"/>
      <c r="EA256" s="103"/>
      <c r="EB256" s="97"/>
      <c r="EC256" s="104"/>
      <c r="EE256" s="3"/>
      <c r="EG256" s="90" t="str">
        <f t="shared" si="641"/>
        <v/>
      </c>
      <c r="EH256" s="91" t="str">
        <f t="shared" si="642"/>
        <v/>
      </c>
      <c r="EI256" s="92" t="str">
        <f t="shared" si="643"/>
        <v/>
      </c>
      <c r="EJ256" s="93" t="str">
        <f t="shared" si="644"/>
        <v/>
      </c>
      <c r="EK256" s="94" t="str">
        <f t="shared" si="645"/>
        <v/>
      </c>
      <c r="EL256" s="95" t="str">
        <f t="shared" si="646"/>
        <v/>
      </c>
      <c r="EM256" s="96" t="str">
        <f t="shared" si="647"/>
        <v/>
      </c>
      <c r="EN256" s="97" t="str">
        <f t="shared" si="648"/>
        <v/>
      </c>
      <c r="EO256" s="98" t="str">
        <f t="shared" si="649"/>
        <v/>
      </c>
      <c r="EQ256" s="89"/>
      <c r="ES256" s="99"/>
      <c r="ET256" s="100"/>
      <c r="EU256" s="92"/>
      <c r="EV256" s="3"/>
      <c r="EW256" s="101"/>
      <c r="EX256" s="102"/>
      <c r="EY256" s="103"/>
      <c r="EZ256" s="97"/>
      <c r="FA256" s="104"/>
      <c r="FC256" s="3"/>
      <c r="FE256" s="99"/>
      <c r="FF256" s="100"/>
      <c r="FG256" s="92"/>
      <c r="FH256" s="3"/>
      <c r="FI256" s="101"/>
      <c r="FJ256" s="102"/>
      <c r="FK256" s="103"/>
      <c r="FL256" s="97"/>
      <c r="FM256" s="104"/>
      <c r="FO256" s="3"/>
      <c r="FQ256" s="90" t="str">
        <f>IF(FU256="","",#REF!)</f>
        <v/>
      </c>
      <c r="FR256" s="91" t="str">
        <f t="shared" si="650"/>
        <v/>
      </c>
      <c r="FS256" s="92"/>
      <c r="FT256" s="93"/>
      <c r="FU256" s="94" t="str">
        <f t="shared" si="651"/>
        <v/>
      </c>
      <c r="FV256" s="95" t="str">
        <f t="shared" si="652"/>
        <v/>
      </c>
      <c r="FW256" s="96" t="str">
        <f t="shared" si="653"/>
        <v/>
      </c>
      <c r="FX256" s="97" t="str">
        <f t="shared" si="654"/>
        <v/>
      </c>
      <c r="FY256" s="98" t="str">
        <f t="shared" si="655"/>
        <v/>
      </c>
      <c r="GA256" s="89"/>
      <c r="GB256" s="158"/>
      <c r="GC256" s="99"/>
      <c r="GD256" s="100"/>
      <c r="GE256" s="92"/>
      <c r="GF256" s="3"/>
      <c r="GG256" s="101"/>
      <c r="GH256" s="102"/>
      <c r="GI256" s="103"/>
      <c r="GJ256" s="97"/>
      <c r="GK256" s="104"/>
      <c r="GM256" s="3"/>
      <c r="GO256" s="99"/>
      <c r="GP256" s="100"/>
      <c r="GQ256" s="92"/>
      <c r="GR256" s="3"/>
      <c r="GS256" s="101"/>
      <c r="GT256" s="102"/>
      <c r="GU256" s="103"/>
      <c r="GV256" s="97"/>
      <c r="GW256" s="104"/>
      <c r="GY256" s="3"/>
      <c r="HA256" s="99"/>
      <c r="HB256" s="100"/>
      <c r="HC256" s="92"/>
      <c r="HD256" s="3"/>
      <c r="HE256" s="101"/>
      <c r="HF256" s="102"/>
      <c r="HG256" s="103"/>
      <c r="HH256" s="97"/>
      <c r="HI256" s="104"/>
      <c r="HK256" s="3"/>
      <c r="HM256" s="99"/>
      <c r="HN256" s="100"/>
      <c r="HO256" s="92"/>
      <c r="HP256" s="3"/>
      <c r="HQ256" s="101"/>
      <c r="HR256" s="102"/>
      <c r="HS256" s="103"/>
      <c r="HT256" s="97"/>
      <c r="HU256" s="104"/>
      <c r="HW256" s="3"/>
      <c r="HY256" s="99"/>
      <c r="HZ256" s="100"/>
      <c r="IA256" s="92"/>
      <c r="IB256" s="3"/>
      <c r="IC256" s="101"/>
      <c r="ID256" s="102"/>
      <c r="IE256" s="103"/>
      <c r="IF256" s="97"/>
      <c r="IG256" s="104"/>
      <c r="II256" s="3"/>
      <c r="IK256" s="99"/>
      <c r="IL256" s="100"/>
      <c r="IM256" s="92"/>
      <c r="IN256" s="3"/>
      <c r="IO256" s="101"/>
      <c r="IP256" s="102"/>
      <c r="IQ256" s="103"/>
      <c r="IR256" s="97"/>
      <c r="IS256" s="104"/>
      <c r="IU256" s="3"/>
      <c r="IW256" s="99"/>
      <c r="IX256" s="100"/>
      <c r="IY256" s="92"/>
      <c r="IZ256" s="3"/>
      <c r="JA256" s="101"/>
      <c r="JB256" s="102"/>
      <c r="JC256" s="103"/>
      <c r="JD256" s="97"/>
      <c r="JE256" s="104"/>
      <c r="JG256" s="3"/>
      <c r="JI256" s="99"/>
      <c r="JJ256" s="100"/>
      <c r="JK256" s="92"/>
      <c r="JL256" s="3"/>
      <c r="JM256" s="101"/>
      <c r="JN256" s="102"/>
      <c r="JO256" s="103"/>
      <c r="JP256" s="97"/>
      <c r="JQ256" s="104"/>
      <c r="JS256" s="3"/>
      <c r="JU256" s="99"/>
      <c r="JV256" s="100"/>
      <c r="JW256" s="92"/>
      <c r="JX256" s="3"/>
      <c r="JY256" s="101"/>
      <c r="JZ256" s="102"/>
      <c r="KA256" s="103"/>
      <c r="KB256" s="97"/>
      <c r="KC256" s="104"/>
      <c r="KE256" s="3"/>
    </row>
    <row r="257" spans="1:291" ht="13.5" customHeight="1">
      <c r="A257" s="16"/>
      <c r="E257" s="99"/>
      <c r="F257" s="100"/>
      <c r="G257" s="92"/>
      <c r="H257" s="3"/>
      <c r="I257" s="101"/>
      <c r="J257" s="102"/>
      <c r="K257" s="103"/>
      <c r="L257" s="97"/>
      <c r="M257" s="104"/>
      <c r="O257" s="3"/>
      <c r="Q257" s="99"/>
      <c r="R257" s="100"/>
      <c r="S257" s="92"/>
      <c r="T257" s="3"/>
      <c r="U257" s="101"/>
      <c r="V257" s="102"/>
      <c r="W257" s="103"/>
      <c r="X257" s="97"/>
      <c r="Y257" s="104"/>
      <c r="AA257" s="3"/>
      <c r="AC257" s="99"/>
      <c r="AD257" s="100"/>
      <c r="AE257" s="92"/>
      <c r="AF257" s="3"/>
      <c r="AG257" s="101"/>
      <c r="AH257" s="102"/>
      <c r="AI257" s="103"/>
      <c r="AJ257" s="97"/>
      <c r="AK257" s="104"/>
      <c r="AM257" s="3"/>
      <c r="AO257" s="99"/>
      <c r="AP257" s="100"/>
      <c r="AQ257" s="92"/>
      <c r="AR257" s="3"/>
      <c r="AS257" s="101"/>
      <c r="AT257" s="102"/>
      <c r="AU257" s="103"/>
      <c r="AV257" s="97"/>
      <c r="AW257" s="104"/>
      <c r="AY257" s="3"/>
      <c r="BA257" s="99"/>
      <c r="BB257" s="100"/>
      <c r="BC257" s="92"/>
      <c r="BD257" s="3"/>
      <c r="BE257" s="101"/>
      <c r="BF257" s="102"/>
      <c r="BG257" s="103"/>
      <c r="BH257" s="97"/>
      <c r="BI257" s="104"/>
      <c r="BK257" s="3"/>
      <c r="BM257" s="99"/>
      <c r="BN257" s="100"/>
      <c r="BO257" s="92"/>
      <c r="BP257" s="3"/>
      <c r="BQ257" s="101"/>
      <c r="BR257" s="102"/>
      <c r="BS257" s="103"/>
      <c r="BT257" s="97"/>
      <c r="BU257" s="104"/>
      <c r="BW257" s="3"/>
      <c r="BY257" s="99"/>
      <c r="BZ257" s="100"/>
      <c r="CA257" s="92"/>
      <c r="CB257" s="3"/>
      <c r="CC257" s="101"/>
      <c r="CD257" s="102"/>
      <c r="CE257" s="103"/>
      <c r="CF257" s="97"/>
      <c r="CG257" s="104"/>
      <c r="CI257" s="3"/>
      <c r="CK257" s="99"/>
      <c r="CL257" s="100"/>
      <c r="CM257" s="92"/>
      <c r="CN257" s="3"/>
      <c r="CO257" s="101"/>
      <c r="CP257" s="102"/>
      <c r="CQ257" s="103"/>
      <c r="CR257" s="97"/>
      <c r="CS257" s="104"/>
      <c r="CU257" s="3"/>
      <c r="CW257" s="99"/>
      <c r="CX257" s="100"/>
      <c r="CY257" s="92"/>
      <c r="CZ257" s="3"/>
      <c r="DA257" s="101"/>
      <c r="DB257" s="102"/>
      <c r="DC257" s="103"/>
      <c r="DD257" s="97"/>
      <c r="DE257" s="104"/>
      <c r="DG257" s="3"/>
      <c r="DI257" s="99"/>
      <c r="DJ257" s="100"/>
      <c r="DK257" s="92"/>
      <c r="DL257" s="3"/>
      <c r="DM257" s="101"/>
      <c r="DN257" s="102"/>
      <c r="DO257" s="103"/>
      <c r="DP257" s="97"/>
      <c r="DQ257" s="104"/>
      <c r="DS257" s="3"/>
      <c r="DU257" s="99"/>
      <c r="DV257" s="100"/>
      <c r="DW257" s="92"/>
      <c r="DX257" s="3"/>
      <c r="DY257" s="101"/>
      <c r="DZ257" s="102"/>
      <c r="EA257" s="103"/>
      <c r="EB257" s="97"/>
      <c r="EC257" s="104"/>
      <c r="EE257" s="3"/>
      <c r="EG257" s="90" t="str">
        <f t="shared" si="641"/>
        <v/>
      </c>
      <c r="EH257" s="91" t="str">
        <f t="shared" si="642"/>
        <v/>
      </c>
      <c r="EI257" s="92" t="str">
        <f t="shared" si="643"/>
        <v/>
      </c>
      <c r="EJ257" s="93" t="str">
        <f t="shared" si="644"/>
        <v/>
      </c>
      <c r="EK257" s="94" t="str">
        <f t="shared" si="645"/>
        <v/>
      </c>
      <c r="EL257" s="95" t="str">
        <f t="shared" si="646"/>
        <v/>
      </c>
      <c r="EM257" s="96" t="str">
        <f t="shared" si="647"/>
        <v/>
      </c>
      <c r="EN257" s="97" t="str">
        <f t="shared" si="648"/>
        <v/>
      </c>
      <c r="EO257" s="98" t="str">
        <f t="shared" si="649"/>
        <v/>
      </c>
      <c r="EQ257" s="89"/>
      <c r="ES257" s="99"/>
      <c r="ET257" s="100"/>
      <c r="EU257" s="92"/>
      <c r="EV257" s="3"/>
      <c r="EW257" s="101"/>
      <c r="EX257" s="102"/>
      <c r="EY257" s="103"/>
      <c r="EZ257" s="97"/>
      <c r="FA257" s="104"/>
      <c r="FC257" s="3"/>
      <c r="FE257" s="99"/>
      <c r="FF257" s="100"/>
      <c r="FG257" s="92"/>
      <c r="FH257" s="3"/>
      <c r="FI257" s="101"/>
      <c r="FJ257" s="102"/>
      <c r="FK257" s="103"/>
      <c r="FL257" s="97"/>
      <c r="FM257" s="104"/>
      <c r="FO257" s="3"/>
      <c r="FQ257" s="90" t="str">
        <f>IF(FU257="","",#REF!)</f>
        <v/>
      </c>
      <c r="FR257" s="91" t="str">
        <f t="shared" si="650"/>
        <v/>
      </c>
      <c r="FS257" s="92"/>
      <c r="FT257" s="93"/>
      <c r="FU257" s="94" t="str">
        <f t="shared" si="651"/>
        <v/>
      </c>
      <c r="FV257" s="95" t="str">
        <f t="shared" si="652"/>
        <v/>
      </c>
      <c r="FW257" s="96" t="str">
        <f t="shared" si="653"/>
        <v/>
      </c>
      <c r="FX257" s="97" t="str">
        <f t="shared" si="654"/>
        <v/>
      </c>
      <c r="FY257" s="98" t="str">
        <f t="shared" si="655"/>
        <v/>
      </c>
      <c r="GA257" s="89"/>
      <c r="GB257" s="158"/>
      <c r="GC257" s="99"/>
      <c r="GD257" s="100"/>
      <c r="GE257" s="92"/>
      <c r="GF257" s="3"/>
      <c r="GG257" s="101"/>
      <c r="GH257" s="102"/>
      <c r="GI257" s="103"/>
      <c r="GJ257" s="97"/>
      <c r="GK257" s="104"/>
      <c r="GM257" s="3"/>
      <c r="GO257" s="99"/>
      <c r="GP257" s="100"/>
      <c r="GQ257" s="92"/>
      <c r="GR257" s="3"/>
      <c r="GS257" s="101"/>
      <c r="GT257" s="102"/>
      <c r="GU257" s="103"/>
      <c r="GV257" s="97"/>
      <c r="GW257" s="104"/>
      <c r="GY257" s="3"/>
      <c r="HA257" s="99"/>
      <c r="HB257" s="100"/>
      <c r="HC257" s="92"/>
      <c r="HD257" s="3"/>
      <c r="HE257" s="101"/>
      <c r="HF257" s="102"/>
      <c r="HG257" s="103"/>
      <c r="HH257" s="97"/>
      <c r="HI257" s="104"/>
      <c r="HK257" s="3"/>
      <c r="HM257" s="99"/>
      <c r="HN257" s="100"/>
      <c r="HO257" s="92"/>
      <c r="HP257" s="3"/>
      <c r="HQ257" s="101"/>
      <c r="HR257" s="102"/>
      <c r="HS257" s="103"/>
      <c r="HT257" s="97"/>
      <c r="HU257" s="104"/>
      <c r="HW257" s="3"/>
      <c r="HY257" s="99"/>
      <c r="HZ257" s="100"/>
      <c r="IA257" s="92"/>
      <c r="IB257" s="3"/>
      <c r="IC257" s="101"/>
      <c r="ID257" s="102"/>
      <c r="IE257" s="103"/>
      <c r="IF257" s="97"/>
      <c r="IG257" s="104"/>
      <c r="II257" s="3"/>
      <c r="IK257" s="99"/>
      <c r="IL257" s="100"/>
      <c r="IM257" s="92"/>
      <c r="IN257" s="3"/>
      <c r="IO257" s="101"/>
      <c r="IP257" s="102"/>
      <c r="IQ257" s="103"/>
      <c r="IR257" s="97"/>
      <c r="IS257" s="104"/>
      <c r="IU257" s="3"/>
      <c r="IW257" s="99"/>
      <c r="IX257" s="100"/>
      <c r="IY257" s="92"/>
      <c r="IZ257" s="3"/>
      <c r="JA257" s="101"/>
      <c r="JB257" s="102"/>
      <c r="JC257" s="103"/>
      <c r="JD257" s="97"/>
      <c r="JE257" s="104"/>
      <c r="JG257" s="3"/>
      <c r="JI257" s="99"/>
      <c r="JJ257" s="100"/>
      <c r="JK257" s="92"/>
      <c r="JL257" s="3"/>
      <c r="JM257" s="101"/>
      <c r="JN257" s="102"/>
      <c r="JO257" s="103"/>
      <c r="JP257" s="97"/>
      <c r="JQ257" s="104"/>
      <c r="JS257" s="3"/>
      <c r="JU257" s="99"/>
      <c r="JV257" s="100"/>
      <c r="JW257" s="92"/>
      <c r="JX257" s="3"/>
      <c r="JY257" s="101"/>
      <c r="JZ257" s="102"/>
      <c r="KA257" s="103"/>
      <c r="KB257" s="97"/>
      <c r="KC257" s="104"/>
      <c r="KE257" s="3"/>
    </row>
    <row r="258" spans="1:291" ht="13.5" customHeight="1">
      <c r="A258" s="16"/>
      <c r="E258" s="99"/>
      <c r="F258" s="100"/>
      <c r="G258" s="92"/>
      <c r="H258" s="3"/>
      <c r="I258" s="101"/>
      <c r="J258" s="102"/>
      <c r="K258" s="103"/>
      <c r="L258" s="97"/>
      <c r="M258" s="104"/>
      <c r="O258" s="3"/>
      <c r="Q258" s="99"/>
      <c r="R258" s="100"/>
      <c r="S258" s="92"/>
      <c r="T258" s="3"/>
      <c r="U258" s="101"/>
      <c r="V258" s="102"/>
      <c r="W258" s="103"/>
      <c r="X258" s="97"/>
      <c r="Y258" s="104"/>
      <c r="AA258" s="3"/>
      <c r="AC258" s="99"/>
      <c r="AD258" s="100"/>
      <c r="AE258" s="92"/>
      <c r="AF258" s="3"/>
      <c r="AG258" s="101"/>
      <c r="AH258" s="102"/>
      <c r="AI258" s="103"/>
      <c r="AJ258" s="97"/>
      <c r="AK258" s="104"/>
      <c r="AM258" s="3"/>
      <c r="AO258" s="99"/>
      <c r="AP258" s="100"/>
      <c r="AQ258" s="92"/>
      <c r="AR258" s="3"/>
      <c r="AS258" s="101"/>
      <c r="AT258" s="102"/>
      <c r="AU258" s="103"/>
      <c r="AV258" s="97"/>
      <c r="AW258" s="104"/>
      <c r="AY258" s="3"/>
      <c r="BA258" s="99"/>
      <c r="BB258" s="100"/>
      <c r="BC258" s="92"/>
      <c r="BD258" s="3"/>
      <c r="BE258" s="101"/>
      <c r="BF258" s="102"/>
      <c r="BG258" s="103"/>
      <c r="BH258" s="97"/>
      <c r="BI258" s="104"/>
      <c r="BK258" s="3"/>
      <c r="BM258" s="99"/>
      <c r="BN258" s="100"/>
      <c r="BO258" s="92"/>
      <c r="BP258" s="3"/>
      <c r="BQ258" s="101"/>
      <c r="BR258" s="102"/>
      <c r="BS258" s="103"/>
      <c r="BT258" s="97"/>
      <c r="BU258" s="104"/>
      <c r="BW258" s="3"/>
      <c r="BY258" s="99"/>
      <c r="BZ258" s="100"/>
      <c r="CA258" s="92"/>
      <c r="CB258" s="3"/>
      <c r="CC258" s="101"/>
      <c r="CD258" s="102"/>
      <c r="CE258" s="103"/>
      <c r="CF258" s="97"/>
      <c r="CG258" s="104"/>
      <c r="CI258" s="3"/>
      <c r="CK258" s="99"/>
      <c r="CL258" s="100"/>
      <c r="CM258" s="92"/>
      <c r="CN258" s="3"/>
      <c r="CO258" s="101"/>
      <c r="CP258" s="102"/>
      <c r="CQ258" s="103"/>
      <c r="CR258" s="97"/>
      <c r="CS258" s="104"/>
      <c r="CU258" s="3"/>
      <c r="CW258" s="99"/>
      <c r="CX258" s="100"/>
      <c r="CY258" s="92"/>
      <c r="CZ258" s="3"/>
      <c r="DA258" s="101"/>
      <c r="DB258" s="102"/>
      <c r="DC258" s="103"/>
      <c r="DD258" s="97"/>
      <c r="DE258" s="104"/>
      <c r="DG258" s="3"/>
      <c r="DI258" s="99"/>
      <c r="DJ258" s="100"/>
      <c r="DK258" s="92"/>
      <c r="DL258" s="3"/>
      <c r="DM258" s="101"/>
      <c r="DN258" s="102"/>
      <c r="DO258" s="103"/>
      <c r="DP258" s="97"/>
      <c r="DQ258" s="104"/>
      <c r="DS258" s="3"/>
      <c r="DU258" s="99"/>
      <c r="DV258" s="100"/>
      <c r="DW258" s="92"/>
      <c r="DX258" s="3"/>
      <c r="DY258" s="101"/>
      <c r="DZ258" s="102"/>
      <c r="EA258" s="103"/>
      <c r="EB258" s="97"/>
      <c r="EC258" s="104"/>
      <c r="EE258" s="3"/>
      <c r="EG258" s="90" t="str">
        <f t="shared" si="641"/>
        <v/>
      </c>
      <c r="EH258" s="91" t="str">
        <f t="shared" si="642"/>
        <v/>
      </c>
      <c r="EI258" s="92" t="str">
        <f t="shared" si="643"/>
        <v/>
      </c>
      <c r="EJ258" s="93" t="str">
        <f t="shared" si="644"/>
        <v/>
      </c>
      <c r="EK258" s="94" t="str">
        <f t="shared" si="645"/>
        <v/>
      </c>
      <c r="EL258" s="95" t="str">
        <f t="shared" si="646"/>
        <v/>
      </c>
      <c r="EM258" s="96" t="str">
        <f t="shared" si="647"/>
        <v/>
      </c>
      <c r="EN258" s="97" t="str">
        <f t="shared" si="648"/>
        <v/>
      </c>
      <c r="EO258" s="98" t="str">
        <f t="shared" si="649"/>
        <v/>
      </c>
      <c r="EQ258" s="89"/>
      <c r="ES258" s="99"/>
      <c r="ET258" s="100"/>
      <c r="EU258" s="92"/>
      <c r="EV258" s="3"/>
      <c r="EW258" s="101"/>
      <c r="EX258" s="102"/>
      <c r="EY258" s="103"/>
      <c r="EZ258" s="97"/>
      <c r="FA258" s="104"/>
      <c r="FC258" s="3"/>
      <c r="FE258" s="99"/>
      <c r="FF258" s="100"/>
      <c r="FG258" s="92"/>
      <c r="FH258" s="3"/>
      <c r="FI258" s="101"/>
      <c r="FJ258" s="102"/>
      <c r="FK258" s="103"/>
      <c r="FL258" s="97"/>
      <c r="FM258" s="104"/>
      <c r="FO258" s="3"/>
      <c r="FQ258" s="90" t="str">
        <f>IF(FU258="","",#REF!)</f>
        <v/>
      </c>
      <c r="FR258" s="91" t="str">
        <f t="shared" si="650"/>
        <v/>
      </c>
      <c r="FS258" s="92"/>
      <c r="FT258" s="93"/>
      <c r="FU258" s="94" t="str">
        <f t="shared" si="651"/>
        <v/>
      </c>
      <c r="FV258" s="95" t="str">
        <f t="shared" si="652"/>
        <v/>
      </c>
      <c r="FW258" s="96" t="str">
        <f t="shared" si="653"/>
        <v/>
      </c>
      <c r="FX258" s="97" t="str">
        <f t="shared" si="654"/>
        <v/>
      </c>
      <c r="FY258" s="98" t="str">
        <f t="shared" si="655"/>
        <v/>
      </c>
      <c r="GA258" s="89"/>
      <c r="GB258" s="158"/>
      <c r="GC258" s="99"/>
      <c r="GD258" s="100"/>
      <c r="GE258" s="92"/>
      <c r="GF258" s="3"/>
      <c r="GG258" s="101"/>
      <c r="GH258" s="102"/>
      <c r="GI258" s="103"/>
      <c r="GJ258" s="97"/>
      <c r="GK258" s="104"/>
      <c r="GM258" s="3"/>
      <c r="GO258" s="99"/>
      <c r="GP258" s="100"/>
      <c r="GQ258" s="92"/>
      <c r="GR258" s="3"/>
      <c r="GS258" s="101"/>
      <c r="GT258" s="102"/>
      <c r="GU258" s="103"/>
      <c r="GV258" s="97"/>
      <c r="GW258" s="104"/>
      <c r="GY258" s="3"/>
      <c r="HA258" s="99"/>
      <c r="HB258" s="100"/>
      <c r="HC258" s="92"/>
      <c r="HD258" s="3"/>
      <c r="HE258" s="101"/>
      <c r="HF258" s="102"/>
      <c r="HG258" s="103"/>
      <c r="HH258" s="97"/>
      <c r="HI258" s="104"/>
      <c r="HK258" s="3"/>
      <c r="HM258" s="99"/>
      <c r="HN258" s="100"/>
      <c r="HO258" s="92"/>
      <c r="HP258" s="3"/>
      <c r="HQ258" s="101"/>
      <c r="HR258" s="102"/>
      <c r="HS258" s="103"/>
      <c r="HT258" s="97"/>
      <c r="HU258" s="104"/>
      <c r="HW258" s="3"/>
      <c r="HY258" s="99"/>
      <c r="HZ258" s="100"/>
      <c r="IA258" s="92"/>
      <c r="IB258" s="3"/>
      <c r="IC258" s="101"/>
      <c r="ID258" s="102"/>
      <c r="IE258" s="103"/>
      <c r="IF258" s="97"/>
      <c r="IG258" s="104"/>
      <c r="II258" s="3"/>
      <c r="IK258" s="99"/>
      <c r="IL258" s="100"/>
      <c r="IM258" s="92"/>
      <c r="IN258" s="3"/>
      <c r="IO258" s="101"/>
      <c r="IP258" s="102"/>
      <c r="IQ258" s="103"/>
      <c r="IR258" s="97"/>
      <c r="IS258" s="104"/>
      <c r="IU258" s="3"/>
      <c r="IW258" s="99"/>
      <c r="IX258" s="100"/>
      <c r="IY258" s="92"/>
      <c r="IZ258" s="3"/>
      <c r="JA258" s="101"/>
      <c r="JB258" s="102"/>
      <c r="JC258" s="103"/>
      <c r="JD258" s="97"/>
      <c r="JE258" s="104"/>
      <c r="JG258" s="3"/>
      <c r="JI258" s="99"/>
      <c r="JJ258" s="100"/>
      <c r="JK258" s="92"/>
      <c r="JL258" s="3"/>
      <c r="JM258" s="101"/>
      <c r="JN258" s="102"/>
      <c r="JO258" s="103"/>
      <c r="JP258" s="97"/>
      <c r="JQ258" s="104"/>
      <c r="JS258" s="3"/>
      <c r="JU258" s="99"/>
      <c r="JV258" s="100"/>
      <c r="JW258" s="92"/>
      <c r="JX258" s="3"/>
      <c r="JY258" s="101"/>
      <c r="JZ258" s="102"/>
      <c r="KA258" s="103"/>
      <c r="KB258" s="97"/>
      <c r="KC258" s="104"/>
      <c r="KE258" s="3"/>
    </row>
    <row r="259" spans="1:291" ht="13.5" customHeight="1">
      <c r="A259" s="16"/>
      <c r="E259" s="99"/>
      <c r="F259" s="100"/>
      <c r="G259" s="92"/>
      <c r="H259" s="3"/>
      <c r="I259" s="101"/>
      <c r="J259" s="102"/>
      <c r="K259" s="103"/>
      <c r="L259" s="97"/>
      <c r="M259" s="104"/>
      <c r="O259" s="3"/>
      <c r="Q259" s="99"/>
      <c r="R259" s="100"/>
      <c r="S259" s="92"/>
      <c r="T259" s="3"/>
      <c r="U259" s="101"/>
      <c r="V259" s="102"/>
      <c r="W259" s="103"/>
      <c r="X259" s="97"/>
      <c r="Y259" s="104"/>
      <c r="AA259" s="3"/>
      <c r="AC259" s="99"/>
      <c r="AD259" s="100"/>
      <c r="AE259" s="92"/>
      <c r="AF259" s="3"/>
      <c r="AG259" s="101"/>
      <c r="AH259" s="102"/>
      <c r="AI259" s="103"/>
      <c r="AJ259" s="97"/>
      <c r="AK259" s="104"/>
      <c r="AM259" s="3"/>
      <c r="AO259" s="99"/>
      <c r="AP259" s="100"/>
      <c r="AQ259" s="92"/>
      <c r="AR259" s="3"/>
      <c r="AS259" s="101"/>
      <c r="AT259" s="102"/>
      <c r="AU259" s="103"/>
      <c r="AV259" s="97"/>
      <c r="AW259" s="104"/>
      <c r="AY259" s="3"/>
      <c r="BA259" s="99"/>
      <c r="BB259" s="100"/>
      <c r="BC259" s="92"/>
      <c r="BD259" s="3"/>
      <c r="BE259" s="101"/>
      <c r="BF259" s="102"/>
      <c r="BG259" s="103"/>
      <c r="BH259" s="97"/>
      <c r="BI259" s="104"/>
      <c r="BK259" s="3"/>
      <c r="BM259" s="99"/>
      <c r="BN259" s="100"/>
      <c r="BO259" s="92"/>
      <c r="BP259" s="3"/>
      <c r="BQ259" s="101"/>
      <c r="BR259" s="102"/>
      <c r="BS259" s="103"/>
      <c r="BT259" s="97"/>
      <c r="BU259" s="104"/>
      <c r="BW259" s="3"/>
      <c r="BY259" s="99"/>
      <c r="BZ259" s="100"/>
      <c r="CA259" s="92"/>
      <c r="CB259" s="3"/>
      <c r="CC259" s="101"/>
      <c r="CD259" s="102"/>
      <c r="CE259" s="103"/>
      <c r="CF259" s="97"/>
      <c r="CG259" s="104"/>
      <c r="CI259" s="3"/>
      <c r="CK259" s="99"/>
      <c r="CL259" s="100"/>
      <c r="CM259" s="92"/>
      <c r="CN259" s="3"/>
      <c r="CO259" s="101"/>
      <c r="CP259" s="102"/>
      <c r="CQ259" s="103"/>
      <c r="CR259" s="97"/>
      <c r="CS259" s="104"/>
      <c r="CU259" s="3"/>
      <c r="CW259" s="99"/>
      <c r="CX259" s="100"/>
      <c r="CY259" s="92"/>
      <c r="CZ259" s="3"/>
      <c r="DA259" s="101"/>
      <c r="DB259" s="102"/>
      <c r="DC259" s="103"/>
      <c r="DD259" s="97"/>
      <c r="DE259" s="104"/>
      <c r="DG259" s="3"/>
      <c r="DI259" s="99"/>
      <c r="DJ259" s="100"/>
      <c r="DK259" s="92"/>
      <c r="DL259" s="3"/>
      <c r="DM259" s="101"/>
      <c r="DN259" s="102"/>
      <c r="DO259" s="103"/>
      <c r="DP259" s="97"/>
      <c r="DQ259" s="104"/>
      <c r="DS259" s="3"/>
      <c r="DU259" s="99"/>
      <c r="DV259" s="100"/>
      <c r="DW259" s="92"/>
      <c r="DX259" s="3"/>
      <c r="DY259" s="101"/>
      <c r="DZ259" s="102"/>
      <c r="EA259" s="103"/>
      <c r="EB259" s="97"/>
      <c r="EC259" s="104"/>
      <c r="EE259" s="3"/>
      <c r="EG259" s="90" t="str">
        <f t="shared" si="641"/>
        <v/>
      </c>
      <c r="EH259" s="91" t="str">
        <f t="shared" si="642"/>
        <v/>
      </c>
      <c r="EI259" s="92" t="str">
        <f t="shared" si="643"/>
        <v/>
      </c>
      <c r="EJ259" s="93" t="str">
        <f t="shared" si="644"/>
        <v/>
      </c>
      <c r="EK259" s="94" t="str">
        <f t="shared" si="645"/>
        <v/>
      </c>
      <c r="EL259" s="95" t="str">
        <f t="shared" si="646"/>
        <v/>
      </c>
      <c r="EM259" s="96" t="str">
        <f t="shared" si="647"/>
        <v/>
      </c>
      <c r="EN259" s="97" t="str">
        <f t="shared" si="648"/>
        <v/>
      </c>
      <c r="EO259" s="98" t="str">
        <f t="shared" si="649"/>
        <v/>
      </c>
      <c r="EQ259" s="89"/>
      <c r="ES259" s="99"/>
      <c r="ET259" s="100"/>
      <c r="EU259" s="92"/>
      <c r="EV259" s="3"/>
      <c r="EW259" s="101"/>
      <c r="EX259" s="102"/>
      <c r="EY259" s="103"/>
      <c r="EZ259" s="97"/>
      <c r="FA259" s="104"/>
      <c r="FC259" s="3"/>
      <c r="FE259" s="99"/>
      <c r="FF259" s="100"/>
      <c r="FG259" s="92"/>
      <c r="FH259" s="3"/>
      <c r="FI259" s="101"/>
      <c r="FJ259" s="102"/>
      <c r="FK259" s="103"/>
      <c r="FL259" s="97"/>
      <c r="FM259" s="104"/>
      <c r="FO259" s="3"/>
      <c r="FQ259" s="90" t="str">
        <f>IF(FU259="","",#REF!)</f>
        <v/>
      </c>
      <c r="FR259" s="91" t="str">
        <f t="shared" si="650"/>
        <v/>
      </c>
      <c r="FS259" s="92"/>
      <c r="FT259" s="93"/>
      <c r="FU259" s="94" t="str">
        <f t="shared" si="651"/>
        <v/>
      </c>
      <c r="FV259" s="95" t="str">
        <f t="shared" si="652"/>
        <v/>
      </c>
      <c r="FW259" s="96" t="str">
        <f t="shared" si="653"/>
        <v/>
      </c>
      <c r="FX259" s="97" t="str">
        <f t="shared" si="654"/>
        <v/>
      </c>
      <c r="FY259" s="98" t="str">
        <f t="shared" si="655"/>
        <v/>
      </c>
      <c r="GA259" s="89"/>
      <c r="GB259" s="158"/>
      <c r="GC259" s="99"/>
      <c r="GD259" s="100"/>
      <c r="GE259" s="92"/>
      <c r="GF259" s="3"/>
      <c r="GG259" s="101"/>
      <c r="GH259" s="102"/>
      <c r="GI259" s="103"/>
      <c r="GJ259" s="97"/>
      <c r="GK259" s="104"/>
      <c r="GM259" s="3"/>
      <c r="GO259" s="99"/>
      <c r="GP259" s="100"/>
      <c r="GQ259" s="92"/>
      <c r="GR259" s="3"/>
      <c r="GS259" s="101"/>
      <c r="GT259" s="102"/>
      <c r="GU259" s="103"/>
      <c r="GV259" s="97"/>
      <c r="GW259" s="104"/>
      <c r="GY259" s="3"/>
      <c r="HA259" s="99"/>
      <c r="HB259" s="100"/>
      <c r="HC259" s="92"/>
      <c r="HD259" s="3"/>
      <c r="HE259" s="101"/>
      <c r="HF259" s="102"/>
      <c r="HG259" s="103"/>
      <c r="HH259" s="97"/>
      <c r="HI259" s="104"/>
      <c r="HK259" s="3"/>
      <c r="HM259" s="99"/>
      <c r="HN259" s="100"/>
      <c r="HO259" s="92"/>
      <c r="HP259" s="3"/>
      <c r="HQ259" s="101"/>
      <c r="HR259" s="102"/>
      <c r="HS259" s="103"/>
      <c r="HT259" s="97"/>
      <c r="HU259" s="104"/>
      <c r="HW259" s="3"/>
      <c r="HY259" s="99"/>
      <c r="HZ259" s="100"/>
      <c r="IA259" s="92"/>
      <c r="IB259" s="3"/>
      <c r="IC259" s="101"/>
      <c r="ID259" s="102"/>
      <c r="IE259" s="103"/>
      <c r="IF259" s="97"/>
      <c r="IG259" s="104"/>
      <c r="II259" s="3"/>
      <c r="IK259" s="99"/>
      <c r="IL259" s="100"/>
      <c r="IM259" s="92"/>
      <c r="IN259" s="3"/>
      <c r="IO259" s="101"/>
      <c r="IP259" s="102"/>
      <c r="IQ259" s="103"/>
      <c r="IR259" s="97"/>
      <c r="IS259" s="104"/>
      <c r="IU259" s="3"/>
      <c r="IW259" s="99"/>
      <c r="IX259" s="100"/>
      <c r="IY259" s="92"/>
      <c r="IZ259" s="3"/>
      <c r="JA259" s="101"/>
      <c r="JB259" s="102"/>
      <c r="JC259" s="103"/>
      <c r="JD259" s="97"/>
      <c r="JE259" s="104"/>
      <c r="JG259" s="3"/>
      <c r="JI259" s="99"/>
      <c r="JJ259" s="100"/>
      <c r="JK259" s="92"/>
      <c r="JL259" s="3"/>
      <c r="JM259" s="101"/>
      <c r="JN259" s="102"/>
      <c r="JO259" s="103"/>
      <c r="JP259" s="97"/>
      <c r="JQ259" s="104"/>
      <c r="JS259" s="3"/>
      <c r="JU259" s="99"/>
      <c r="JV259" s="100"/>
      <c r="JW259" s="92"/>
      <c r="JX259" s="3"/>
      <c r="JY259" s="101"/>
      <c r="JZ259" s="102"/>
      <c r="KA259" s="103"/>
      <c r="KB259" s="97"/>
      <c r="KC259" s="104"/>
      <c r="KE259" s="3"/>
    </row>
    <row r="260" spans="1:291" ht="13.5" customHeight="1">
      <c r="A260" s="16"/>
      <c r="E260" s="99"/>
      <c r="F260" s="100"/>
      <c r="G260" s="92"/>
      <c r="H260" s="3"/>
      <c r="I260" s="101"/>
      <c r="J260" s="102"/>
      <c r="K260" s="103"/>
      <c r="L260" s="97"/>
      <c r="M260" s="104"/>
      <c r="O260" s="3"/>
      <c r="Q260" s="99"/>
      <c r="R260" s="100"/>
      <c r="S260" s="92"/>
      <c r="T260" s="3"/>
      <c r="U260" s="101"/>
      <c r="V260" s="102"/>
      <c r="W260" s="103"/>
      <c r="X260" s="97"/>
      <c r="Y260" s="104"/>
      <c r="AA260" s="3"/>
      <c r="AC260" s="99"/>
      <c r="AD260" s="100"/>
      <c r="AE260" s="92"/>
      <c r="AF260" s="3"/>
      <c r="AG260" s="101"/>
      <c r="AH260" s="102"/>
      <c r="AI260" s="103"/>
      <c r="AJ260" s="97"/>
      <c r="AK260" s="104"/>
      <c r="AM260" s="3"/>
      <c r="AO260" s="99"/>
      <c r="AP260" s="100"/>
      <c r="AQ260" s="92"/>
      <c r="AR260" s="3"/>
      <c r="AS260" s="101"/>
      <c r="AT260" s="102"/>
      <c r="AU260" s="103"/>
      <c r="AV260" s="97"/>
      <c r="AW260" s="104"/>
      <c r="AY260" s="3"/>
      <c r="BA260" s="99"/>
      <c r="BB260" s="100"/>
      <c r="BC260" s="92"/>
      <c r="BD260" s="3"/>
      <c r="BE260" s="101"/>
      <c r="BF260" s="102"/>
      <c r="BG260" s="103"/>
      <c r="BH260" s="97"/>
      <c r="BI260" s="104"/>
      <c r="BK260" s="3"/>
      <c r="BM260" s="99"/>
      <c r="BN260" s="100"/>
      <c r="BO260" s="92"/>
      <c r="BP260" s="3"/>
      <c r="BQ260" s="101"/>
      <c r="BR260" s="102"/>
      <c r="BS260" s="103"/>
      <c r="BT260" s="97"/>
      <c r="BU260" s="104"/>
      <c r="BW260" s="3"/>
      <c r="BY260" s="99"/>
      <c r="BZ260" s="100"/>
      <c r="CA260" s="92"/>
      <c r="CB260" s="3"/>
      <c r="CC260" s="101"/>
      <c r="CD260" s="102"/>
      <c r="CE260" s="103"/>
      <c r="CF260" s="97"/>
      <c r="CG260" s="104"/>
      <c r="CI260" s="3"/>
      <c r="CK260" s="99"/>
      <c r="CL260" s="100"/>
      <c r="CM260" s="92"/>
      <c r="CN260" s="3"/>
      <c r="CO260" s="101"/>
      <c r="CP260" s="102"/>
      <c r="CQ260" s="103"/>
      <c r="CR260" s="97"/>
      <c r="CS260" s="104"/>
      <c r="CU260" s="3"/>
      <c r="CW260" s="99"/>
      <c r="CX260" s="100"/>
      <c r="CY260" s="92"/>
      <c r="CZ260" s="3"/>
      <c r="DA260" s="101"/>
      <c r="DB260" s="102"/>
      <c r="DC260" s="103"/>
      <c r="DD260" s="97"/>
      <c r="DE260" s="104"/>
      <c r="DG260" s="3"/>
      <c r="DI260" s="99"/>
      <c r="DJ260" s="100"/>
      <c r="DK260" s="92"/>
      <c r="DL260" s="3"/>
      <c r="DM260" s="101"/>
      <c r="DN260" s="102"/>
      <c r="DO260" s="103"/>
      <c r="DP260" s="97"/>
      <c r="DQ260" s="104"/>
      <c r="DS260" s="3"/>
      <c r="DU260" s="99"/>
      <c r="DV260" s="100"/>
      <c r="DW260" s="92"/>
      <c r="DX260" s="3"/>
      <c r="DY260" s="101"/>
      <c r="DZ260" s="102"/>
      <c r="EA260" s="103"/>
      <c r="EB260" s="97"/>
      <c r="EC260" s="104"/>
      <c r="EE260" s="3"/>
      <c r="EG260" s="90" t="str">
        <f t="shared" si="641"/>
        <v/>
      </c>
      <c r="EH260" s="91" t="str">
        <f t="shared" si="642"/>
        <v/>
      </c>
      <c r="EI260" s="92" t="str">
        <f t="shared" si="643"/>
        <v/>
      </c>
      <c r="EJ260" s="93" t="str">
        <f t="shared" si="644"/>
        <v/>
      </c>
      <c r="EK260" s="94" t="str">
        <f t="shared" si="645"/>
        <v/>
      </c>
      <c r="EL260" s="95" t="str">
        <f t="shared" si="646"/>
        <v/>
      </c>
      <c r="EM260" s="96" t="str">
        <f t="shared" si="647"/>
        <v/>
      </c>
      <c r="EN260" s="97" t="str">
        <f t="shared" si="648"/>
        <v/>
      </c>
      <c r="EO260" s="98" t="str">
        <f t="shared" si="649"/>
        <v/>
      </c>
      <c r="EQ260" s="89"/>
      <c r="ES260" s="99"/>
      <c r="ET260" s="100"/>
      <c r="EU260" s="92"/>
      <c r="EV260" s="3"/>
      <c r="EW260" s="101"/>
      <c r="EX260" s="102"/>
      <c r="EY260" s="103"/>
      <c r="EZ260" s="97"/>
      <c r="FA260" s="104"/>
      <c r="FC260" s="3"/>
      <c r="FE260" s="99"/>
      <c r="FF260" s="100"/>
      <c r="FG260" s="92"/>
      <c r="FH260" s="3"/>
      <c r="FI260" s="101"/>
      <c r="FJ260" s="102"/>
      <c r="FK260" s="103"/>
      <c r="FL260" s="97"/>
      <c r="FM260" s="104"/>
      <c r="FO260" s="3"/>
      <c r="FQ260" s="90" t="str">
        <f>IF(FU260="","",#REF!)</f>
        <v/>
      </c>
      <c r="FR260" s="91" t="str">
        <f t="shared" si="650"/>
        <v/>
      </c>
      <c r="FS260" s="92"/>
      <c r="FT260" s="93"/>
      <c r="FU260" s="94" t="str">
        <f t="shared" si="651"/>
        <v/>
      </c>
      <c r="FV260" s="95" t="str">
        <f t="shared" si="652"/>
        <v/>
      </c>
      <c r="FW260" s="96" t="str">
        <f t="shared" si="653"/>
        <v/>
      </c>
      <c r="FX260" s="97" t="str">
        <f t="shared" si="654"/>
        <v/>
      </c>
      <c r="FY260" s="98" t="str">
        <f t="shared" si="655"/>
        <v/>
      </c>
      <c r="GA260" s="89"/>
      <c r="GB260" s="158"/>
      <c r="GC260" s="99"/>
      <c r="GD260" s="100"/>
      <c r="GE260" s="92"/>
      <c r="GF260" s="3"/>
      <c r="GG260" s="101"/>
      <c r="GH260" s="102"/>
      <c r="GI260" s="103"/>
      <c r="GJ260" s="97"/>
      <c r="GK260" s="104"/>
      <c r="GM260" s="3"/>
      <c r="GO260" s="99"/>
      <c r="GP260" s="100"/>
      <c r="GQ260" s="92"/>
      <c r="GR260" s="3"/>
      <c r="GS260" s="101"/>
      <c r="GT260" s="102"/>
      <c r="GU260" s="103"/>
      <c r="GV260" s="97"/>
      <c r="GW260" s="104"/>
      <c r="GY260" s="3"/>
      <c r="HA260" s="99"/>
      <c r="HB260" s="100"/>
      <c r="HC260" s="92"/>
      <c r="HD260" s="3"/>
      <c r="HE260" s="101"/>
      <c r="HF260" s="102"/>
      <c r="HG260" s="103"/>
      <c r="HH260" s="97"/>
      <c r="HI260" s="104"/>
      <c r="HK260" s="3"/>
      <c r="HM260" s="99"/>
      <c r="HN260" s="100"/>
      <c r="HO260" s="92"/>
      <c r="HP260" s="3"/>
      <c r="HQ260" s="101"/>
      <c r="HR260" s="102"/>
      <c r="HS260" s="103"/>
      <c r="HT260" s="97"/>
      <c r="HU260" s="104"/>
      <c r="HW260" s="3"/>
      <c r="HY260" s="99"/>
      <c r="HZ260" s="100"/>
      <c r="IA260" s="92"/>
      <c r="IB260" s="3"/>
      <c r="IC260" s="101"/>
      <c r="ID260" s="102"/>
      <c r="IE260" s="103"/>
      <c r="IF260" s="97"/>
      <c r="IG260" s="104"/>
      <c r="II260" s="3"/>
      <c r="IK260" s="99"/>
      <c r="IL260" s="100"/>
      <c r="IM260" s="92"/>
      <c r="IN260" s="3"/>
      <c r="IO260" s="101"/>
      <c r="IP260" s="102"/>
      <c r="IQ260" s="103"/>
      <c r="IR260" s="97"/>
      <c r="IS260" s="104"/>
      <c r="IU260" s="3"/>
      <c r="IW260" s="99"/>
      <c r="IX260" s="100"/>
      <c r="IY260" s="92"/>
      <c r="IZ260" s="3"/>
      <c r="JA260" s="101"/>
      <c r="JB260" s="102"/>
      <c r="JC260" s="103"/>
      <c r="JD260" s="97"/>
      <c r="JE260" s="104"/>
      <c r="JG260" s="3"/>
      <c r="JI260" s="99"/>
      <c r="JJ260" s="100"/>
      <c r="JK260" s="92"/>
      <c r="JL260" s="3"/>
      <c r="JM260" s="101"/>
      <c r="JN260" s="102"/>
      <c r="JO260" s="103"/>
      <c r="JP260" s="97"/>
      <c r="JQ260" s="104"/>
      <c r="JS260" s="3"/>
      <c r="JU260" s="99"/>
      <c r="JV260" s="100"/>
      <c r="JW260" s="92"/>
      <c r="JX260" s="3"/>
      <c r="JY260" s="101"/>
      <c r="JZ260" s="102"/>
      <c r="KA260" s="103"/>
      <c r="KB260" s="97"/>
      <c r="KC260" s="104"/>
      <c r="KE260" s="3"/>
    </row>
    <row r="261" spans="1:291" ht="13.5" customHeight="1">
      <c r="A261" s="16"/>
      <c r="E261" s="99"/>
      <c r="F261" s="100"/>
      <c r="G261" s="92"/>
      <c r="H261" s="3"/>
      <c r="I261" s="101"/>
      <c r="J261" s="102"/>
      <c r="K261" s="103"/>
      <c r="L261" s="97"/>
      <c r="M261" s="104"/>
      <c r="O261" s="3"/>
      <c r="Q261" s="99"/>
      <c r="R261" s="100"/>
      <c r="S261" s="92"/>
      <c r="T261" s="3"/>
      <c r="U261" s="101"/>
      <c r="V261" s="102"/>
      <c r="W261" s="103"/>
      <c r="X261" s="97"/>
      <c r="Y261" s="104"/>
      <c r="AA261" s="3"/>
      <c r="AC261" s="99"/>
      <c r="AD261" s="100"/>
      <c r="AE261" s="92"/>
      <c r="AF261" s="3"/>
      <c r="AG261" s="101"/>
      <c r="AH261" s="102"/>
      <c r="AI261" s="103"/>
      <c r="AJ261" s="97"/>
      <c r="AK261" s="104"/>
      <c r="AM261" s="3"/>
      <c r="AO261" s="99"/>
      <c r="AP261" s="100"/>
      <c r="AQ261" s="92"/>
      <c r="AR261" s="3"/>
      <c r="AS261" s="101"/>
      <c r="AT261" s="102"/>
      <c r="AU261" s="103"/>
      <c r="AV261" s="97"/>
      <c r="AW261" s="104"/>
      <c r="AY261" s="3"/>
      <c r="BA261" s="99"/>
      <c r="BB261" s="100"/>
      <c r="BC261" s="92"/>
      <c r="BD261" s="3"/>
      <c r="BE261" s="101"/>
      <c r="BF261" s="102"/>
      <c r="BG261" s="103"/>
      <c r="BH261" s="97"/>
      <c r="BI261" s="104"/>
      <c r="BK261" s="3"/>
      <c r="BM261" s="99"/>
      <c r="BN261" s="100"/>
      <c r="BO261" s="92"/>
      <c r="BP261" s="3"/>
      <c r="BQ261" s="101"/>
      <c r="BR261" s="102"/>
      <c r="BS261" s="103"/>
      <c r="BT261" s="97"/>
      <c r="BU261" s="104"/>
      <c r="BW261" s="3"/>
      <c r="BY261" s="99"/>
      <c r="BZ261" s="100"/>
      <c r="CA261" s="92"/>
      <c r="CB261" s="3"/>
      <c r="CC261" s="101"/>
      <c r="CD261" s="102"/>
      <c r="CE261" s="103"/>
      <c r="CF261" s="97"/>
      <c r="CG261" s="104"/>
      <c r="CI261" s="3"/>
      <c r="CK261" s="99"/>
      <c r="CL261" s="100"/>
      <c r="CM261" s="92"/>
      <c r="CN261" s="3"/>
      <c r="CO261" s="101"/>
      <c r="CP261" s="102"/>
      <c r="CQ261" s="103"/>
      <c r="CR261" s="97"/>
      <c r="CS261" s="104"/>
      <c r="CU261" s="3"/>
      <c r="CW261" s="99"/>
      <c r="CX261" s="100"/>
      <c r="CY261" s="92"/>
      <c r="CZ261" s="3"/>
      <c r="DA261" s="101"/>
      <c r="DB261" s="102"/>
      <c r="DC261" s="103"/>
      <c r="DD261" s="97"/>
      <c r="DE261" s="104"/>
      <c r="DG261" s="3"/>
      <c r="DI261" s="99"/>
      <c r="DJ261" s="100"/>
      <c r="DK261" s="92"/>
      <c r="DL261" s="3"/>
      <c r="DM261" s="101"/>
      <c r="DN261" s="102"/>
      <c r="DO261" s="103"/>
      <c r="DP261" s="97"/>
      <c r="DQ261" s="104"/>
      <c r="DS261" s="3"/>
      <c r="DU261" s="99"/>
      <c r="DV261" s="100"/>
      <c r="DW261" s="92"/>
      <c r="DX261" s="3"/>
      <c r="DY261" s="101"/>
      <c r="DZ261" s="102"/>
      <c r="EA261" s="103"/>
      <c r="EB261" s="97"/>
      <c r="EC261" s="104"/>
      <c r="EE261" s="3"/>
      <c r="EG261" s="90" t="str">
        <f t="shared" si="641"/>
        <v/>
      </c>
      <c r="EH261" s="91" t="str">
        <f t="shared" si="642"/>
        <v/>
      </c>
      <c r="EI261" s="92" t="str">
        <f t="shared" si="643"/>
        <v/>
      </c>
      <c r="EJ261" s="93" t="str">
        <f t="shared" si="644"/>
        <v/>
      </c>
      <c r="EK261" s="94" t="str">
        <f t="shared" si="645"/>
        <v/>
      </c>
      <c r="EL261" s="95" t="str">
        <f t="shared" si="646"/>
        <v/>
      </c>
      <c r="EM261" s="96" t="str">
        <f t="shared" si="647"/>
        <v/>
      </c>
      <c r="EN261" s="97" t="str">
        <f t="shared" si="648"/>
        <v/>
      </c>
      <c r="EO261" s="98" t="str">
        <f t="shared" si="649"/>
        <v/>
      </c>
      <c r="EQ261" s="89"/>
      <c r="ES261" s="99"/>
      <c r="ET261" s="100"/>
      <c r="EU261" s="92"/>
      <c r="EV261" s="3"/>
      <c r="EW261" s="101"/>
      <c r="EX261" s="102"/>
      <c r="EY261" s="103"/>
      <c r="EZ261" s="97"/>
      <c r="FA261" s="104"/>
      <c r="FC261" s="3"/>
      <c r="FE261" s="99"/>
      <c r="FF261" s="100"/>
      <c r="FG261" s="92"/>
      <c r="FH261" s="3"/>
      <c r="FI261" s="101"/>
      <c r="FJ261" s="102"/>
      <c r="FK261" s="103"/>
      <c r="FL261" s="97"/>
      <c r="FM261" s="104"/>
      <c r="FO261" s="3"/>
      <c r="FQ261" s="90" t="str">
        <f>IF(FU261="","",#REF!)</f>
        <v/>
      </c>
      <c r="FR261" s="91" t="str">
        <f t="shared" si="650"/>
        <v/>
      </c>
      <c r="FS261" s="92"/>
      <c r="FT261" s="93"/>
      <c r="FU261" s="94" t="str">
        <f t="shared" si="651"/>
        <v/>
      </c>
      <c r="FV261" s="95" t="str">
        <f t="shared" si="652"/>
        <v/>
      </c>
      <c r="FW261" s="96" t="str">
        <f t="shared" si="653"/>
        <v/>
      </c>
      <c r="FX261" s="97" t="str">
        <f t="shared" si="654"/>
        <v/>
      </c>
      <c r="FY261" s="98" t="str">
        <f t="shared" si="655"/>
        <v/>
      </c>
      <c r="GA261" s="89"/>
      <c r="GB261" s="158"/>
      <c r="GC261" s="99"/>
      <c r="GD261" s="100"/>
      <c r="GE261" s="92"/>
      <c r="GF261" s="3"/>
      <c r="GG261" s="101"/>
      <c r="GH261" s="102"/>
      <c r="GI261" s="103"/>
      <c r="GJ261" s="97"/>
      <c r="GK261" s="104"/>
      <c r="GM261" s="3"/>
      <c r="GO261" s="99"/>
      <c r="GP261" s="100"/>
      <c r="GQ261" s="92"/>
      <c r="GR261" s="3"/>
      <c r="GS261" s="101"/>
      <c r="GT261" s="102"/>
      <c r="GU261" s="103"/>
      <c r="GV261" s="97"/>
      <c r="GW261" s="104"/>
      <c r="GY261" s="3"/>
      <c r="HA261" s="99"/>
      <c r="HB261" s="100"/>
      <c r="HC261" s="92"/>
      <c r="HD261" s="3"/>
      <c r="HE261" s="101"/>
      <c r="HF261" s="102"/>
      <c r="HG261" s="103"/>
      <c r="HH261" s="97"/>
      <c r="HI261" s="104"/>
      <c r="HK261" s="3"/>
      <c r="HM261" s="99"/>
      <c r="HN261" s="100"/>
      <c r="HO261" s="92"/>
      <c r="HP261" s="3"/>
      <c r="HQ261" s="101"/>
      <c r="HR261" s="102"/>
      <c r="HS261" s="103"/>
      <c r="HT261" s="97"/>
      <c r="HU261" s="104"/>
      <c r="HW261" s="3"/>
      <c r="HY261" s="99"/>
      <c r="HZ261" s="100"/>
      <c r="IA261" s="92"/>
      <c r="IB261" s="3"/>
      <c r="IC261" s="101"/>
      <c r="ID261" s="102"/>
      <c r="IE261" s="103"/>
      <c r="IF261" s="97"/>
      <c r="IG261" s="104"/>
      <c r="II261" s="3"/>
      <c r="IK261" s="99"/>
      <c r="IL261" s="100"/>
      <c r="IM261" s="92"/>
      <c r="IN261" s="3"/>
      <c r="IO261" s="101"/>
      <c r="IP261" s="102"/>
      <c r="IQ261" s="103"/>
      <c r="IR261" s="97"/>
      <c r="IS261" s="104"/>
      <c r="IU261" s="3"/>
      <c r="IW261" s="99"/>
      <c r="IX261" s="100"/>
      <c r="IY261" s="92"/>
      <c r="IZ261" s="3"/>
      <c r="JA261" s="101"/>
      <c r="JB261" s="102"/>
      <c r="JC261" s="103"/>
      <c r="JD261" s="97"/>
      <c r="JE261" s="104"/>
      <c r="JG261" s="3"/>
      <c r="JI261" s="99"/>
      <c r="JJ261" s="100"/>
      <c r="JK261" s="92"/>
      <c r="JL261" s="3"/>
      <c r="JM261" s="101"/>
      <c r="JN261" s="102"/>
      <c r="JO261" s="103"/>
      <c r="JP261" s="97"/>
      <c r="JQ261" s="104"/>
      <c r="JS261" s="3"/>
      <c r="JU261" s="99"/>
      <c r="JV261" s="100"/>
      <c r="JW261" s="92"/>
      <c r="JX261" s="3"/>
      <c r="JY261" s="101"/>
      <c r="JZ261" s="102"/>
      <c r="KA261" s="103"/>
      <c r="KB261" s="97"/>
      <c r="KC261" s="104"/>
      <c r="KE261" s="3"/>
    </row>
    <row r="262" spans="1:291" ht="13.5" customHeight="1">
      <c r="A262" s="16"/>
      <c r="E262" s="99"/>
      <c r="F262" s="100"/>
      <c r="G262" s="92"/>
      <c r="H262" s="3"/>
      <c r="I262" s="101"/>
      <c r="J262" s="102"/>
      <c r="K262" s="103"/>
      <c r="L262" s="97"/>
      <c r="M262" s="104"/>
      <c r="O262" s="3"/>
      <c r="Q262" s="99"/>
      <c r="R262" s="100"/>
      <c r="S262" s="92"/>
      <c r="T262" s="3"/>
      <c r="U262" s="101"/>
      <c r="V262" s="102"/>
      <c r="W262" s="103"/>
      <c r="X262" s="97"/>
      <c r="Y262" s="104"/>
      <c r="AA262" s="3"/>
      <c r="AC262" s="99"/>
      <c r="AD262" s="100"/>
      <c r="AE262" s="92"/>
      <c r="AF262" s="3"/>
      <c r="AG262" s="101"/>
      <c r="AH262" s="102"/>
      <c r="AI262" s="103"/>
      <c r="AJ262" s="97"/>
      <c r="AK262" s="104"/>
      <c r="AM262" s="3"/>
      <c r="AO262" s="99"/>
      <c r="AP262" s="100"/>
      <c r="AQ262" s="92"/>
      <c r="AR262" s="3"/>
      <c r="AS262" s="101"/>
      <c r="AT262" s="102"/>
      <c r="AU262" s="103"/>
      <c r="AV262" s="97"/>
      <c r="AW262" s="104"/>
      <c r="AY262" s="3"/>
      <c r="BA262" s="99"/>
      <c r="BB262" s="100"/>
      <c r="BC262" s="92"/>
      <c r="BD262" s="3"/>
      <c r="BE262" s="101"/>
      <c r="BF262" s="102"/>
      <c r="BG262" s="103"/>
      <c r="BH262" s="97"/>
      <c r="BI262" s="104"/>
      <c r="BK262" s="3"/>
      <c r="BM262" s="99"/>
      <c r="BN262" s="100"/>
      <c r="BO262" s="92"/>
      <c r="BP262" s="3"/>
      <c r="BQ262" s="101"/>
      <c r="BR262" s="102"/>
      <c r="BS262" s="103"/>
      <c r="BT262" s="97"/>
      <c r="BU262" s="104"/>
      <c r="BW262" s="3"/>
      <c r="BY262" s="99"/>
      <c r="BZ262" s="100"/>
      <c r="CA262" s="92"/>
      <c r="CB262" s="3"/>
      <c r="CC262" s="101"/>
      <c r="CD262" s="102"/>
      <c r="CE262" s="103"/>
      <c r="CF262" s="97"/>
      <c r="CG262" s="104"/>
      <c r="CI262" s="3"/>
      <c r="CK262" s="99"/>
      <c r="CL262" s="100"/>
      <c r="CM262" s="92"/>
      <c r="CN262" s="3"/>
      <c r="CO262" s="101"/>
      <c r="CP262" s="102"/>
      <c r="CQ262" s="103"/>
      <c r="CR262" s="97"/>
      <c r="CS262" s="104"/>
      <c r="CU262" s="3"/>
      <c r="CW262" s="99"/>
      <c r="CX262" s="100"/>
      <c r="CY262" s="92"/>
      <c r="CZ262" s="3"/>
      <c r="DA262" s="101"/>
      <c r="DB262" s="102"/>
      <c r="DC262" s="103"/>
      <c r="DD262" s="97"/>
      <c r="DE262" s="104"/>
      <c r="DG262" s="3"/>
      <c r="DI262" s="99"/>
      <c r="DJ262" s="100"/>
      <c r="DK262" s="92"/>
      <c r="DL262" s="3"/>
      <c r="DM262" s="101"/>
      <c r="DN262" s="102"/>
      <c r="DO262" s="103"/>
      <c r="DP262" s="97"/>
      <c r="DQ262" s="104"/>
      <c r="DS262" s="3"/>
      <c r="DU262" s="99"/>
      <c r="DV262" s="100"/>
      <c r="DW262" s="92"/>
      <c r="DX262" s="3"/>
      <c r="DY262" s="101"/>
      <c r="DZ262" s="102"/>
      <c r="EA262" s="103"/>
      <c r="EB262" s="97"/>
      <c r="EC262" s="104"/>
      <c r="EE262" s="3"/>
      <c r="EG262" s="90" t="str">
        <f t="shared" si="641"/>
        <v/>
      </c>
      <c r="EH262" s="91" t="str">
        <f t="shared" si="642"/>
        <v/>
      </c>
      <c r="EI262" s="92" t="str">
        <f t="shared" si="643"/>
        <v/>
      </c>
      <c r="EJ262" s="93" t="str">
        <f t="shared" si="644"/>
        <v/>
      </c>
      <c r="EK262" s="94" t="str">
        <f t="shared" si="645"/>
        <v/>
      </c>
      <c r="EL262" s="95" t="str">
        <f t="shared" si="646"/>
        <v/>
      </c>
      <c r="EM262" s="96" t="str">
        <f t="shared" si="647"/>
        <v/>
      </c>
      <c r="EN262" s="97" t="str">
        <f t="shared" si="648"/>
        <v/>
      </c>
      <c r="EO262" s="98" t="str">
        <f t="shared" si="649"/>
        <v/>
      </c>
      <c r="EQ262" s="89"/>
      <c r="ES262" s="99"/>
      <c r="ET262" s="100"/>
      <c r="EU262" s="92"/>
      <c r="EV262" s="3"/>
      <c r="EW262" s="101"/>
      <c r="EX262" s="102"/>
      <c r="EY262" s="103"/>
      <c r="EZ262" s="97"/>
      <c r="FA262" s="104"/>
      <c r="FC262" s="3"/>
      <c r="FE262" s="99"/>
      <c r="FF262" s="100"/>
      <c r="FG262" s="92"/>
      <c r="FH262" s="3"/>
      <c r="FI262" s="101"/>
      <c r="FJ262" s="102"/>
      <c r="FK262" s="103"/>
      <c r="FL262" s="97"/>
      <c r="FM262" s="104"/>
      <c r="FO262" s="3"/>
      <c r="FQ262" s="90" t="str">
        <f>IF(FU262="","",#REF!)</f>
        <v/>
      </c>
      <c r="FR262" s="91" t="str">
        <f t="shared" si="650"/>
        <v/>
      </c>
      <c r="FS262" s="92"/>
      <c r="FT262" s="93"/>
      <c r="FU262" s="94" t="str">
        <f t="shared" si="651"/>
        <v/>
      </c>
      <c r="FV262" s="95" t="str">
        <f t="shared" si="652"/>
        <v/>
      </c>
      <c r="FW262" s="96" t="str">
        <f t="shared" si="653"/>
        <v/>
      </c>
      <c r="FX262" s="97" t="str">
        <f t="shared" si="654"/>
        <v/>
      </c>
      <c r="FY262" s="98" t="str">
        <f t="shared" si="655"/>
        <v/>
      </c>
      <c r="GA262" s="89"/>
      <c r="GB262" s="158"/>
      <c r="GC262" s="99"/>
      <c r="GD262" s="100"/>
      <c r="GE262" s="92"/>
      <c r="GF262" s="3"/>
      <c r="GG262" s="101"/>
      <c r="GH262" s="102"/>
      <c r="GI262" s="103"/>
      <c r="GJ262" s="97"/>
      <c r="GK262" s="104"/>
      <c r="GM262" s="3"/>
      <c r="GO262" s="99"/>
      <c r="GP262" s="100"/>
      <c r="GQ262" s="92"/>
      <c r="GR262" s="3"/>
      <c r="GS262" s="101"/>
      <c r="GT262" s="102"/>
      <c r="GU262" s="103"/>
      <c r="GV262" s="97"/>
      <c r="GW262" s="104"/>
      <c r="GY262" s="3"/>
      <c r="HA262" s="99"/>
      <c r="HB262" s="100"/>
      <c r="HC262" s="92"/>
      <c r="HD262" s="3"/>
      <c r="HE262" s="101"/>
      <c r="HF262" s="102"/>
      <c r="HG262" s="103"/>
      <c r="HH262" s="97"/>
      <c r="HI262" s="104"/>
      <c r="HK262" s="3"/>
      <c r="HM262" s="99"/>
      <c r="HN262" s="100"/>
      <c r="HO262" s="92"/>
      <c r="HP262" s="3"/>
      <c r="HQ262" s="101"/>
      <c r="HR262" s="102"/>
      <c r="HS262" s="103"/>
      <c r="HT262" s="97"/>
      <c r="HU262" s="104"/>
      <c r="HW262" s="3"/>
      <c r="HY262" s="99"/>
      <c r="HZ262" s="100"/>
      <c r="IA262" s="92"/>
      <c r="IB262" s="3"/>
      <c r="IC262" s="101"/>
      <c r="ID262" s="102"/>
      <c r="IE262" s="103"/>
      <c r="IF262" s="97"/>
      <c r="IG262" s="104"/>
      <c r="II262" s="3"/>
      <c r="IK262" s="99"/>
      <c r="IL262" s="100"/>
      <c r="IM262" s="92"/>
      <c r="IN262" s="3"/>
      <c r="IO262" s="101"/>
      <c r="IP262" s="102"/>
      <c r="IQ262" s="103"/>
      <c r="IR262" s="97"/>
      <c r="IS262" s="104"/>
      <c r="IU262" s="3"/>
      <c r="IW262" s="99"/>
      <c r="IX262" s="100"/>
      <c r="IY262" s="92"/>
      <c r="IZ262" s="3"/>
      <c r="JA262" s="101"/>
      <c r="JB262" s="102"/>
      <c r="JC262" s="103"/>
      <c r="JD262" s="97"/>
      <c r="JE262" s="104"/>
      <c r="JG262" s="3"/>
      <c r="JI262" s="99"/>
      <c r="JJ262" s="100"/>
      <c r="JK262" s="92"/>
      <c r="JL262" s="3"/>
      <c r="JM262" s="101"/>
      <c r="JN262" s="102"/>
      <c r="JO262" s="103"/>
      <c r="JP262" s="97"/>
      <c r="JQ262" s="104"/>
      <c r="JS262" s="3"/>
      <c r="JU262" s="99"/>
      <c r="JV262" s="100"/>
      <c r="JW262" s="92"/>
      <c r="JX262" s="3"/>
      <c r="JY262" s="101"/>
      <c r="JZ262" s="102"/>
      <c r="KA262" s="103"/>
      <c r="KB262" s="97"/>
      <c r="KC262" s="104"/>
      <c r="KE262" s="3"/>
    </row>
    <row r="263" spans="1:291" ht="13.5" customHeight="1">
      <c r="A263" s="16"/>
      <c r="E263" s="99"/>
      <c r="F263" s="100"/>
      <c r="G263" s="92"/>
      <c r="H263" s="3"/>
      <c r="I263" s="101"/>
      <c r="J263" s="102"/>
      <c r="K263" s="103"/>
      <c r="L263" s="97"/>
      <c r="M263" s="104"/>
      <c r="O263" s="3"/>
      <c r="Q263" s="99"/>
      <c r="R263" s="100"/>
      <c r="S263" s="92"/>
      <c r="T263" s="3"/>
      <c r="U263" s="101"/>
      <c r="V263" s="102"/>
      <c r="W263" s="103"/>
      <c r="X263" s="97"/>
      <c r="Y263" s="104"/>
      <c r="AA263" s="3"/>
      <c r="AC263" s="99"/>
      <c r="AD263" s="100"/>
      <c r="AE263" s="92"/>
      <c r="AF263" s="3"/>
      <c r="AG263" s="101"/>
      <c r="AH263" s="102"/>
      <c r="AI263" s="103"/>
      <c r="AJ263" s="97"/>
      <c r="AK263" s="104"/>
      <c r="AM263" s="3"/>
      <c r="AO263" s="99"/>
      <c r="AP263" s="100"/>
      <c r="AQ263" s="92"/>
      <c r="AR263" s="3"/>
      <c r="AS263" s="101"/>
      <c r="AT263" s="102"/>
      <c r="AU263" s="103"/>
      <c r="AV263" s="97"/>
      <c r="AW263" s="104"/>
      <c r="AY263" s="3"/>
      <c r="BA263" s="99"/>
      <c r="BB263" s="100"/>
      <c r="BC263" s="92"/>
      <c r="BD263" s="3"/>
      <c r="BE263" s="101"/>
      <c r="BF263" s="102"/>
      <c r="BG263" s="103"/>
      <c r="BH263" s="97"/>
      <c r="BI263" s="104"/>
      <c r="BK263" s="3"/>
      <c r="BM263" s="99"/>
      <c r="BN263" s="100"/>
      <c r="BO263" s="92"/>
      <c r="BP263" s="3"/>
      <c r="BQ263" s="101"/>
      <c r="BR263" s="102"/>
      <c r="BS263" s="103"/>
      <c r="BT263" s="97"/>
      <c r="BU263" s="104"/>
      <c r="BW263" s="3"/>
      <c r="BY263" s="99"/>
      <c r="BZ263" s="100"/>
      <c r="CA263" s="92"/>
      <c r="CB263" s="3"/>
      <c r="CC263" s="101"/>
      <c r="CD263" s="102"/>
      <c r="CE263" s="103"/>
      <c r="CF263" s="97"/>
      <c r="CG263" s="104"/>
      <c r="CI263" s="3"/>
      <c r="CK263" s="99"/>
      <c r="CL263" s="100"/>
      <c r="CM263" s="92"/>
      <c r="CN263" s="3"/>
      <c r="CO263" s="101"/>
      <c r="CP263" s="102"/>
      <c r="CQ263" s="103"/>
      <c r="CR263" s="97"/>
      <c r="CS263" s="104"/>
      <c r="CU263" s="3"/>
      <c r="CW263" s="99"/>
      <c r="CX263" s="100"/>
      <c r="CY263" s="92"/>
      <c r="CZ263" s="3"/>
      <c r="DA263" s="101"/>
      <c r="DB263" s="102"/>
      <c r="DC263" s="103"/>
      <c r="DD263" s="97"/>
      <c r="DE263" s="104"/>
      <c r="DG263" s="3"/>
      <c r="DI263" s="99"/>
      <c r="DJ263" s="100"/>
      <c r="DK263" s="92"/>
      <c r="DL263" s="3"/>
      <c r="DM263" s="101"/>
      <c r="DN263" s="102"/>
      <c r="DO263" s="103"/>
      <c r="DP263" s="97"/>
      <c r="DQ263" s="104"/>
      <c r="DS263" s="3"/>
      <c r="DU263" s="99"/>
      <c r="DV263" s="100"/>
      <c r="DW263" s="92"/>
      <c r="DX263" s="3"/>
      <c r="DY263" s="101"/>
      <c r="DZ263" s="102"/>
      <c r="EA263" s="103"/>
      <c r="EB263" s="97"/>
      <c r="EC263" s="104"/>
      <c r="EE263" s="3"/>
      <c r="EG263" s="90" t="str">
        <f t="shared" si="641"/>
        <v/>
      </c>
      <c r="EH263" s="91" t="str">
        <f t="shared" si="642"/>
        <v/>
      </c>
      <c r="EI263" s="92" t="str">
        <f t="shared" si="643"/>
        <v/>
      </c>
      <c r="EJ263" s="93" t="str">
        <f t="shared" si="644"/>
        <v/>
      </c>
      <c r="EK263" s="94" t="str">
        <f t="shared" si="645"/>
        <v/>
      </c>
      <c r="EL263" s="95" t="str">
        <f t="shared" si="646"/>
        <v/>
      </c>
      <c r="EM263" s="96" t="str">
        <f t="shared" si="647"/>
        <v/>
      </c>
      <c r="EN263" s="97" t="str">
        <f t="shared" si="648"/>
        <v/>
      </c>
      <c r="EO263" s="98" t="str">
        <f t="shared" si="649"/>
        <v/>
      </c>
      <c r="EQ263" s="89"/>
      <c r="ES263" s="99"/>
      <c r="ET263" s="100"/>
      <c r="EU263" s="92"/>
      <c r="EV263" s="3"/>
      <c r="EW263" s="101"/>
      <c r="EX263" s="102"/>
      <c r="EY263" s="103"/>
      <c r="EZ263" s="97"/>
      <c r="FA263" s="104"/>
      <c r="FC263" s="3"/>
      <c r="FE263" s="99"/>
      <c r="FF263" s="100"/>
      <c r="FG263" s="92"/>
      <c r="FH263" s="3"/>
      <c r="FI263" s="101"/>
      <c r="FJ263" s="102"/>
      <c r="FK263" s="103"/>
      <c r="FL263" s="97"/>
      <c r="FM263" s="104"/>
      <c r="FO263" s="3"/>
      <c r="FQ263" s="90" t="str">
        <f>IF(FU263="","",#REF!)</f>
        <v/>
      </c>
      <c r="FR263" s="91" t="str">
        <f t="shared" si="650"/>
        <v/>
      </c>
      <c r="FS263" s="92"/>
      <c r="FT263" s="93"/>
      <c r="FU263" s="94" t="str">
        <f t="shared" si="651"/>
        <v/>
      </c>
      <c r="FV263" s="95" t="str">
        <f t="shared" si="652"/>
        <v/>
      </c>
      <c r="FW263" s="96" t="str">
        <f t="shared" si="653"/>
        <v/>
      </c>
      <c r="FX263" s="97" t="str">
        <f t="shared" si="654"/>
        <v/>
      </c>
      <c r="FY263" s="98" t="str">
        <f t="shared" si="655"/>
        <v/>
      </c>
      <c r="GA263" s="89"/>
      <c r="GB263" s="158"/>
      <c r="GC263" s="99"/>
      <c r="GD263" s="100"/>
      <c r="GE263" s="92"/>
      <c r="GF263" s="3"/>
      <c r="GG263" s="101"/>
      <c r="GH263" s="102"/>
      <c r="GI263" s="103"/>
      <c r="GJ263" s="97"/>
      <c r="GK263" s="104"/>
      <c r="GM263" s="3"/>
      <c r="GO263" s="99"/>
      <c r="GP263" s="100"/>
      <c r="GQ263" s="92"/>
      <c r="GR263" s="3"/>
      <c r="GS263" s="101"/>
      <c r="GT263" s="102"/>
      <c r="GU263" s="103"/>
      <c r="GV263" s="97"/>
      <c r="GW263" s="104"/>
      <c r="GY263" s="3"/>
      <c r="HA263" s="99"/>
      <c r="HB263" s="100"/>
      <c r="HC263" s="92"/>
      <c r="HD263" s="3"/>
      <c r="HE263" s="101"/>
      <c r="HF263" s="102"/>
      <c r="HG263" s="103"/>
      <c r="HH263" s="97"/>
      <c r="HI263" s="104"/>
      <c r="HK263" s="3"/>
      <c r="HM263" s="99"/>
      <c r="HN263" s="100"/>
      <c r="HO263" s="92"/>
      <c r="HP263" s="3"/>
      <c r="HQ263" s="101"/>
      <c r="HR263" s="102"/>
      <c r="HS263" s="103"/>
      <c r="HT263" s="97"/>
      <c r="HU263" s="104"/>
      <c r="HW263" s="3"/>
      <c r="HY263" s="99"/>
      <c r="HZ263" s="100"/>
      <c r="IA263" s="92"/>
      <c r="IB263" s="3"/>
      <c r="IC263" s="101"/>
      <c r="ID263" s="102"/>
      <c r="IE263" s="103"/>
      <c r="IF263" s="97"/>
      <c r="IG263" s="104"/>
      <c r="II263" s="3"/>
      <c r="IK263" s="99"/>
      <c r="IL263" s="100"/>
      <c r="IM263" s="92"/>
      <c r="IN263" s="3"/>
      <c r="IO263" s="101"/>
      <c r="IP263" s="102"/>
      <c r="IQ263" s="103"/>
      <c r="IR263" s="97"/>
      <c r="IS263" s="104"/>
      <c r="IU263" s="3"/>
      <c r="IW263" s="99"/>
      <c r="IX263" s="100"/>
      <c r="IY263" s="92"/>
      <c r="IZ263" s="3"/>
      <c r="JA263" s="101"/>
      <c r="JB263" s="102"/>
      <c r="JC263" s="103"/>
      <c r="JD263" s="97"/>
      <c r="JE263" s="104"/>
      <c r="JG263" s="3"/>
      <c r="JI263" s="99"/>
      <c r="JJ263" s="100"/>
      <c r="JK263" s="92"/>
      <c r="JL263" s="3"/>
      <c r="JM263" s="101"/>
      <c r="JN263" s="102"/>
      <c r="JO263" s="103"/>
      <c r="JP263" s="97"/>
      <c r="JQ263" s="104"/>
      <c r="JS263" s="3"/>
      <c r="JU263" s="99"/>
      <c r="JV263" s="100"/>
      <c r="JW263" s="92"/>
      <c r="JX263" s="3"/>
      <c r="JY263" s="101"/>
      <c r="JZ263" s="102"/>
      <c r="KA263" s="103"/>
      <c r="KB263" s="97"/>
      <c r="KC263" s="104"/>
      <c r="KE263" s="3"/>
    </row>
    <row r="264" spans="1:291" ht="13.5" customHeight="1">
      <c r="A264" s="16"/>
      <c r="E264" s="99"/>
      <c r="F264" s="100"/>
      <c r="G264" s="92"/>
      <c r="H264" s="3"/>
      <c r="I264" s="101"/>
      <c r="J264" s="102"/>
      <c r="K264" s="103"/>
      <c r="L264" s="97"/>
      <c r="M264" s="104"/>
      <c r="O264" s="3"/>
      <c r="Q264" s="99"/>
      <c r="R264" s="100"/>
      <c r="S264" s="92"/>
      <c r="T264" s="3"/>
      <c r="U264" s="101"/>
      <c r="V264" s="102"/>
      <c r="W264" s="103"/>
      <c r="X264" s="97"/>
      <c r="Y264" s="104"/>
      <c r="AA264" s="3"/>
      <c r="AC264" s="99"/>
      <c r="AD264" s="100"/>
      <c r="AE264" s="92"/>
      <c r="AF264" s="3"/>
      <c r="AG264" s="101"/>
      <c r="AH264" s="102"/>
      <c r="AI264" s="103"/>
      <c r="AJ264" s="97"/>
      <c r="AK264" s="104"/>
      <c r="AM264" s="3"/>
      <c r="AO264" s="99"/>
      <c r="AP264" s="100"/>
      <c r="AQ264" s="92"/>
      <c r="AR264" s="3"/>
      <c r="AS264" s="101"/>
      <c r="AT264" s="102"/>
      <c r="AU264" s="103"/>
      <c r="AV264" s="97"/>
      <c r="AW264" s="104"/>
      <c r="AY264" s="3"/>
      <c r="BA264" s="99"/>
      <c r="BB264" s="100"/>
      <c r="BC264" s="92"/>
      <c r="BD264" s="3"/>
      <c r="BE264" s="101"/>
      <c r="BF264" s="102"/>
      <c r="BG264" s="103"/>
      <c r="BH264" s="97"/>
      <c r="BI264" s="104"/>
      <c r="BK264" s="3"/>
      <c r="BM264" s="99"/>
      <c r="BN264" s="100"/>
      <c r="BO264" s="92"/>
      <c r="BP264" s="3"/>
      <c r="BQ264" s="101"/>
      <c r="BR264" s="102"/>
      <c r="BS264" s="103"/>
      <c r="BT264" s="97"/>
      <c r="BU264" s="104"/>
      <c r="BW264" s="3"/>
      <c r="BY264" s="99"/>
      <c r="BZ264" s="100"/>
      <c r="CA264" s="92"/>
      <c r="CB264" s="3"/>
      <c r="CC264" s="101"/>
      <c r="CD264" s="102"/>
      <c r="CE264" s="103"/>
      <c r="CF264" s="97"/>
      <c r="CG264" s="104"/>
      <c r="CI264" s="3"/>
      <c r="CK264" s="99"/>
      <c r="CL264" s="100"/>
      <c r="CM264" s="92"/>
      <c r="CN264" s="3"/>
      <c r="CO264" s="101"/>
      <c r="CP264" s="102"/>
      <c r="CQ264" s="103"/>
      <c r="CR264" s="97"/>
      <c r="CS264" s="104"/>
      <c r="CU264" s="3"/>
      <c r="CW264" s="99"/>
      <c r="CX264" s="100"/>
      <c r="CY264" s="92"/>
      <c r="CZ264" s="3"/>
      <c r="DA264" s="101"/>
      <c r="DB264" s="102"/>
      <c r="DC264" s="103"/>
      <c r="DD264" s="97"/>
      <c r="DE264" s="104"/>
      <c r="DG264" s="3"/>
      <c r="DI264" s="99"/>
      <c r="DJ264" s="100"/>
      <c r="DK264" s="92"/>
      <c r="DL264" s="3"/>
      <c r="DM264" s="101"/>
      <c r="DN264" s="102"/>
      <c r="DO264" s="103"/>
      <c r="DP264" s="97"/>
      <c r="DQ264" s="104"/>
      <c r="DS264" s="3"/>
      <c r="DU264" s="99"/>
      <c r="DV264" s="100"/>
      <c r="DW264" s="92"/>
      <c r="DX264" s="3"/>
      <c r="DY264" s="101"/>
      <c r="DZ264" s="102"/>
      <c r="EA264" s="103"/>
      <c r="EB264" s="97"/>
      <c r="EC264" s="104"/>
      <c r="EE264" s="3"/>
      <c r="EG264" s="90" t="str">
        <f t="shared" si="641"/>
        <v/>
      </c>
      <c r="EH264" s="91" t="str">
        <f t="shared" si="642"/>
        <v/>
      </c>
      <c r="EI264" s="92" t="str">
        <f t="shared" si="643"/>
        <v/>
      </c>
      <c r="EJ264" s="93" t="str">
        <f t="shared" si="644"/>
        <v/>
      </c>
      <c r="EK264" s="94" t="str">
        <f t="shared" si="645"/>
        <v/>
      </c>
      <c r="EL264" s="95" t="str">
        <f t="shared" si="646"/>
        <v/>
      </c>
      <c r="EM264" s="96" t="str">
        <f t="shared" si="647"/>
        <v/>
      </c>
      <c r="EN264" s="97" t="str">
        <f t="shared" si="648"/>
        <v/>
      </c>
      <c r="EO264" s="98" t="str">
        <f t="shared" si="649"/>
        <v/>
      </c>
      <c r="EQ264" s="89"/>
      <c r="ES264" s="99"/>
      <c r="ET264" s="100"/>
      <c r="EU264" s="92"/>
      <c r="EV264" s="3"/>
      <c r="EW264" s="101"/>
      <c r="EX264" s="102"/>
      <c r="EY264" s="103"/>
      <c r="EZ264" s="97"/>
      <c r="FA264" s="104"/>
      <c r="FC264" s="3"/>
      <c r="FE264" s="99"/>
      <c r="FF264" s="100"/>
      <c r="FG264" s="92"/>
      <c r="FH264" s="3"/>
      <c r="FI264" s="101"/>
      <c r="FJ264" s="102"/>
      <c r="FK264" s="103"/>
      <c r="FL264" s="97"/>
      <c r="FM264" s="104"/>
      <c r="FO264" s="3"/>
      <c r="FQ264" s="90" t="str">
        <f>IF(FU264="","",#REF!)</f>
        <v/>
      </c>
      <c r="FR264" s="91" t="str">
        <f t="shared" si="650"/>
        <v/>
      </c>
      <c r="FS264" s="92"/>
      <c r="FT264" s="93"/>
      <c r="FU264" s="94" t="str">
        <f t="shared" si="651"/>
        <v/>
      </c>
      <c r="FV264" s="95" t="str">
        <f t="shared" si="652"/>
        <v/>
      </c>
      <c r="FW264" s="96" t="str">
        <f t="shared" si="653"/>
        <v/>
      </c>
      <c r="FX264" s="97" t="str">
        <f t="shared" si="654"/>
        <v/>
      </c>
      <c r="FY264" s="98" t="str">
        <f t="shared" si="655"/>
        <v/>
      </c>
      <c r="GA264" s="89"/>
      <c r="GB264" s="158"/>
      <c r="GC264" s="99"/>
      <c r="GD264" s="100"/>
      <c r="GE264" s="92"/>
      <c r="GF264" s="3"/>
      <c r="GG264" s="101"/>
      <c r="GH264" s="102"/>
      <c r="GI264" s="103"/>
      <c r="GJ264" s="97"/>
      <c r="GK264" s="104"/>
      <c r="GM264" s="3"/>
      <c r="GO264" s="99"/>
      <c r="GP264" s="100"/>
      <c r="GQ264" s="92"/>
      <c r="GR264" s="3"/>
      <c r="GS264" s="101"/>
      <c r="GT264" s="102"/>
      <c r="GU264" s="103"/>
      <c r="GV264" s="97"/>
      <c r="GW264" s="104"/>
      <c r="GY264" s="3"/>
      <c r="HA264" s="99"/>
      <c r="HB264" s="100"/>
      <c r="HC264" s="92"/>
      <c r="HD264" s="3"/>
      <c r="HE264" s="101"/>
      <c r="HF264" s="102"/>
      <c r="HG264" s="103"/>
      <c r="HH264" s="97"/>
      <c r="HI264" s="104"/>
      <c r="HK264" s="3"/>
      <c r="HM264" s="99"/>
      <c r="HN264" s="100"/>
      <c r="HO264" s="92"/>
      <c r="HP264" s="3"/>
      <c r="HQ264" s="101"/>
      <c r="HR264" s="102"/>
      <c r="HS264" s="103"/>
      <c r="HT264" s="97"/>
      <c r="HU264" s="104"/>
      <c r="HW264" s="3"/>
      <c r="HY264" s="99"/>
      <c r="HZ264" s="100"/>
      <c r="IA264" s="92"/>
      <c r="IB264" s="3"/>
      <c r="IC264" s="101"/>
      <c r="ID264" s="102"/>
      <c r="IE264" s="103"/>
      <c r="IF264" s="97"/>
      <c r="IG264" s="104"/>
      <c r="II264" s="3"/>
      <c r="IK264" s="99"/>
      <c r="IL264" s="100"/>
      <c r="IM264" s="92"/>
      <c r="IN264" s="3"/>
      <c r="IO264" s="101"/>
      <c r="IP264" s="102"/>
      <c r="IQ264" s="103"/>
      <c r="IR264" s="97"/>
      <c r="IS264" s="104"/>
      <c r="IU264" s="3"/>
      <c r="IW264" s="99"/>
      <c r="IX264" s="100"/>
      <c r="IY264" s="92"/>
      <c r="IZ264" s="3"/>
      <c r="JA264" s="101"/>
      <c r="JB264" s="102"/>
      <c r="JC264" s="103"/>
      <c r="JD264" s="97"/>
      <c r="JE264" s="104"/>
      <c r="JG264" s="3"/>
      <c r="JI264" s="99"/>
      <c r="JJ264" s="100"/>
      <c r="JK264" s="92"/>
      <c r="JL264" s="3"/>
      <c r="JM264" s="101"/>
      <c r="JN264" s="102"/>
      <c r="JO264" s="103"/>
      <c r="JP264" s="97"/>
      <c r="JQ264" s="104"/>
      <c r="JS264" s="3"/>
      <c r="JU264" s="99"/>
      <c r="JV264" s="100"/>
      <c r="JW264" s="92"/>
      <c r="JX264" s="3"/>
      <c r="JY264" s="101"/>
      <c r="JZ264" s="102"/>
      <c r="KA264" s="103"/>
      <c r="KB264" s="97"/>
      <c r="KC264" s="104"/>
      <c r="KE264" s="3"/>
    </row>
    <row r="265" spans="1:291" ht="13.5" customHeight="1">
      <c r="A265" s="16"/>
      <c r="E265" s="99"/>
      <c r="F265" s="100"/>
      <c r="G265" s="92"/>
      <c r="H265" s="3"/>
      <c r="I265" s="101"/>
      <c r="J265" s="102"/>
      <c r="K265" s="103"/>
      <c r="L265" s="97"/>
      <c r="M265" s="104"/>
      <c r="O265" s="3"/>
      <c r="Q265" s="99"/>
      <c r="R265" s="100"/>
      <c r="S265" s="92"/>
      <c r="T265" s="3"/>
      <c r="U265" s="101"/>
      <c r="V265" s="102"/>
      <c r="W265" s="103"/>
      <c r="X265" s="97"/>
      <c r="Y265" s="104"/>
      <c r="AA265" s="3"/>
      <c r="AC265" s="99"/>
      <c r="AD265" s="100"/>
      <c r="AE265" s="92"/>
      <c r="AF265" s="3"/>
      <c r="AG265" s="101"/>
      <c r="AH265" s="102"/>
      <c r="AI265" s="103"/>
      <c r="AJ265" s="97"/>
      <c r="AK265" s="104"/>
      <c r="AM265" s="3"/>
      <c r="AO265" s="99"/>
      <c r="AP265" s="100"/>
      <c r="AQ265" s="92"/>
      <c r="AR265" s="3"/>
      <c r="AS265" s="101"/>
      <c r="AT265" s="102"/>
      <c r="AU265" s="103"/>
      <c r="AV265" s="97"/>
      <c r="AW265" s="104"/>
      <c r="AY265" s="3"/>
      <c r="BA265" s="99"/>
      <c r="BB265" s="100"/>
      <c r="BC265" s="92"/>
      <c r="BD265" s="3"/>
      <c r="BE265" s="101"/>
      <c r="BF265" s="102"/>
      <c r="BG265" s="103"/>
      <c r="BH265" s="97"/>
      <c r="BI265" s="104"/>
      <c r="BK265" s="3"/>
      <c r="BM265" s="99"/>
      <c r="BN265" s="100"/>
      <c r="BO265" s="92"/>
      <c r="BP265" s="3"/>
      <c r="BQ265" s="101"/>
      <c r="BR265" s="102"/>
      <c r="BS265" s="103"/>
      <c r="BT265" s="97"/>
      <c r="BU265" s="104"/>
      <c r="BW265" s="3"/>
      <c r="BY265" s="99"/>
      <c r="BZ265" s="100"/>
      <c r="CA265" s="92"/>
      <c r="CB265" s="3"/>
      <c r="CC265" s="101"/>
      <c r="CD265" s="102"/>
      <c r="CE265" s="103"/>
      <c r="CF265" s="97"/>
      <c r="CG265" s="104"/>
      <c r="CI265" s="3"/>
      <c r="CK265" s="99"/>
      <c r="CL265" s="100"/>
      <c r="CM265" s="92"/>
      <c r="CN265" s="3"/>
      <c r="CO265" s="101"/>
      <c r="CP265" s="102"/>
      <c r="CQ265" s="103"/>
      <c r="CR265" s="97"/>
      <c r="CS265" s="104"/>
      <c r="CU265" s="3"/>
      <c r="CW265" s="99"/>
      <c r="CX265" s="100"/>
      <c r="CY265" s="92"/>
      <c r="CZ265" s="3"/>
      <c r="DA265" s="101"/>
      <c r="DB265" s="102"/>
      <c r="DC265" s="103"/>
      <c r="DD265" s="97"/>
      <c r="DE265" s="104"/>
      <c r="DG265" s="3"/>
      <c r="DI265" s="99"/>
      <c r="DJ265" s="100"/>
      <c r="DK265" s="92"/>
      <c r="DL265" s="3"/>
      <c r="DM265" s="101"/>
      <c r="DN265" s="102"/>
      <c r="DO265" s="103"/>
      <c r="DP265" s="97"/>
      <c r="DQ265" s="104"/>
      <c r="DS265" s="3"/>
      <c r="DU265" s="99"/>
      <c r="DV265" s="100"/>
      <c r="DW265" s="92"/>
      <c r="DX265" s="3"/>
      <c r="DY265" s="101"/>
      <c r="DZ265" s="102"/>
      <c r="EA265" s="103"/>
      <c r="EB265" s="97"/>
      <c r="EC265" s="104"/>
      <c r="EE265" s="3"/>
      <c r="EG265" s="90" t="str">
        <f t="shared" si="641"/>
        <v/>
      </c>
      <c r="EH265" s="91" t="str">
        <f t="shared" si="642"/>
        <v/>
      </c>
      <c r="EI265" s="92" t="str">
        <f t="shared" si="643"/>
        <v/>
      </c>
      <c r="EJ265" s="93" t="str">
        <f t="shared" si="644"/>
        <v/>
      </c>
      <c r="EK265" s="94" t="str">
        <f t="shared" si="645"/>
        <v/>
      </c>
      <c r="EL265" s="95" t="str">
        <f t="shared" si="646"/>
        <v/>
      </c>
      <c r="EM265" s="96" t="str">
        <f t="shared" si="647"/>
        <v/>
      </c>
      <c r="EN265" s="97" t="str">
        <f t="shared" si="648"/>
        <v/>
      </c>
      <c r="EO265" s="98" t="str">
        <f t="shared" si="649"/>
        <v/>
      </c>
      <c r="EQ265" s="89"/>
      <c r="ES265" s="99"/>
      <c r="ET265" s="100"/>
      <c r="EU265" s="92"/>
      <c r="EV265" s="3"/>
      <c r="EW265" s="101"/>
      <c r="EX265" s="102"/>
      <c r="EY265" s="103"/>
      <c r="EZ265" s="97"/>
      <c r="FA265" s="104"/>
      <c r="FC265" s="3"/>
      <c r="FE265" s="99"/>
      <c r="FF265" s="100"/>
      <c r="FG265" s="92"/>
      <c r="FH265" s="3"/>
      <c r="FI265" s="101"/>
      <c r="FJ265" s="102"/>
      <c r="FK265" s="103"/>
      <c r="FL265" s="97"/>
      <c r="FM265" s="104"/>
      <c r="FO265" s="3"/>
      <c r="FQ265" s="90" t="str">
        <f>IF(FU265="","",#REF!)</f>
        <v/>
      </c>
      <c r="FR265" s="91" t="str">
        <f t="shared" si="650"/>
        <v/>
      </c>
      <c r="FS265" s="92"/>
      <c r="FT265" s="93"/>
      <c r="FU265" s="94" t="str">
        <f t="shared" si="651"/>
        <v/>
      </c>
      <c r="FV265" s="95" t="str">
        <f t="shared" si="652"/>
        <v/>
      </c>
      <c r="FW265" s="96" t="str">
        <f t="shared" si="653"/>
        <v/>
      </c>
      <c r="FX265" s="97" t="str">
        <f t="shared" si="654"/>
        <v/>
      </c>
      <c r="FY265" s="98" t="str">
        <f t="shared" si="655"/>
        <v/>
      </c>
      <c r="GA265" s="89"/>
      <c r="GB265" s="158"/>
      <c r="GC265" s="99"/>
      <c r="GD265" s="100"/>
      <c r="GE265" s="92"/>
      <c r="GF265" s="3"/>
      <c r="GG265" s="101"/>
      <c r="GH265" s="102"/>
      <c r="GI265" s="103"/>
      <c r="GJ265" s="97"/>
      <c r="GK265" s="104"/>
      <c r="GM265" s="3"/>
      <c r="GO265" s="99"/>
      <c r="GP265" s="100"/>
      <c r="GQ265" s="92"/>
      <c r="GR265" s="3"/>
      <c r="GS265" s="101"/>
      <c r="GT265" s="102"/>
      <c r="GU265" s="103"/>
      <c r="GV265" s="97"/>
      <c r="GW265" s="104"/>
      <c r="GY265" s="3"/>
      <c r="HA265" s="99"/>
      <c r="HB265" s="100"/>
      <c r="HC265" s="92"/>
      <c r="HD265" s="3"/>
      <c r="HE265" s="101"/>
      <c r="HF265" s="102"/>
      <c r="HG265" s="103"/>
      <c r="HH265" s="97"/>
      <c r="HI265" s="104"/>
      <c r="HK265" s="3"/>
      <c r="HM265" s="99"/>
      <c r="HN265" s="100"/>
      <c r="HO265" s="92"/>
      <c r="HP265" s="3"/>
      <c r="HQ265" s="101"/>
      <c r="HR265" s="102"/>
      <c r="HS265" s="103"/>
      <c r="HT265" s="97"/>
      <c r="HU265" s="104"/>
      <c r="HW265" s="3"/>
      <c r="HY265" s="99"/>
      <c r="HZ265" s="100"/>
      <c r="IA265" s="92"/>
      <c r="IB265" s="3"/>
      <c r="IC265" s="101"/>
      <c r="ID265" s="102"/>
      <c r="IE265" s="103"/>
      <c r="IF265" s="97"/>
      <c r="IG265" s="104"/>
      <c r="II265" s="3"/>
      <c r="IK265" s="99"/>
      <c r="IL265" s="100"/>
      <c r="IM265" s="92"/>
      <c r="IN265" s="3"/>
      <c r="IO265" s="101"/>
      <c r="IP265" s="102"/>
      <c r="IQ265" s="103"/>
      <c r="IR265" s="97"/>
      <c r="IS265" s="104"/>
      <c r="IU265" s="3"/>
      <c r="IW265" s="99"/>
      <c r="IX265" s="100"/>
      <c r="IY265" s="92"/>
      <c r="IZ265" s="3"/>
      <c r="JA265" s="101"/>
      <c r="JB265" s="102"/>
      <c r="JC265" s="103"/>
      <c r="JD265" s="97"/>
      <c r="JE265" s="104"/>
      <c r="JG265" s="3"/>
      <c r="JI265" s="99"/>
      <c r="JJ265" s="100"/>
      <c r="JK265" s="92"/>
      <c r="JL265" s="3"/>
      <c r="JM265" s="101"/>
      <c r="JN265" s="102"/>
      <c r="JO265" s="103"/>
      <c r="JP265" s="97"/>
      <c r="JQ265" s="104"/>
      <c r="JS265" s="3"/>
      <c r="JU265" s="99"/>
      <c r="JV265" s="100"/>
      <c r="JW265" s="92"/>
      <c r="JX265" s="3"/>
      <c r="JY265" s="101"/>
      <c r="JZ265" s="102"/>
      <c r="KA265" s="103"/>
      <c r="KB265" s="97"/>
      <c r="KC265" s="104"/>
      <c r="KE265" s="3"/>
    </row>
    <row r="266" spans="1:291" ht="13.5" customHeight="1">
      <c r="A266" s="16"/>
      <c r="E266" s="99"/>
      <c r="F266" s="100"/>
      <c r="G266" s="92"/>
      <c r="H266" s="3"/>
      <c r="I266" s="101"/>
      <c r="J266" s="102"/>
      <c r="K266" s="103"/>
      <c r="L266" s="97"/>
      <c r="M266" s="104"/>
      <c r="O266" s="3"/>
      <c r="Q266" s="99"/>
      <c r="R266" s="100"/>
      <c r="S266" s="92"/>
      <c r="T266" s="3"/>
      <c r="U266" s="101"/>
      <c r="V266" s="102"/>
      <c r="W266" s="103"/>
      <c r="X266" s="97"/>
      <c r="Y266" s="104"/>
      <c r="AA266" s="3"/>
      <c r="AC266" s="99"/>
      <c r="AD266" s="100"/>
      <c r="AE266" s="92"/>
      <c r="AF266" s="3"/>
      <c r="AG266" s="101"/>
      <c r="AH266" s="102"/>
      <c r="AI266" s="103"/>
      <c r="AJ266" s="97"/>
      <c r="AK266" s="104"/>
      <c r="AM266" s="3"/>
      <c r="AO266" s="99"/>
      <c r="AP266" s="100"/>
      <c r="AQ266" s="92"/>
      <c r="AR266" s="3"/>
      <c r="AS266" s="101"/>
      <c r="AT266" s="102"/>
      <c r="AU266" s="103"/>
      <c r="AV266" s="97"/>
      <c r="AW266" s="104"/>
      <c r="AY266" s="3"/>
      <c r="BA266" s="99"/>
      <c r="BB266" s="100"/>
      <c r="BC266" s="92"/>
      <c r="BD266" s="3"/>
      <c r="BE266" s="101"/>
      <c r="BF266" s="102"/>
      <c r="BG266" s="103"/>
      <c r="BH266" s="97"/>
      <c r="BI266" s="104"/>
      <c r="BK266" s="3"/>
      <c r="BM266" s="99"/>
      <c r="BN266" s="100"/>
      <c r="BO266" s="92"/>
      <c r="BP266" s="3"/>
      <c r="BQ266" s="101"/>
      <c r="BR266" s="102"/>
      <c r="BS266" s="103"/>
      <c r="BT266" s="97"/>
      <c r="BU266" s="104"/>
      <c r="BW266" s="3"/>
      <c r="BY266" s="99"/>
      <c r="BZ266" s="100"/>
      <c r="CA266" s="92"/>
      <c r="CB266" s="3"/>
      <c r="CC266" s="101"/>
      <c r="CD266" s="102"/>
      <c r="CE266" s="103"/>
      <c r="CF266" s="97"/>
      <c r="CG266" s="104"/>
      <c r="CI266" s="3"/>
      <c r="CK266" s="99"/>
      <c r="CL266" s="100"/>
      <c r="CM266" s="92"/>
      <c r="CN266" s="3"/>
      <c r="CO266" s="101"/>
      <c r="CP266" s="102"/>
      <c r="CQ266" s="103"/>
      <c r="CR266" s="97"/>
      <c r="CS266" s="104"/>
      <c r="CU266" s="3"/>
      <c r="CW266" s="99"/>
      <c r="CX266" s="100"/>
      <c r="CY266" s="92"/>
      <c r="CZ266" s="3"/>
      <c r="DA266" s="101"/>
      <c r="DB266" s="102"/>
      <c r="DC266" s="103"/>
      <c r="DD266" s="97"/>
      <c r="DE266" s="104"/>
      <c r="DG266" s="3"/>
      <c r="DI266" s="99"/>
      <c r="DJ266" s="100"/>
      <c r="DK266" s="92"/>
      <c r="DL266" s="3"/>
      <c r="DM266" s="101"/>
      <c r="DN266" s="102"/>
      <c r="DO266" s="103"/>
      <c r="DP266" s="97"/>
      <c r="DQ266" s="104"/>
      <c r="DS266" s="3"/>
      <c r="DU266" s="99"/>
      <c r="DV266" s="100"/>
      <c r="DW266" s="92"/>
      <c r="DX266" s="3"/>
      <c r="DY266" s="101"/>
      <c r="DZ266" s="102"/>
      <c r="EA266" s="103"/>
      <c r="EB266" s="97"/>
      <c r="EC266" s="104"/>
      <c r="EE266" s="3"/>
      <c r="EG266" s="90" t="str">
        <f t="shared" si="641"/>
        <v/>
      </c>
      <c r="EH266" s="91" t="str">
        <f t="shared" si="642"/>
        <v/>
      </c>
      <c r="EI266" s="92" t="str">
        <f t="shared" si="643"/>
        <v/>
      </c>
      <c r="EJ266" s="93" t="str">
        <f t="shared" si="644"/>
        <v/>
      </c>
      <c r="EK266" s="94" t="str">
        <f t="shared" si="645"/>
        <v/>
      </c>
      <c r="EL266" s="95" t="str">
        <f t="shared" si="646"/>
        <v/>
      </c>
      <c r="EM266" s="96" t="str">
        <f t="shared" si="647"/>
        <v/>
      </c>
      <c r="EN266" s="97" t="str">
        <f t="shared" si="648"/>
        <v/>
      </c>
      <c r="EO266" s="98" t="str">
        <f t="shared" si="649"/>
        <v/>
      </c>
      <c r="EQ266" s="89"/>
      <c r="ES266" s="99"/>
      <c r="ET266" s="100"/>
      <c r="EU266" s="92"/>
      <c r="EV266" s="3"/>
      <c r="EW266" s="101"/>
      <c r="EX266" s="102"/>
      <c r="EY266" s="103"/>
      <c r="EZ266" s="97"/>
      <c r="FA266" s="104"/>
      <c r="FC266" s="3"/>
      <c r="FE266" s="99"/>
      <c r="FF266" s="100"/>
      <c r="FG266" s="92"/>
      <c r="FH266" s="3"/>
      <c r="FI266" s="101"/>
      <c r="FJ266" s="102"/>
      <c r="FK266" s="103"/>
      <c r="FL266" s="97"/>
      <c r="FM266" s="104"/>
      <c r="FO266" s="3"/>
      <c r="FQ266" s="90" t="str">
        <f>IF(FU266="","",#REF!)</f>
        <v/>
      </c>
      <c r="FR266" s="91" t="str">
        <f t="shared" si="650"/>
        <v/>
      </c>
      <c r="FS266" s="92"/>
      <c r="FT266" s="93"/>
      <c r="FU266" s="94" t="str">
        <f t="shared" si="651"/>
        <v/>
      </c>
      <c r="FV266" s="95" t="str">
        <f t="shared" si="652"/>
        <v/>
      </c>
      <c r="FW266" s="96" t="str">
        <f t="shared" si="653"/>
        <v/>
      </c>
      <c r="FX266" s="97" t="str">
        <f t="shared" si="654"/>
        <v/>
      </c>
      <c r="FY266" s="98" t="str">
        <f t="shared" si="655"/>
        <v/>
      </c>
      <c r="GA266" s="89"/>
      <c r="GB266" s="158"/>
      <c r="GC266" s="99"/>
      <c r="GD266" s="100"/>
      <c r="GE266" s="92"/>
      <c r="GF266" s="3"/>
      <c r="GG266" s="101"/>
      <c r="GH266" s="102"/>
      <c r="GI266" s="103"/>
      <c r="GJ266" s="97"/>
      <c r="GK266" s="104"/>
      <c r="GM266" s="3"/>
      <c r="GO266" s="99"/>
      <c r="GP266" s="100"/>
      <c r="GQ266" s="92"/>
      <c r="GR266" s="3"/>
      <c r="GS266" s="101"/>
      <c r="GT266" s="102"/>
      <c r="GU266" s="103"/>
      <c r="GV266" s="97"/>
      <c r="GW266" s="104"/>
      <c r="GY266" s="3"/>
      <c r="HA266" s="99"/>
      <c r="HB266" s="100"/>
      <c r="HC266" s="92"/>
      <c r="HD266" s="3"/>
      <c r="HE266" s="101"/>
      <c r="HF266" s="102"/>
      <c r="HG266" s="103"/>
      <c r="HH266" s="97"/>
      <c r="HI266" s="104"/>
      <c r="HK266" s="3"/>
      <c r="HM266" s="99"/>
      <c r="HN266" s="100"/>
      <c r="HO266" s="92"/>
      <c r="HP266" s="3"/>
      <c r="HQ266" s="101"/>
      <c r="HR266" s="102"/>
      <c r="HS266" s="103"/>
      <c r="HT266" s="97"/>
      <c r="HU266" s="104"/>
      <c r="HW266" s="3"/>
      <c r="HY266" s="99"/>
      <c r="HZ266" s="100"/>
      <c r="IA266" s="92"/>
      <c r="IB266" s="3"/>
      <c r="IC266" s="101"/>
      <c r="ID266" s="102"/>
      <c r="IE266" s="103"/>
      <c r="IF266" s="97"/>
      <c r="IG266" s="104"/>
      <c r="II266" s="3"/>
      <c r="IK266" s="99"/>
      <c r="IL266" s="100"/>
      <c r="IM266" s="92"/>
      <c r="IN266" s="3"/>
      <c r="IO266" s="101"/>
      <c r="IP266" s="102"/>
      <c r="IQ266" s="103"/>
      <c r="IR266" s="97"/>
      <c r="IS266" s="104"/>
      <c r="IU266" s="3"/>
      <c r="IW266" s="99"/>
      <c r="IX266" s="100"/>
      <c r="IY266" s="92"/>
      <c r="IZ266" s="3"/>
      <c r="JA266" s="101"/>
      <c r="JB266" s="102"/>
      <c r="JC266" s="103"/>
      <c r="JD266" s="97"/>
      <c r="JE266" s="104"/>
      <c r="JG266" s="3"/>
      <c r="JI266" s="99"/>
      <c r="JJ266" s="100"/>
      <c r="JK266" s="92"/>
      <c r="JL266" s="3"/>
      <c r="JM266" s="101"/>
      <c r="JN266" s="102"/>
      <c r="JO266" s="103"/>
      <c r="JP266" s="97"/>
      <c r="JQ266" s="104"/>
      <c r="JS266" s="3"/>
      <c r="JU266" s="99"/>
      <c r="JV266" s="100"/>
      <c r="JW266" s="92"/>
      <c r="JX266" s="3"/>
      <c r="JY266" s="101"/>
      <c r="JZ266" s="102"/>
      <c r="KA266" s="103"/>
      <c r="KB266" s="97"/>
      <c r="KC266" s="104"/>
      <c r="KE266" s="3"/>
    </row>
    <row r="267" spans="1:291" ht="13.5" customHeight="1">
      <c r="A267" s="16"/>
      <c r="E267" s="99"/>
      <c r="F267" s="100"/>
      <c r="G267" s="92"/>
      <c r="H267" s="3"/>
      <c r="I267" s="101"/>
      <c r="J267" s="102"/>
      <c r="K267" s="103"/>
      <c r="L267" s="97"/>
      <c r="M267" s="104"/>
      <c r="O267" s="3"/>
      <c r="Q267" s="99"/>
      <c r="R267" s="100"/>
      <c r="S267" s="92"/>
      <c r="T267" s="3"/>
      <c r="U267" s="101"/>
      <c r="V267" s="102"/>
      <c r="W267" s="103"/>
      <c r="X267" s="97"/>
      <c r="Y267" s="104"/>
      <c r="AA267" s="3"/>
      <c r="AC267" s="99"/>
      <c r="AD267" s="100"/>
      <c r="AE267" s="92"/>
      <c r="AF267" s="3"/>
      <c r="AG267" s="101"/>
      <c r="AH267" s="102"/>
      <c r="AI267" s="103"/>
      <c r="AJ267" s="97"/>
      <c r="AK267" s="104"/>
      <c r="AM267" s="3"/>
      <c r="AO267" s="99"/>
      <c r="AP267" s="100"/>
      <c r="AQ267" s="92"/>
      <c r="AR267" s="3"/>
      <c r="AS267" s="101"/>
      <c r="AT267" s="102"/>
      <c r="AU267" s="103"/>
      <c r="AV267" s="97"/>
      <c r="AW267" s="104"/>
      <c r="AY267" s="3"/>
      <c r="BA267" s="99"/>
      <c r="BB267" s="100"/>
      <c r="BC267" s="92"/>
      <c r="BD267" s="3"/>
      <c r="BE267" s="101"/>
      <c r="BF267" s="102"/>
      <c r="BG267" s="103"/>
      <c r="BH267" s="97"/>
      <c r="BI267" s="104"/>
      <c r="BK267" s="3"/>
      <c r="BM267" s="99"/>
      <c r="BN267" s="100"/>
      <c r="BO267" s="92"/>
      <c r="BP267" s="3"/>
      <c r="BQ267" s="101"/>
      <c r="BR267" s="102"/>
      <c r="BS267" s="103"/>
      <c r="BT267" s="97"/>
      <c r="BU267" s="104"/>
      <c r="BW267" s="3"/>
      <c r="BY267" s="99"/>
      <c r="BZ267" s="100"/>
      <c r="CA267" s="92"/>
      <c r="CB267" s="3"/>
      <c r="CC267" s="101"/>
      <c r="CD267" s="102"/>
      <c r="CE267" s="103"/>
      <c r="CF267" s="97"/>
      <c r="CG267" s="104"/>
      <c r="CI267" s="3"/>
      <c r="CK267" s="99"/>
      <c r="CL267" s="100"/>
      <c r="CM267" s="92"/>
      <c r="CN267" s="3"/>
      <c r="CO267" s="101"/>
      <c r="CP267" s="102"/>
      <c r="CQ267" s="103"/>
      <c r="CR267" s="97"/>
      <c r="CS267" s="104"/>
      <c r="CU267" s="3"/>
      <c r="CW267" s="99"/>
      <c r="CX267" s="100"/>
      <c r="CY267" s="92"/>
      <c r="CZ267" s="3"/>
      <c r="DA267" s="101"/>
      <c r="DB267" s="102"/>
      <c r="DC267" s="103"/>
      <c r="DD267" s="97"/>
      <c r="DE267" s="104"/>
      <c r="DG267" s="3"/>
      <c r="DI267" s="99"/>
      <c r="DJ267" s="100"/>
      <c r="DK267" s="92"/>
      <c r="DL267" s="3"/>
      <c r="DM267" s="101"/>
      <c r="DN267" s="102"/>
      <c r="DO267" s="103"/>
      <c r="DP267" s="97"/>
      <c r="DQ267" s="104"/>
      <c r="DS267" s="3"/>
      <c r="DU267" s="99"/>
      <c r="DV267" s="100"/>
      <c r="DW267" s="92"/>
      <c r="DX267" s="3"/>
      <c r="DY267" s="101"/>
      <c r="DZ267" s="102"/>
      <c r="EA267" s="103"/>
      <c r="EB267" s="97"/>
      <c r="EC267" s="104"/>
      <c r="EE267" s="3"/>
      <c r="EG267" s="90" t="str">
        <f t="shared" si="641"/>
        <v/>
      </c>
      <c r="EH267" s="91" t="str">
        <f t="shared" si="642"/>
        <v/>
      </c>
      <c r="EI267" s="92" t="str">
        <f t="shared" si="643"/>
        <v/>
      </c>
      <c r="EJ267" s="93" t="str">
        <f t="shared" si="644"/>
        <v/>
      </c>
      <c r="EK267" s="94" t="str">
        <f t="shared" si="645"/>
        <v/>
      </c>
      <c r="EL267" s="95" t="str">
        <f t="shared" si="646"/>
        <v/>
      </c>
      <c r="EM267" s="96" t="str">
        <f t="shared" si="647"/>
        <v/>
      </c>
      <c r="EN267" s="97" t="str">
        <f t="shared" si="648"/>
        <v/>
      </c>
      <c r="EO267" s="98" t="str">
        <f t="shared" si="649"/>
        <v/>
      </c>
      <c r="EQ267" s="89"/>
      <c r="ES267" s="99"/>
      <c r="ET267" s="100"/>
      <c r="EU267" s="92"/>
      <c r="EV267" s="3"/>
      <c r="EW267" s="101"/>
      <c r="EX267" s="102"/>
      <c r="EY267" s="103"/>
      <c r="EZ267" s="97"/>
      <c r="FA267" s="104"/>
      <c r="FC267" s="3"/>
      <c r="FE267" s="99"/>
      <c r="FF267" s="100"/>
      <c r="FG267" s="92"/>
      <c r="FH267" s="3"/>
      <c r="FI267" s="101"/>
      <c r="FJ267" s="102"/>
      <c r="FK267" s="103"/>
      <c r="FL267" s="97"/>
      <c r="FM267" s="104"/>
      <c r="FO267" s="3"/>
      <c r="FQ267" s="90" t="str">
        <f>IF(FU267="","",#REF!)</f>
        <v/>
      </c>
      <c r="FR267" s="91" t="str">
        <f t="shared" si="650"/>
        <v/>
      </c>
      <c r="FS267" s="92"/>
      <c r="FT267" s="93"/>
      <c r="FU267" s="94" t="str">
        <f t="shared" si="651"/>
        <v/>
      </c>
      <c r="FV267" s="95" t="str">
        <f t="shared" si="652"/>
        <v/>
      </c>
      <c r="FW267" s="96" t="str">
        <f t="shared" si="653"/>
        <v/>
      </c>
      <c r="FX267" s="97" t="str">
        <f t="shared" si="654"/>
        <v/>
      </c>
      <c r="FY267" s="98" t="str">
        <f t="shared" si="655"/>
        <v/>
      </c>
      <c r="GA267" s="89"/>
      <c r="GB267" s="158"/>
      <c r="GC267" s="99"/>
      <c r="GD267" s="100"/>
      <c r="GE267" s="92"/>
      <c r="GF267" s="3"/>
      <c r="GG267" s="101"/>
      <c r="GH267" s="102"/>
      <c r="GI267" s="103"/>
      <c r="GJ267" s="97"/>
      <c r="GK267" s="104"/>
      <c r="GM267" s="3"/>
      <c r="GO267" s="99"/>
      <c r="GP267" s="100"/>
      <c r="GQ267" s="92"/>
      <c r="GR267" s="3"/>
      <c r="GS267" s="101"/>
      <c r="GT267" s="102"/>
      <c r="GU267" s="103"/>
      <c r="GV267" s="97"/>
      <c r="GW267" s="104"/>
      <c r="GY267" s="3"/>
      <c r="HA267" s="99"/>
      <c r="HB267" s="100"/>
      <c r="HC267" s="92"/>
      <c r="HD267" s="3"/>
      <c r="HE267" s="101"/>
      <c r="HF267" s="102"/>
      <c r="HG267" s="103"/>
      <c r="HH267" s="97"/>
      <c r="HI267" s="104"/>
      <c r="HK267" s="3"/>
      <c r="HM267" s="99"/>
      <c r="HN267" s="100"/>
      <c r="HO267" s="92"/>
      <c r="HP267" s="3"/>
      <c r="HQ267" s="101"/>
      <c r="HR267" s="102"/>
      <c r="HS267" s="103"/>
      <c r="HT267" s="97"/>
      <c r="HU267" s="104"/>
      <c r="HW267" s="3"/>
      <c r="HY267" s="99"/>
      <c r="HZ267" s="100"/>
      <c r="IA267" s="92"/>
      <c r="IB267" s="3"/>
      <c r="IC267" s="101"/>
      <c r="ID267" s="102"/>
      <c r="IE267" s="103"/>
      <c r="IF267" s="97"/>
      <c r="IG267" s="104"/>
      <c r="II267" s="3"/>
      <c r="IK267" s="99"/>
      <c r="IL267" s="100"/>
      <c r="IM267" s="92"/>
      <c r="IN267" s="3"/>
      <c r="IO267" s="101"/>
      <c r="IP267" s="102"/>
      <c r="IQ267" s="103"/>
      <c r="IR267" s="97"/>
      <c r="IS267" s="104"/>
      <c r="IU267" s="3"/>
      <c r="IW267" s="99"/>
      <c r="IX267" s="100"/>
      <c r="IY267" s="92"/>
      <c r="IZ267" s="3"/>
      <c r="JA267" s="101"/>
      <c r="JB267" s="102"/>
      <c r="JC267" s="103"/>
      <c r="JD267" s="97"/>
      <c r="JE267" s="104"/>
      <c r="JG267" s="3"/>
      <c r="JI267" s="99"/>
      <c r="JJ267" s="100"/>
      <c r="JK267" s="92"/>
      <c r="JL267" s="3"/>
      <c r="JM267" s="101"/>
      <c r="JN267" s="102"/>
      <c r="JO267" s="103"/>
      <c r="JP267" s="97"/>
      <c r="JQ267" s="104"/>
      <c r="JS267" s="3"/>
      <c r="JU267" s="99"/>
      <c r="JV267" s="100"/>
      <c r="JW267" s="92"/>
      <c r="JX267" s="3"/>
      <c r="JY267" s="101"/>
      <c r="JZ267" s="102"/>
      <c r="KA267" s="103"/>
      <c r="KB267" s="97"/>
      <c r="KC267" s="104"/>
      <c r="KE267" s="3"/>
    </row>
    <row r="268" spans="1:291" ht="13.5" customHeight="1">
      <c r="A268" s="16"/>
      <c r="E268" s="99"/>
      <c r="F268" s="100"/>
      <c r="G268" s="92"/>
      <c r="H268" s="3"/>
      <c r="I268" s="101"/>
      <c r="J268" s="102"/>
      <c r="K268" s="103"/>
      <c r="L268" s="97"/>
      <c r="M268" s="104"/>
      <c r="O268" s="3"/>
      <c r="Q268" s="99"/>
      <c r="R268" s="100"/>
      <c r="S268" s="92"/>
      <c r="T268" s="3"/>
      <c r="U268" s="101"/>
      <c r="V268" s="102"/>
      <c r="W268" s="103"/>
      <c r="X268" s="97"/>
      <c r="Y268" s="104"/>
      <c r="AA268" s="3"/>
      <c r="AC268" s="99"/>
      <c r="AD268" s="100"/>
      <c r="AE268" s="92"/>
      <c r="AF268" s="3"/>
      <c r="AG268" s="101"/>
      <c r="AH268" s="102"/>
      <c r="AI268" s="103"/>
      <c r="AJ268" s="97"/>
      <c r="AK268" s="104"/>
      <c r="AM268" s="3"/>
      <c r="AO268" s="99"/>
      <c r="AP268" s="100"/>
      <c r="AQ268" s="92"/>
      <c r="AR268" s="3"/>
      <c r="AS268" s="101"/>
      <c r="AT268" s="102"/>
      <c r="AU268" s="103"/>
      <c r="AV268" s="97"/>
      <c r="AW268" s="104"/>
      <c r="AY268" s="3"/>
      <c r="BA268" s="99"/>
      <c r="BB268" s="100"/>
      <c r="BC268" s="92"/>
      <c r="BD268" s="3"/>
      <c r="BE268" s="101"/>
      <c r="BF268" s="102"/>
      <c r="BG268" s="103"/>
      <c r="BH268" s="97"/>
      <c r="BI268" s="104"/>
      <c r="BK268" s="3"/>
      <c r="BM268" s="99"/>
      <c r="BN268" s="100"/>
      <c r="BO268" s="92"/>
      <c r="BP268" s="3"/>
      <c r="BQ268" s="101"/>
      <c r="BR268" s="102"/>
      <c r="BS268" s="103"/>
      <c r="BT268" s="97"/>
      <c r="BU268" s="104"/>
      <c r="BW268" s="3"/>
      <c r="BY268" s="99"/>
      <c r="BZ268" s="100"/>
      <c r="CA268" s="92"/>
      <c r="CB268" s="3"/>
      <c r="CC268" s="101"/>
      <c r="CD268" s="102"/>
      <c r="CE268" s="103"/>
      <c r="CF268" s="97"/>
      <c r="CG268" s="104"/>
      <c r="CI268" s="3"/>
      <c r="CK268" s="99"/>
      <c r="CL268" s="100"/>
      <c r="CM268" s="92"/>
      <c r="CN268" s="3"/>
      <c r="CO268" s="101"/>
      <c r="CP268" s="102"/>
      <c r="CQ268" s="103"/>
      <c r="CR268" s="97"/>
      <c r="CS268" s="104"/>
      <c r="CU268" s="3"/>
      <c r="CW268" s="99"/>
      <c r="CX268" s="100"/>
      <c r="CY268" s="92"/>
      <c r="CZ268" s="3"/>
      <c r="DA268" s="101"/>
      <c r="DB268" s="102"/>
      <c r="DC268" s="103"/>
      <c r="DD268" s="97"/>
      <c r="DE268" s="104"/>
      <c r="DG268" s="3"/>
      <c r="DI268" s="99"/>
      <c r="DJ268" s="100"/>
      <c r="DK268" s="92"/>
      <c r="DL268" s="3"/>
      <c r="DM268" s="101"/>
      <c r="DN268" s="102"/>
      <c r="DO268" s="103"/>
      <c r="DP268" s="97"/>
      <c r="DQ268" s="104"/>
      <c r="DS268" s="3"/>
      <c r="DU268" s="99"/>
      <c r="DV268" s="100"/>
      <c r="DW268" s="92"/>
      <c r="DX268" s="3"/>
      <c r="DY268" s="101"/>
      <c r="DZ268" s="102"/>
      <c r="EA268" s="103"/>
      <c r="EB268" s="97"/>
      <c r="EC268" s="104"/>
      <c r="EE268" s="3"/>
      <c r="EG268" s="90" t="str">
        <f t="shared" si="641"/>
        <v/>
      </c>
      <c r="EH268" s="91" t="str">
        <f t="shared" si="642"/>
        <v/>
      </c>
      <c r="EI268" s="92" t="str">
        <f t="shared" si="643"/>
        <v/>
      </c>
      <c r="EJ268" s="93" t="str">
        <f t="shared" si="644"/>
        <v/>
      </c>
      <c r="EK268" s="94" t="str">
        <f t="shared" si="645"/>
        <v/>
      </c>
      <c r="EL268" s="95" t="str">
        <f t="shared" si="646"/>
        <v/>
      </c>
      <c r="EM268" s="96" t="str">
        <f t="shared" si="647"/>
        <v/>
      </c>
      <c r="EN268" s="97" t="str">
        <f t="shared" si="648"/>
        <v/>
      </c>
      <c r="EO268" s="98" t="str">
        <f t="shared" si="649"/>
        <v/>
      </c>
      <c r="EQ268" s="89"/>
      <c r="ES268" s="99"/>
      <c r="ET268" s="100"/>
      <c r="EU268" s="92"/>
      <c r="EV268" s="3"/>
      <c r="EW268" s="101"/>
      <c r="EX268" s="102"/>
      <c r="EY268" s="103"/>
      <c r="EZ268" s="97"/>
      <c r="FA268" s="104"/>
      <c r="FC268" s="3"/>
      <c r="FE268" s="99"/>
      <c r="FF268" s="100"/>
      <c r="FG268" s="92"/>
      <c r="FH268" s="3"/>
      <c r="FI268" s="101"/>
      <c r="FJ268" s="102"/>
      <c r="FK268" s="103"/>
      <c r="FL268" s="97"/>
      <c r="FM268" s="104"/>
      <c r="FO268" s="3"/>
      <c r="FQ268" s="90" t="str">
        <f>IF(FU268="","",#REF!)</f>
        <v/>
      </c>
      <c r="FR268" s="91" t="str">
        <f t="shared" si="650"/>
        <v/>
      </c>
      <c r="FS268" s="92"/>
      <c r="FT268" s="93"/>
      <c r="FU268" s="94" t="str">
        <f t="shared" si="651"/>
        <v/>
      </c>
      <c r="FV268" s="95" t="str">
        <f t="shared" si="652"/>
        <v/>
      </c>
      <c r="FW268" s="96" t="str">
        <f t="shared" si="653"/>
        <v/>
      </c>
      <c r="FX268" s="97" t="str">
        <f t="shared" si="654"/>
        <v/>
      </c>
      <c r="FY268" s="98" t="str">
        <f t="shared" si="655"/>
        <v/>
      </c>
      <c r="GA268" s="89"/>
      <c r="GB268" s="158"/>
      <c r="GC268" s="99"/>
      <c r="GD268" s="100"/>
      <c r="GE268" s="92"/>
      <c r="GF268" s="3"/>
      <c r="GG268" s="101"/>
      <c r="GH268" s="102"/>
      <c r="GI268" s="103"/>
      <c r="GJ268" s="97"/>
      <c r="GK268" s="104"/>
      <c r="GM268" s="3"/>
      <c r="GO268" s="99"/>
      <c r="GP268" s="100"/>
      <c r="GQ268" s="92"/>
      <c r="GR268" s="3"/>
      <c r="GS268" s="101"/>
      <c r="GT268" s="102"/>
      <c r="GU268" s="103"/>
      <c r="GV268" s="97"/>
      <c r="GW268" s="104"/>
      <c r="GY268" s="3"/>
      <c r="HA268" s="99"/>
      <c r="HB268" s="100"/>
      <c r="HC268" s="92"/>
      <c r="HD268" s="3"/>
      <c r="HE268" s="101"/>
      <c r="HF268" s="102"/>
      <c r="HG268" s="103"/>
      <c r="HH268" s="97"/>
      <c r="HI268" s="104"/>
      <c r="HK268" s="3"/>
      <c r="HM268" s="99"/>
      <c r="HN268" s="100"/>
      <c r="HO268" s="92"/>
      <c r="HP268" s="3"/>
      <c r="HQ268" s="101"/>
      <c r="HR268" s="102"/>
      <c r="HS268" s="103"/>
      <c r="HT268" s="97"/>
      <c r="HU268" s="104"/>
      <c r="HW268" s="3"/>
      <c r="HY268" s="99"/>
      <c r="HZ268" s="100"/>
      <c r="IA268" s="92"/>
      <c r="IB268" s="3"/>
      <c r="IC268" s="101"/>
      <c r="ID268" s="102"/>
      <c r="IE268" s="103"/>
      <c r="IF268" s="97"/>
      <c r="IG268" s="104"/>
      <c r="II268" s="3"/>
      <c r="IK268" s="99"/>
      <c r="IL268" s="100"/>
      <c r="IM268" s="92"/>
      <c r="IN268" s="3"/>
      <c r="IO268" s="101"/>
      <c r="IP268" s="102"/>
      <c r="IQ268" s="103"/>
      <c r="IR268" s="97"/>
      <c r="IS268" s="104"/>
      <c r="IU268" s="3"/>
      <c r="IW268" s="99"/>
      <c r="IX268" s="100"/>
      <c r="IY268" s="92"/>
      <c r="IZ268" s="3"/>
      <c r="JA268" s="101"/>
      <c r="JB268" s="102"/>
      <c r="JC268" s="103"/>
      <c r="JD268" s="97"/>
      <c r="JE268" s="104"/>
      <c r="JG268" s="3"/>
      <c r="JI268" s="99"/>
      <c r="JJ268" s="100"/>
      <c r="JK268" s="92"/>
      <c r="JL268" s="3"/>
      <c r="JM268" s="101"/>
      <c r="JN268" s="102"/>
      <c r="JO268" s="103"/>
      <c r="JP268" s="97"/>
      <c r="JQ268" s="104"/>
      <c r="JS268" s="3"/>
      <c r="JU268" s="99"/>
      <c r="JV268" s="100"/>
      <c r="JW268" s="92"/>
      <c r="JX268" s="3"/>
      <c r="JY268" s="101"/>
      <c r="JZ268" s="102"/>
      <c r="KA268" s="103"/>
      <c r="KB268" s="97"/>
      <c r="KC268" s="104"/>
      <c r="KE268" s="3"/>
    </row>
    <row r="269" spans="1:291" ht="13.5" customHeight="1">
      <c r="A269" s="16"/>
      <c r="E269" s="99"/>
      <c r="F269" s="100"/>
      <c r="G269" s="92"/>
      <c r="H269" s="3"/>
      <c r="I269" s="101"/>
      <c r="J269" s="102"/>
      <c r="K269" s="103"/>
      <c r="L269" s="97"/>
      <c r="M269" s="104"/>
      <c r="O269" s="3"/>
      <c r="Q269" s="99"/>
      <c r="R269" s="100"/>
      <c r="S269" s="92"/>
      <c r="T269" s="3"/>
      <c r="U269" s="101"/>
      <c r="V269" s="102"/>
      <c r="W269" s="103"/>
      <c r="X269" s="97"/>
      <c r="Y269" s="104"/>
      <c r="AA269" s="3"/>
      <c r="AC269" s="99"/>
      <c r="AD269" s="100"/>
      <c r="AE269" s="92"/>
      <c r="AF269" s="3"/>
      <c r="AG269" s="101"/>
      <c r="AH269" s="102"/>
      <c r="AI269" s="103"/>
      <c r="AJ269" s="97"/>
      <c r="AK269" s="104"/>
      <c r="AM269" s="3"/>
      <c r="AO269" s="99"/>
      <c r="AP269" s="100"/>
      <c r="AQ269" s="92"/>
      <c r="AR269" s="3"/>
      <c r="AS269" s="101"/>
      <c r="AT269" s="102"/>
      <c r="AU269" s="103"/>
      <c r="AV269" s="97"/>
      <c r="AW269" s="104"/>
      <c r="AY269" s="3"/>
      <c r="BA269" s="99"/>
      <c r="BB269" s="100"/>
      <c r="BC269" s="92"/>
      <c r="BD269" s="3"/>
      <c r="BE269" s="101"/>
      <c r="BF269" s="102"/>
      <c r="BG269" s="103"/>
      <c r="BH269" s="97"/>
      <c r="BI269" s="104"/>
      <c r="BK269" s="3"/>
      <c r="BM269" s="99"/>
      <c r="BN269" s="100"/>
      <c r="BO269" s="92"/>
      <c r="BP269" s="3"/>
      <c r="BQ269" s="101"/>
      <c r="BR269" s="102"/>
      <c r="BS269" s="103"/>
      <c r="BT269" s="97"/>
      <c r="BU269" s="104"/>
      <c r="BW269" s="3"/>
      <c r="BY269" s="99"/>
      <c r="BZ269" s="100"/>
      <c r="CA269" s="92"/>
      <c r="CB269" s="3"/>
      <c r="CC269" s="101"/>
      <c r="CD269" s="102"/>
      <c r="CE269" s="103"/>
      <c r="CF269" s="97"/>
      <c r="CG269" s="104"/>
      <c r="CI269" s="3"/>
      <c r="CK269" s="99"/>
      <c r="CL269" s="100"/>
      <c r="CM269" s="92"/>
      <c r="CN269" s="3"/>
      <c r="CO269" s="101"/>
      <c r="CP269" s="102"/>
      <c r="CQ269" s="103"/>
      <c r="CR269" s="97"/>
      <c r="CS269" s="104"/>
      <c r="CU269" s="3"/>
      <c r="CW269" s="99"/>
      <c r="CX269" s="100"/>
      <c r="CY269" s="92"/>
      <c r="CZ269" s="3"/>
      <c r="DA269" s="101"/>
      <c r="DB269" s="102"/>
      <c r="DC269" s="103"/>
      <c r="DD269" s="97"/>
      <c r="DE269" s="104"/>
      <c r="DG269" s="3"/>
      <c r="DI269" s="99"/>
      <c r="DJ269" s="100"/>
      <c r="DK269" s="92"/>
      <c r="DL269" s="3"/>
      <c r="DM269" s="101"/>
      <c r="DN269" s="102"/>
      <c r="DO269" s="103"/>
      <c r="DP269" s="97"/>
      <c r="DQ269" s="104"/>
      <c r="DS269" s="3"/>
      <c r="DU269" s="99"/>
      <c r="DV269" s="100"/>
      <c r="DW269" s="92"/>
      <c r="DX269" s="3"/>
      <c r="DY269" s="101"/>
      <c r="DZ269" s="102"/>
      <c r="EA269" s="103"/>
      <c r="EB269" s="97"/>
      <c r="EC269" s="104"/>
      <c r="EE269" s="3"/>
      <c r="EG269" s="90" t="str">
        <f t="shared" si="641"/>
        <v/>
      </c>
      <c r="EH269" s="91" t="str">
        <f t="shared" si="642"/>
        <v/>
      </c>
      <c r="EI269" s="92" t="str">
        <f t="shared" si="643"/>
        <v/>
      </c>
      <c r="EJ269" s="93" t="str">
        <f t="shared" si="644"/>
        <v/>
      </c>
      <c r="EK269" s="94" t="str">
        <f t="shared" si="645"/>
        <v/>
      </c>
      <c r="EL269" s="95" t="str">
        <f t="shared" si="646"/>
        <v/>
      </c>
      <c r="EM269" s="96" t="str">
        <f t="shared" si="647"/>
        <v/>
      </c>
      <c r="EN269" s="97" t="str">
        <f t="shared" si="648"/>
        <v/>
      </c>
      <c r="EO269" s="98" t="str">
        <f t="shared" si="649"/>
        <v/>
      </c>
      <c r="EQ269" s="89"/>
      <c r="ES269" s="99"/>
      <c r="ET269" s="100"/>
      <c r="EU269" s="92"/>
      <c r="EV269" s="3"/>
      <c r="EW269" s="101"/>
      <c r="EX269" s="102"/>
      <c r="EY269" s="103"/>
      <c r="EZ269" s="97"/>
      <c r="FA269" s="104"/>
      <c r="FC269" s="3"/>
      <c r="FE269" s="99"/>
      <c r="FF269" s="100"/>
      <c r="FG269" s="92"/>
      <c r="FH269" s="3"/>
      <c r="FI269" s="101"/>
      <c r="FJ269" s="102"/>
      <c r="FK269" s="103"/>
      <c r="FL269" s="97"/>
      <c r="FM269" s="104"/>
      <c r="FO269" s="3"/>
      <c r="FQ269" s="90" t="str">
        <f>IF(FU269="","",#REF!)</f>
        <v/>
      </c>
      <c r="FR269" s="91" t="str">
        <f t="shared" si="650"/>
        <v/>
      </c>
      <c r="FS269" s="92"/>
      <c r="FT269" s="93"/>
      <c r="FU269" s="94" t="str">
        <f t="shared" si="651"/>
        <v/>
      </c>
      <c r="FV269" s="95" t="str">
        <f t="shared" si="652"/>
        <v/>
      </c>
      <c r="FW269" s="96" t="str">
        <f t="shared" si="653"/>
        <v/>
      </c>
      <c r="FX269" s="97" t="str">
        <f t="shared" si="654"/>
        <v/>
      </c>
      <c r="FY269" s="98" t="str">
        <f t="shared" si="655"/>
        <v/>
      </c>
      <c r="GA269" s="89"/>
      <c r="GB269" s="158"/>
      <c r="GC269" s="99"/>
      <c r="GD269" s="100"/>
      <c r="GE269" s="92"/>
      <c r="GF269" s="3"/>
      <c r="GG269" s="101"/>
      <c r="GH269" s="102"/>
      <c r="GI269" s="103"/>
      <c r="GJ269" s="97"/>
      <c r="GK269" s="104"/>
      <c r="GM269" s="3"/>
      <c r="GO269" s="99"/>
      <c r="GP269" s="100"/>
      <c r="GQ269" s="92"/>
      <c r="GR269" s="3"/>
      <c r="GS269" s="101"/>
      <c r="GT269" s="102"/>
      <c r="GU269" s="103"/>
      <c r="GV269" s="97"/>
      <c r="GW269" s="104"/>
      <c r="GY269" s="3"/>
      <c r="HA269" s="99"/>
      <c r="HB269" s="100"/>
      <c r="HC269" s="92"/>
      <c r="HD269" s="3"/>
      <c r="HE269" s="101"/>
      <c r="HF269" s="102"/>
      <c r="HG269" s="103"/>
      <c r="HH269" s="97"/>
      <c r="HI269" s="104"/>
      <c r="HK269" s="3"/>
      <c r="HM269" s="99"/>
      <c r="HN269" s="100"/>
      <c r="HO269" s="92"/>
      <c r="HP269" s="3"/>
      <c r="HQ269" s="101"/>
      <c r="HR269" s="102"/>
      <c r="HS269" s="103"/>
      <c r="HT269" s="97"/>
      <c r="HU269" s="104"/>
      <c r="HW269" s="3"/>
      <c r="HY269" s="99"/>
      <c r="HZ269" s="100"/>
      <c r="IA269" s="92"/>
      <c r="IB269" s="3"/>
      <c r="IC269" s="101"/>
      <c r="ID269" s="102"/>
      <c r="IE269" s="103"/>
      <c r="IF269" s="97"/>
      <c r="IG269" s="104"/>
      <c r="II269" s="3"/>
      <c r="IK269" s="99"/>
      <c r="IL269" s="100"/>
      <c r="IM269" s="92"/>
      <c r="IN269" s="3"/>
      <c r="IO269" s="101"/>
      <c r="IP269" s="102"/>
      <c r="IQ269" s="103"/>
      <c r="IR269" s="97"/>
      <c r="IS269" s="104"/>
      <c r="IU269" s="3"/>
      <c r="IW269" s="99"/>
      <c r="IX269" s="100"/>
      <c r="IY269" s="92"/>
      <c r="IZ269" s="3"/>
      <c r="JA269" s="101"/>
      <c r="JB269" s="102"/>
      <c r="JC269" s="103"/>
      <c r="JD269" s="97"/>
      <c r="JE269" s="104"/>
      <c r="JG269" s="3"/>
      <c r="JI269" s="99"/>
      <c r="JJ269" s="100"/>
      <c r="JK269" s="92"/>
      <c r="JL269" s="3"/>
      <c r="JM269" s="101"/>
      <c r="JN269" s="102"/>
      <c r="JO269" s="103"/>
      <c r="JP269" s="97"/>
      <c r="JQ269" s="104"/>
      <c r="JS269" s="3"/>
      <c r="JU269" s="99"/>
      <c r="JV269" s="100"/>
      <c r="JW269" s="92"/>
      <c r="JX269" s="3"/>
      <c r="JY269" s="101"/>
      <c r="JZ269" s="102"/>
      <c r="KA269" s="103"/>
      <c r="KB269" s="97"/>
      <c r="KC269" s="104"/>
      <c r="KE269" s="3"/>
    </row>
    <row r="270" spans="1:291" ht="13.5" customHeight="1">
      <c r="A270" s="16"/>
      <c r="E270" s="99"/>
      <c r="F270" s="100"/>
      <c r="G270" s="92"/>
      <c r="H270" s="3"/>
      <c r="I270" s="101"/>
      <c r="J270" s="102"/>
      <c r="K270" s="103"/>
      <c r="L270" s="97"/>
      <c r="M270" s="104"/>
      <c r="O270" s="3"/>
      <c r="Q270" s="99"/>
      <c r="R270" s="100"/>
      <c r="S270" s="92"/>
      <c r="T270" s="3"/>
      <c r="U270" s="101"/>
      <c r="V270" s="102"/>
      <c r="W270" s="103"/>
      <c r="X270" s="97"/>
      <c r="Y270" s="104"/>
      <c r="AA270" s="3"/>
      <c r="AC270" s="99"/>
      <c r="AD270" s="100"/>
      <c r="AE270" s="92"/>
      <c r="AF270" s="3"/>
      <c r="AG270" s="101"/>
      <c r="AH270" s="102"/>
      <c r="AI270" s="103"/>
      <c r="AJ270" s="97"/>
      <c r="AK270" s="104"/>
      <c r="AM270" s="3"/>
      <c r="AO270" s="99"/>
      <c r="AP270" s="100"/>
      <c r="AQ270" s="92"/>
      <c r="AR270" s="3"/>
      <c r="AS270" s="101"/>
      <c r="AT270" s="102"/>
      <c r="AU270" s="103"/>
      <c r="AV270" s="97"/>
      <c r="AW270" s="104"/>
      <c r="AY270" s="3"/>
      <c r="BA270" s="99"/>
      <c r="BB270" s="100"/>
      <c r="BC270" s="92"/>
      <c r="BD270" s="3"/>
      <c r="BE270" s="101"/>
      <c r="BF270" s="102"/>
      <c r="BG270" s="103"/>
      <c r="BH270" s="97"/>
      <c r="BI270" s="104"/>
      <c r="BK270" s="3"/>
      <c r="BM270" s="99"/>
      <c r="BN270" s="100"/>
      <c r="BO270" s="92"/>
      <c r="BP270" s="3"/>
      <c r="BQ270" s="101"/>
      <c r="BR270" s="102"/>
      <c r="BS270" s="103"/>
      <c r="BT270" s="97"/>
      <c r="BU270" s="104"/>
      <c r="BW270" s="3"/>
      <c r="BY270" s="99"/>
      <c r="BZ270" s="100"/>
      <c r="CA270" s="92"/>
      <c r="CB270" s="3"/>
      <c r="CC270" s="101"/>
      <c r="CD270" s="102"/>
      <c r="CE270" s="103"/>
      <c r="CF270" s="97"/>
      <c r="CG270" s="104"/>
      <c r="CI270" s="3"/>
      <c r="CK270" s="99"/>
      <c r="CL270" s="100"/>
      <c r="CM270" s="92"/>
      <c r="CN270" s="3"/>
      <c r="CO270" s="101"/>
      <c r="CP270" s="102"/>
      <c r="CQ270" s="103"/>
      <c r="CR270" s="97"/>
      <c r="CS270" s="104"/>
      <c r="CU270" s="3"/>
      <c r="CW270" s="99"/>
      <c r="CX270" s="100"/>
      <c r="CY270" s="92"/>
      <c r="CZ270" s="3"/>
      <c r="DA270" s="101"/>
      <c r="DB270" s="102"/>
      <c r="DC270" s="103"/>
      <c r="DD270" s="97"/>
      <c r="DE270" s="104"/>
      <c r="DG270" s="3"/>
      <c r="DI270" s="99"/>
      <c r="DJ270" s="100"/>
      <c r="DK270" s="92"/>
      <c r="DL270" s="3"/>
      <c r="DM270" s="101"/>
      <c r="DN270" s="102"/>
      <c r="DO270" s="103"/>
      <c r="DP270" s="97"/>
      <c r="DQ270" s="104"/>
      <c r="DS270" s="3"/>
      <c r="DU270" s="99"/>
      <c r="DV270" s="100"/>
      <c r="DW270" s="92"/>
      <c r="DX270" s="3"/>
      <c r="DY270" s="101"/>
      <c r="DZ270" s="102"/>
      <c r="EA270" s="103"/>
      <c r="EB270" s="97"/>
      <c r="EC270" s="104"/>
      <c r="EE270" s="3"/>
      <c r="EG270" s="90" t="str">
        <f t="shared" si="641"/>
        <v/>
      </c>
      <c r="EH270" s="91" t="str">
        <f t="shared" si="642"/>
        <v/>
      </c>
      <c r="EI270" s="92" t="str">
        <f t="shared" si="643"/>
        <v/>
      </c>
      <c r="EJ270" s="93" t="str">
        <f t="shared" si="644"/>
        <v/>
      </c>
      <c r="EK270" s="94" t="str">
        <f t="shared" si="645"/>
        <v/>
      </c>
      <c r="EL270" s="95" t="str">
        <f t="shared" si="646"/>
        <v/>
      </c>
      <c r="EM270" s="96" t="str">
        <f t="shared" si="647"/>
        <v/>
      </c>
      <c r="EN270" s="97" t="str">
        <f t="shared" si="648"/>
        <v/>
      </c>
      <c r="EO270" s="98" t="str">
        <f t="shared" si="649"/>
        <v/>
      </c>
      <c r="EQ270" s="89"/>
      <c r="ES270" s="99"/>
      <c r="ET270" s="100"/>
      <c r="EU270" s="92"/>
      <c r="EV270" s="3"/>
      <c r="EW270" s="101"/>
      <c r="EX270" s="102"/>
      <c r="EY270" s="103"/>
      <c r="EZ270" s="97"/>
      <c r="FA270" s="104"/>
      <c r="FC270" s="3"/>
      <c r="FE270" s="99"/>
      <c r="FF270" s="100"/>
      <c r="FG270" s="92"/>
      <c r="FH270" s="3"/>
      <c r="FI270" s="101"/>
      <c r="FJ270" s="102"/>
      <c r="FK270" s="103"/>
      <c r="FL270" s="97"/>
      <c r="FM270" s="104"/>
      <c r="FO270" s="3"/>
      <c r="FQ270" s="90" t="str">
        <f>IF(FU270="","",#REF!)</f>
        <v/>
      </c>
      <c r="FR270" s="91" t="str">
        <f t="shared" si="650"/>
        <v/>
      </c>
      <c r="FS270" s="92"/>
      <c r="FT270" s="93"/>
      <c r="FU270" s="94" t="str">
        <f t="shared" si="651"/>
        <v/>
      </c>
      <c r="FV270" s="95" t="str">
        <f t="shared" si="652"/>
        <v/>
      </c>
      <c r="FW270" s="96" t="str">
        <f t="shared" si="653"/>
        <v/>
      </c>
      <c r="FX270" s="97" t="str">
        <f t="shared" si="654"/>
        <v/>
      </c>
      <c r="FY270" s="98" t="str">
        <f t="shared" si="655"/>
        <v/>
      </c>
      <c r="GA270" s="89"/>
      <c r="GB270" s="158"/>
      <c r="GC270" s="99"/>
      <c r="GD270" s="100"/>
      <c r="GE270" s="92"/>
      <c r="GF270" s="3"/>
      <c r="GG270" s="101"/>
      <c r="GH270" s="102"/>
      <c r="GI270" s="103"/>
      <c r="GJ270" s="97"/>
      <c r="GK270" s="104"/>
      <c r="GM270" s="3"/>
      <c r="GO270" s="99"/>
      <c r="GP270" s="100"/>
      <c r="GQ270" s="92"/>
      <c r="GR270" s="3"/>
      <c r="GS270" s="101"/>
      <c r="GT270" s="102"/>
      <c r="GU270" s="103"/>
      <c r="GV270" s="97"/>
      <c r="GW270" s="104"/>
      <c r="GY270" s="3"/>
      <c r="HA270" s="99"/>
      <c r="HB270" s="100"/>
      <c r="HC270" s="92"/>
      <c r="HD270" s="3"/>
      <c r="HE270" s="101"/>
      <c r="HF270" s="102"/>
      <c r="HG270" s="103"/>
      <c r="HH270" s="97"/>
      <c r="HI270" s="104"/>
      <c r="HK270" s="3"/>
      <c r="HM270" s="99"/>
      <c r="HN270" s="100"/>
      <c r="HO270" s="92"/>
      <c r="HP270" s="3"/>
      <c r="HQ270" s="101"/>
      <c r="HR270" s="102"/>
      <c r="HS270" s="103"/>
      <c r="HT270" s="97"/>
      <c r="HU270" s="104"/>
      <c r="HW270" s="3"/>
      <c r="HY270" s="99"/>
      <c r="HZ270" s="100"/>
      <c r="IA270" s="92"/>
      <c r="IB270" s="3"/>
      <c r="IC270" s="101"/>
      <c r="ID270" s="102"/>
      <c r="IE270" s="103"/>
      <c r="IF270" s="97"/>
      <c r="IG270" s="104"/>
      <c r="II270" s="3"/>
      <c r="IK270" s="99"/>
      <c r="IL270" s="100"/>
      <c r="IM270" s="92"/>
      <c r="IN270" s="3"/>
      <c r="IO270" s="101"/>
      <c r="IP270" s="102"/>
      <c r="IQ270" s="103"/>
      <c r="IR270" s="97"/>
      <c r="IS270" s="104"/>
      <c r="IU270" s="3"/>
      <c r="IW270" s="99"/>
      <c r="IX270" s="100"/>
      <c r="IY270" s="92"/>
      <c r="IZ270" s="3"/>
      <c r="JA270" s="101"/>
      <c r="JB270" s="102"/>
      <c r="JC270" s="103"/>
      <c r="JD270" s="97"/>
      <c r="JE270" s="104"/>
      <c r="JG270" s="3"/>
      <c r="JI270" s="99"/>
      <c r="JJ270" s="100"/>
      <c r="JK270" s="92"/>
      <c r="JL270" s="3"/>
      <c r="JM270" s="101"/>
      <c r="JN270" s="102"/>
      <c r="JO270" s="103"/>
      <c r="JP270" s="97"/>
      <c r="JQ270" s="104"/>
      <c r="JS270" s="3"/>
      <c r="JU270" s="99"/>
      <c r="JV270" s="100"/>
      <c r="JW270" s="92"/>
      <c r="JX270" s="3"/>
      <c r="JY270" s="101"/>
      <c r="JZ270" s="102"/>
      <c r="KA270" s="103"/>
      <c r="KB270" s="97"/>
      <c r="KC270" s="104"/>
      <c r="KE270" s="3"/>
    </row>
    <row r="271" spans="1:291" ht="13.5" customHeight="1">
      <c r="A271" s="16"/>
      <c r="E271" s="99"/>
      <c r="F271" s="100"/>
      <c r="G271" s="92"/>
      <c r="H271" s="3"/>
      <c r="I271" s="101"/>
      <c r="J271" s="102"/>
      <c r="K271" s="103"/>
      <c r="L271" s="97"/>
      <c r="M271" s="104"/>
      <c r="O271" s="3"/>
      <c r="Q271" s="99"/>
      <c r="R271" s="100"/>
      <c r="S271" s="92"/>
      <c r="T271" s="3"/>
      <c r="U271" s="101"/>
      <c r="V271" s="102"/>
      <c r="W271" s="103"/>
      <c r="X271" s="97"/>
      <c r="Y271" s="104"/>
      <c r="AA271" s="3"/>
      <c r="AC271" s="99"/>
      <c r="AD271" s="100"/>
      <c r="AE271" s="92"/>
      <c r="AF271" s="3"/>
      <c r="AG271" s="101"/>
      <c r="AH271" s="102"/>
      <c r="AI271" s="103"/>
      <c r="AJ271" s="97"/>
      <c r="AK271" s="104"/>
      <c r="AM271" s="3"/>
      <c r="AO271" s="99"/>
      <c r="AP271" s="100"/>
      <c r="AQ271" s="92"/>
      <c r="AR271" s="3"/>
      <c r="AS271" s="101"/>
      <c r="AT271" s="102"/>
      <c r="AU271" s="103"/>
      <c r="AV271" s="97"/>
      <c r="AW271" s="104"/>
      <c r="AY271" s="3"/>
      <c r="BA271" s="99"/>
      <c r="BB271" s="100"/>
      <c r="BC271" s="92"/>
      <c r="BD271" s="3"/>
      <c r="BE271" s="101"/>
      <c r="BF271" s="102"/>
      <c r="BG271" s="103"/>
      <c r="BH271" s="97"/>
      <c r="BI271" s="104"/>
      <c r="BK271" s="3"/>
      <c r="BM271" s="99"/>
      <c r="BN271" s="100"/>
      <c r="BO271" s="92"/>
      <c r="BP271" s="3"/>
      <c r="BQ271" s="101"/>
      <c r="BR271" s="102"/>
      <c r="BS271" s="103"/>
      <c r="BT271" s="97"/>
      <c r="BU271" s="104"/>
      <c r="BW271" s="3"/>
      <c r="BY271" s="99"/>
      <c r="BZ271" s="100"/>
      <c r="CA271" s="92"/>
      <c r="CB271" s="3"/>
      <c r="CC271" s="101"/>
      <c r="CD271" s="102"/>
      <c r="CE271" s="103"/>
      <c r="CF271" s="97"/>
      <c r="CG271" s="104"/>
      <c r="CI271" s="3"/>
      <c r="CK271" s="99"/>
      <c r="CL271" s="100"/>
      <c r="CM271" s="92"/>
      <c r="CN271" s="3"/>
      <c r="CO271" s="101"/>
      <c r="CP271" s="102"/>
      <c r="CQ271" s="103"/>
      <c r="CR271" s="97"/>
      <c r="CS271" s="104"/>
      <c r="CU271" s="3"/>
      <c r="CW271" s="99"/>
      <c r="CX271" s="100"/>
      <c r="CY271" s="92"/>
      <c r="CZ271" s="3"/>
      <c r="DA271" s="101"/>
      <c r="DB271" s="102"/>
      <c r="DC271" s="103"/>
      <c r="DD271" s="97"/>
      <c r="DE271" s="104"/>
      <c r="DG271" s="3"/>
      <c r="DI271" s="99"/>
      <c r="DJ271" s="100"/>
      <c r="DK271" s="92"/>
      <c r="DL271" s="3"/>
      <c r="DM271" s="101"/>
      <c r="DN271" s="102"/>
      <c r="DO271" s="103"/>
      <c r="DP271" s="97"/>
      <c r="DQ271" s="104"/>
      <c r="DS271" s="3"/>
      <c r="DU271" s="99"/>
      <c r="DV271" s="100"/>
      <c r="DW271" s="92"/>
      <c r="DX271" s="3"/>
      <c r="DY271" s="101"/>
      <c r="DZ271" s="102"/>
      <c r="EA271" s="103"/>
      <c r="EB271" s="97"/>
      <c r="EC271" s="104"/>
      <c r="EE271" s="3"/>
      <c r="EG271" s="90" t="str">
        <f t="shared" si="641"/>
        <v/>
      </c>
      <c r="EH271" s="91" t="str">
        <f t="shared" si="642"/>
        <v/>
      </c>
      <c r="EI271" s="92" t="str">
        <f t="shared" si="643"/>
        <v/>
      </c>
      <c r="EJ271" s="93" t="str">
        <f t="shared" si="644"/>
        <v/>
      </c>
      <c r="EK271" s="94" t="str">
        <f t="shared" si="645"/>
        <v/>
      </c>
      <c r="EL271" s="95" t="str">
        <f t="shared" si="646"/>
        <v/>
      </c>
      <c r="EM271" s="96" t="str">
        <f t="shared" si="647"/>
        <v/>
      </c>
      <c r="EN271" s="97" t="str">
        <f t="shared" si="648"/>
        <v/>
      </c>
      <c r="EO271" s="98" t="str">
        <f t="shared" si="649"/>
        <v/>
      </c>
      <c r="EQ271" s="89"/>
      <c r="ES271" s="99"/>
      <c r="ET271" s="100"/>
      <c r="EU271" s="92"/>
      <c r="EV271" s="3"/>
      <c r="EW271" s="101"/>
      <c r="EX271" s="102"/>
      <c r="EY271" s="103"/>
      <c r="EZ271" s="97"/>
      <c r="FA271" s="104"/>
      <c r="FC271" s="3"/>
      <c r="FE271" s="99"/>
      <c r="FF271" s="100"/>
      <c r="FG271" s="92"/>
      <c r="FH271" s="3"/>
      <c r="FI271" s="101"/>
      <c r="FJ271" s="102"/>
      <c r="FK271" s="103"/>
      <c r="FL271" s="97"/>
      <c r="FM271" s="104"/>
      <c r="FO271" s="3"/>
      <c r="FQ271" s="90" t="str">
        <f>IF(FU271="","",#REF!)</f>
        <v/>
      </c>
      <c r="FR271" s="91" t="str">
        <f t="shared" si="650"/>
        <v/>
      </c>
      <c r="FS271" s="92"/>
      <c r="FT271" s="93"/>
      <c r="FU271" s="94" t="str">
        <f t="shared" si="651"/>
        <v/>
      </c>
      <c r="FV271" s="95" t="str">
        <f t="shared" si="652"/>
        <v/>
      </c>
      <c r="FW271" s="96" t="str">
        <f t="shared" si="653"/>
        <v/>
      </c>
      <c r="FX271" s="97" t="str">
        <f t="shared" si="654"/>
        <v/>
      </c>
      <c r="FY271" s="98" t="str">
        <f t="shared" si="655"/>
        <v/>
      </c>
      <c r="GA271" s="89"/>
      <c r="GB271" s="158"/>
      <c r="GC271" s="99"/>
      <c r="GD271" s="100"/>
      <c r="GE271" s="92"/>
      <c r="GF271" s="3"/>
      <c r="GG271" s="101"/>
      <c r="GH271" s="102"/>
      <c r="GI271" s="103"/>
      <c r="GJ271" s="97"/>
      <c r="GK271" s="104"/>
      <c r="GM271" s="3"/>
      <c r="GO271" s="99"/>
      <c r="GP271" s="100"/>
      <c r="GQ271" s="92"/>
      <c r="GR271" s="3"/>
      <c r="GS271" s="101"/>
      <c r="GT271" s="102"/>
      <c r="GU271" s="103"/>
      <c r="GV271" s="97"/>
      <c r="GW271" s="104"/>
      <c r="GY271" s="3"/>
      <c r="HA271" s="99"/>
      <c r="HB271" s="100"/>
      <c r="HC271" s="92"/>
      <c r="HD271" s="3"/>
      <c r="HE271" s="101"/>
      <c r="HF271" s="102"/>
      <c r="HG271" s="103"/>
      <c r="HH271" s="97"/>
      <c r="HI271" s="104"/>
      <c r="HK271" s="3"/>
      <c r="HM271" s="99"/>
      <c r="HN271" s="100"/>
      <c r="HO271" s="92"/>
      <c r="HP271" s="3"/>
      <c r="HQ271" s="101"/>
      <c r="HR271" s="102"/>
      <c r="HS271" s="103"/>
      <c r="HT271" s="97"/>
      <c r="HU271" s="104"/>
      <c r="HW271" s="3"/>
      <c r="HY271" s="99"/>
      <c r="HZ271" s="100"/>
      <c r="IA271" s="92"/>
      <c r="IB271" s="3"/>
      <c r="IC271" s="101"/>
      <c r="ID271" s="102"/>
      <c r="IE271" s="103"/>
      <c r="IF271" s="97"/>
      <c r="IG271" s="104"/>
      <c r="II271" s="3"/>
      <c r="IK271" s="99"/>
      <c r="IL271" s="100"/>
      <c r="IM271" s="92"/>
      <c r="IN271" s="3"/>
      <c r="IO271" s="101"/>
      <c r="IP271" s="102"/>
      <c r="IQ271" s="103"/>
      <c r="IR271" s="97"/>
      <c r="IS271" s="104"/>
      <c r="IU271" s="3"/>
      <c r="IW271" s="99"/>
      <c r="IX271" s="100"/>
      <c r="IY271" s="92"/>
      <c r="IZ271" s="3"/>
      <c r="JA271" s="101"/>
      <c r="JB271" s="102"/>
      <c r="JC271" s="103"/>
      <c r="JD271" s="97"/>
      <c r="JE271" s="104"/>
      <c r="JG271" s="3"/>
      <c r="JI271" s="99"/>
      <c r="JJ271" s="100"/>
      <c r="JK271" s="92"/>
      <c r="JL271" s="3"/>
      <c r="JM271" s="101"/>
      <c r="JN271" s="102"/>
      <c r="JO271" s="103"/>
      <c r="JP271" s="97"/>
      <c r="JQ271" s="104"/>
      <c r="JS271" s="3"/>
      <c r="JU271" s="99"/>
      <c r="JV271" s="100"/>
      <c r="JW271" s="92"/>
      <c r="JX271" s="3"/>
      <c r="JY271" s="101"/>
      <c r="JZ271" s="102"/>
      <c r="KA271" s="103"/>
      <c r="KB271" s="97"/>
      <c r="KC271" s="104"/>
      <c r="KE271" s="3"/>
    </row>
    <row r="272" spans="1:291" ht="13.5" customHeight="1">
      <c r="A272" s="16"/>
      <c r="E272" s="99"/>
      <c r="F272" s="100"/>
      <c r="G272" s="92"/>
      <c r="H272" s="3"/>
      <c r="I272" s="101"/>
      <c r="J272" s="102"/>
      <c r="K272" s="103"/>
      <c r="L272" s="97"/>
      <c r="M272" s="104"/>
      <c r="O272" s="3"/>
      <c r="Q272" s="99"/>
      <c r="R272" s="100"/>
      <c r="S272" s="92"/>
      <c r="T272" s="3"/>
      <c r="U272" s="101"/>
      <c r="V272" s="102"/>
      <c r="W272" s="103"/>
      <c r="X272" s="97"/>
      <c r="Y272" s="104"/>
      <c r="AA272" s="3"/>
      <c r="AC272" s="99"/>
      <c r="AD272" s="100"/>
      <c r="AE272" s="92"/>
      <c r="AF272" s="3"/>
      <c r="AG272" s="101"/>
      <c r="AH272" s="102"/>
      <c r="AI272" s="103"/>
      <c r="AJ272" s="97"/>
      <c r="AK272" s="104"/>
      <c r="AM272" s="3"/>
      <c r="AO272" s="99"/>
      <c r="AP272" s="100"/>
      <c r="AQ272" s="92"/>
      <c r="AR272" s="3"/>
      <c r="AS272" s="101"/>
      <c r="AT272" s="102"/>
      <c r="AU272" s="103"/>
      <c r="AV272" s="97"/>
      <c r="AW272" s="104"/>
      <c r="AY272" s="3"/>
      <c r="BA272" s="99"/>
      <c r="BB272" s="100"/>
      <c r="BC272" s="92"/>
      <c r="BD272" s="3"/>
      <c r="BE272" s="101"/>
      <c r="BF272" s="102"/>
      <c r="BG272" s="103"/>
      <c r="BH272" s="97"/>
      <c r="BI272" s="104"/>
      <c r="BK272" s="3"/>
      <c r="BM272" s="99"/>
      <c r="BN272" s="100"/>
      <c r="BO272" s="92"/>
      <c r="BP272" s="3"/>
      <c r="BQ272" s="101"/>
      <c r="BR272" s="102"/>
      <c r="BS272" s="103"/>
      <c r="BT272" s="97"/>
      <c r="BU272" s="104"/>
      <c r="BW272" s="3"/>
      <c r="BY272" s="99"/>
      <c r="BZ272" s="100"/>
      <c r="CA272" s="92"/>
      <c r="CB272" s="3"/>
      <c r="CC272" s="101"/>
      <c r="CD272" s="102"/>
      <c r="CE272" s="103"/>
      <c r="CF272" s="97"/>
      <c r="CG272" s="104"/>
      <c r="CI272" s="3"/>
      <c r="CK272" s="99"/>
      <c r="CL272" s="100"/>
      <c r="CM272" s="92"/>
      <c r="CN272" s="3"/>
      <c r="CO272" s="101"/>
      <c r="CP272" s="102"/>
      <c r="CQ272" s="103"/>
      <c r="CR272" s="97"/>
      <c r="CS272" s="104"/>
      <c r="CU272" s="3"/>
      <c r="CW272" s="99"/>
      <c r="CX272" s="100"/>
      <c r="CY272" s="92"/>
      <c r="CZ272" s="3"/>
      <c r="DA272" s="101"/>
      <c r="DB272" s="102"/>
      <c r="DC272" s="103"/>
      <c r="DD272" s="97"/>
      <c r="DE272" s="104"/>
      <c r="DG272" s="3"/>
      <c r="DI272" s="99"/>
      <c r="DJ272" s="100"/>
      <c r="DK272" s="92"/>
      <c r="DL272" s="3"/>
      <c r="DM272" s="101"/>
      <c r="DN272" s="102"/>
      <c r="DO272" s="103"/>
      <c r="DP272" s="97"/>
      <c r="DQ272" s="104"/>
      <c r="DS272" s="3"/>
      <c r="DU272" s="99"/>
      <c r="DV272" s="100"/>
      <c r="DW272" s="92"/>
      <c r="DX272" s="3"/>
      <c r="DY272" s="101"/>
      <c r="DZ272" s="102"/>
      <c r="EA272" s="103"/>
      <c r="EB272" s="97"/>
      <c r="EC272" s="104"/>
      <c r="EE272" s="3"/>
      <c r="EG272" s="90" t="str">
        <f t="shared" si="641"/>
        <v/>
      </c>
      <c r="EH272" s="91" t="str">
        <f t="shared" si="642"/>
        <v/>
      </c>
      <c r="EI272" s="92" t="str">
        <f t="shared" si="643"/>
        <v/>
      </c>
      <c r="EJ272" s="93" t="str">
        <f t="shared" si="644"/>
        <v/>
      </c>
      <c r="EK272" s="94" t="str">
        <f t="shared" si="645"/>
        <v/>
      </c>
      <c r="EL272" s="95" t="str">
        <f t="shared" si="646"/>
        <v/>
      </c>
      <c r="EM272" s="96" t="str">
        <f t="shared" si="647"/>
        <v/>
      </c>
      <c r="EN272" s="97" t="str">
        <f t="shared" si="648"/>
        <v/>
      </c>
      <c r="EO272" s="98" t="str">
        <f t="shared" si="649"/>
        <v/>
      </c>
      <c r="EQ272" s="89"/>
      <c r="ES272" s="99"/>
      <c r="ET272" s="100"/>
      <c r="EU272" s="92"/>
      <c r="EV272" s="3"/>
      <c r="EW272" s="101"/>
      <c r="EX272" s="102"/>
      <c r="EY272" s="103"/>
      <c r="EZ272" s="97"/>
      <c r="FA272" s="104"/>
      <c r="FC272" s="3"/>
      <c r="FE272" s="99"/>
      <c r="FF272" s="100"/>
      <c r="FG272" s="92"/>
      <c r="FH272" s="3"/>
      <c r="FI272" s="101"/>
      <c r="FJ272" s="102"/>
      <c r="FK272" s="103"/>
      <c r="FL272" s="97"/>
      <c r="FM272" s="104"/>
      <c r="FO272" s="3"/>
      <c r="FQ272" s="90" t="str">
        <f>IF(FU272="","",#REF!)</f>
        <v/>
      </c>
      <c r="FR272" s="91" t="str">
        <f t="shared" si="650"/>
        <v/>
      </c>
      <c r="FS272" s="92"/>
      <c r="FT272" s="93"/>
      <c r="FU272" s="94" t="str">
        <f t="shared" si="651"/>
        <v/>
      </c>
      <c r="FV272" s="95" t="str">
        <f t="shared" si="652"/>
        <v/>
      </c>
      <c r="FW272" s="96" t="str">
        <f t="shared" si="653"/>
        <v/>
      </c>
      <c r="FX272" s="97" t="str">
        <f t="shared" si="654"/>
        <v/>
      </c>
      <c r="FY272" s="98" t="str">
        <f t="shared" si="655"/>
        <v/>
      </c>
      <c r="GA272" s="89"/>
      <c r="GB272" s="158"/>
      <c r="GC272" s="99"/>
      <c r="GD272" s="100"/>
      <c r="GE272" s="92"/>
      <c r="GF272" s="3"/>
      <c r="GG272" s="101"/>
      <c r="GH272" s="102"/>
      <c r="GI272" s="103"/>
      <c r="GJ272" s="97"/>
      <c r="GK272" s="104"/>
      <c r="GM272" s="3"/>
      <c r="GO272" s="99"/>
      <c r="GP272" s="100"/>
      <c r="GQ272" s="92"/>
      <c r="GR272" s="3"/>
      <c r="GS272" s="101"/>
      <c r="GT272" s="102"/>
      <c r="GU272" s="103"/>
      <c r="GV272" s="97"/>
      <c r="GW272" s="104"/>
      <c r="GY272" s="3"/>
      <c r="HA272" s="99"/>
      <c r="HB272" s="100"/>
      <c r="HC272" s="92"/>
      <c r="HD272" s="3"/>
      <c r="HE272" s="101"/>
      <c r="HF272" s="102"/>
      <c r="HG272" s="103"/>
      <c r="HH272" s="97"/>
      <c r="HI272" s="104"/>
      <c r="HK272" s="3"/>
      <c r="HM272" s="99"/>
      <c r="HN272" s="100"/>
      <c r="HO272" s="92"/>
      <c r="HP272" s="3"/>
      <c r="HQ272" s="101"/>
      <c r="HR272" s="102"/>
      <c r="HS272" s="103"/>
      <c r="HT272" s="97"/>
      <c r="HU272" s="104"/>
      <c r="HW272" s="3"/>
      <c r="HY272" s="99"/>
      <c r="HZ272" s="100"/>
      <c r="IA272" s="92"/>
      <c r="IB272" s="3"/>
      <c r="IC272" s="101"/>
      <c r="ID272" s="102"/>
      <c r="IE272" s="103"/>
      <c r="IF272" s="97"/>
      <c r="IG272" s="104"/>
      <c r="II272" s="3"/>
      <c r="IK272" s="99"/>
      <c r="IL272" s="100"/>
      <c r="IM272" s="92"/>
      <c r="IN272" s="3"/>
      <c r="IO272" s="101"/>
      <c r="IP272" s="102"/>
      <c r="IQ272" s="103"/>
      <c r="IR272" s="97"/>
      <c r="IS272" s="104"/>
      <c r="IU272" s="3"/>
      <c r="IW272" s="99"/>
      <c r="IX272" s="100"/>
      <c r="IY272" s="92"/>
      <c r="IZ272" s="3"/>
      <c r="JA272" s="101"/>
      <c r="JB272" s="102"/>
      <c r="JC272" s="103"/>
      <c r="JD272" s="97"/>
      <c r="JE272" s="104"/>
      <c r="JG272" s="3"/>
      <c r="JI272" s="99"/>
      <c r="JJ272" s="100"/>
      <c r="JK272" s="92"/>
      <c r="JL272" s="3"/>
      <c r="JM272" s="101"/>
      <c r="JN272" s="102"/>
      <c r="JO272" s="103"/>
      <c r="JP272" s="97"/>
      <c r="JQ272" s="104"/>
      <c r="JS272" s="3"/>
      <c r="JU272" s="99"/>
      <c r="JV272" s="100"/>
      <c r="JW272" s="92"/>
      <c r="JX272" s="3"/>
      <c r="JY272" s="101"/>
      <c r="JZ272" s="102"/>
      <c r="KA272" s="103"/>
      <c r="KB272" s="97"/>
      <c r="KC272" s="104"/>
      <c r="KE272" s="3"/>
    </row>
    <row r="273" spans="1:291" ht="13.5" customHeight="1">
      <c r="A273" s="16"/>
      <c r="E273" s="99"/>
      <c r="F273" s="100"/>
      <c r="G273" s="92"/>
      <c r="H273" s="3"/>
      <c r="I273" s="101"/>
      <c r="J273" s="102"/>
      <c r="K273" s="103"/>
      <c r="L273" s="97"/>
      <c r="M273" s="104"/>
      <c r="O273" s="3"/>
      <c r="Q273" s="99"/>
      <c r="R273" s="100"/>
      <c r="S273" s="92"/>
      <c r="T273" s="3"/>
      <c r="U273" s="101"/>
      <c r="V273" s="102"/>
      <c r="W273" s="103"/>
      <c r="X273" s="97"/>
      <c r="Y273" s="104"/>
      <c r="AA273" s="3"/>
      <c r="AC273" s="99"/>
      <c r="AD273" s="100"/>
      <c r="AE273" s="92"/>
      <c r="AF273" s="3"/>
      <c r="AG273" s="101"/>
      <c r="AH273" s="102"/>
      <c r="AI273" s="103"/>
      <c r="AJ273" s="97"/>
      <c r="AK273" s="104"/>
      <c r="AM273" s="3"/>
      <c r="AO273" s="99"/>
      <c r="AP273" s="100"/>
      <c r="AQ273" s="92"/>
      <c r="AR273" s="3"/>
      <c r="AS273" s="101"/>
      <c r="AT273" s="102"/>
      <c r="AU273" s="103"/>
      <c r="AV273" s="97"/>
      <c r="AW273" s="104"/>
      <c r="AY273" s="3"/>
      <c r="BA273" s="99"/>
      <c r="BB273" s="100"/>
      <c r="BC273" s="92"/>
      <c r="BD273" s="3"/>
      <c r="BE273" s="101"/>
      <c r="BF273" s="102"/>
      <c r="BG273" s="103"/>
      <c r="BH273" s="97"/>
      <c r="BI273" s="104"/>
      <c r="BK273" s="3"/>
      <c r="BM273" s="99"/>
      <c r="BN273" s="100"/>
      <c r="BO273" s="92"/>
      <c r="BP273" s="3"/>
      <c r="BQ273" s="101"/>
      <c r="BR273" s="102"/>
      <c r="BS273" s="103"/>
      <c r="BT273" s="97"/>
      <c r="BU273" s="104"/>
      <c r="BW273" s="3"/>
      <c r="BY273" s="99"/>
      <c r="BZ273" s="100"/>
      <c r="CA273" s="92"/>
      <c r="CB273" s="3"/>
      <c r="CC273" s="101"/>
      <c r="CD273" s="102"/>
      <c r="CE273" s="103"/>
      <c r="CF273" s="97"/>
      <c r="CG273" s="104"/>
      <c r="CI273" s="3"/>
      <c r="CK273" s="99"/>
      <c r="CL273" s="100"/>
      <c r="CM273" s="92"/>
      <c r="CN273" s="3"/>
      <c r="CO273" s="101"/>
      <c r="CP273" s="102"/>
      <c r="CQ273" s="103"/>
      <c r="CR273" s="97"/>
      <c r="CS273" s="104"/>
      <c r="CU273" s="3"/>
      <c r="CW273" s="99"/>
      <c r="CX273" s="100"/>
      <c r="CY273" s="92"/>
      <c r="CZ273" s="3"/>
      <c r="DA273" s="101"/>
      <c r="DB273" s="102"/>
      <c r="DC273" s="103"/>
      <c r="DD273" s="97"/>
      <c r="DE273" s="104"/>
      <c r="DG273" s="3"/>
      <c r="DI273" s="99"/>
      <c r="DJ273" s="100"/>
      <c r="DK273" s="92"/>
      <c r="DL273" s="3"/>
      <c r="DM273" s="101"/>
      <c r="DN273" s="102"/>
      <c r="DO273" s="103"/>
      <c r="DP273" s="97"/>
      <c r="DQ273" s="104"/>
      <c r="DS273" s="3"/>
      <c r="DU273" s="99"/>
      <c r="DV273" s="100"/>
      <c r="DW273" s="92"/>
      <c r="DX273" s="3"/>
      <c r="DY273" s="101"/>
      <c r="DZ273" s="102"/>
      <c r="EA273" s="103"/>
      <c r="EB273" s="97"/>
      <c r="EC273" s="104"/>
      <c r="EE273" s="3"/>
      <c r="EG273" s="90" t="str">
        <f t="shared" si="641"/>
        <v/>
      </c>
      <c r="EH273" s="91" t="str">
        <f t="shared" si="642"/>
        <v/>
      </c>
      <c r="EI273" s="92" t="str">
        <f t="shared" si="643"/>
        <v/>
      </c>
      <c r="EJ273" s="93" t="str">
        <f t="shared" si="644"/>
        <v/>
      </c>
      <c r="EK273" s="94" t="str">
        <f t="shared" si="645"/>
        <v/>
      </c>
      <c r="EL273" s="95" t="str">
        <f t="shared" si="646"/>
        <v/>
      </c>
      <c r="EM273" s="96" t="str">
        <f t="shared" si="647"/>
        <v/>
      </c>
      <c r="EN273" s="97" t="str">
        <f t="shared" si="648"/>
        <v/>
      </c>
      <c r="EO273" s="98" t="str">
        <f t="shared" si="649"/>
        <v/>
      </c>
      <c r="EQ273" s="89"/>
      <c r="ES273" s="99"/>
      <c r="ET273" s="100"/>
      <c r="EU273" s="92"/>
      <c r="EV273" s="3"/>
      <c r="EW273" s="101"/>
      <c r="EX273" s="102"/>
      <c r="EY273" s="103"/>
      <c r="EZ273" s="97"/>
      <c r="FA273" s="104"/>
      <c r="FC273" s="3"/>
      <c r="FE273" s="99"/>
      <c r="FF273" s="100"/>
      <c r="FG273" s="92"/>
      <c r="FH273" s="3"/>
      <c r="FI273" s="101"/>
      <c r="FJ273" s="102"/>
      <c r="FK273" s="103"/>
      <c r="FL273" s="97"/>
      <c r="FM273" s="104"/>
      <c r="FO273" s="3"/>
      <c r="FQ273" s="90" t="str">
        <f>IF(FU273="","",#REF!)</f>
        <v/>
      </c>
      <c r="FR273" s="91" t="str">
        <f t="shared" si="650"/>
        <v/>
      </c>
      <c r="FS273" s="92"/>
      <c r="FT273" s="93"/>
      <c r="FU273" s="94" t="str">
        <f t="shared" si="651"/>
        <v/>
      </c>
      <c r="FV273" s="95" t="str">
        <f t="shared" si="652"/>
        <v/>
      </c>
      <c r="FW273" s="96" t="str">
        <f t="shared" si="653"/>
        <v/>
      </c>
      <c r="FX273" s="97" t="str">
        <f t="shared" si="654"/>
        <v/>
      </c>
      <c r="FY273" s="98" t="str">
        <f t="shared" si="655"/>
        <v/>
      </c>
      <c r="GA273" s="89"/>
      <c r="GB273" s="158"/>
      <c r="GC273" s="99"/>
      <c r="GD273" s="100"/>
      <c r="GE273" s="92"/>
      <c r="GF273" s="3"/>
      <c r="GG273" s="101"/>
      <c r="GH273" s="102"/>
      <c r="GI273" s="103"/>
      <c r="GJ273" s="97"/>
      <c r="GK273" s="104"/>
      <c r="GM273" s="3"/>
      <c r="GO273" s="99"/>
      <c r="GP273" s="100"/>
      <c r="GQ273" s="92"/>
      <c r="GR273" s="3"/>
      <c r="GS273" s="101"/>
      <c r="GT273" s="102"/>
      <c r="GU273" s="103"/>
      <c r="GV273" s="97"/>
      <c r="GW273" s="104"/>
      <c r="GY273" s="3"/>
      <c r="HA273" s="99"/>
      <c r="HB273" s="100"/>
      <c r="HC273" s="92"/>
      <c r="HD273" s="3"/>
      <c r="HE273" s="101"/>
      <c r="HF273" s="102"/>
      <c r="HG273" s="103"/>
      <c r="HH273" s="97"/>
      <c r="HI273" s="104"/>
      <c r="HK273" s="3"/>
      <c r="HM273" s="99"/>
      <c r="HN273" s="100"/>
      <c r="HO273" s="92"/>
      <c r="HP273" s="3"/>
      <c r="HQ273" s="101"/>
      <c r="HR273" s="102"/>
      <c r="HS273" s="103"/>
      <c r="HT273" s="97"/>
      <c r="HU273" s="104"/>
      <c r="HW273" s="3"/>
      <c r="HY273" s="99"/>
      <c r="HZ273" s="100"/>
      <c r="IA273" s="92"/>
      <c r="IB273" s="3"/>
      <c r="IC273" s="101"/>
      <c r="ID273" s="102"/>
      <c r="IE273" s="103"/>
      <c r="IF273" s="97"/>
      <c r="IG273" s="104"/>
      <c r="II273" s="3"/>
      <c r="IK273" s="99"/>
      <c r="IL273" s="100"/>
      <c r="IM273" s="92"/>
      <c r="IN273" s="3"/>
      <c r="IO273" s="101"/>
      <c r="IP273" s="102"/>
      <c r="IQ273" s="103"/>
      <c r="IR273" s="97"/>
      <c r="IS273" s="104"/>
      <c r="IU273" s="3"/>
      <c r="IW273" s="99"/>
      <c r="IX273" s="100"/>
      <c r="IY273" s="92"/>
      <c r="IZ273" s="3"/>
      <c r="JA273" s="101"/>
      <c r="JB273" s="102"/>
      <c r="JC273" s="103"/>
      <c r="JD273" s="97"/>
      <c r="JE273" s="104"/>
      <c r="JG273" s="3"/>
      <c r="JI273" s="99"/>
      <c r="JJ273" s="100"/>
      <c r="JK273" s="92"/>
      <c r="JL273" s="3"/>
      <c r="JM273" s="101"/>
      <c r="JN273" s="102"/>
      <c r="JO273" s="103"/>
      <c r="JP273" s="97"/>
      <c r="JQ273" s="104"/>
      <c r="JS273" s="3"/>
      <c r="JU273" s="99"/>
      <c r="JV273" s="100"/>
      <c r="JW273" s="92"/>
      <c r="JX273" s="3"/>
      <c r="JY273" s="101"/>
      <c r="JZ273" s="102"/>
      <c r="KA273" s="103"/>
      <c r="KB273" s="97"/>
      <c r="KC273" s="104"/>
      <c r="KE273" s="3"/>
    </row>
    <row r="274" spans="1:291" ht="13.5" customHeight="1">
      <c r="A274" s="16"/>
      <c r="E274" s="99"/>
      <c r="F274" s="100"/>
      <c r="G274" s="92"/>
      <c r="H274" s="3"/>
      <c r="I274" s="101"/>
      <c r="J274" s="102"/>
      <c r="K274" s="103"/>
      <c r="L274" s="97"/>
      <c r="M274" s="104"/>
      <c r="O274" s="3"/>
      <c r="Q274" s="99"/>
      <c r="R274" s="100"/>
      <c r="S274" s="92"/>
      <c r="T274" s="3"/>
      <c r="U274" s="101"/>
      <c r="V274" s="102"/>
      <c r="W274" s="103"/>
      <c r="X274" s="97"/>
      <c r="Y274" s="104"/>
      <c r="AA274" s="3"/>
      <c r="AC274" s="99"/>
      <c r="AD274" s="100"/>
      <c r="AE274" s="92"/>
      <c r="AF274" s="3"/>
      <c r="AG274" s="101"/>
      <c r="AH274" s="102"/>
      <c r="AI274" s="103"/>
      <c r="AJ274" s="97"/>
      <c r="AK274" s="104"/>
      <c r="AM274" s="3"/>
      <c r="AO274" s="99"/>
      <c r="AP274" s="100"/>
      <c r="AQ274" s="92"/>
      <c r="AR274" s="3"/>
      <c r="AS274" s="101"/>
      <c r="AT274" s="102"/>
      <c r="AU274" s="103"/>
      <c r="AV274" s="97"/>
      <c r="AW274" s="104"/>
      <c r="AY274" s="3"/>
      <c r="BA274" s="99"/>
      <c r="BB274" s="100"/>
      <c r="BC274" s="92"/>
      <c r="BD274" s="3"/>
      <c r="BE274" s="101"/>
      <c r="BF274" s="102"/>
      <c r="BG274" s="103"/>
      <c r="BH274" s="97"/>
      <c r="BI274" s="104"/>
      <c r="BK274" s="3"/>
      <c r="BM274" s="99"/>
      <c r="BN274" s="100"/>
      <c r="BO274" s="92"/>
      <c r="BP274" s="3"/>
      <c r="BQ274" s="101"/>
      <c r="BR274" s="102"/>
      <c r="BS274" s="103"/>
      <c r="BT274" s="97"/>
      <c r="BU274" s="104"/>
      <c r="BW274" s="3"/>
      <c r="BY274" s="99"/>
      <c r="BZ274" s="100"/>
      <c r="CA274" s="92"/>
      <c r="CB274" s="3"/>
      <c r="CC274" s="101"/>
      <c r="CD274" s="102"/>
      <c r="CE274" s="103"/>
      <c r="CF274" s="97"/>
      <c r="CG274" s="104"/>
      <c r="CI274" s="3"/>
      <c r="CK274" s="99"/>
      <c r="CL274" s="100"/>
      <c r="CM274" s="92"/>
      <c r="CN274" s="3"/>
      <c r="CO274" s="101"/>
      <c r="CP274" s="102"/>
      <c r="CQ274" s="103"/>
      <c r="CR274" s="97"/>
      <c r="CS274" s="104"/>
      <c r="CU274" s="3"/>
      <c r="CW274" s="99"/>
      <c r="CX274" s="100"/>
      <c r="CY274" s="92"/>
      <c r="CZ274" s="3"/>
      <c r="DA274" s="101"/>
      <c r="DB274" s="102"/>
      <c r="DC274" s="103"/>
      <c r="DD274" s="97"/>
      <c r="DE274" s="104"/>
      <c r="DG274" s="3"/>
      <c r="DI274" s="99"/>
      <c r="DJ274" s="100"/>
      <c r="DK274" s="92"/>
      <c r="DL274" s="3"/>
      <c r="DM274" s="101"/>
      <c r="DN274" s="102"/>
      <c r="DO274" s="103"/>
      <c r="DP274" s="97"/>
      <c r="DQ274" s="104"/>
      <c r="DS274" s="3"/>
      <c r="DU274" s="99"/>
      <c r="DV274" s="100"/>
      <c r="DW274" s="92"/>
      <c r="DX274" s="3"/>
      <c r="DY274" s="101"/>
      <c r="DZ274" s="102"/>
      <c r="EA274" s="103"/>
      <c r="EB274" s="97"/>
      <c r="EC274" s="104"/>
      <c r="EE274" s="3"/>
      <c r="EG274" s="90" t="str">
        <f t="shared" si="641"/>
        <v/>
      </c>
      <c r="EH274" s="91" t="str">
        <f t="shared" si="642"/>
        <v/>
      </c>
      <c r="EI274" s="92" t="str">
        <f t="shared" si="643"/>
        <v/>
      </c>
      <c r="EJ274" s="93" t="str">
        <f t="shared" si="644"/>
        <v/>
      </c>
      <c r="EK274" s="94" t="str">
        <f t="shared" si="645"/>
        <v/>
      </c>
      <c r="EL274" s="95" t="str">
        <f t="shared" si="646"/>
        <v/>
      </c>
      <c r="EM274" s="96" t="str">
        <f t="shared" si="647"/>
        <v/>
      </c>
      <c r="EN274" s="97" t="str">
        <f t="shared" si="648"/>
        <v/>
      </c>
      <c r="EO274" s="98" t="str">
        <f t="shared" si="649"/>
        <v/>
      </c>
      <c r="EQ274" s="89"/>
      <c r="ES274" s="99"/>
      <c r="ET274" s="100"/>
      <c r="EU274" s="92"/>
      <c r="EV274" s="3"/>
      <c r="EW274" s="101"/>
      <c r="EX274" s="102"/>
      <c r="EY274" s="103"/>
      <c r="EZ274" s="97"/>
      <c r="FA274" s="104"/>
      <c r="FC274" s="3"/>
      <c r="FE274" s="99"/>
      <c r="FF274" s="100"/>
      <c r="FG274" s="92"/>
      <c r="FH274" s="3"/>
      <c r="FI274" s="101"/>
      <c r="FJ274" s="102"/>
      <c r="FK274" s="103"/>
      <c r="FL274" s="97"/>
      <c r="FM274" s="104"/>
      <c r="FO274" s="3"/>
      <c r="FQ274" s="90" t="str">
        <f>IF(FU274="","",#REF!)</f>
        <v/>
      </c>
      <c r="FR274" s="91" t="str">
        <f t="shared" si="650"/>
        <v/>
      </c>
      <c r="FS274" s="92"/>
      <c r="FT274" s="93"/>
      <c r="FU274" s="94" t="str">
        <f t="shared" si="651"/>
        <v/>
      </c>
      <c r="FV274" s="95" t="str">
        <f t="shared" si="652"/>
        <v/>
      </c>
      <c r="FW274" s="96" t="str">
        <f t="shared" si="653"/>
        <v/>
      </c>
      <c r="FX274" s="97" t="str">
        <f t="shared" si="654"/>
        <v/>
      </c>
      <c r="FY274" s="98" t="str">
        <f t="shared" si="655"/>
        <v/>
      </c>
      <c r="GA274" s="89"/>
      <c r="GB274" s="158"/>
      <c r="GC274" s="99"/>
      <c r="GD274" s="100"/>
      <c r="GE274" s="92"/>
      <c r="GF274" s="3"/>
      <c r="GG274" s="101"/>
      <c r="GH274" s="102"/>
      <c r="GI274" s="103"/>
      <c r="GJ274" s="97"/>
      <c r="GK274" s="104"/>
      <c r="GM274" s="3"/>
      <c r="GO274" s="99"/>
      <c r="GP274" s="100"/>
      <c r="GQ274" s="92"/>
      <c r="GR274" s="3"/>
      <c r="GS274" s="101"/>
      <c r="GT274" s="102"/>
      <c r="GU274" s="103"/>
      <c r="GV274" s="97"/>
      <c r="GW274" s="104"/>
      <c r="GY274" s="3"/>
      <c r="HA274" s="99"/>
      <c r="HB274" s="100"/>
      <c r="HC274" s="92"/>
      <c r="HD274" s="3"/>
      <c r="HE274" s="101"/>
      <c r="HF274" s="102"/>
      <c r="HG274" s="103"/>
      <c r="HH274" s="97"/>
      <c r="HI274" s="104"/>
      <c r="HK274" s="3"/>
      <c r="HM274" s="99"/>
      <c r="HN274" s="100"/>
      <c r="HO274" s="92"/>
      <c r="HP274" s="3"/>
      <c r="HQ274" s="101"/>
      <c r="HR274" s="102"/>
      <c r="HS274" s="103"/>
      <c r="HT274" s="97"/>
      <c r="HU274" s="104"/>
      <c r="HW274" s="3"/>
      <c r="HY274" s="99"/>
      <c r="HZ274" s="100"/>
      <c r="IA274" s="92"/>
      <c r="IB274" s="3"/>
      <c r="IC274" s="101"/>
      <c r="ID274" s="102"/>
      <c r="IE274" s="103"/>
      <c r="IF274" s="97"/>
      <c r="IG274" s="104"/>
      <c r="II274" s="3"/>
      <c r="IK274" s="99"/>
      <c r="IL274" s="100"/>
      <c r="IM274" s="92"/>
      <c r="IN274" s="3"/>
      <c r="IO274" s="101"/>
      <c r="IP274" s="102"/>
      <c r="IQ274" s="103"/>
      <c r="IR274" s="97"/>
      <c r="IS274" s="104"/>
      <c r="IU274" s="3"/>
      <c r="IW274" s="99"/>
      <c r="IX274" s="100"/>
      <c r="IY274" s="92"/>
      <c r="IZ274" s="3"/>
      <c r="JA274" s="101"/>
      <c r="JB274" s="102"/>
      <c r="JC274" s="103"/>
      <c r="JD274" s="97"/>
      <c r="JE274" s="104"/>
      <c r="JG274" s="3"/>
      <c r="JI274" s="99"/>
      <c r="JJ274" s="100"/>
      <c r="JK274" s="92"/>
      <c r="JL274" s="3"/>
      <c r="JM274" s="101"/>
      <c r="JN274" s="102"/>
      <c r="JO274" s="103"/>
      <c r="JP274" s="97"/>
      <c r="JQ274" s="104"/>
      <c r="JS274" s="3"/>
      <c r="JU274" s="99"/>
      <c r="JV274" s="100"/>
      <c r="JW274" s="92"/>
      <c r="JX274" s="3"/>
      <c r="JY274" s="101"/>
      <c r="JZ274" s="102"/>
      <c r="KA274" s="103"/>
      <c r="KB274" s="97"/>
      <c r="KC274" s="104"/>
      <c r="KE274" s="3"/>
    </row>
    <row r="275" spans="1:291" ht="13.5" customHeight="1">
      <c r="A275" s="16"/>
      <c r="E275" s="99"/>
      <c r="F275" s="100"/>
      <c r="G275" s="92"/>
      <c r="H275" s="3"/>
      <c r="I275" s="101"/>
      <c r="J275" s="102"/>
      <c r="K275" s="103"/>
      <c r="L275" s="97"/>
      <c r="M275" s="104"/>
      <c r="O275" s="3"/>
      <c r="Q275" s="99"/>
      <c r="R275" s="100"/>
      <c r="S275" s="92"/>
      <c r="T275" s="3"/>
      <c r="U275" s="101"/>
      <c r="V275" s="102"/>
      <c r="W275" s="103"/>
      <c r="X275" s="97"/>
      <c r="Y275" s="104"/>
      <c r="AA275" s="3"/>
      <c r="AC275" s="99"/>
      <c r="AD275" s="100"/>
      <c r="AE275" s="92"/>
      <c r="AF275" s="3"/>
      <c r="AG275" s="101"/>
      <c r="AH275" s="102"/>
      <c r="AI275" s="103"/>
      <c r="AJ275" s="97"/>
      <c r="AK275" s="104"/>
      <c r="AM275" s="3"/>
      <c r="AO275" s="99"/>
      <c r="AP275" s="100"/>
      <c r="AQ275" s="92"/>
      <c r="AR275" s="3"/>
      <c r="AS275" s="101"/>
      <c r="AT275" s="102"/>
      <c r="AU275" s="103"/>
      <c r="AV275" s="97"/>
      <c r="AW275" s="104"/>
      <c r="AY275" s="3"/>
      <c r="BA275" s="99"/>
      <c r="BB275" s="100"/>
      <c r="BC275" s="92"/>
      <c r="BD275" s="3"/>
      <c r="BE275" s="101"/>
      <c r="BF275" s="102"/>
      <c r="BG275" s="103"/>
      <c r="BH275" s="97"/>
      <c r="BI275" s="104"/>
      <c r="BK275" s="3"/>
      <c r="BM275" s="99"/>
      <c r="BN275" s="100"/>
      <c r="BO275" s="92"/>
      <c r="BP275" s="3"/>
      <c r="BQ275" s="101"/>
      <c r="BR275" s="102"/>
      <c r="BS275" s="103"/>
      <c r="BT275" s="97"/>
      <c r="BU275" s="104"/>
      <c r="BW275" s="3"/>
      <c r="BY275" s="99"/>
      <c r="BZ275" s="100"/>
      <c r="CA275" s="92"/>
      <c r="CB275" s="3"/>
      <c r="CC275" s="101"/>
      <c r="CD275" s="102"/>
      <c r="CE275" s="103"/>
      <c r="CF275" s="97"/>
      <c r="CG275" s="104"/>
      <c r="CI275" s="3"/>
      <c r="CK275" s="99"/>
      <c r="CL275" s="100"/>
      <c r="CM275" s="92"/>
      <c r="CN275" s="3"/>
      <c r="CO275" s="101"/>
      <c r="CP275" s="102"/>
      <c r="CQ275" s="103"/>
      <c r="CR275" s="97"/>
      <c r="CS275" s="104"/>
      <c r="CU275" s="3"/>
      <c r="CW275" s="99"/>
      <c r="CX275" s="100"/>
      <c r="CY275" s="92"/>
      <c r="CZ275" s="3"/>
      <c r="DA275" s="101"/>
      <c r="DB275" s="102"/>
      <c r="DC275" s="103"/>
      <c r="DD275" s="97"/>
      <c r="DE275" s="104"/>
      <c r="DG275" s="3"/>
      <c r="DI275" s="99"/>
      <c r="DJ275" s="100"/>
      <c r="DK275" s="92"/>
      <c r="DL275" s="3"/>
      <c r="DM275" s="101"/>
      <c r="DN275" s="102"/>
      <c r="DO275" s="103"/>
      <c r="DP275" s="97"/>
      <c r="DQ275" s="104"/>
      <c r="DS275" s="3"/>
      <c r="DU275" s="99"/>
      <c r="DV275" s="100"/>
      <c r="DW275" s="92"/>
      <c r="DX275" s="3"/>
      <c r="DY275" s="101"/>
      <c r="DZ275" s="102"/>
      <c r="EA275" s="103"/>
      <c r="EB275" s="97"/>
      <c r="EC275" s="104"/>
      <c r="EE275" s="3"/>
      <c r="EG275" s="90" t="str">
        <f t="shared" si="641"/>
        <v/>
      </c>
      <c r="EH275" s="91" t="str">
        <f t="shared" si="642"/>
        <v/>
      </c>
      <c r="EI275" s="92" t="str">
        <f t="shared" si="643"/>
        <v/>
      </c>
      <c r="EJ275" s="93" t="str">
        <f t="shared" si="644"/>
        <v/>
      </c>
      <c r="EK275" s="94" t="str">
        <f t="shared" si="645"/>
        <v/>
      </c>
      <c r="EL275" s="95" t="str">
        <f t="shared" si="646"/>
        <v/>
      </c>
      <c r="EM275" s="96" t="str">
        <f t="shared" si="647"/>
        <v/>
      </c>
      <c r="EN275" s="97" t="str">
        <f t="shared" si="648"/>
        <v/>
      </c>
      <c r="EO275" s="98" t="str">
        <f t="shared" si="649"/>
        <v/>
      </c>
      <c r="EQ275" s="89"/>
      <c r="ES275" s="99"/>
      <c r="ET275" s="100"/>
      <c r="EU275" s="92"/>
      <c r="EV275" s="3"/>
      <c r="EW275" s="101"/>
      <c r="EX275" s="102"/>
      <c r="EY275" s="103"/>
      <c r="EZ275" s="97"/>
      <c r="FA275" s="104"/>
      <c r="FC275" s="3"/>
      <c r="FE275" s="99"/>
      <c r="FF275" s="100"/>
      <c r="FG275" s="92"/>
      <c r="FH275" s="3"/>
      <c r="FI275" s="101"/>
      <c r="FJ275" s="102"/>
      <c r="FK275" s="103"/>
      <c r="FL275" s="97"/>
      <c r="FM275" s="104"/>
      <c r="FO275" s="3"/>
      <c r="FQ275" s="90" t="str">
        <f>IF(FU275="","",#REF!)</f>
        <v/>
      </c>
      <c r="FR275" s="91" t="str">
        <f t="shared" si="650"/>
        <v/>
      </c>
      <c r="FS275" s="92"/>
      <c r="FT275" s="93"/>
      <c r="FU275" s="94" t="str">
        <f t="shared" si="651"/>
        <v/>
      </c>
      <c r="FV275" s="95" t="str">
        <f t="shared" si="652"/>
        <v/>
      </c>
      <c r="FW275" s="96" t="str">
        <f t="shared" si="653"/>
        <v/>
      </c>
      <c r="FX275" s="97" t="str">
        <f t="shared" si="654"/>
        <v/>
      </c>
      <c r="FY275" s="98" t="str">
        <f t="shared" si="655"/>
        <v/>
      </c>
      <c r="GA275" s="89"/>
      <c r="GB275" s="158"/>
      <c r="GC275" s="99"/>
      <c r="GD275" s="100"/>
      <c r="GE275" s="92"/>
      <c r="GF275" s="3"/>
      <c r="GG275" s="101"/>
      <c r="GH275" s="102"/>
      <c r="GI275" s="103"/>
      <c r="GJ275" s="97"/>
      <c r="GK275" s="104"/>
      <c r="GM275" s="3"/>
      <c r="GO275" s="99"/>
      <c r="GP275" s="100"/>
      <c r="GQ275" s="92"/>
      <c r="GR275" s="3"/>
      <c r="GS275" s="101"/>
      <c r="GT275" s="102"/>
      <c r="GU275" s="103"/>
      <c r="GV275" s="97"/>
      <c r="GW275" s="104"/>
      <c r="GY275" s="3"/>
      <c r="HA275" s="99"/>
      <c r="HB275" s="100"/>
      <c r="HC275" s="92"/>
      <c r="HD275" s="3"/>
      <c r="HE275" s="101"/>
      <c r="HF275" s="102"/>
      <c r="HG275" s="103"/>
      <c r="HH275" s="97"/>
      <c r="HI275" s="104"/>
      <c r="HK275" s="3"/>
      <c r="HM275" s="99"/>
      <c r="HN275" s="100"/>
      <c r="HO275" s="92"/>
      <c r="HP275" s="3"/>
      <c r="HQ275" s="101"/>
      <c r="HR275" s="102"/>
      <c r="HS275" s="103"/>
      <c r="HT275" s="97"/>
      <c r="HU275" s="104"/>
      <c r="HW275" s="3"/>
      <c r="HY275" s="99"/>
      <c r="HZ275" s="100"/>
      <c r="IA275" s="92"/>
      <c r="IB275" s="3"/>
      <c r="IC275" s="101"/>
      <c r="ID275" s="102"/>
      <c r="IE275" s="103"/>
      <c r="IF275" s="97"/>
      <c r="IG275" s="104"/>
      <c r="II275" s="3"/>
      <c r="IK275" s="99"/>
      <c r="IL275" s="100"/>
      <c r="IM275" s="92"/>
      <c r="IN275" s="3"/>
      <c r="IO275" s="101"/>
      <c r="IP275" s="102"/>
      <c r="IQ275" s="103"/>
      <c r="IR275" s="97"/>
      <c r="IS275" s="104"/>
      <c r="IU275" s="3"/>
      <c r="IW275" s="99"/>
      <c r="IX275" s="100"/>
      <c r="IY275" s="92"/>
      <c r="IZ275" s="3"/>
      <c r="JA275" s="101"/>
      <c r="JB275" s="102"/>
      <c r="JC275" s="103"/>
      <c r="JD275" s="97"/>
      <c r="JE275" s="104"/>
      <c r="JG275" s="3"/>
      <c r="JI275" s="99"/>
      <c r="JJ275" s="100"/>
      <c r="JK275" s="92"/>
      <c r="JL275" s="3"/>
      <c r="JM275" s="101"/>
      <c r="JN275" s="102"/>
      <c r="JO275" s="103"/>
      <c r="JP275" s="97"/>
      <c r="JQ275" s="104"/>
      <c r="JS275" s="3"/>
      <c r="JU275" s="99"/>
      <c r="JV275" s="100"/>
      <c r="JW275" s="92"/>
      <c r="JX275" s="3"/>
      <c r="JY275" s="101"/>
      <c r="JZ275" s="102"/>
      <c r="KA275" s="103"/>
      <c r="KB275" s="97"/>
      <c r="KC275" s="104"/>
      <c r="KE275" s="3"/>
    </row>
    <row r="276" spans="1:291" ht="13.5" customHeight="1">
      <c r="A276" s="16"/>
      <c r="E276" s="99"/>
      <c r="F276" s="100"/>
      <c r="G276" s="92"/>
      <c r="H276" s="3"/>
      <c r="I276" s="101"/>
      <c r="J276" s="102"/>
      <c r="K276" s="103"/>
      <c r="L276" s="97"/>
      <c r="M276" s="104"/>
      <c r="O276" s="3"/>
      <c r="Q276" s="99"/>
      <c r="R276" s="100"/>
      <c r="S276" s="92"/>
      <c r="T276" s="3"/>
      <c r="U276" s="101"/>
      <c r="V276" s="102"/>
      <c r="W276" s="103"/>
      <c r="X276" s="97"/>
      <c r="Y276" s="104"/>
      <c r="AA276" s="3"/>
      <c r="AC276" s="99"/>
      <c r="AD276" s="100"/>
      <c r="AE276" s="92"/>
      <c r="AF276" s="3"/>
      <c r="AG276" s="101"/>
      <c r="AH276" s="102"/>
      <c r="AI276" s="103"/>
      <c r="AJ276" s="97"/>
      <c r="AK276" s="104"/>
      <c r="AM276" s="3"/>
      <c r="AO276" s="99"/>
      <c r="AP276" s="100"/>
      <c r="AQ276" s="92"/>
      <c r="AR276" s="3"/>
      <c r="AS276" s="101"/>
      <c r="AT276" s="102"/>
      <c r="AU276" s="103"/>
      <c r="AV276" s="97"/>
      <c r="AW276" s="104"/>
      <c r="AY276" s="3"/>
      <c r="BA276" s="99"/>
      <c r="BB276" s="100"/>
      <c r="BC276" s="92"/>
      <c r="BD276" s="3"/>
      <c r="BE276" s="101"/>
      <c r="BF276" s="102"/>
      <c r="BG276" s="103"/>
      <c r="BH276" s="97"/>
      <c r="BI276" s="104"/>
      <c r="BK276" s="3"/>
      <c r="BM276" s="99"/>
      <c r="BN276" s="100"/>
      <c r="BO276" s="92"/>
      <c r="BP276" s="3"/>
      <c r="BQ276" s="101"/>
      <c r="BR276" s="102"/>
      <c r="BS276" s="103"/>
      <c r="BT276" s="97"/>
      <c r="BU276" s="104"/>
      <c r="BW276" s="3"/>
      <c r="BY276" s="99"/>
      <c r="BZ276" s="100"/>
      <c r="CA276" s="92"/>
      <c r="CB276" s="3"/>
      <c r="CC276" s="101"/>
      <c r="CD276" s="102"/>
      <c r="CE276" s="103"/>
      <c r="CF276" s="97"/>
      <c r="CG276" s="104"/>
      <c r="CI276" s="3"/>
      <c r="CK276" s="99"/>
      <c r="CL276" s="100"/>
      <c r="CM276" s="92"/>
      <c r="CN276" s="3"/>
      <c r="CO276" s="101"/>
      <c r="CP276" s="102"/>
      <c r="CQ276" s="103"/>
      <c r="CR276" s="97"/>
      <c r="CS276" s="104"/>
      <c r="CU276" s="3"/>
      <c r="CW276" s="99"/>
      <c r="CX276" s="100"/>
      <c r="CY276" s="92"/>
      <c r="CZ276" s="3"/>
      <c r="DA276" s="101"/>
      <c r="DB276" s="102"/>
      <c r="DC276" s="103"/>
      <c r="DD276" s="97"/>
      <c r="DE276" s="104"/>
      <c r="DG276" s="3"/>
      <c r="DI276" s="99"/>
      <c r="DJ276" s="100"/>
      <c r="DK276" s="92"/>
      <c r="DL276" s="3"/>
      <c r="DM276" s="101"/>
      <c r="DN276" s="102"/>
      <c r="DO276" s="103"/>
      <c r="DP276" s="97"/>
      <c r="DQ276" s="104"/>
      <c r="DS276" s="3"/>
      <c r="DU276" s="99"/>
      <c r="DV276" s="100"/>
      <c r="DW276" s="92"/>
      <c r="DX276" s="3"/>
      <c r="DY276" s="101"/>
      <c r="DZ276" s="102"/>
      <c r="EA276" s="103"/>
      <c r="EB276" s="97"/>
      <c r="EC276" s="104"/>
      <c r="EE276" s="3"/>
      <c r="EG276" s="90" t="str">
        <f t="shared" si="641"/>
        <v/>
      </c>
      <c r="EH276" s="91" t="str">
        <f t="shared" si="642"/>
        <v/>
      </c>
      <c r="EI276" s="92" t="str">
        <f t="shared" si="643"/>
        <v/>
      </c>
      <c r="EJ276" s="93" t="str">
        <f t="shared" si="644"/>
        <v/>
      </c>
      <c r="EK276" s="94" t="str">
        <f t="shared" si="645"/>
        <v/>
      </c>
      <c r="EL276" s="95" t="str">
        <f t="shared" si="646"/>
        <v/>
      </c>
      <c r="EM276" s="96" t="str">
        <f t="shared" si="647"/>
        <v/>
      </c>
      <c r="EN276" s="97" t="str">
        <f t="shared" si="648"/>
        <v/>
      </c>
      <c r="EO276" s="98" t="str">
        <f t="shared" si="649"/>
        <v/>
      </c>
      <c r="EQ276" s="89"/>
      <c r="ES276" s="99"/>
      <c r="ET276" s="100"/>
      <c r="EU276" s="92"/>
      <c r="EV276" s="3"/>
      <c r="EW276" s="101"/>
      <c r="EX276" s="102"/>
      <c r="EY276" s="103"/>
      <c r="EZ276" s="97"/>
      <c r="FA276" s="104"/>
      <c r="FC276" s="3"/>
      <c r="FE276" s="99"/>
      <c r="FF276" s="100"/>
      <c r="FG276" s="92"/>
      <c r="FH276" s="3"/>
      <c r="FI276" s="101"/>
      <c r="FJ276" s="102"/>
      <c r="FK276" s="103"/>
      <c r="FL276" s="97"/>
      <c r="FM276" s="104"/>
      <c r="FO276" s="3"/>
      <c r="FQ276" s="90" t="str">
        <f>IF(FU276="","",#REF!)</f>
        <v/>
      </c>
      <c r="FR276" s="91" t="str">
        <f t="shared" si="650"/>
        <v/>
      </c>
      <c r="FS276" s="92"/>
      <c r="FT276" s="93"/>
      <c r="FU276" s="94" t="str">
        <f t="shared" si="651"/>
        <v/>
      </c>
      <c r="FV276" s="95" t="str">
        <f t="shared" si="652"/>
        <v/>
      </c>
      <c r="FW276" s="96" t="str">
        <f t="shared" si="653"/>
        <v/>
      </c>
      <c r="FX276" s="97" t="str">
        <f t="shared" si="654"/>
        <v/>
      </c>
      <c r="FY276" s="98" t="str">
        <f t="shared" si="655"/>
        <v/>
      </c>
      <c r="GA276" s="89"/>
      <c r="GB276" s="158"/>
      <c r="GC276" s="99"/>
      <c r="GD276" s="100"/>
      <c r="GE276" s="92"/>
      <c r="GF276" s="3"/>
      <c r="GG276" s="101"/>
      <c r="GH276" s="102"/>
      <c r="GI276" s="103"/>
      <c r="GJ276" s="97"/>
      <c r="GK276" s="104"/>
      <c r="GM276" s="3"/>
      <c r="GO276" s="99"/>
      <c r="GP276" s="100"/>
      <c r="GQ276" s="92"/>
      <c r="GR276" s="3"/>
      <c r="GS276" s="101"/>
      <c r="GT276" s="102"/>
      <c r="GU276" s="103"/>
      <c r="GV276" s="97"/>
      <c r="GW276" s="104"/>
      <c r="GY276" s="3"/>
      <c r="HA276" s="99"/>
      <c r="HB276" s="100"/>
      <c r="HC276" s="92"/>
      <c r="HD276" s="3"/>
      <c r="HE276" s="101"/>
      <c r="HF276" s="102"/>
      <c r="HG276" s="103"/>
      <c r="HH276" s="97"/>
      <c r="HI276" s="104"/>
      <c r="HK276" s="3"/>
      <c r="HM276" s="99"/>
      <c r="HN276" s="100"/>
      <c r="HO276" s="92"/>
      <c r="HP276" s="3"/>
      <c r="HQ276" s="101"/>
      <c r="HR276" s="102"/>
      <c r="HS276" s="103"/>
      <c r="HT276" s="97"/>
      <c r="HU276" s="104"/>
      <c r="HW276" s="3"/>
      <c r="HY276" s="99"/>
      <c r="HZ276" s="100"/>
      <c r="IA276" s="92"/>
      <c r="IB276" s="3"/>
      <c r="IC276" s="101"/>
      <c r="ID276" s="102"/>
      <c r="IE276" s="103"/>
      <c r="IF276" s="97"/>
      <c r="IG276" s="104"/>
      <c r="II276" s="3"/>
      <c r="IK276" s="99"/>
      <c r="IL276" s="100"/>
      <c r="IM276" s="92"/>
      <c r="IN276" s="3"/>
      <c r="IO276" s="101"/>
      <c r="IP276" s="102"/>
      <c r="IQ276" s="103"/>
      <c r="IR276" s="97"/>
      <c r="IS276" s="104"/>
      <c r="IU276" s="3"/>
      <c r="IW276" s="99"/>
      <c r="IX276" s="100"/>
      <c r="IY276" s="92"/>
      <c r="IZ276" s="3"/>
      <c r="JA276" s="101"/>
      <c r="JB276" s="102"/>
      <c r="JC276" s="103"/>
      <c r="JD276" s="97"/>
      <c r="JE276" s="104"/>
      <c r="JG276" s="3"/>
      <c r="JI276" s="99"/>
      <c r="JJ276" s="100"/>
      <c r="JK276" s="92"/>
      <c r="JL276" s="3"/>
      <c r="JM276" s="101"/>
      <c r="JN276" s="102"/>
      <c r="JO276" s="103"/>
      <c r="JP276" s="97"/>
      <c r="JQ276" s="104"/>
      <c r="JS276" s="3"/>
      <c r="JU276" s="99"/>
      <c r="JV276" s="100"/>
      <c r="JW276" s="92"/>
      <c r="JX276" s="3"/>
      <c r="JY276" s="101"/>
      <c r="JZ276" s="102"/>
      <c r="KA276" s="103"/>
      <c r="KB276" s="97"/>
      <c r="KC276" s="104"/>
      <c r="KE276" s="3"/>
    </row>
    <row r="277" spans="1:291" ht="13.5" customHeight="1">
      <c r="A277" s="16"/>
      <c r="E277" s="99"/>
      <c r="F277" s="100"/>
      <c r="G277" s="92"/>
      <c r="H277" s="3"/>
      <c r="I277" s="101"/>
      <c r="J277" s="102"/>
      <c r="K277" s="103"/>
      <c r="L277" s="97"/>
      <c r="M277" s="104"/>
      <c r="O277" s="3"/>
      <c r="Q277" s="99"/>
      <c r="R277" s="100"/>
      <c r="S277" s="92"/>
      <c r="T277" s="3"/>
      <c r="U277" s="101"/>
      <c r="V277" s="102"/>
      <c r="W277" s="103"/>
      <c r="X277" s="97"/>
      <c r="Y277" s="104"/>
      <c r="AA277" s="3"/>
      <c r="AC277" s="99"/>
      <c r="AD277" s="100"/>
      <c r="AE277" s="92"/>
      <c r="AF277" s="3"/>
      <c r="AG277" s="101"/>
      <c r="AH277" s="102"/>
      <c r="AI277" s="103"/>
      <c r="AJ277" s="97"/>
      <c r="AK277" s="104"/>
      <c r="AM277" s="3"/>
      <c r="AO277" s="99"/>
      <c r="AP277" s="100"/>
      <c r="AQ277" s="92"/>
      <c r="AR277" s="3"/>
      <c r="AS277" s="101"/>
      <c r="AT277" s="102"/>
      <c r="AU277" s="103"/>
      <c r="AV277" s="97"/>
      <c r="AW277" s="104"/>
      <c r="AY277" s="3"/>
      <c r="BA277" s="99"/>
      <c r="BB277" s="100"/>
      <c r="BC277" s="92"/>
      <c r="BD277" s="3"/>
      <c r="BE277" s="101"/>
      <c r="BF277" s="102"/>
      <c r="BG277" s="103"/>
      <c r="BH277" s="97"/>
      <c r="BI277" s="104"/>
      <c r="BK277" s="3"/>
      <c r="BM277" s="99"/>
      <c r="BN277" s="100"/>
      <c r="BO277" s="92"/>
      <c r="BP277" s="3"/>
      <c r="BQ277" s="101"/>
      <c r="BR277" s="102"/>
      <c r="BS277" s="103"/>
      <c r="BT277" s="97"/>
      <c r="BU277" s="104"/>
      <c r="BW277" s="3"/>
      <c r="BY277" s="99"/>
      <c r="BZ277" s="100"/>
      <c r="CA277" s="92"/>
      <c r="CB277" s="3"/>
      <c r="CC277" s="101"/>
      <c r="CD277" s="102"/>
      <c r="CE277" s="103"/>
      <c r="CF277" s="97"/>
      <c r="CG277" s="104"/>
      <c r="CI277" s="3"/>
      <c r="CK277" s="99"/>
      <c r="CL277" s="100"/>
      <c r="CM277" s="92"/>
      <c r="CN277" s="3"/>
      <c r="CO277" s="101"/>
      <c r="CP277" s="102"/>
      <c r="CQ277" s="103"/>
      <c r="CR277" s="97"/>
      <c r="CS277" s="104"/>
      <c r="CU277" s="3"/>
      <c r="CW277" s="99"/>
      <c r="CX277" s="100"/>
      <c r="CY277" s="92"/>
      <c r="CZ277" s="3"/>
      <c r="DA277" s="101"/>
      <c r="DB277" s="102"/>
      <c r="DC277" s="103"/>
      <c r="DD277" s="97"/>
      <c r="DE277" s="104"/>
      <c r="DG277" s="3"/>
      <c r="DI277" s="99"/>
      <c r="DJ277" s="100"/>
      <c r="DK277" s="92"/>
      <c r="DL277" s="3"/>
      <c r="DM277" s="101"/>
      <c r="DN277" s="102"/>
      <c r="DO277" s="103"/>
      <c r="DP277" s="97"/>
      <c r="DQ277" s="104"/>
      <c r="DS277" s="3"/>
      <c r="DU277" s="99"/>
      <c r="DV277" s="100"/>
      <c r="DW277" s="92"/>
      <c r="DX277" s="3"/>
      <c r="DY277" s="101"/>
      <c r="DZ277" s="102"/>
      <c r="EA277" s="103"/>
      <c r="EB277" s="97"/>
      <c r="EC277" s="104"/>
      <c r="EE277" s="3"/>
      <c r="EG277" s="90" t="str">
        <f t="shared" si="641"/>
        <v/>
      </c>
      <c r="EH277" s="91" t="str">
        <f t="shared" si="642"/>
        <v/>
      </c>
      <c r="EI277" s="92" t="str">
        <f t="shared" si="643"/>
        <v/>
      </c>
      <c r="EJ277" s="93" t="str">
        <f t="shared" si="644"/>
        <v/>
      </c>
      <c r="EK277" s="94" t="str">
        <f t="shared" si="645"/>
        <v/>
      </c>
      <c r="EL277" s="95" t="str">
        <f t="shared" si="646"/>
        <v/>
      </c>
      <c r="EM277" s="96" t="str">
        <f t="shared" si="647"/>
        <v/>
      </c>
      <c r="EN277" s="97" t="str">
        <f t="shared" si="648"/>
        <v/>
      </c>
      <c r="EO277" s="98" t="str">
        <f t="shared" si="649"/>
        <v/>
      </c>
      <c r="EQ277" s="89"/>
      <c r="ES277" s="99"/>
      <c r="ET277" s="100"/>
      <c r="EU277" s="92"/>
      <c r="EV277" s="3"/>
      <c r="EW277" s="101"/>
      <c r="EX277" s="102"/>
      <c r="EY277" s="103"/>
      <c r="EZ277" s="97"/>
      <c r="FA277" s="104"/>
      <c r="FC277" s="3"/>
      <c r="FE277" s="99"/>
      <c r="FF277" s="100"/>
      <c r="FG277" s="92"/>
      <c r="FH277" s="3"/>
      <c r="FI277" s="101"/>
      <c r="FJ277" s="102"/>
      <c r="FK277" s="103"/>
      <c r="FL277" s="97"/>
      <c r="FM277" s="104"/>
      <c r="FO277" s="3"/>
      <c r="FQ277" s="90" t="str">
        <f>IF(FU277="","",#REF!)</f>
        <v/>
      </c>
      <c r="FR277" s="91" t="str">
        <f t="shared" si="650"/>
        <v/>
      </c>
      <c r="FS277" s="92"/>
      <c r="FT277" s="93"/>
      <c r="FU277" s="94" t="str">
        <f t="shared" si="651"/>
        <v/>
      </c>
      <c r="FV277" s="95" t="str">
        <f t="shared" si="652"/>
        <v/>
      </c>
      <c r="FW277" s="96" t="str">
        <f t="shared" si="653"/>
        <v/>
      </c>
      <c r="FX277" s="97" t="str">
        <f t="shared" si="654"/>
        <v/>
      </c>
      <c r="FY277" s="98" t="str">
        <f t="shared" si="655"/>
        <v/>
      </c>
      <c r="GA277" s="89"/>
      <c r="GB277" s="158"/>
      <c r="GC277" s="99"/>
      <c r="GD277" s="100"/>
      <c r="GE277" s="92"/>
      <c r="GF277" s="3"/>
      <c r="GG277" s="101"/>
      <c r="GH277" s="102"/>
      <c r="GI277" s="103"/>
      <c r="GJ277" s="97"/>
      <c r="GK277" s="104"/>
      <c r="GM277" s="3"/>
      <c r="GO277" s="99"/>
      <c r="GP277" s="100"/>
      <c r="GQ277" s="92"/>
      <c r="GR277" s="3"/>
      <c r="GS277" s="101"/>
      <c r="GT277" s="102"/>
      <c r="GU277" s="103"/>
      <c r="GV277" s="97"/>
      <c r="GW277" s="104"/>
      <c r="GY277" s="3"/>
      <c r="HA277" s="99"/>
      <c r="HB277" s="100"/>
      <c r="HC277" s="92"/>
      <c r="HD277" s="3"/>
      <c r="HE277" s="101"/>
      <c r="HF277" s="102"/>
      <c r="HG277" s="103"/>
      <c r="HH277" s="97"/>
      <c r="HI277" s="104"/>
      <c r="HK277" s="3"/>
      <c r="HM277" s="99"/>
      <c r="HN277" s="100"/>
      <c r="HO277" s="92"/>
      <c r="HP277" s="3"/>
      <c r="HQ277" s="101"/>
      <c r="HR277" s="102"/>
      <c r="HS277" s="103"/>
      <c r="HT277" s="97"/>
      <c r="HU277" s="104"/>
      <c r="HW277" s="3"/>
      <c r="HY277" s="99"/>
      <c r="HZ277" s="100"/>
      <c r="IA277" s="92"/>
      <c r="IB277" s="3"/>
      <c r="IC277" s="101"/>
      <c r="ID277" s="102"/>
      <c r="IE277" s="103"/>
      <c r="IF277" s="97"/>
      <c r="IG277" s="104"/>
      <c r="II277" s="3"/>
      <c r="IK277" s="99"/>
      <c r="IL277" s="100"/>
      <c r="IM277" s="92"/>
      <c r="IN277" s="3"/>
      <c r="IO277" s="101"/>
      <c r="IP277" s="102"/>
      <c r="IQ277" s="103"/>
      <c r="IR277" s="97"/>
      <c r="IS277" s="104"/>
      <c r="IU277" s="3"/>
      <c r="IW277" s="99"/>
      <c r="IX277" s="100"/>
      <c r="IY277" s="92"/>
      <c r="IZ277" s="3"/>
      <c r="JA277" s="101"/>
      <c r="JB277" s="102"/>
      <c r="JC277" s="103"/>
      <c r="JD277" s="97"/>
      <c r="JE277" s="104"/>
      <c r="JG277" s="3"/>
      <c r="JI277" s="99"/>
      <c r="JJ277" s="100"/>
      <c r="JK277" s="92"/>
      <c r="JL277" s="3"/>
      <c r="JM277" s="101"/>
      <c r="JN277" s="102"/>
      <c r="JO277" s="103"/>
      <c r="JP277" s="97"/>
      <c r="JQ277" s="104"/>
      <c r="JS277" s="3"/>
      <c r="JU277" s="99"/>
      <c r="JV277" s="100"/>
      <c r="JW277" s="92"/>
      <c r="JX277" s="3"/>
      <c r="JY277" s="101"/>
      <c r="JZ277" s="102"/>
      <c r="KA277" s="103"/>
      <c r="KB277" s="97"/>
      <c r="KC277" s="104"/>
      <c r="KE277" s="3"/>
    </row>
    <row r="278" spans="1:291" ht="13.5" customHeight="1">
      <c r="A278" s="16"/>
      <c r="E278" s="99"/>
      <c r="F278" s="100"/>
      <c r="G278" s="92"/>
      <c r="H278" s="3"/>
      <c r="I278" s="101"/>
      <c r="J278" s="102"/>
      <c r="K278" s="103"/>
      <c r="L278" s="97"/>
      <c r="M278" s="104"/>
      <c r="O278" s="3"/>
      <c r="Q278" s="99"/>
      <c r="R278" s="100"/>
      <c r="S278" s="92"/>
      <c r="T278" s="3"/>
      <c r="U278" s="101"/>
      <c r="V278" s="102"/>
      <c r="W278" s="103"/>
      <c r="X278" s="97"/>
      <c r="Y278" s="104"/>
      <c r="AA278" s="3"/>
      <c r="AC278" s="99"/>
      <c r="AD278" s="100"/>
      <c r="AE278" s="92"/>
      <c r="AF278" s="3"/>
      <c r="AG278" s="101"/>
      <c r="AH278" s="102"/>
      <c r="AI278" s="103"/>
      <c r="AJ278" s="97"/>
      <c r="AK278" s="104"/>
      <c r="AM278" s="3"/>
      <c r="AO278" s="99"/>
      <c r="AP278" s="100"/>
      <c r="AQ278" s="92"/>
      <c r="AR278" s="3"/>
      <c r="AS278" s="101"/>
      <c r="AT278" s="102"/>
      <c r="AU278" s="103"/>
      <c r="AV278" s="97"/>
      <c r="AW278" s="104"/>
      <c r="AY278" s="3"/>
      <c r="BA278" s="99"/>
      <c r="BB278" s="100"/>
      <c r="BC278" s="92"/>
      <c r="BD278" s="3"/>
      <c r="BE278" s="101"/>
      <c r="BF278" s="102"/>
      <c r="BG278" s="103"/>
      <c r="BH278" s="97"/>
      <c r="BI278" s="104"/>
      <c r="BK278" s="3"/>
      <c r="BM278" s="99"/>
      <c r="BN278" s="100"/>
      <c r="BO278" s="92"/>
      <c r="BP278" s="3"/>
      <c r="BQ278" s="101"/>
      <c r="BR278" s="102"/>
      <c r="BS278" s="103"/>
      <c r="BT278" s="97"/>
      <c r="BU278" s="104"/>
      <c r="BW278" s="3"/>
      <c r="BY278" s="99"/>
      <c r="BZ278" s="100"/>
      <c r="CA278" s="92"/>
      <c r="CB278" s="3"/>
      <c r="CC278" s="101"/>
      <c r="CD278" s="102"/>
      <c r="CE278" s="103"/>
      <c r="CF278" s="97"/>
      <c r="CG278" s="104"/>
      <c r="CI278" s="3"/>
      <c r="CK278" s="99"/>
      <c r="CL278" s="100"/>
      <c r="CM278" s="92"/>
      <c r="CN278" s="3"/>
      <c r="CO278" s="101"/>
      <c r="CP278" s="102"/>
      <c r="CQ278" s="103"/>
      <c r="CR278" s="97"/>
      <c r="CS278" s="104"/>
      <c r="CU278" s="3"/>
      <c r="CW278" s="99"/>
      <c r="CX278" s="100"/>
      <c r="CY278" s="92"/>
      <c r="CZ278" s="3"/>
      <c r="DA278" s="101"/>
      <c r="DB278" s="102"/>
      <c r="DC278" s="103"/>
      <c r="DD278" s="97"/>
      <c r="DE278" s="104"/>
      <c r="DG278" s="3"/>
      <c r="DI278" s="99"/>
      <c r="DJ278" s="100"/>
      <c r="DK278" s="92"/>
      <c r="DL278" s="3"/>
      <c r="DM278" s="101"/>
      <c r="DN278" s="102"/>
      <c r="DO278" s="103"/>
      <c r="DP278" s="97"/>
      <c r="DQ278" s="104"/>
      <c r="DS278" s="3"/>
      <c r="DU278" s="99"/>
      <c r="DV278" s="100"/>
      <c r="DW278" s="92"/>
      <c r="DX278" s="3"/>
      <c r="DY278" s="101"/>
      <c r="DZ278" s="102"/>
      <c r="EA278" s="103"/>
      <c r="EB278" s="97"/>
      <c r="EC278" s="104"/>
      <c r="EE278" s="3"/>
      <c r="EG278" s="90" t="str">
        <f t="shared" si="641"/>
        <v/>
      </c>
      <c r="EH278" s="91" t="str">
        <f t="shared" si="642"/>
        <v/>
      </c>
      <c r="EI278" s="92" t="str">
        <f t="shared" si="643"/>
        <v/>
      </c>
      <c r="EJ278" s="93" t="str">
        <f t="shared" si="644"/>
        <v/>
      </c>
      <c r="EK278" s="94" t="str">
        <f t="shared" si="645"/>
        <v/>
      </c>
      <c r="EL278" s="95" t="str">
        <f t="shared" si="646"/>
        <v/>
      </c>
      <c r="EM278" s="96" t="str">
        <f t="shared" si="647"/>
        <v/>
      </c>
      <c r="EN278" s="97" t="str">
        <f t="shared" si="648"/>
        <v/>
      </c>
      <c r="EO278" s="98" t="str">
        <f t="shared" si="649"/>
        <v/>
      </c>
      <c r="EQ278" s="89"/>
      <c r="ES278" s="99"/>
      <c r="ET278" s="100"/>
      <c r="EU278" s="92"/>
      <c r="EV278" s="3"/>
      <c r="EW278" s="101"/>
      <c r="EX278" s="102"/>
      <c r="EY278" s="103"/>
      <c r="EZ278" s="97"/>
      <c r="FA278" s="104"/>
      <c r="FC278" s="3"/>
      <c r="FE278" s="99"/>
      <c r="FF278" s="100"/>
      <c r="FG278" s="92"/>
      <c r="FH278" s="3"/>
      <c r="FI278" s="101"/>
      <c r="FJ278" s="102"/>
      <c r="FK278" s="103"/>
      <c r="FL278" s="97"/>
      <c r="FM278" s="104"/>
      <c r="FO278" s="3"/>
      <c r="FQ278" s="90" t="str">
        <f>IF(FU278="","",#REF!)</f>
        <v/>
      </c>
      <c r="FR278" s="91" t="str">
        <f t="shared" si="650"/>
        <v/>
      </c>
      <c r="FS278" s="92"/>
      <c r="FT278" s="93"/>
      <c r="FU278" s="94" t="str">
        <f t="shared" si="651"/>
        <v/>
      </c>
      <c r="FV278" s="95" t="str">
        <f t="shared" si="652"/>
        <v/>
      </c>
      <c r="FW278" s="96" t="str">
        <f t="shared" si="653"/>
        <v/>
      </c>
      <c r="FX278" s="97" t="str">
        <f t="shared" si="654"/>
        <v/>
      </c>
      <c r="FY278" s="98" t="str">
        <f t="shared" si="655"/>
        <v/>
      </c>
      <c r="GA278" s="89"/>
      <c r="GB278" s="158"/>
      <c r="GC278" s="99"/>
      <c r="GD278" s="100"/>
      <c r="GE278" s="92"/>
      <c r="GF278" s="3"/>
      <c r="GG278" s="101"/>
      <c r="GH278" s="102"/>
      <c r="GI278" s="103"/>
      <c r="GJ278" s="97"/>
      <c r="GK278" s="104"/>
      <c r="GM278" s="3"/>
      <c r="GO278" s="99"/>
      <c r="GP278" s="100"/>
      <c r="GQ278" s="92"/>
      <c r="GR278" s="3"/>
      <c r="GS278" s="101"/>
      <c r="GT278" s="102"/>
      <c r="GU278" s="103"/>
      <c r="GV278" s="97"/>
      <c r="GW278" s="104"/>
      <c r="GY278" s="3"/>
      <c r="HA278" s="99"/>
      <c r="HB278" s="100"/>
      <c r="HC278" s="92"/>
      <c r="HD278" s="3"/>
      <c r="HE278" s="101"/>
      <c r="HF278" s="102"/>
      <c r="HG278" s="103"/>
      <c r="HH278" s="97"/>
      <c r="HI278" s="104"/>
      <c r="HK278" s="3"/>
      <c r="HM278" s="99"/>
      <c r="HN278" s="100"/>
      <c r="HO278" s="92"/>
      <c r="HP278" s="3"/>
      <c r="HQ278" s="101"/>
      <c r="HR278" s="102"/>
      <c r="HS278" s="103"/>
      <c r="HT278" s="97"/>
      <c r="HU278" s="104"/>
      <c r="HW278" s="3"/>
      <c r="HY278" s="99"/>
      <c r="HZ278" s="100"/>
      <c r="IA278" s="92"/>
      <c r="IB278" s="3"/>
      <c r="IC278" s="101"/>
      <c r="ID278" s="102"/>
      <c r="IE278" s="103"/>
      <c r="IF278" s="97"/>
      <c r="IG278" s="104"/>
      <c r="II278" s="3"/>
      <c r="IK278" s="99"/>
      <c r="IL278" s="100"/>
      <c r="IM278" s="92"/>
      <c r="IN278" s="3"/>
      <c r="IO278" s="101"/>
      <c r="IP278" s="102"/>
      <c r="IQ278" s="103"/>
      <c r="IR278" s="97"/>
      <c r="IS278" s="104"/>
      <c r="IU278" s="3"/>
      <c r="IW278" s="99"/>
      <c r="IX278" s="100"/>
      <c r="IY278" s="92"/>
      <c r="IZ278" s="3"/>
      <c r="JA278" s="101"/>
      <c r="JB278" s="102"/>
      <c r="JC278" s="103"/>
      <c r="JD278" s="97"/>
      <c r="JE278" s="104"/>
      <c r="JG278" s="3"/>
      <c r="JI278" s="99"/>
      <c r="JJ278" s="100"/>
      <c r="JK278" s="92"/>
      <c r="JL278" s="3"/>
      <c r="JM278" s="101"/>
      <c r="JN278" s="102"/>
      <c r="JO278" s="103"/>
      <c r="JP278" s="97"/>
      <c r="JQ278" s="104"/>
      <c r="JS278" s="3"/>
      <c r="JU278" s="99"/>
      <c r="JV278" s="100"/>
      <c r="JW278" s="92"/>
      <c r="JX278" s="3"/>
      <c r="JY278" s="101"/>
      <c r="JZ278" s="102"/>
      <c r="KA278" s="103"/>
      <c r="KB278" s="97"/>
      <c r="KC278" s="104"/>
      <c r="KE278" s="3"/>
    </row>
    <row r="279" spans="1:291" ht="13.5" customHeight="1">
      <c r="A279" s="16"/>
      <c r="E279" s="99"/>
      <c r="F279" s="100"/>
      <c r="G279" s="92"/>
      <c r="H279" s="3"/>
      <c r="I279" s="101"/>
      <c r="J279" s="102"/>
      <c r="K279" s="103"/>
      <c r="L279" s="97"/>
      <c r="M279" s="104"/>
      <c r="O279" s="3"/>
      <c r="Q279" s="99"/>
      <c r="R279" s="100"/>
      <c r="S279" s="92"/>
      <c r="T279" s="3"/>
      <c r="U279" s="101"/>
      <c r="V279" s="102"/>
      <c r="W279" s="103"/>
      <c r="X279" s="97"/>
      <c r="Y279" s="104"/>
      <c r="AA279" s="3"/>
      <c r="AC279" s="99"/>
      <c r="AD279" s="100"/>
      <c r="AE279" s="92"/>
      <c r="AF279" s="3"/>
      <c r="AG279" s="101"/>
      <c r="AH279" s="102"/>
      <c r="AI279" s="103"/>
      <c r="AJ279" s="97"/>
      <c r="AK279" s="104"/>
      <c r="AM279" s="3"/>
      <c r="AO279" s="99"/>
      <c r="AP279" s="100"/>
      <c r="AQ279" s="92"/>
      <c r="AR279" s="3"/>
      <c r="AS279" s="101"/>
      <c r="AT279" s="102"/>
      <c r="AU279" s="103"/>
      <c r="AV279" s="97"/>
      <c r="AW279" s="104"/>
      <c r="AY279" s="3"/>
      <c r="BA279" s="99"/>
      <c r="BB279" s="100"/>
      <c r="BC279" s="92"/>
      <c r="BD279" s="3"/>
      <c r="BE279" s="101"/>
      <c r="BF279" s="102"/>
      <c r="BG279" s="103"/>
      <c r="BH279" s="97"/>
      <c r="BI279" s="104"/>
      <c r="BK279" s="3"/>
      <c r="BM279" s="99"/>
      <c r="BN279" s="100"/>
      <c r="BO279" s="92"/>
      <c r="BP279" s="3"/>
      <c r="BQ279" s="101"/>
      <c r="BR279" s="102"/>
      <c r="BS279" s="103"/>
      <c r="BT279" s="97"/>
      <c r="BU279" s="104"/>
      <c r="BW279" s="3"/>
      <c r="BY279" s="99"/>
      <c r="BZ279" s="100"/>
      <c r="CA279" s="92"/>
      <c r="CB279" s="3"/>
      <c r="CC279" s="101"/>
      <c r="CD279" s="102"/>
      <c r="CE279" s="103"/>
      <c r="CF279" s="97"/>
      <c r="CG279" s="104"/>
      <c r="CI279" s="3"/>
      <c r="CK279" s="99"/>
      <c r="CL279" s="100"/>
      <c r="CM279" s="92"/>
      <c r="CN279" s="3"/>
      <c r="CO279" s="101"/>
      <c r="CP279" s="102"/>
      <c r="CQ279" s="103"/>
      <c r="CR279" s="97"/>
      <c r="CS279" s="104"/>
      <c r="CU279" s="3"/>
      <c r="CW279" s="99"/>
      <c r="CX279" s="100"/>
      <c r="CY279" s="92"/>
      <c r="CZ279" s="3"/>
      <c r="DA279" s="101"/>
      <c r="DB279" s="102"/>
      <c r="DC279" s="103"/>
      <c r="DD279" s="97"/>
      <c r="DE279" s="104"/>
      <c r="DG279" s="3"/>
      <c r="DI279" s="99"/>
      <c r="DJ279" s="100"/>
      <c r="DK279" s="92"/>
      <c r="DL279" s="3"/>
      <c r="DM279" s="101"/>
      <c r="DN279" s="102"/>
      <c r="DO279" s="103"/>
      <c r="DP279" s="97"/>
      <c r="DQ279" s="104"/>
      <c r="DS279" s="3"/>
      <c r="DU279" s="99"/>
      <c r="DV279" s="100"/>
      <c r="DW279" s="92"/>
      <c r="DX279" s="3"/>
      <c r="DY279" s="101"/>
      <c r="DZ279" s="102"/>
      <c r="EA279" s="103"/>
      <c r="EB279" s="97"/>
      <c r="EC279" s="104"/>
      <c r="EE279" s="3"/>
      <c r="EG279" s="90" t="str">
        <f t="shared" si="641"/>
        <v/>
      </c>
      <c r="EH279" s="91" t="str">
        <f t="shared" si="642"/>
        <v/>
      </c>
      <c r="EI279" s="92" t="str">
        <f t="shared" si="643"/>
        <v/>
      </c>
      <c r="EJ279" s="93" t="str">
        <f t="shared" si="644"/>
        <v/>
      </c>
      <c r="EK279" s="94" t="str">
        <f t="shared" si="645"/>
        <v/>
      </c>
      <c r="EL279" s="95" t="str">
        <f t="shared" si="646"/>
        <v/>
      </c>
      <c r="EM279" s="96" t="str">
        <f t="shared" si="647"/>
        <v/>
      </c>
      <c r="EN279" s="97" t="str">
        <f t="shared" si="648"/>
        <v/>
      </c>
      <c r="EO279" s="98" t="str">
        <f t="shared" si="649"/>
        <v/>
      </c>
      <c r="EQ279" s="89"/>
      <c r="ES279" s="99"/>
      <c r="ET279" s="100"/>
      <c r="EU279" s="92"/>
      <c r="EV279" s="3"/>
      <c r="EW279" s="101"/>
      <c r="EX279" s="102"/>
      <c r="EY279" s="103"/>
      <c r="EZ279" s="97"/>
      <c r="FA279" s="104"/>
      <c r="FC279" s="3"/>
      <c r="FE279" s="99"/>
      <c r="FF279" s="100"/>
      <c r="FG279" s="92"/>
      <c r="FH279" s="3"/>
      <c r="FI279" s="101"/>
      <c r="FJ279" s="102"/>
      <c r="FK279" s="103"/>
      <c r="FL279" s="97"/>
      <c r="FM279" s="104"/>
      <c r="FO279" s="3"/>
      <c r="FQ279" s="90" t="str">
        <f>IF(FU279="","",#REF!)</f>
        <v/>
      </c>
      <c r="FR279" s="91" t="str">
        <f t="shared" si="650"/>
        <v/>
      </c>
      <c r="FS279" s="92"/>
      <c r="FT279" s="93"/>
      <c r="FU279" s="94" t="str">
        <f t="shared" si="651"/>
        <v/>
      </c>
      <c r="FV279" s="95" t="str">
        <f t="shared" si="652"/>
        <v/>
      </c>
      <c r="FW279" s="96" t="str">
        <f t="shared" si="653"/>
        <v/>
      </c>
      <c r="FX279" s="97" t="str">
        <f t="shared" si="654"/>
        <v/>
      </c>
      <c r="FY279" s="98" t="str">
        <f t="shared" si="655"/>
        <v/>
      </c>
      <c r="GA279" s="89"/>
      <c r="GB279" s="158"/>
      <c r="GC279" s="99"/>
      <c r="GD279" s="100"/>
      <c r="GE279" s="92"/>
      <c r="GF279" s="3"/>
      <c r="GG279" s="101"/>
      <c r="GH279" s="102"/>
      <c r="GI279" s="103"/>
      <c r="GJ279" s="97"/>
      <c r="GK279" s="104"/>
      <c r="GM279" s="3"/>
      <c r="GO279" s="99"/>
      <c r="GP279" s="100"/>
      <c r="GQ279" s="92"/>
      <c r="GR279" s="3"/>
      <c r="GS279" s="101"/>
      <c r="GT279" s="102"/>
      <c r="GU279" s="103"/>
      <c r="GV279" s="97"/>
      <c r="GW279" s="104"/>
      <c r="GY279" s="3"/>
      <c r="HA279" s="99"/>
      <c r="HB279" s="100"/>
      <c r="HC279" s="92"/>
      <c r="HD279" s="3"/>
      <c r="HE279" s="101"/>
      <c r="HF279" s="102"/>
      <c r="HG279" s="103"/>
      <c r="HH279" s="97"/>
      <c r="HI279" s="104"/>
      <c r="HK279" s="3"/>
      <c r="HM279" s="99"/>
      <c r="HN279" s="100"/>
      <c r="HO279" s="92"/>
      <c r="HP279" s="3"/>
      <c r="HQ279" s="101"/>
      <c r="HR279" s="102"/>
      <c r="HS279" s="103"/>
      <c r="HT279" s="97"/>
      <c r="HU279" s="104"/>
      <c r="HW279" s="3"/>
      <c r="HY279" s="99"/>
      <c r="HZ279" s="100"/>
      <c r="IA279" s="92"/>
      <c r="IB279" s="3"/>
      <c r="IC279" s="101"/>
      <c r="ID279" s="102"/>
      <c r="IE279" s="103"/>
      <c r="IF279" s="97"/>
      <c r="IG279" s="104"/>
      <c r="II279" s="3"/>
      <c r="IK279" s="99"/>
      <c r="IL279" s="100"/>
      <c r="IM279" s="92"/>
      <c r="IN279" s="3"/>
      <c r="IO279" s="101"/>
      <c r="IP279" s="102"/>
      <c r="IQ279" s="103"/>
      <c r="IR279" s="97"/>
      <c r="IS279" s="104"/>
      <c r="IU279" s="3"/>
      <c r="IW279" s="99"/>
      <c r="IX279" s="100"/>
      <c r="IY279" s="92"/>
      <c r="IZ279" s="3"/>
      <c r="JA279" s="101"/>
      <c r="JB279" s="102"/>
      <c r="JC279" s="103"/>
      <c r="JD279" s="97"/>
      <c r="JE279" s="104"/>
      <c r="JG279" s="3"/>
      <c r="JI279" s="99"/>
      <c r="JJ279" s="100"/>
      <c r="JK279" s="92"/>
      <c r="JL279" s="3"/>
      <c r="JM279" s="101"/>
      <c r="JN279" s="102"/>
      <c r="JO279" s="103"/>
      <c r="JP279" s="97"/>
      <c r="JQ279" s="104"/>
      <c r="JS279" s="3"/>
      <c r="JU279" s="99"/>
      <c r="JV279" s="100"/>
      <c r="JW279" s="92"/>
      <c r="JX279" s="3"/>
      <c r="JY279" s="101"/>
      <c r="JZ279" s="102"/>
      <c r="KA279" s="103"/>
      <c r="KB279" s="97"/>
      <c r="KC279" s="104"/>
      <c r="KE279" s="3"/>
    </row>
    <row r="280" spans="1:291" ht="13.5" customHeight="1">
      <c r="A280" s="16"/>
      <c r="E280" s="99"/>
      <c r="F280" s="100"/>
      <c r="G280" s="92"/>
      <c r="H280" s="3"/>
      <c r="I280" s="101"/>
      <c r="J280" s="102"/>
      <c r="K280" s="103"/>
      <c r="L280" s="97"/>
      <c r="M280" s="104"/>
      <c r="O280" s="3"/>
      <c r="Q280" s="99"/>
      <c r="R280" s="100"/>
      <c r="S280" s="92"/>
      <c r="T280" s="3"/>
      <c r="U280" s="101"/>
      <c r="V280" s="102"/>
      <c r="W280" s="103"/>
      <c r="X280" s="97"/>
      <c r="Y280" s="104"/>
      <c r="AA280" s="3"/>
      <c r="AC280" s="99"/>
      <c r="AD280" s="100"/>
      <c r="AE280" s="92"/>
      <c r="AF280" s="3"/>
      <c r="AG280" s="101"/>
      <c r="AH280" s="102"/>
      <c r="AI280" s="103"/>
      <c r="AJ280" s="97"/>
      <c r="AK280" s="104"/>
      <c r="AM280" s="3"/>
      <c r="AO280" s="99"/>
      <c r="AP280" s="100"/>
      <c r="AQ280" s="92"/>
      <c r="AR280" s="3"/>
      <c r="AS280" s="101"/>
      <c r="AT280" s="102"/>
      <c r="AU280" s="103"/>
      <c r="AV280" s="97"/>
      <c r="AW280" s="104"/>
      <c r="AY280" s="3"/>
      <c r="BA280" s="99"/>
      <c r="BB280" s="100"/>
      <c r="BC280" s="92"/>
      <c r="BD280" s="3"/>
      <c r="BE280" s="101"/>
      <c r="BF280" s="102"/>
      <c r="BG280" s="103"/>
      <c r="BH280" s="97"/>
      <c r="BI280" s="104"/>
      <c r="BK280" s="3"/>
      <c r="BM280" s="99"/>
      <c r="BN280" s="100"/>
      <c r="BO280" s="92"/>
      <c r="BP280" s="3"/>
      <c r="BQ280" s="101"/>
      <c r="BR280" s="102"/>
      <c r="BS280" s="103"/>
      <c r="BT280" s="97"/>
      <c r="BU280" s="104"/>
      <c r="BW280" s="3"/>
      <c r="BY280" s="99"/>
      <c r="BZ280" s="100"/>
      <c r="CA280" s="92"/>
      <c r="CB280" s="3"/>
      <c r="CC280" s="101"/>
      <c r="CD280" s="102"/>
      <c r="CE280" s="103"/>
      <c r="CF280" s="97"/>
      <c r="CG280" s="104"/>
      <c r="CI280" s="3"/>
      <c r="CK280" s="99"/>
      <c r="CL280" s="100"/>
      <c r="CM280" s="92"/>
      <c r="CN280" s="3"/>
      <c r="CO280" s="101"/>
      <c r="CP280" s="102"/>
      <c r="CQ280" s="103"/>
      <c r="CR280" s="97"/>
      <c r="CS280" s="104"/>
      <c r="CU280" s="3"/>
      <c r="CW280" s="99"/>
      <c r="CX280" s="100"/>
      <c r="CY280" s="92"/>
      <c r="CZ280" s="3"/>
      <c r="DA280" s="101"/>
      <c r="DB280" s="102"/>
      <c r="DC280" s="103"/>
      <c r="DD280" s="97"/>
      <c r="DE280" s="104"/>
      <c r="DG280" s="3"/>
      <c r="DI280" s="99"/>
      <c r="DJ280" s="100"/>
      <c r="DK280" s="92"/>
      <c r="DL280" s="3"/>
      <c r="DM280" s="101"/>
      <c r="DN280" s="102"/>
      <c r="DO280" s="103"/>
      <c r="DP280" s="97"/>
      <c r="DQ280" s="104"/>
      <c r="DS280" s="3"/>
      <c r="DU280" s="99"/>
      <c r="DV280" s="100"/>
      <c r="DW280" s="92"/>
      <c r="DX280" s="3"/>
      <c r="DY280" s="101"/>
      <c r="DZ280" s="102"/>
      <c r="EA280" s="103"/>
      <c r="EB280" s="97"/>
      <c r="EC280" s="104"/>
      <c r="EE280" s="3"/>
      <c r="EG280" s="90" t="str">
        <f t="shared" si="641"/>
        <v/>
      </c>
      <c r="EH280" s="91" t="str">
        <f t="shared" si="642"/>
        <v/>
      </c>
      <c r="EI280" s="92" t="str">
        <f t="shared" si="643"/>
        <v/>
      </c>
      <c r="EJ280" s="93" t="str">
        <f t="shared" si="644"/>
        <v/>
      </c>
      <c r="EK280" s="94" t="str">
        <f t="shared" si="645"/>
        <v/>
      </c>
      <c r="EL280" s="95" t="str">
        <f t="shared" si="646"/>
        <v/>
      </c>
      <c r="EM280" s="96" t="str">
        <f t="shared" si="647"/>
        <v/>
      </c>
      <c r="EN280" s="97" t="str">
        <f t="shared" si="648"/>
        <v/>
      </c>
      <c r="EO280" s="98" t="str">
        <f t="shared" si="649"/>
        <v/>
      </c>
      <c r="EQ280" s="89"/>
      <c r="ES280" s="99"/>
      <c r="ET280" s="100"/>
      <c r="EU280" s="92"/>
      <c r="EV280" s="3"/>
      <c r="EW280" s="101"/>
      <c r="EX280" s="102"/>
      <c r="EY280" s="103"/>
      <c r="EZ280" s="97"/>
      <c r="FA280" s="104"/>
      <c r="FC280" s="3"/>
      <c r="FE280" s="99"/>
      <c r="FF280" s="100"/>
      <c r="FG280" s="92"/>
      <c r="FH280" s="3"/>
      <c r="FI280" s="101"/>
      <c r="FJ280" s="102"/>
      <c r="FK280" s="103"/>
      <c r="FL280" s="97"/>
      <c r="FM280" s="104"/>
      <c r="FO280" s="3"/>
      <c r="FQ280" s="99"/>
      <c r="FR280" s="100"/>
      <c r="FS280" s="92"/>
      <c r="FT280" s="3"/>
      <c r="FU280" s="101"/>
      <c r="FV280" s="102"/>
      <c r="FW280" s="103"/>
      <c r="FX280" s="97"/>
      <c r="FY280" s="104"/>
      <c r="GA280" s="3"/>
      <c r="GC280" s="99"/>
      <c r="GD280" s="100"/>
      <c r="GE280" s="92"/>
      <c r="GF280" s="3"/>
      <c r="GG280" s="101"/>
      <c r="GH280" s="102"/>
      <c r="GI280" s="103"/>
      <c r="GJ280" s="97"/>
      <c r="GK280" s="104"/>
      <c r="GM280" s="3"/>
      <c r="GO280" s="99"/>
      <c r="GP280" s="100"/>
      <c r="GQ280" s="92"/>
      <c r="GR280" s="3"/>
      <c r="GS280" s="101"/>
      <c r="GT280" s="102"/>
      <c r="GU280" s="103"/>
      <c r="GV280" s="97"/>
      <c r="GW280" s="104"/>
      <c r="GY280" s="3"/>
      <c r="HA280" s="99"/>
      <c r="HB280" s="100"/>
      <c r="HC280" s="92"/>
      <c r="HD280" s="3"/>
      <c r="HE280" s="101"/>
      <c r="HF280" s="102"/>
      <c r="HG280" s="103"/>
      <c r="HH280" s="97"/>
      <c r="HI280" s="104"/>
      <c r="HK280" s="3"/>
      <c r="HM280" s="99"/>
      <c r="HN280" s="100"/>
      <c r="HO280" s="92"/>
      <c r="HP280" s="3"/>
      <c r="HQ280" s="101"/>
      <c r="HR280" s="102"/>
      <c r="HS280" s="103"/>
      <c r="HT280" s="97"/>
      <c r="HU280" s="104"/>
      <c r="HW280" s="3"/>
      <c r="HY280" s="99"/>
      <c r="HZ280" s="100"/>
      <c r="IA280" s="92"/>
      <c r="IB280" s="3"/>
      <c r="IC280" s="101"/>
      <c r="ID280" s="102"/>
      <c r="IE280" s="103"/>
      <c r="IF280" s="97"/>
      <c r="IG280" s="104"/>
      <c r="II280" s="3"/>
      <c r="IK280" s="99"/>
      <c r="IL280" s="100"/>
      <c r="IM280" s="92"/>
      <c r="IN280" s="3"/>
      <c r="IO280" s="101"/>
      <c r="IP280" s="102"/>
      <c r="IQ280" s="103"/>
      <c r="IR280" s="97"/>
      <c r="IS280" s="104"/>
      <c r="IU280" s="3"/>
      <c r="IW280" s="99"/>
      <c r="IX280" s="100"/>
      <c r="IY280" s="92"/>
      <c r="IZ280" s="3"/>
      <c r="JA280" s="101"/>
      <c r="JB280" s="102"/>
      <c r="JC280" s="103"/>
      <c r="JD280" s="97"/>
      <c r="JE280" s="104"/>
      <c r="JG280" s="3"/>
      <c r="JI280" s="99"/>
      <c r="JJ280" s="100"/>
      <c r="JK280" s="92"/>
      <c r="JL280" s="3"/>
      <c r="JM280" s="101"/>
      <c r="JN280" s="102"/>
      <c r="JO280" s="103"/>
      <c r="JP280" s="97"/>
      <c r="JQ280" s="104"/>
      <c r="JS280" s="3"/>
      <c r="JU280" s="99"/>
      <c r="JV280" s="100"/>
      <c r="JW280" s="92"/>
      <c r="JX280" s="3"/>
      <c r="JY280" s="101"/>
      <c r="JZ280" s="102"/>
      <c r="KA280" s="103"/>
      <c r="KB280" s="97"/>
      <c r="KC280" s="104"/>
      <c r="KE280" s="3"/>
    </row>
    <row r="281" spans="1:291" ht="13.5" customHeight="1">
      <c r="A281" s="16"/>
      <c r="E281" s="106"/>
      <c r="F281" s="107"/>
      <c r="G281" s="92"/>
      <c r="H281" s="3"/>
      <c r="I281" s="108"/>
      <c r="J281" s="109"/>
      <c r="K281" s="110"/>
      <c r="L281" s="111"/>
      <c r="M281" s="112"/>
      <c r="O281" s="3"/>
      <c r="Q281" s="106"/>
      <c r="R281" s="107"/>
      <c r="S281" s="92"/>
      <c r="T281" s="3"/>
      <c r="U281" s="108"/>
      <c r="V281" s="109"/>
      <c r="W281" s="110"/>
      <c r="X281" s="111"/>
      <c r="Y281" s="112"/>
      <c r="AA281" s="3"/>
      <c r="AC281" s="106"/>
      <c r="AD281" s="107"/>
      <c r="AE281" s="92"/>
      <c r="AF281" s="3"/>
      <c r="AG281" s="108"/>
      <c r="AH281" s="109"/>
      <c r="AI281" s="110"/>
      <c r="AJ281" s="111"/>
      <c r="AK281" s="112"/>
      <c r="AM281" s="3"/>
      <c r="AO281" s="106"/>
      <c r="AP281" s="107"/>
      <c r="AQ281" s="92"/>
      <c r="AR281" s="3"/>
      <c r="AS281" s="108"/>
      <c r="AT281" s="109"/>
      <c r="AU281" s="110"/>
      <c r="AV281" s="111"/>
      <c r="AW281" s="112"/>
      <c r="AY281" s="3"/>
      <c r="BA281" s="106"/>
      <c r="BB281" s="107"/>
      <c r="BC281" s="92"/>
      <c r="BD281" s="3"/>
      <c r="BE281" s="108"/>
      <c r="BF281" s="109"/>
      <c r="BG281" s="110"/>
      <c r="BH281" s="111"/>
      <c r="BI281" s="112"/>
      <c r="BK281" s="3"/>
      <c r="BM281" s="106"/>
      <c r="BN281" s="107"/>
      <c r="BO281" s="92"/>
      <c r="BP281" s="3"/>
      <c r="BQ281" s="108"/>
      <c r="BR281" s="109"/>
      <c r="BS281" s="110"/>
      <c r="BT281" s="111"/>
      <c r="BU281" s="112"/>
      <c r="BW281" s="3"/>
      <c r="BY281" s="106"/>
      <c r="BZ281" s="107"/>
      <c r="CA281" s="92"/>
      <c r="CB281" s="3"/>
      <c r="CC281" s="108"/>
      <c r="CD281" s="109"/>
      <c r="CE281" s="110"/>
      <c r="CF281" s="111"/>
      <c r="CG281" s="112"/>
      <c r="CI281" s="3"/>
      <c r="CK281" s="106"/>
      <c r="CL281" s="107"/>
      <c r="CM281" s="92"/>
      <c r="CN281" s="3"/>
      <c r="CO281" s="108"/>
      <c r="CP281" s="109"/>
      <c r="CQ281" s="110"/>
      <c r="CR281" s="111"/>
      <c r="CS281" s="112"/>
      <c r="CU281" s="3"/>
      <c r="CW281" s="106"/>
      <c r="CX281" s="107"/>
      <c r="CY281" s="92"/>
      <c r="CZ281" s="3"/>
      <c r="DA281" s="108"/>
      <c r="DB281" s="109"/>
      <c r="DC281" s="110"/>
      <c r="DD281" s="111"/>
      <c r="DE281" s="112"/>
      <c r="DG281" s="3"/>
      <c r="DI281" s="106"/>
      <c r="DJ281" s="107"/>
      <c r="DK281" s="92"/>
      <c r="DL281" s="3"/>
      <c r="DM281" s="108"/>
      <c r="DN281" s="109"/>
      <c r="DO281" s="110"/>
      <c r="DP281" s="111"/>
      <c r="DQ281" s="112"/>
      <c r="DS281" s="3"/>
      <c r="DU281" s="106"/>
      <c r="DV281" s="107"/>
      <c r="DW281" s="92"/>
      <c r="DX281" s="3"/>
      <c r="DY281" s="108"/>
      <c r="DZ281" s="109"/>
      <c r="EA281" s="110"/>
      <c r="EB281" s="111"/>
      <c r="EC281" s="112"/>
      <c r="EE281" s="3"/>
      <c r="EG281" s="90" t="str">
        <f t="shared" si="641"/>
        <v/>
      </c>
      <c r="EH281" s="91" t="str">
        <f t="shared" si="642"/>
        <v/>
      </c>
      <c r="EI281" s="92" t="str">
        <f t="shared" si="643"/>
        <v/>
      </c>
      <c r="EJ281" s="93" t="str">
        <f t="shared" si="644"/>
        <v/>
      </c>
      <c r="EK281" s="94" t="str">
        <f t="shared" si="645"/>
        <v/>
      </c>
      <c r="EL281" s="95" t="str">
        <f t="shared" si="646"/>
        <v/>
      </c>
      <c r="EM281" s="96" t="str">
        <f t="shared" si="647"/>
        <v/>
      </c>
      <c r="EN281" s="97" t="str">
        <f t="shared" si="648"/>
        <v/>
      </c>
      <c r="EO281" s="98" t="str">
        <f t="shared" si="649"/>
        <v/>
      </c>
      <c r="EQ281" s="89"/>
      <c r="ES281" s="106"/>
      <c r="ET281" s="107"/>
      <c r="EU281" s="92"/>
      <c r="EV281" s="3"/>
      <c r="EW281" s="108"/>
      <c r="EX281" s="109"/>
      <c r="EY281" s="110"/>
      <c r="EZ281" s="111"/>
      <c r="FA281" s="112"/>
      <c r="FC281" s="3"/>
      <c r="FE281" s="106"/>
      <c r="FF281" s="107"/>
      <c r="FG281" s="92"/>
      <c r="FH281" s="3"/>
      <c r="FI281" s="108"/>
      <c r="FJ281" s="109"/>
      <c r="FK281" s="110"/>
      <c r="FL281" s="111"/>
      <c r="FM281" s="112"/>
      <c r="FO281" s="3"/>
      <c r="FQ281" s="106"/>
      <c r="FR281" s="107"/>
      <c r="FS281" s="92"/>
      <c r="FT281" s="3"/>
      <c r="FU281" s="108"/>
      <c r="FV281" s="109"/>
      <c r="FW281" s="110"/>
      <c r="FX281" s="111"/>
      <c r="FY281" s="112"/>
      <c r="GA281" s="3"/>
      <c r="GC281" s="106"/>
      <c r="GD281" s="107"/>
      <c r="GE281" s="92"/>
      <c r="GF281" s="3"/>
      <c r="GG281" s="108"/>
      <c r="GH281" s="109"/>
      <c r="GI281" s="110"/>
      <c r="GJ281" s="111"/>
      <c r="GK281" s="112"/>
      <c r="GM281" s="3"/>
      <c r="GO281" s="106"/>
      <c r="GP281" s="107"/>
      <c r="GQ281" s="92"/>
      <c r="GR281" s="3"/>
      <c r="GS281" s="108"/>
      <c r="GT281" s="109"/>
      <c r="GU281" s="110"/>
      <c r="GV281" s="111"/>
      <c r="GW281" s="112"/>
      <c r="GY281" s="3"/>
      <c r="HA281" s="106"/>
      <c r="HB281" s="107"/>
      <c r="HC281" s="92"/>
      <c r="HD281" s="3"/>
      <c r="HE281" s="108"/>
      <c r="HF281" s="109"/>
      <c r="HG281" s="110"/>
      <c r="HH281" s="111"/>
      <c r="HI281" s="112"/>
      <c r="HK281" s="3"/>
      <c r="HM281" s="106"/>
      <c r="HN281" s="107"/>
      <c r="HO281" s="92"/>
      <c r="HP281" s="3"/>
      <c r="HQ281" s="108"/>
      <c r="HR281" s="109"/>
      <c r="HS281" s="110"/>
      <c r="HT281" s="111"/>
      <c r="HU281" s="112"/>
      <c r="HW281" s="3"/>
      <c r="HY281" s="106"/>
      <c r="HZ281" s="107"/>
      <c r="IA281" s="92"/>
      <c r="IB281" s="3"/>
      <c r="IC281" s="108"/>
      <c r="ID281" s="109"/>
      <c r="IE281" s="110"/>
      <c r="IF281" s="111"/>
      <c r="IG281" s="112"/>
      <c r="II281" s="3"/>
      <c r="IK281" s="106"/>
      <c r="IL281" s="107"/>
      <c r="IM281" s="92"/>
      <c r="IN281" s="3"/>
      <c r="IO281" s="108"/>
      <c r="IP281" s="109"/>
      <c r="IQ281" s="110"/>
      <c r="IR281" s="111"/>
      <c r="IS281" s="112"/>
      <c r="IU281" s="3"/>
      <c r="IW281" s="106"/>
      <c r="IX281" s="107"/>
      <c r="IY281" s="92"/>
      <c r="IZ281" s="3"/>
      <c r="JA281" s="108"/>
      <c r="JB281" s="109"/>
      <c r="JC281" s="110"/>
      <c r="JD281" s="111"/>
      <c r="JE281" s="112"/>
      <c r="JG281" s="3"/>
      <c r="JI281" s="106"/>
      <c r="JJ281" s="107"/>
      <c r="JK281" s="92"/>
      <c r="JL281" s="3"/>
      <c r="JM281" s="108"/>
      <c r="JN281" s="109"/>
      <c r="JO281" s="110"/>
      <c r="JP281" s="111"/>
      <c r="JQ281" s="112"/>
      <c r="JS281" s="3"/>
      <c r="JU281" s="106"/>
      <c r="JV281" s="107"/>
      <c r="JW281" s="92"/>
      <c r="JX281" s="3"/>
      <c r="JY281" s="108"/>
      <c r="JZ281" s="109"/>
      <c r="KA281" s="110"/>
      <c r="KB281" s="111"/>
      <c r="KC281" s="112"/>
      <c r="KE281" s="3"/>
    </row>
  </sheetData>
  <autoFilter ref="A10:KF281" xr:uid="{00000000-0001-0000-0300-000000000000}"/>
  <sortState xmlns:xlrd2="http://schemas.microsoft.com/office/spreadsheetml/2017/richdata2" ref="A22:KF242">
    <sortCondition ref="B22:B242"/>
  </sortState>
  <conditionalFormatting sqref="N11:N281">
    <cfRule type="containsText" dxfId="23" priority="31" operator="containsText" text="!">
      <formula>NOT(ISERROR(SEARCH("!",N11)))</formula>
    </cfRule>
  </conditionalFormatting>
  <conditionalFormatting sqref="Z11:Z281">
    <cfRule type="containsText" dxfId="22" priority="30" operator="containsText" text="!">
      <formula>NOT(ISERROR(SEARCH("!",Z11)))</formula>
    </cfRule>
  </conditionalFormatting>
  <conditionalFormatting sqref="AL11:AL281">
    <cfRule type="containsText" dxfId="21" priority="29" operator="containsText" text="!">
      <formula>NOT(ISERROR(SEARCH("!",AL11)))</formula>
    </cfRule>
  </conditionalFormatting>
  <conditionalFormatting sqref="AX11:AX281">
    <cfRule type="containsText" dxfId="20" priority="28" operator="containsText" text="!">
      <formula>NOT(ISERROR(SEARCH("!",AX11)))</formula>
    </cfRule>
  </conditionalFormatting>
  <conditionalFormatting sqref="BJ11:BJ281">
    <cfRule type="containsText" dxfId="19" priority="27" operator="containsText" text="!">
      <formula>NOT(ISERROR(SEARCH("!",BJ11)))</formula>
    </cfRule>
  </conditionalFormatting>
  <conditionalFormatting sqref="BV11:BV281">
    <cfRule type="containsText" dxfId="18" priority="26" operator="containsText" text="!">
      <formula>NOT(ISERROR(SEARCH("!",BV11)))</formula>
    </cfRule>
  </conditionalFormatting>
  <conditionalFormatting sqref="CH11:CH281">
    <cfRule type="containsText" dxfId="17" priority="25" operator="containsText" text="!">
      <formula>NOT(ISERROR(SEARCH("!",CH11)))</formula>
    </cfRule>
  </conditionalFormatting>
  <conditionalFormatting sqref="CT11:CT281">
    <cfRule type="containsText" dxfId="16" priority="24" operator="containsText" text="!">
      <formula>NOT(ISERROR(SEARCH("!",CT11)))</formula>
    </cfRule>
  </conditionalFormatting>
  <conditionalFormatting sqref="DF11:DF281">
    <cfRule type="containsText" dxfId="15" priority="23" operator="containsText" text="!">
      <formula>NOT(ISERROR(SEARCH("!",DF11)))</formula>
    </cfRule>
  </conditionalFormatting>
  <conditionalFormatting sqref="DR11:DR281">
    <cfRule type="containsText" dxfId="14" priority="22" operator="containsText" text="!">
      <formula>NOT(ISERROR(SEARCH("!",DR11)))</formula>
    </cfRule>
  </conditionalFormatting>
  <conditionalFormatting sqref="ED11:ED281">
    <cfRule type="containsText" dxfId="13" priority="8" operator="containsText" text="!">
      <formula>NOT(ISERROR(SEARCH("!",ED11)))</formula>
    </cfRule>
  </conditionalFormatting>
  <conditionalFormatting sqref="EP11:EP281">
    <cfRule type="containsText" dxfId="12" priority="6" operator="containsText" text="!">
      <formula>NOT(ISERROR(SEARCH("!",EP11)))</formula>
    </cfRule>
  </conditionalFormatting>
  <conditionalFormatting sqref="FB11:FB281">
    <cfRule type="containsText" dxfId="11" priority="21" operator="containsText" text="!">
      <formula>NOT(ISERROR(SEARCH("!",FB11)))</formula>
    </cfRule>
  </conditionalFormatting>
  <conditionalFormatting sqref="FN11:FN281">
    <cfRule type="containsText" dxfId="10" priority="3" operator="containsText" text="!">
      <formula>NOT(ISERROR(SEARCH("!",FN11)))</formula>
    </cfRule>
  </conditionalFormatting>
  <conditionalFormatting sqref="FZ11:FZ281">
    <cfRule type="containsText" dxfId="9" priority="121" operator="containsText" text="!">
      <formula>NOT(ISERROR(SEARCH("!",FZ11)))</formula>
    </cfRule>
  </conditionalFormatting>
  <conditionalFormatting sqref="GL11:GL281">
    <cfRule type="containsText" dxfId="8" priority="18" operator="containsText" text="!">
      <formula>NOT(ISERROR(SEARCH("!",GL11)))</formula>
    </cfRule>
  </conditionalFormatting>
  <conditionalFormatting sqref="GX11:GX281">
    <cfRule type="containsText" dxfId="7" priority="17" operator="containsText" text="!">
      <formula>NOT(ISERROR(SEARCH("!",GX11)))</formula>
    </cfRule>
  </conditionalFormatting>
  <conditionalFormatting sqref="HJ11:HJ281">
    <cfRule type="containsText" dxfId="6" priority="16" operator="containsText" text="!">
      <formula>NOT(ISERROR(SEARCH("!",HJ11)))</formula>
    </cfRule>
  </conditionalFormatting>
  <conditionalFormatting sqref="HV11:HV281">
    <cfRule type="containsText" dxfId="5" priority="15" operator="containsText" text="!">
      <formula>NOT(ISERROR(SEARCH("!",HV11)))</formula>
    </cfRule>
  </conditionalFormatting>
  <conditionalFormatting sqref="IH11:IH281">
    <cfRule type="containsText" dxfId="4" priority="14" operator="containsText" text="!">
      <formula>NOT(ISERROR(SEARCH("!",IH11)))</formula>
    </cfRule>
  </conditionalFormatting>
  <conditionalFormatting sqref="IT11:IT281">
    <cfRule type="containsText" dxfId="3" priority="13" operator="containsText" text="!">
      <formula>NOT(ISERROR(SEARCH("!",IT11)))</formula>
    </cfRule>
  </conditionalFormatting>
  <conditionalFormatting sqref="JF11:JF281">
    <cfRule type="containsText" dxfId="2" priority="12" operator="containsText" text="!">
      <formula>NOT(ISERROR(SEARCH("!",JF11)))</formula>
    </cfRule>
  </conditionalFormatting>
  <conditionalFormatting sqref="JR11:JR281">
    <cfRule type="containsText" dxfId="1" priority="11" operator="containsText" text="!">
      <formula>NOT(ISERROR(SEARCH("!",JR11)))</formula>
    </cfRule>
  </conditionalFormatting>
  <conditionalFormatting sqref="KD11:KD281">
    <cfRule type="containsText" dxfId="0" priority="10" operator="containsText" text="!">
      <formula>NOT(ISERROR(SEARCH("!",KD11)))</formula>
    </cfRule>
  </conditionalFormatting>
  <dataValidations count="3">
    <dataValidation type="list" allowBlank="1" showInputMessage="1" showErrorMessage="1" sqref="EB282:EB307 IR282:IR307 IF282:IF307 HT282:HT307 HH282:HH307 GV282:GV307 GJ282:GJ307 FX282:FX307 FL282:FL307 EZ282:EZ307 EN282:EN307 KB282:KB307 DP282:DP307 DD282:DD307 CR282:CR307 CF282:CF307 BT282:BT307 BH282:BH307 AV282:AV307 AJ282:AJ307 X282:X307 JP282:JP307 L282:L307" xr:uid="{00000000-0002-0000-0300-000000000000}">
      <formula1>$A$1:$A$155</formula1>
    </dataValidation>
    <dataValidation type="custom" allowBlank="1" showInputMessage="1" showErrorMessage="1" sqref="EB11:EB20 EB22:EB281" xr:uid="{00000000-0002-0000-0300-000001000000}">
      <formula1>"info_parties!a$2:a$102"</formula1>
    </dataValidation>
    <dataValidation type="list" allowBlank="1" showInputMessage="1" showErrorMessage="1" sqref="AJ183:AJ184 L183:L184 EZ128 EZ139 EZ125 EZ106:EZ108 EZ11:EZ99 EN233:EN237 EN226:EN229 EN197:EN224 EN185:EN195 EN157:EN182 EN148:EN155 EN141:EN146 EN129:EN138 EN127 EN109:EN124 EN94:EN105 EN86 EN64:EN81 EN59:EN62 EN31:EN53 EN17:EN28 AJ11:AJ98 GV11:GV98 GV183:GV184 HH11:HH98 HH183:HH184 HT11:HT98 HT183:HT184 IF11:IF98 IF183:IF184 IR11:IR98 IR183:IR184 JD11:JD98 JD183:JD184 JP11:JP98 JP183:JP184 KB11:KB98 KB183:KB184 AV11:AV98 AV183:AV184 DD11:DD98 DD183:DD184 DP11:DP98 DP183:DP184 CR11:CR98 CR183:CR184 EN240:EN281 EZ156 EZ238 EZ183:EZ184 FX11:FX98 EZ147 GJ11:GJ98 GJ183:GJ184 BH11:BH98 BH183:BH184 BT11:BT98 BT183:BT184 CF11:CF98 CF183:CF184 L11:L98 FL11:FL248" xr:uid="{00000000-0002-0000-0300-000002000000}">
      <formula1>$A$1:$A$156</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3000000}">
          <x14:formula1>
            <xm:f>info_parties!$A$1:$A$97</xm:f>
          </x14:formula1>
          <xm:sqref>JD282:JD307</xm:sqref>
        </x14:dataValidation>
        <x14:dataValidation type="list" allowBlank="1" showInputMessage="1" showErrorMessage="1" xr:uid="{00000000-0002-0000-0300-000004000000}">
          <x14:formula1>
            <xm:f>info_parties!$A$1:$A$105</xm:f>
          </x14:formula1>
          <xm:sqref>AJ99:AJ182 KB99:KB182 X185:X281 EZ185:EZ237 GJ99:GJ182 GV99:GV182 HH99:HH182 HT99:HT182 IF99:IF182 IR99:IR182 JD99:JD182 JP99:JP182 X99:X182 L99:L182 DP99:DP182 DD99:DD182 CR99:CR182 CF99:CF182 BT99:BT182 BH99:BH182 AV99:AV182 AJ185:AJ281 AV185:AV281 BH185:BH281 BT185:BT281 CF185:CF281 CR185:CR281 DD185:DD281 DP185:DP281 L185:L281 KB185:KB281 EZ157:EZ182 EZ239:EZ281 FL249:FL281 GJ185:GJ281 GV185:GV281 HH185:HH281 HT185:HT281 IF185:IF281 IR185:IR281 JD185:JD281 JP185:JP281 EZ129:EZ138 EZ109:EZ124 EZ100:EZ105 EZ126:EZ127 EZ140:EZ146 EZ148:EZ155 FX99:FX281</xm:sqref>
        </x14:dataValidation>
        <x14:dataValidation type="list" allowBlank="1" showInputMessage="1" showErrorMessage="1" xr:uid="{00000000-0002-0000-0300-000005000000}">
          <x14:formula1>
            <xm:f>info_parties!$A$1:$A$98</xm:f>
          </x14:formula1>
          <xm:sqref>X11:X98 X183:X184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ED2BE"/>
  </sheetPr>
  <dimension ref="A1:JB212"/>
  <sheetViews>
    <sheetView tabSelected="1" zoomScale="90" zoomScaleNormal="90" workbookViewId="0">
      <pane xSplit="2" ySplit="10" topLeftCell="C11" activePane="bottomRight" state="frozen"/>
      <selection activeCell="I6" sqref="I6"/>
      <selection pane="topRight" activeCell="I6" sqref="I6"/>
      <selection pane="bottomLeft" activeCell="I6" sqref="I6"/>
      <selection pane="bottomRight" activeCell="N20" sqref="N20"/>
    </sheetView>
  </sheetViews>
  <sheetFormatPr defaultColWidth="5.5703125" defaultRowHeight="13.5" customHeight="1"/>
  <cols>
    <col min="1" max="1" width="11.42578125" style="89" customWidth="1"/>
    <col min="2" max="2" width="22.85546875" style="89" customWidth="1"/>
    <col min="3" max="3" width="11.42578125" style="89" customWidth="1"/>
    <col min="4" max="4" width="5.5703125" style="89"/>
    <col min="5" max="5" width="11.42578125" style="89" customWidth="1"/>
    <col min="6" max="6" width="17.42578125" style="89" bestFit="1" customWidth="1"/>
    <col min="7" max="10" width="5.5703125" style="89"/>
    <col min="11" max="11" width="11.42578125" style="89" customWidth="1"/>
    <col min="12" max="16" width="5.5703125" style="89"/>
    <col min="17" max="17" width="11.42578125" style="89" customWidth="1"/>
    <col min="18" max="22" width="5.5703125" style="89"/>
    <col min="23" max="23" width="11.42578125" style="89" customWidth="1"/>
    <col min="24" max="24" width="5.5703125" style="89"/>
    <col min="25" max="25" width="11.42578125" style="89" customWidth="1"/>
    <col min="26" max="30" width="5.5703125" style="89"/>
    <col min="31" max="31" width="11.42578125" style="89" customWidth="1"/>
    <col min="32" max="36" width="5.5703125" style="89"/>
    <col min="37" max="37" width="11.42578125" style="89" customWidth="1"/>
    <col min="38" max="42" width="5.5703125" style="89"/>
    <col min="43" max="43" width="11.42578125" style="89" customWidth="1"/>
    <col min="44" max="44" width="5.5703125" style="89"/>
    <col min="45" max="45" width="11.42578125" style="89" customWidth="1"/>
    <col min="46" max="46" width="6.42578125" style="89" bestFit="1" customWidth="1"/>
    <col min="47" max="50" width="5.5703125" style="89"/>
    <col min="51" max="51" width="11.42578125" style="89" customWidth="1"/>
    <col min="52" max="56" width="5.5703125" style="89"/>
    <col min="57" max="57" width="11.42578125" style="89" customWidth="1"/>
    <col min="58" max="62" width="5.5703125" style="89"/>
    <col min="63" max="63" width="11.42578125" style="89" customWidth="1"/>
    <col min="64" max="64" width="5.5703125" style="89"/>
    <col min="65" max="65" width="11.42578125" style="89" customWidth="1"/>
    <col min="66" max="67" width="6" style="89" bestFit="1" customWidth="1"/>
    <col min="68" max="70" width="5.5703125" style="89"/>
    <col min="71" max="71" width="11.42578125" style="89" customWidth="1"/>
    <col min="72" max="76" width="5.5703125" style="89"/>
    <col min="77" max="77" width="11.42578125" style="89" customWidth="1"/>
    <col min="78" max="82" width="5.5703125" style="89"/>
    <col min="83" max="83" width="11.42578125" style="89" customWidth="1"/>
    <col min="84" max="84" width="5.5703125" style="89"/>
    <col min="85" max="85" width="11.42578125" style="89" customWidth="1"/>
    <col min="86" max="86" width="7.5703125" style="89" customWidth="1"/>
    <col min="87" max="90" width="5.5703125" style="89"/>
    <col min="91" max="91" width="11.42578125" style="89" customWidth="1"/>
    <col min="92" max="93" width="5.5703125" style="89"/>
    <col min="94" max="94" width="6.42578125" style="89" bestFit="1" customWidth="1"/>
    <col min="95" max="96" width="5.5703125" style="89"/>
    <col min="97" max="97" width="11.42578125" style="89" customWidth="1"/>
    <col min="98" max="102" width="5.5703125" style="89"/>
    <col min="103" max="103" width="11.42578125" style="89" customWidth="1"/>
    <col min="104" max="104" width="5.5703125" style="89"/>
    <col min="105" max="105" width="11.42578125" style="89" customWidth="1"/>
    <col min="106" max="106" width="6.85546875" style="89" bestFit="1" customWidth="1"/>
    <col min="107" max="110" width="5.5703125" style="89"/>
    <col min="111" max="111" width="11.42578125" style="89" customWidth="1"/>
    <col min="112" max="116" width="5.5703125" style="89"/>
    <col min="117" max="117" width="11.42578125" style="89" customWidth="1"/>
    <col min="118" max="122" width="5.5703125" style="89"/>
    <col min="123" max="123" width="11.42578125" style="89" customWidth="1"/>
    <col min="124" max="124" width="5.5703125" style="89"/>
    <col min="125" max="125" width="11.42578125" style="89" customWidth="1"/>
    <col min="126" max="126" width="5.5703125" style="89" customWidth="1"/>
    <col min="127" max="130" width="5.5703125" style="89"/>
    <col min="131" max="131" width="11.42578125" style="89" customWidth="1"/>
    <col min="132" max="136" width="5.5703125" style="89"/>
    <col min="137" max="137" width="11.42578125" style="89" customWidth="1"/>
    <col min="138" max="142" width="5.5703125" style="89"/>
    <col min="143" max="143" width="11.42578125" style="89" customWidth="1"/>
    <col min="144" max="144" width="5.5703125" style="89"/>
    <col min="145" max="145" width="11.42578125" style="89" customWidth="1"/>
    <col min="146" max="150" width="5.5703125" style="89"/>
    <col min="151" max="151" width="11.42578125" style="89" customWidth="1"/>
    <col min="152" max="156" width="5.5703125" style="89"/>
    <col min="157" max="157" width="11.42578125" style="89" customWidth="1"/>
    <col min="158" max="162" width="5.5703125" style="89"/>
    <col min="163" max="163" width="11.42578125" style="89" customWidth="1"/>
    <col min="164" max="182" width="5.5703125" style="89"/>
    <col min="183" max="183" width="11.42578125" style="89" customWidth="1"/>
    <col min="184" max="190" width="5.5703125" style="89"/>
    <col min="191" max="191" width="11.42578125" style="89" customWidth="1"/>
    <col min="192" max="196" width="5.5703125" style="89"/>
    <col min="197" max="197" width="11.42578125" style="89" customWidth="1"/>
    <col min="198" max="202" width="5.5703125" style="89"/>
    <col min="203" max="203" width="11.42578125" style="89" customWidth="1"/>
    <col min="204" max="204" width="5.5703125" style="89"/>
    <col min="205" max="205" width="11.42578125" style="89" customWidth="1"/>
    <col min="206" max="210" width="5.5703125" style="89"/>
    <col min="211" max="211" width="11.42578125" style="89" customWidth="1"/>
    <col min="212" max="216" width="5.5703125" style="89"/>
    <col min="217" max="217" width="11.42578125" style="89" customWidth="1"/>
    <col min="218" max="222" width="5.5703125" style="89"/>
    <col min="223" max="223" width="11.42578125" style="89" customWidth="1"/>
    <col min="224" max="224" width="5.5703125" style="89"/>
    <col min="225" max="226" width="11.42578125" style="89" customWidth="1"/>
    <col min="227" max="230" width="5.5703125" style="89"/>
    <col min="231" max="231" width="11.42578125" style="89" customWidth="1"/>
    <col min="232" max="236" width="5.5703125" style="89"/>
    <col min="237" max="237" width="11.42578125" style="89" customWidth="1"/>
    <col min="238" max="242" width="5.5703125" style="89"/>
    <col min="243" max="243" width="11.42578125" style="89" customWidth="1"/>
    <col min="244" max="244" width="5.5703125" style="89"/>
    <col min="245" max="245" width="11.42578125" style="89" customWidth="1"/>
    <col min="246" max="250" width="5.5703125" style="89"/>
    <col min="251" max="251" width="11.42578125" style="89" customWidth="1"/>
    <col min="252" max="256" width="5.5703125" style="89"/>
    <col min="257" max="257" width="11.42578125" style="89" customWidth="1"/>
    <col min="258" max="16384" width="5.5703125" style="89"/>
  </cols>
  <sheetData>
    <row r="1" spans="1:262" s="229" customFormat="1" ht="13.5" customHeight="1">
      <c r="A1" s="223" t="s">
        <v>19</v>
      </c>
      <c r="B1" s="223"/>
      <c r="C1" s="224">
        <v>33566</v>
      </c>
      <c r="D1" s="225"/>
      <c r="E1" s="225"/>
      <c r="F1" s="225"/>
      <c r="G1" s="225"/>
      <c r="H1" s="225"/>
      <c r="I1" s="225"/>
      <c r="J1" s="225"/>
      <c r="K1" s="226"/>
      <c r="L1" s="225"/>
      <c r="M1" s="225"/>
      <c r="N1" s="225"/>
      <c r="O1" s="225"/>
      <c r="P1" s="227"/>
      <c r="Q1" s="225"/>
      <c r="R1" s="225"/>
      <c r="S1" s="225"/>
      <c r="T1" s="225"/>
      <c r="U1" s="225"/>
      <c r="V1" s="225"/>
      <c r="W1" s="224">
        <v>34840</v>
      </c>
      <c r="X1" s="225"/>
      <c r="Y1" s="225"/>
      <c r="Z1" s="225"/>
      <c r="AA1" s="225"/>
      <c r="AB1" s="225"/>
      <c r="AC1" s="225"/>
      <c r="AD1" s="225"/>
      <c r="AE1" s="226"/>
      <c r="AF1" s="225"/>
      <c r="AG1" s="225"/>
      <c r="AH1" s="225"/>
      <c r="AI1" s="225"/>
      <c r="AJ1" s="227"/>
      <c r="AK1" s="225"/>
      <c r="AL1" s="225"/>
      <c r="AM1" s="225"/>
      <c r="AN1" s="225"/>
      <c r="AO1" s="225"/>
      <c r="AP1" s="225"/>
      <c r="AQ1" s="228">
        <v>36324</v>
      </c>
      <c r="AR1" s="225"/>
      <c r="AS1" s="225"/>
      <c r="AT1" s="225"/>
      <c r="AU1" s="225"/>
      <c r="AV1" s="225"/>
      <c r="AW1" s="225"/>
      <c r="AX1" s="225"/>
      <c r="AY1" s="226"/>
      <c r="AZ1" s="225"/>
      <c r="BA1" s="225"/>
      <c r="BB1" s="225"/>
      <c r="BC1" s="225"/>
      <c r="BD1" s="227"/>
      <c r="BE1" s="225"/>
      <c r="BF1" s="225"/>
      <c r="BG1" s="225"/>
      <c r="BH1" s="225"/>
      <c r="BI1" s="225"/>
      <c r="BJ1" s="225"/>
      <c r="BK1" s="228">
        <v>37759</v>
      </c>
      <c r="BL1" s="225"/>
      <c r="BM1" s="225"/>
      <c r="BN1" s="225"/>
      <c r="BO1" s="225"/>
      <c r="BP1" s="225"/>
      <c r="BQ1" s="225"/>
      <c r="BR1" s="225"/>
      <c r="BS1" s="226"/>
      <c r="BT1" s="225"/>
      <c r="BU1" s="225"/>
      <c r="BV1" s="225"/>
      <c r="BW1" s="225"/>
      <c r="BX1" s="227"/>
      <c r="BY1" s="225"/>
      <c r="BZ1" s="225"/>
      <c r="CA1" s="225"/>
      <c r="CB1" s="225"/>
      <c r="CC1" s="225"/>
      <c r="CD1" s="225"/>
      <c r="CE1" s="224">
        <v>39243</v>
      </c>
      <c r="CF1" s="225"/>
      <c r="CG1" s="225"/>
      <c r="CH1" s="225"/>
      <c r="CI1" s="225"/>
      <c r="CJ1" s="225"/>
      <c r="CK1" s="225"/>
      <c r="CL1" s="225"/>
      <c r="CM1" s="226"/>
      <c r="CN1" s="225"/>
      <c r="CO1" s="225"/>
      <c r="CP1" s="225"/>
      <c r="CQ1" s="225"/>
      <c r="CR1" s="227"/>
      <c r="CS1" s="225"/>
      <c r="CT1" s="225"/>
      <c r="CU1" s="225"/>
      <c r="CV1" s="225"/>
      <c r="CW1" s="225"/>
      <c r="CX1" s="225"/>
      <c r="CY1" s="224">
        <v>40342</v>
      </c>
      <c r="CZ1" s="225"/>
      <c r="DA1" s="225"/>
      <c r="DB1" s="225"/>
      <c r="DC1" s="225"/>
      <c r="DD1" s="225"/>
      <c r="DE1" s="225"/>
      <c r="DF1" s="225"/>
      <c r="DG1" s="226"/>
      <c r="DH1" s="225"/>
      <c r="DI1" s="225"/>
      <c r="DJ1" s="225"/>
      <c r="DK1" s="225"/>
      <c r="DL1" s="227"/>
      <c r="DM1" s="225"/>
      <c r="DN1" s="225"/>
      <c r="DO1" s="225"/>
      <c r="DP1" s="225"/>
      <c r="DQ1" s="225"/>
      <c r="DR1" s="225"/>
      <c r="DS1" s="224">
        <v>41784</v>
      </c>
      <c r="DT1" s="225"/>
      <c r="DU1" s="225"/>
      <c r="DV1" s="225"/>
      <c r="DW1" s="225"/>
      <c r="DX1" s="225"/>
      <c r="DY1" s="225"/>
      <c r="DZ1" s="225"/>
      <c r="EA1" s="226"/>
      <c r="EB1" s="225"/>
      <c r="EC1" s="225"/>
      <c r="ED1" s="225"/>
      <c r="EE1" s="225"/>
      <c r="EF1" s="227"/>
      <c r="EG1" s="225"/>
      <c r="EH1" s="225"/>
      <c r="EI1" s="225"/>
      <c r="EJ1" s="225"/>
      <c r="EK1" s="225"/>
      <c r="EL1" s="225"/>
      <c r="EM1" s="224">
        <v>43611</v>
      </c>
      <c r="EN1" s="225"/>
      <c r="EO1" s="225"/>
      <c r="EP1" s="225"/>
      <c r="EQ1" s="225"/>
      <c r="ER1" s="225"/>
      <c r="ES1" s="225"/>
      <c r="ET1" s="225"/>
      <c r="EU1" s="226"/>
      <c r="EV1" s="225"/>
      <c r="EW1" s="225"/>
      <c r="EX1" s="225"/>
      <c r="EY1" s="225"/>
      <c r="EZ1" s="227"/>
      <c r="FA1" s="225"/>
      <c r="FB1" s="225"/>
      <c r="FC1" s="225"/>
      <c r="FD1" s="225"/>
      <c r="FE1" s="225"/>
      <c r="FF1" s="225"/>
      <c r="FG1" s="224"/>
      <c r="FH1" s="225"/>
      <c r="FI1" s="225"/>
      <c r="FJ1" s="225"/>
      <c r="FK1" s="225"/>
      <c r="FL1" s="225"/>
      <c r="FM1" s="225"/>
      <c r="FN1" s="225"/>
      <c r="FO1" s="226"/>
      <c r="FP1" s="225"/>
      <c r="FQ1" s="225"/>
      <c r="FR1" s="225"/>
      <c r="FS1" s="225"/>
      <c r="FT1" s="227"/>
      <c r="FU1" s="225"/>
      <c r="FV1" s="225"/>
      <c r="FW1" s="225"/>
      <c r="FX1" s="225"/>
      <c r="FY1" s="225"/>
      <c r="FZ1" s="225"/>
      <c r="GA1" s="224"/>
      <c r="GB1" s="225"/>
      <c r="GC1" s="225"/>
      <c r="GD1" s="225"/>
      <c r="GE1" s="225"/>
      <c r="GF1" s="225"/>
      <c r="GG1" s="225"/>
      <c r="GH1" s="225"/>
      <c r="GI1" s="226"/>
      <c r="GJ1" s="225"/>
      <c r="GK1" s="225"/>
      <c r="GL1" s="225"/>
      <c r="GM1" s="225"/>
      <c r="GN1" s="227"/>
      <c r="GO1" s="225"/>
      <c r="GP1" s="225"/>
      <c r="GQ1" s="225"/>
      <c r="GR1" s="225"/>
      <c r="GS1" s="225"/>
      <c r="GT1" s="225"/>
      <c r="GU1" s="224"/>
      <c r="GV1" s="225"/>
      <c r="GW1" s="225"/>
      <c r="GX1" s="225"/>
      <c r="GY1" s="225"/>
      <c r="GZ1" s="225"/>
      <c r="HA1" s="225"/>
      <c r="HB1" s="225"/>
      <c r="HC1" s="226"/>
      <c r="HD1" s="225"/>
      <c r="HE1" s="225"/>
      <c r="HF1" s="225"/>
      <c r="HG1" s="225"/>
      <c r="HH1" s="227"/>
      <c r="HI1" s="225"/>
      <c r="HJ1" s="225"/>
      <c r="HK1" s="225"/>
      <c r="HL1" s="225"/>
      <c r="HM1" s="225"/>
      <c r="HN1" s="225"/>
      <c r="HO1" s="224"/>
      <c r="HP1" s="225"/>
      <c r="HQ1" s="225"/>
      <c r="HR1" s="225"/>
      <c r="HS1" s="225"/>
      <c r="HT1" s="225"/>
      <c r="HU1" s="225"/>
      <c r="HV1" s="225"/>
      <c r="HW1" s="226"/>
      <c r="HX1" s="225"/>
      <c r="HY1" s="225"/>
      <c r="HZ1" s="225"/>
      <c r="IA1" s="225"/>
      <c r="IB1" s="227"/>
      <c r="IC1" s="225"/>
      <c r="ID1" s="225"/>
      <c r="IE1" s="225"/>
      <c r="IF1" s="225"/>
      <c r="IG1" s="225"/>
      <c r="IH1" s="225"/>
      <c r="II1" s="224"/>
      <c r="IJ1" s="225"/>
      <c r="IK1" s="225"/>
      <c r="IL1" s="225"/>
      <c r="IM1" s="225"/>
      <c r="IN1" s="225"/>
      <c r="IO1" s="225"/>
      <c r="IP1" s="225"/>
      <c r="IQ1" s="226"/>
      <c r="IR1" s="225"/>
      <c r="IS1" s="225"/>
      <c r="IT1" s="225"/>
      <c r="IU1" s="225"/>
      <c r="IV1" s="227"/>
      <c r="IW1" s="225"/>
      <c r="IX1" s="225"/>
      <c r="IY1" s="225"/>
      <c r="IZ1" s="225"/>
      <c r="JA1" s="225"/>
      <c r="JB1" s="225"/>
    </row>
    <row r="2" spans="1:262" s="229" customFormat="1" ht="13.5" customHeight="1">
      <c r="A2" s="223" t="s">
        <v>129</v>
      </c>
      <c r="B2" s="223"/>
      <c r="C2" s="224">
        <v>33566</v>
      </c>
      <c r="D2" s="225"/>
      <c r="E2" s="225"/>
      <c r="F2" s="225"/>
      <c r="G2" s="225"/>
      <c r="H2" s="225"/>
      <c r="I2" s="225"/>
      <c r="J2" s="225"/>
      <c r="K2" s="226"/>
      <c r="L2" s="225"/>
      <c r="M2" s="225"/>
      <c r="N2" s="225"/>
      <c r="O2" s="225"/>
      <c r="P2" s="227"/>
      <c r="Q2" s="225"/>
      <c r="R2" s="225"/>
      <c r="S2" s="225"/>
      <c r="T2" s="225"/>
      <c r="U2" s="225"/>
      <c r="V2" s="225"/>
      <c r="W2" s="224">
        <v>34840</v>
      </c>
      <c r="X2" s="225"/>
      <c r="Y2" s="225"/>
      <c r="Z2" s="225"/>
      <c r="AA2" s="225"/>
      <c r="AB2" s="225"/>
      <c r="AC2" s="225"/>
      <c r="AD2" s="225"/>
      <c r="AE2" s="226"/>
      <c r="AF2" s="225"/>
      <c r="AG2" s="225"/>
      <c r="AH2" s="225"/>
      <c r="AI2" s="225"/>
      <c r="AJ2" s="227"/>
      <c r="AK2" s="225"/>
      <c r="AL2" s="225"/>
      <c r="AM2" s="225"/>
      <c r="AN2" s="225"/>
      <c r="AO2" s="225"/>
      <c r="AP2" s="225"/>
      <c r="AQ2" s="228">
        <v>36324</v>
      </c>
      <c r="AR2" s="225"/>
      <c r="AS2" s="225"/>
      <c r="AT2" s="225"/>
      <c r="AU2" s="225"/>
      <c r="AV2" s="225"/>
      <c r="AW2" s="225"/>
      <c r="AX2" s="225"/>
      <c r="AY2" s="226"/>
      <c r="AZ2" s="225"/>
      <c r="BA2" s="225"/>
      <c r="BB2" s="225"/>
      <c r="BC2" s="225"/>
      <c r="BD2" s="227"/>
      <c r="BE2" s="225"/>
      <c r="BF2" s="225"/>
      <c r="BG2" s="225"/>
      <c r="BH2" s="225"/>
      <c r="BI2" s="225"/>
      <c r="BJ2" s="225"/>
      <c r="BK2" s="228">
        <v>37759</v>
      </c>
      <c r="BL2" s="225"/>
      <c r="BM2" s="225"/>
      <c r="BN2" s="225"/>
      <c r="BO2" s="225"/>
      <c r="BP2" s="225"/>
      <c r="BQ2" s="225"/>
      <c r="BR2" s="225"/>
      <c r="BS2" s="226"/>
      <c r="BT2" s="225"/>
      <c r="BU2" s="225"/>
      <c r="BV2" s="225"/>
      <c r="BW2" s="225"/>
      <c r="BX2" s="227"/>
      <c r="BY2" s="225"/>
      <c r="BZ2" s="225"/>
      <c r="CA2" s="225"/>
      <c r="CB2" s="225"/>
      <c r="CC2" s="225"/>
      <c r="CD2" s="225"/>
      <c r="CE2" s="224">
        <v>39243</v>
      </c>
      <c r="CF2" s="225"/>
      <c r="CG2" s="225"/>
      <c r="CH2" s="225"/>
      <c r="CI2" s="225"/>
      <c r="CJ2" s="225"/>
      <c r="CK2" s="225"/>
      <c r="CL2" s="225"/>
      <c r="CM2" s="226"/>
      <c r="CN2" s="225"/>
      <c r="CO2" s="225"/>
      <c r="CP2" s="225"/>
      <c r="CQ2" s="225"/>
      <c r="CR2" s="227"/>
      <c r="CS2" s="225"/>
      <c r="CT2" s="225"/>
      <c r="CU2" s="225"/>
      <c r="CV2" s="225"/>
      <c r="CW2" s="225"/>
      <c r="CX2" s="225"/>
      <c r="CY2" s="224">
        <v>40342</v>
      </c>
      <c r="CZ2" s="225"/>
      <c r="DA2" s="225"/>
      <c r="DB2" s="225"/>
      <c r="DC2" s="225"/>
      <c r="DD2" s="225"/>
      <c r="DE2" s="225"/>
      <c r="DF2" s="225"/>
      <c r="DG2" s="226"/>
      <c r="DH2" s="225"/>
      <c r="DI2" s="225"/>
      <c r="DJ2" s="225"/>
      <c r="DK2" s="225"/>
      <c r="DL2" s="227"/>
      <c r="DM2" s="225"/>
      <c r="DN2" s="225"/>
      <c r="DO2" s="225"/>
      <c r="DP2" s="225"/>
      <c r="DQ2" s="225"/>
      <c r="DR2" s="225"/>
      <c r="DS2" s="224">
        <v>41784</v>
      </c>
      <c r="DT2" s="225"/>
      <c r="DU2" s="225"/>
      <c r="DV2" s="225"/>
      <c r="DW2" s="225"/>
      <c r="DX2" s="225"/>
      <c r="DY2" s="225"/>
      <c r="DZ2" s="225"/>
      <c r="EA2" s="226"/>
      <c r="EB2" s="225"/>
      <c r="EC2" s="225"/>
      <c r="ED2" s="225"/>
      <c r="EE2" s="225"/>
      <c r="EF2" s="227"/>
      <c r="EG2" s="225"/>
      <c r="EH2" s="225"/>
      <c r="EI2" s="225"/>
      <c r="EJ2" s="225"/>
      <c r="EK2" s="225"/>
      <c r="EL2" s="225"/>
      <c r="EM2" s="224">
        <v>43611</v>
      </c>
      <c r="EN2" s="225"/>
      <c r="EO2" s="225"/>
      <c r="EP2" s="225"/>
      <c r="EQ2" s="225"/>
      <c r="ER2" s="225"/>
      <c r="ES2" s="225"/>
      <c r="ET2" s="225"/>
      <c r="EU2" s="226"/>
      <c r="EV2" s="225"/>
      <c r="EW2" s="225"/>
      <c r="EX2" s="225"/>
      <c r="EY2" s="225"/>
      <c r="EZ2" s="227"/>
      <c r="FA2" s="225"/>
      <c r="FB2" s="225"/>
      <c r="FC2" s="225"/>
      <c r="FD2" s="225"/>
      <c r="FE2" s="225"/>
      <c r="FF2" s="225"/>
      <c r="FG2" s="224"/>
      <c r="FH2" s="225"/>
      <c r="FI2" s="225"/>
      <c r="FJ2" s="225"/>
      <c r="FK2" s="225"/>
      <c r="FL2" s="225"/>
      <c r="FM2" s="225"/>
      <c r="FN2" s="225"/>
      <c r="FO2" s="226"/>
      <c r="FP2" s="225"/>
      <c r="FQ2" s="225"/>
      <c r="FR2" s="225"/>
      <c r="FS2" s="225"/>
      <c r="FT2" s="227"/>
      <c r="FU2" s="225"/>
      <c r="FV2" s="225"/>
      <c r="FW2" s="225"/>
      <c r="FX2" s="225"/>
      <c r="FY2" s="225"/>
      <c r="FZ2" s="225"/>
      <c r="GA2" s="224"/>
      <c r="GB2" s="225"/>
      <c r="GC2" s="225"/>
      <c r="GD2" s="225"/>
      <c r="GE2" s="225"/>
      <c r="GF2" s="225"/>
      <c r="GG2" s="225"/>
      <c r="GH2" s="225"/>
      <c r="GI2" s="226"/>
      <c r="GJ2" s="225"/>
      <c r="GK2" s="225"/>
      <c r="GL2" s="225"/>
      <c r="GM2" s="225"/>
      <c r="GN2" s="227"/>
      <c r="GO2" s="225"/>
      <c r="GP2" s="225"/>
      <c r="GQ2" s="225"/>
      <c r="GR2" s="225"/>
      <c r="GS2" s="225"/>
      <c r="GT2" s="225"/>
      <c r="GU2" s="224"/>
      <c r="GV2" s="225"/>
      <c r="GW2" s="225"/>
      <c r="GX2" s="225"/>
      <c r="GY2" s="225"/>
      <c r="GZ2" s="225"/>
      <c r="HA2" s="225"/>
      <c r="HB2" s="225"/>
      <c r="HC2" s="226"/>
      <c r="HD2" s="225"/>
      <c r="HE2" s="225"/>
      <c r="HF2" s="225"/>
      <c r="HG2" s="225"/>
      <c r="HH2" s="227"/>
      <c r="HI2" s="225"/>
      <c r="HJ2" s="225"/>
      <c r="HK2" s="225"/>
      <c r="HL2" s="225"/>
      <c r="HM2" s="225"/>
      <c r="HN2" s="225"/>
      <c r="HO2" s="224"/>
      <c r="HP2" s="225"/>
      <c r="HQ2" s="225"/>
      <c r="HR2" s="225"/>
      <c r="HS2" s="225"/>
      <c r="HT2" s="225"/>
      <c r="HU2" s="225"/>
      <c r="HV2" s="225"/>
      <c r="HW2" s="226"/>
      <c r="HX2" s="225"/>
      <c r="HY2" s="225"/>
      <c r="HZ2" s="225"/>
      <c r="IA2" s="225"/>
      <c r="IB2" s="227"/>
      <c r="IC2" s="225"/>
      <c r="ID2" s="225"/>
      <c r="IE2" s="225"/>
      <c r="IF2" s="225"/>
      <c r="IG2" s="225"/>
      <c r="IH2" s="225"/>
      <c r="II2" s="224"/>
      <c r="IJ2" s="225"/>
      <c r="IK2" s="225"/>
      <c r="IL2" s="225"/>
      <c r="IM2" s="225"/>
      <c r="IN2" s="225"/>
      <c r="IO2" s="225"/>
      <c r="IP2" s="225"/>
      <c r="IQ2" s="226"/>
      <c r="IR2" s="225"/>
      <c r="IS2" s="225"/>
      <c r="IT2" s="225"/>
      <c r="IU2" s="225"/>
      <c r="IV2" s="227"/>
      <c r="IW2" s="225"/>
      <c r="IX2" s="225"/>
      <c r="IY2" s="225"/>
      <c r="IZ2" s="225"/>
      <c r="JA2" s="225"/>
      <c r="JB2" s="225"/>
    </row>
    <row r="3" spans="1:262" ht="13.5" customHeight="1">
      <c r="A3" s="230" t="s">
        <v>21</v>
      </c>
      <c r="B3" s="230"/>
      <c r="C3" s="231">
        <v>212</v>
      </c>
      <c r="D3" s="232"/>
      <c r="E3" s="232"/>
      <c r="F3" s="232"/>
      <c r="G3" s="232"/>
      <c r="H3" s="232"/>
      <c r="I3" s="232"/>
      <c r="J3" s="232"/>
      <c r="K3" s="233"/>
      <c r="L3" s="232"/>
      <c r="M3" s="232"/>
      <c r="N3" s="232"/>
      <c r="O3" s="232"/>
      <c r="P3" s="234"/>
      <c r="Q3" s="232"/>
      <c r="R3" s="232"/>
      <c r="S3" s="232"/>
      <c r="T3" s="232"/>
      <c r="U3" s="232"/>
      <c r="V3" s="232"/>
      <c r="W3" s="231">
        <v>150</v>
      </c>
      <c r="X3" s="232"/>
      <c r="Y3" s="232"/>
      <c r="Z3" s="232"/>
      <c r="AA3" s="232"/>
      <c r="AB3" s="232"/>
      <c r="AC3" s="232"/>
      <c r="AD3" s="232"/>
      <c r="AE3" s="233"/>
      <c r="AF3" s="232"/>
      <c r="AG3" s="232"/>
      <c r="AH3" s="232"/>
      <c r="AI3" s="232"/>
      <c r="AJ3" s="234"/>
      <c r="AK3" s="232"/>
      <c r="AL3" s="232"/>
      <c r="AM3" s="232"/>
      <c r="AN3" s="232"/>
      <c r="AO3" s="232"/>
      <c r="AP3" s="232"/>
      <c r="AQ3" s="231">
        <v>150</v>
      </c>
      <c r="AR3" s="232"/>
      <c r="AS3" s="232"/>
      <c r="AT3" s="232"/>
      <c r="AU3" s="232"/>
      <c r="AV3" s="232"/>
      <c r="AW3" s="232"/>
      <c r="AX3" s="232"/>
      <c r="AY3" s="233"/>
      <c r="AZ3" s="232"/>
      <c r="BA3" s="232"/>
      <c r="BB3" s="232"/>
      <c r="BC3" s="232"/>
      <c r="BD3" s="234"/>
      <c r="BE3" s="232"/>
      <c r="BF3" s="232"/>
      <c r="BG3" s="232"/>
      <c r="BH3" s="232"/>
      <c r="BI3" s="232"/>
      <c r="BJ3" s="232"/>
      <c r="BK3" s="235">
        <v>150</v>
      </c>
      <c r="BL3" s="232"/>
      <c r="BM3" s="232"/>
      <c r="BN3" s="232"/>
      <c r="BO3" s="232"/>
      <c r="BP3" s="232"/>
      <c r="BQ3" s="232"/>
      <c r="BR3" s="232"/>
      <c r="BS3" s="233"/>
      <c r="BT3" s="232"/>
      <c r="BU3" s="232"/>
      <c r="BV3" s="232"/>
      <c r="BW3" s="232"/>
      <c r="BX3" s="234"/>
      <c r="BY3" s="232"/>
      <c r="BZ3" s="232"/>
      <c r="CA3" s="232"/>
      <c r="CB3" s="232"/>
      <c r="CC3" s="232"/>
      <c r="CD3" s="232"/>
      <c r="CE3" s="231">
        <v>150</v>
      </c>
      <c r="CF3" s="232"/>
      <c r="CG3" s="232"/>
      <c r="CH3" s="232"/>
      <c r="CI3" s="232"/>
      <c r="CJ3" s="232"/>
      <c r="CK3" s="232"/>
      <c r="CL3" s="232"/>
      <c r="CM3" s="233"/>
      <c r="CN3" s="232"/>
      <c r="CO3" s="232"/>
      <c r="CP3" s="232"/>
      <c r="CQ3" s="232"/>
      <c r="CR3" s="234"/>
      <c r="CS3" s="232"/>
      <c r="CT3" s="232"/>
      <c r="CU3" s="232"/>
      <c r="CV3" s="232"/>
      <c r="CW3" s="232"/>
      <c r="CX3" s="232"/>
      <c r="CY3" s="231">
        <v>150</v>
      </c>
      <c r="CZ3" s="232"/>
      <c r="DA3" s="232"/>
      <c r="DB3" s="232"/>
      <c r="DC3" s="232"/>
      <c r="DD3" s="232"/>
      <c r="DE3" s="232"/>
      <c r="DF3" s="232"/>
      <c r="DG3" s="233"/>
      <c r="DH3" s="232"/>
      <c r="DI3" s="232"/>
      <c r="DJ3" s="232"/>
      <c r="DK3" s="232"/>
      <c r="DL3" s="234"/>
      <c r="DM3" s="232"/>
      <c r="DN3" s="232"/>
      <c r="DO3" s="232"/>
      <c r="DP3" s="232"/>
      <c r="DQ3" s="232"/>
      <c r="DR3" s="232"/>
      <c r="DS3" s="231">
        <v>150</v>
      </c>
      <c r="DT3" s="232"/>
      <c r="DU3" s="232"/>
      <c r="DV3" s="232"/>
      <c r="DW3" s="232"/>
      <c r="DX3" s="232"/>
      <c r="DY3" s="232"/>
      <c r="DZ3" s="232"/>
      <c r="EA3" s="233"/>
      <c r="EB3" s="232"/>
      <c r="EC3" s="232"/>
      <c r="ED3" s="232"/>
      <c r="EE3" s="232"/>
      <c r="EF3" s="234"/>
      <c r="EG3" s="232"/>
      <c r="EH3" s="232"/>
      <c r="EI3" s="232"/>
      <c r="EJ3" s="232"/>
      <c r="EK3" s="232"/>
      <c r="EL3" s="232"/>
      <c r="EM3" s="231">
        <v>150</v>
      </c>
      <c r="EN3" s="232"/>
      <c r="EO3" s="232"/>
      <c r="EP3" s="232"/>
      <c r="EQ3" s="232"/>
      <c r="ER3" s="232"/>
      <c r="ES3" s="232"/>
      <c r="ET3" s="232"/>
      <c r="EU3" s="233"/>
      <c r="EV3" s="232"/>
      <c r="EW3" s="232"/>
      <c r="EX3" s="232"/>
      <c r="EY3" s="232"/>
      <c r="EZ3" s="234"/>
      <c r="FA3" s="232"/>
      <c r="FB3" s="232"/>
      <c r="FC3" s="232"/>
      <c r="FD3" s="232"/>
      <c r="FE3" s="232"/>
      <c r="FF3" s="232"/>
      <c r="FG3" s="231"/>
      <c r="FH3" s="232"/>
      <c r="FI3" s="232"/>
      <c r="FJ3" s="232"/>
      <c r="FK3" s="232"/>
      <c r="FL3" s="232"/>
      <c r="FM3" s="232"/>
      <c r="FN3" s="232"/>
      <c r="FO3" s="233"/>
      <c r="FP3" s="232"/>
      <c r="FQ3" s="232"/>
      <c r="FR3" s="232"/>
      <c r="FS3" s="232"/>
      <c r="FT3" s="234"/>
      <c r="FU3" s="232"/>
      <c r="FV3" s="232"/>
      <c r="FW3" s="232"/>
      <c r="FX3" s="232"/>
      <c r="FY3" s="232"/>
      <c r="FZ3" s="232"/>
      <c r="GA3" s="231"/>
      <c r="GB3" s="232"/>
      <c r="GC3" s="232"/>
      <c r="GD3" s="232"/>
      <c r="GE3" s="232"/>
      <c r="GF3" s="232"/>
      <c r="GG3" s="232"/>
      <c r="GH3" s="232"/>
      <c r="GI3" s="233"/>
      <c r="GJ3" s="232"/>
      <c r="GK3" s="232"/>
      <c r="GL3" s="232"/>
      <c r="GM3" s="232"/>
      <c r="GN3" s="234"/>
      <c r="GO3" s="232"/>
      <c r="GP3" s="232"/>
      <c r="GQ3" s="232"/>
      <c r="GR3" s="232"/>
      <c r="GS3" s="232"/>
      <c r="GT3" s="232"/>
      <c r="GU3" s="231"/>
      <c r="GV3" s="232"/>
      <c r="GW3" s="232"/>
      <c r="GX3" s="232"/>
      <c r="GY3" s="232"/>
      <c r="GZ3" s="232"/>
      <c r="HA3" s="232"/>
      <c r="HB3" s="232"/>
      <c r="HC3" s="233"/>
      <c r="HD3" s="232"/>
      <c r="HE3" s="232"/>
      <c r="HF3" s="232"/>
      <c r="HG3" s="232"/>
      <c r="HH3" s="234"/>
      <c r="HI3" s="232"/>
      <c r="HJ3" s="232"/>
      <c r="HK3" s="232"/>
      <c r="HL3" s="232"/>
      <c r="HM3" s="232"/>
      <c r="HN3" s="232"/>
      <c r="HO3" s="231"/>
      <c r="HP3" s="232"/>
      <c r="HQ3" s="232"/>
      <c r="HR3" s="232"/>
      <c r="HS3" s="232"/>
      <c r="HT3" s="232"/>
      <c r="HU3" s="232"/>
      <c r="HV3" s="232"/>
      <c r="HW3" s="233"/>
      <c r="HX3" s="232"/>
      <c r="HY3" s="232"/>
      <c r="HZ3" s="232"/>
      <c r="IA3" s="232"/>
      <c r="IB3" s="234"/>
      <c r="IC3" s="232"/>
      <c r="ID3" s="232"/>
      <c r="IE3" s="232"/>
      <c r="IF3" s="232"/>
      <c r="IG3" s="232"/>
      <c r="IH3" s="232"/>
      <c r="II3" s="231"/>
      <c r="IJ3" s="232"/>
      <c r="IK3" s="232"/>
      <c r="IL3" s="232"/>
      <c r="IM3" s="232"/>
      <c r="IN3" s="232"/>
      <c r="IO3" s="232"/>
      <c r="IP3" s="232"/>
      <c r="IQ3" s="233"/>
      <c r="IR3" s="232"/>
      <c r="IS3" s="232"/>
      <c r="IT3" s="232"/>
      <c r="IU3" s="232"/>
      <c r="IV3" s="234"/>
      <c r="IW3" s="232"/>
      <c r="IX3" s="232"/>
      <c r="IY3" s="232"/>
      <c r="IZ3" s="232"/>
      <c r="JA3" s="232"/>
      <c r="JB3" s="232"/>
    </row>
    <row r="4" spans="1:262" s="242" customFormat="1" ht="13.5" customHeight="1">
      <c r="A4" s="160" t="s">
        <v>22</v>
      </c>
      <c r="B4" s="236"/>
      <c r="C4" s="237">
        <v>7144884</v>
      </c>
      <c r="D4" s="238"/>
      <c r="E4" s="238"/>
      <c r="F4" s="238"/>
      <c r="G4" s="238"/>
      <c r="H4" s="238"/>
      <c r="I4" s="238"/>
      <c r="J4" s="238"/>
      <c r="K4" s="239"/>
      <c r="L4" s="238"/>
      <c r="M4" s="238"/>
      <c r="N4" s="238"/>
      <c r="O4" s="238"/>
      <c r="P4" s="240"/>
      <c r="Q4" s="238"/>
      <c r="R4" s="238"/>
      <c r="S4" s="238"/>
      <c r="T4" s="238"/>
      <c r="U4" s="238"/>
      <c r="V4" s="238"/>
      <c r="W4" s="237">
        <v>7199440</v>
      </c>
      <c r="X4" s="238"/>
      <c r="Y4" s="238"/>
      <c r="Z4" s="238"/>
      <c r="AA4" s="238"/>
      <c r="AB4" s="238"/>
      <c r="AC4" s="238"/>
      <c r="AD4" s="238"/>
      <c r="AE4" s="239"/>
      <c r="AF4" s="238"/>
      <c r="AG4" s="238"/>
      <c r="AH4" s="238"/>
      <c r="AI4" s="238"/>
      <c r="AJ4" s="240"/>
      <c r="AK4" s="238"/>
      <c r="AL4" s="238"/>
      <c r="AM4" s="238"/>
      <c r="AN4" s="238"/>
      <c r="AO4" s="238"/>
      <c r="AP4" s="238"/>
      <c r="AQ4" s="237">
        <v>7199440</v>
      </c>
      <c r="AR4" s="238"/>
      <c r="AS4" s="238"/>
      <c r="AT4" s="238"/>
      <c r="AU4" s="238"/>
      <c r="AV4" s="238"/>
      <c r="AW4" s="238"/>
      <c r="AX4" s="238"/>
      <c r="AY4" s="239"/>
      <c r="AZ4" s="238"/>
      <c r="BA4" s="238"/>
      <c r="BB4" s="238"/>
      <c r="BC4" s="238"/>
      <c r="BD4" s="240"/>
      <c r="BE4" s="238"/>
      <c r="BF4" s="238"/>
      <c r="BG4" s="238"/>
      <c r="BH4" s="238"/>
      <c r="BI4" s="238"/>
      <c r="BJ4" s="238"/>
      <c r="BK4" s="241">
        <v>7570637</v>
      </c>
      <c r="BL4" s="238"/>
      <c r="BM4" s="238"/>
      <c r="BN4" s="238"/>
      <c r="BO4" s="238"/>
      <c r="BP4" s="238"/>
      <c r="BQ4" s="238"/>
      <c r="BR4" s="238"/>
      <c r="BS4" s="239"/>
      <c r="BT4" s="238"/>
      <c r="BU4" s="238"/>
      <c r="BV4" s="238"/>
      <c r="BW4" s="238"/>
      <c r="BX4" s="240"/>
      <c r="BY4" s="238"/>
      <c r="BZ4" s="238"/>
      <c r="CA4" s="238"/>
      <c r="CB4" s="238"/>
      <c r="CC4" s="238"/>
      <c r="CD4" s="238"/>
      <c r="CE4" s="237">
        <v>7720796</v>
      </c>
      <c r="CF4" s="238"/>
      <c r="CG4" s="238"/>
      <c r="CH4" s="238"/>
      <c r="CI4" s="238"/>
      <c r="CJ4" s="238"/>
      <c r="CK4" s="238"/>
      <c r="CL4" s="238"/>
      <c r="CM4" s="239"/>
      <c r="CN4" s="238"/>
      <c r="CO4" s="238"/>
      <c r="CP4" s="238"/>
      <c r="CQ4" s="238"/>
      <c r="CR4" s="240"/>
      <c r="CS4" s="238"/>
      <c r="CT4" s="238"/>
      <c r="CU4" s="238"/>
      <c r="CV4" s="238"/>
      <c r="CW4" s="238"/>
      <c r="CX4" s="238"/>
      <c r="CY4" s="237">
        <v>7767552</v>
      </c>
      <c r="CZ4" s="238"/>
      <c r="DA4" s="238"/>
      <c r="DB4" s="238"/>
      <c r="DC4" s="238"/>
      <c r="DD4" s="238"/>
      <c r="DE4" s="238"/>
      <c r="DF4" s="238"/>
      <c r="DG4" s="239"/>
      <c r="DH4" s="238"/>
      <c r="DI4" s="238"/>
      <c r="DJ4" s="238"/>
      <c r="DK4" s="238"/>
      <c r="DL4" s="240"/>
      <c r="DM4" s="238"/>
      <c r="DN4" s="238"/>
      <c r="DO4" s="238"/>
      <c r="DP4" s="238"/>
      <c r="DQ4" s="238"/>
      <c r="DR4" s="238"/>
      <c r="DS4" s="237">
        <v>8008776</v>
      </c>
      <c r="DT4" s="238"/>
      <c r="DU4" s="238"/>
      <c r="DV4" s="238"/>
      <c r="DW4" s="238"/>
      <c r="DX4" s="238"/>
      <c r="DY4" s="238"/>
      <c r="DZ4" s="238"/>
      <c r="EA4" s="239"/>
      <c r="EB4" s="238"/>
      <c r="EC4" s="238"/>
      <c r="ED4" s="238"/>
      <c r="EE4" s="238"/>
      <c r="EF4" s="240"/>
      <c r="EG4" s="238"/>
      <c r="EH4" s="238"/>
      <c r="EI4" s="238"/>
      <c r="EJ4" s="238"/>
      <c r="EK4" s="238"/>
      <c r="EL4" s="238"/>
      <c r="EM4" s="237">
        <v>8167709</v>
      </c>
      <c r="EN4" s="238"/>
      <c r="EO4" s="238"/>
      <c r="EP4" s="238"/>
      <c r="EQ4" s="238"/>
      <c r="ER4" s="238"/>
      <c r="ES4" s="238"/>
      <c r="ET4" s="238"/>
      <c r="EU4" s="239"/>
      <c r="EV4" s="238"/>
      <c r="EW4" s="238"/>
      <c r="EX4" s="238"/>
      <c r="EY4" s="238"/>
      <c r="EZ4" s="240"/>
      <c r="FA4" s="238"/>
      <c r="FB4" s="238"/>
      <c r="FC4" s="238"/>
      <c r="FD4" s="238"/>
      <c r="FE4" s="238"/>
      <c r="FF4" s="238"/>
      <c r="FG4" s="237"/>
      <c r="FH4" s="238"/>
      <c r="FI4" s="238"/>
      <c r="FJ4" s="238"/>
      <c r="FK4" s="238"/>
      <c r="FL4" s="238"/>
      <c r="FM4" s="238"/>
      <c r="FN4" s="238"/>
      <c r="FO4" s="239"/>
      <c r="FP4" s="238"/>
      <c r="FQ4" s="238"/>
      <c r="FR4" s="238"/>
      <c r="FS4" s="238"/>
      <c r="FT4" s="240"/>
      <c r="FU4" s="238"/>
      <c r="FV4" s="238"/>
      <c r="FW4" s="238"/>
      <c r="FX4" s="238"/>
      <c r="FY4" s="238"/>
      <c r="FZ4" s="238"/>
      <c r="GA4" s="237"/>
      <c r="GB4" s="238"/>
      <c r="GC4" s="238"/>
      <c r="GD4" s="238"/>
      <c r="GE4" s="238"/>
      <c r="GF4" s="238"/>
      <c r="GG4" s="238"/>
      <c r="GH4" s="238"/>
      <c r="GI4" s="239"/>
      <c r="GJ4" s="238"/>
      <c r="GK4" s="238"/>
      <c r="GL4" s="238"/>
      <c r="GM4" s="238"/>
      <c r="GN4" s="240"/>
      <c r="GO4" s="238"/>
      <c r="GP4" s="238"/>
      <c r="GQ4" s="238"/>
      <c r="GR4" s="238"/>
      <c r="GS4" s="238"/>
      <c r="GT4" s="238"/>
      <c r="GU4" s="237"/>
      <c r="GV4" s="238"/>
      <c r="GW4" s="238"/>
      <c r="GX4" s="238"/>
      <c r="GY4" s="238"/>
      <c r="GZ4" s="238"/>
      <c r="HA4" s="238"/>
      <c r="HB4" s="238"/>
      <c r="HC4" s="239"/>
      <c r="HD4" s="238"/>
      <c r="HE4" s="238"/>
      <c r="HF4" s="238"/>
      <c r="HG4" s="238"/>
      <c r="HH4" s="240"/>
      <c r="HI4" s="238"/>
      <c r="HJ4" s="238"/>
      <c r="HK4" s="238"/>
      <c r="HL4" s="238"/>
      <c r="HM4" s="238"/>
      <c r="HN4" s="238"/>
      <c r="HO4" s="237"/>
      <c r="HP4" s="238"/>
      <c r="HQ4" s="238"/>
      <c r="HR4" s="238"/>
      <c r="HS4" s="238"/>
      <c r="HT4" s="238"/>
      <c r="HU4" s="238"/>
      <c r="HV4" s="238"/>
      <c r="HW4" s="239"/>
      <c r="HX4" s="238"/>
      <c r="HY4" s="238"/>
      <c r="HZ4" s="238"/>
      <c r="IA4" s="238"/>
      <c r="IB4" s="240"/>
      <c r="IC4" s="238"/>
      <c r="ID4" s="238"/>
      <c r="IE4" s="238"/>
      <c r="IF4" s="238"/>
      <c r="IG4" s="238"/>
      <c r="IH4" s="238"/>
      <c r="II4" s="237"/>
      <c r="IJ4" s="238"/>
      <c r="IK4" s="238"/>
      <c r="IL4" s="238"/>
      <c r="IM4" s="238"/>
      <c r="IN4" s="238"/>
      <c r="IO4" s="238"/>
      <c r="IP4" s="238"/>
      <c r="IQ4" s="239"/>
      <c r="IR4" s="238"/>
      <c r="IS4" s="238"/>
      <c r="IT4" s="238"/>
      <c r="IU4" s="238"/>
      <c r="IV4" s="240"/>
      <c r="IW4" s="238"/>
      <c r="IX4" s="238"/>
      <c r="IY4" s="238"/>
      <c r="IZ4" s="238"/>
      <c r="JA4" s="238"/>
      <c r="JB4" s="238"/>
    </row>
    <row r="5" spans="1:262" s="242" customFormat="1" ht="13.5" customHeight="1">
      <c r="A5" s="160" t="s">
        <v>23</v>
      </c>
      <c r="B5" s="236"/>
      <c r="C5" s="237">
        <v>6623987</v>
      </c>
      <c r="D5" s="238"/>
      <c r="E5" s="238"/>
      <c r="F5" s="238"/>
      <c r="G5" s="238"/>
      <c r="H5" s="238"/>
      <c r="I5" s="238"/>
      <c r="J5" s="238"/>
      <c r="K5" s="239"/>
      <c r="L5" s="238"/>
      <c r="M5" s="238"/>
      <c r="N5" s="238"/>
      <c r="O5" s="238"/>
      <c r="P5" s="240"/>
      <c r="Q5" s="238"/>
      <c r="R5" s="238"/>
      <c r="S5" s="238"/>
      <c r="T5" s="238"/>
      <c r="U5" s="238"/>
      <c r="V5" s="238"/>
      <c r="W5" s="237">
        <v>6562149</v>
      </c>
      <c r="X5" s="238"/>
      <c r="Y5" s="238"/>
      <c r="Z5" s="238"/>
      <c r="AA5" s="238"/>
      <c r="AB5" s="238"/>
      <c r="AC5" s="238"/>
      <c r="AD5" s="238"/>
      <c r="AE5" s="239"/>
      <c r="AF5" s="238"/>
      <c r="AG5" s="238"/>
      <c r="AH5" s="238"/>
      <c r="AI5" s="238"/>
      <c r="AJ5" s="240"/>
      <c r="AK5" s="238"/>
      <c r="AL5" s="238"/>
      <c r="AM5" s="238"/>
      <c r="AN5" s="238"/>
      <c r="AO5" s="238"/>
      <c r="AP5" s="238"/>
      <c r="AQ5" s="237">
        <v>6652005</v>
      </c>
      <c r="AR5" s="238"/>
      <c r="AS5" s="238"/>
      <c r="AT5" s="238"/>
      <c r="AU5" s="238"/>
      <c r="AV5" s="238"/>
      <c r="AW5" s="238"/>
      <c r="AX5" s="238"/>
      <c r="AY5" s="239"/>
      <c r="AZ5" s="238"/>
      <c r="BA5" s="238"/>
      <c r="BB5" s="238"/>
      <c r="BC5" s="238"/>
      <c r="BD5" s="240"/>
      <c r="BE5" s="238"/>
      <c r="BF5" s="238"/>
      <c r="BG5" s="238"/>
      <c r="BH5" s="238"/>
      <c r="BI5" s="238"/>
      <c r="BJ5" s="238"/>
      <c r="BK5" s="241">
        <v>6936801</v>
      </c>
      <c r="BL5" s="238"/>
      <c r="BM5" s="238"/>
      <c r="BN5" s="238"/>
      <c r="BO5" s="238"/>
      <c r="BP5" s="238"/>
      <c r="BQ5" s="238"/>
      <c r="BR5" s="238"/>
      <c r="BS5" s="239"/>
      <c r="BT5" s="238"/>
      <c r="BU5" s="238"/>
      <c r="BV5" s="238"/>
      <c r="BW5" s="238"/>
      <c r="BX5" s="240"/>
      <c r="BY5" s="238"/>
      <c r="BZ5" s="238"/>
      <c r="CA5" s="238"/>
      <c r="CB5" s="238"/>
      <c r="CC5" s="238"/>
      <c r="CD5" s="238"/>
      <c r="CE5" s="237">
        <v>7032077</v>
      </c>
      <c r="CF5" s="238"/>
      <c r="CG5" s="238"/>
      <c r="CH5" s="238"/>
      <c r="CI5" s="238"/>
      <c r="CJ5" s="238"/>
      <c r="CK5" s="238"/>
      <c r="CL5" s="238"/>
      <c r="CM5" s="239"/>
      <c r="CN5" s="238"/>
      <c r="CO5" s="238"/>
      <c r="CP5" s="238"/>
      <c r="CQ5" s="238"/>
      <c r="CR5" s="240"/>
      <c r="CS5" s="238"/>
      <c r="CT5" s="238"/>
      <c r="CU5" s="238"/>
      <c r="CV5" s="238"/>
      <c r="CW5" s="238"/>
      <c r="CX5" s="238"/>
      <c r="CY5" s="237">
        <v>6929855</v>
      </c>
      <c r="CZ5" s="238"/>
      <c r="DA5" s="238"/>
      <c r="DB5" s="238"/>
      <c r="DC5" s="238"/>
      <c r="DD5" s="238"/>
      <c r="DE5" s="238"/>
      <c r="DF5" s="238"/>
      <c r="DG5" s="239"/>
      <c r="DH5" s="238"/>
      <c r="DI5" s="238"/>
      <c r="DJ5" s="238"/>
      <c r="DK5" s="238"/>
      <c r="DL5" s="240"/>
      <c r="DM5" s="238"/>
      <c r="DN5" s="238"/>
      <c r="DO5" s="238"/>
      <c r="DP5" s="238"/>
      <c r="DQ5" s="238"/>
      <c r="DR5" s="238"/>
      <c r="DS5" s="237">
        <v>7157498</v>
      </c>
      <c r="DT5" s="238"/>
      <c r="DU5" s="238"/>
      <c r="DV5" s="238"/>
      <c r="DW5" s="238"/>
      <c r="DX5" s="238"/>
      <c r="DY5" s="238"/>
      <c r="DZ5" s="238"/>
      <c r="EA5" s="239"/>
      <c r="EB5" s="238"/>
      <c r="EC5" s="238"/>
      <c r="ED5" s="238"/>
      <c r="EE5" s="238"/>
      <c r="EF5" s="240"/>
      <c r="EG5" s="238"/>
      <c r="EH5" s="238"/>
      <c r="EI5" s="238"/>
      <c r="EJ5" s="238"/>
      <c r="EK5" s="238"/>
      <c r="EL5" s="238"/>
      <c r="EM5" s="237">
        <v>7218633</v>
      </c>
      <c r="EN5" s="238"/>
      <c r="EO5" s="238"/>
      <c r="EP5" s="238"/>
      <c r="EQ5" s="238"/>
      <c r="ER5" s="238"/>
      <c r="ES5" s="238"/>
      <c r="ET5" s="238"/>
      <c r="EU5" s="239"/>
      <c r="EV5" s="238"/>
      <c r="EW5" s="238"/>
      <c r="EX5" s="238"/>
      <c r="EY5" s="238"/>
      <c r="EZ5" s="240"/>
      <c r="FA5" s="238"/>
      <c r="FB5" s="238"/>
      <c r="FC5" s="238"/>
      <c r="FD5" s="238"/>
      <c r="FE5" s="238"/>
      <c r="FF5" s="238"/>
      <c r="FG5" s="237"/>
      <c r="FH5" s="238"/>
      <c r="FI5" s="238"/>
      <c r="FJ5" s="238"/>
      <c r="FK5" s="238"/>
      <c r="FL5" s="238"/>
      <c r="FM5" s="238"/>
      <c r="FN5" s="238"/>
      <c r="FO5" s="239"/>
      <c r="FP5" s="238"/>
      <c r="FQ5" s="238"/>
      <c r="FR5" s="238"/>
      <c r="FS5" s="238"/>
      <c r="FT5" s="240"/>
      <c r="FU5" s="238"/>
      <c r="FV5" s="238"/>
      <c r="FW5" s="238"/>
      <c r="FX5" s="238"/>
      <c r="FY5" s="238"/>
      <c r="FZ5" s="238"/>
      <c r="GA5" s="237"/>
      <c r="GB5" s="238"/>
      <c r="GC5" s="238"/>
      <c r="GD5" s="238"/>
      <c r="GE5" s="238"/>
      <c r="GF5" s="238"/>
      <c r="GG5" s="238"/>
      <c r="GH5" s="238"/>
      <c r="GI5" s="239"/>
      <c r="GJ5" s="238"/>
      <c r="GK5" s="238"/>
      <c r="GL5" s="238"/>
      <c r="GM5" s="238"/>
      <c r="GN5" s="240"/>
      <c r="GO5" s="238"/>
      <c r="GP5" s="238"/>
      <c r="GQ5" s="238"/>
      <c r="GR5" s="238"/>
      <c r="GS5" s="238"/>
      <c r="GT5" s="238"/>
      <c r="GU5" s="237"/>
      <c r="GV5" s="238"/>
      <c r="GW5" s="238"/>
      <c r="GX5" s="238"/>
      <c r="GY5" s="238"/>
      <c r="GZ5" s="238"/>
      <c r="HA5" s="238"/>
      <c r="HB5" s="238"/>
      <c r="HC5" s="239"/>
      <c r="HD5" s="238"/>
      <c r="HE5" s="238"/>
      <c r="HF5" s="238"/>
      <c r="HG5" s="238"/>
      <c r="HH5" s="240"/>
      <c r="HI5" s="238"/>
      <c r="HJ5" s="238"/>
      <c r="HK5" s="238"/>
      <c r="HL5" s="238"/>
      <c r="HM5" s="238"/>
      <c r="HN5" s="238"/>
      <c r="HO5" s="237"/>
      <c r="HP5" s="238"/>
      <c r="HQ5" s="238"/>
      <c r="HR5" s="238"/>
      <c r="HS5" s="238"/>
      <c r="HT5" s="238"/>
      <c r="HU5" s="238"/>
      <c r="HV5" s="238"/>
      <c r="HW5" s="239"/>
      <c r="HX5" s="238"/>
      <c r="HY5" s="238"/>
      <c r="HZ5" s="238"/>
      <c r="IA5" s="238"/>
      <c r="IB5" s="240"/>
      <c r="IC5" s="238"/>
      <c r="ID5" s="238"/>
      <c r="IE5" s="238"/>
      <c r="IF5" s="238"/>
      <c r="IG5" s="238"/>
      <c r="IH5" s="238"/>
      <c r="II5" s="237"/>
      <c r="IJ5" s="238"/>
      <c r="IK5" s="238"/>
      <c r="IL5" s="238"/>
      <c r="IM5" s="238"/>
      <c r="IN5" s="238"/>
      <c r="IO5" s="238"/>
      <c r="IP5" s="238"/>
      <c r="IQ5" s="239"/>
      <c r="IR5" s="238"/>
      <c r="IS5" s="238"/>
      <c r="IT5" s="238"/>
      <c r="IU5" s="238"/>
      <c r="IV5" s="240"/>
      <c r="IW5" s="238"/>
      <c r="IX5" s="238"/>
      <c r="IY5" s="238"/>
      <c r="IZ5" s="238"/>
      <c r="JA5" s="238"/>
      <c r="JB5" s="238"/>
    </row>
    <row r="6" spans="1:262" s="207" customFormat="1" ht="13.5" customHeight="1">
      <c r="A6" s="161" t="s">
        <v>60</v>
      </c>
      <c r="B6" s="243"/>
      <c r="C6" s="244">
        <v>0.92700000000000005</v>
      </c>
      <c r="D6" s="245"/>
      <c r="E6" s="245"/>
      <c r="F6" s="245"/>
      <c r="G6" s="245"/>
      <c r="H6" s="245"/>
      <c r="I6" s="245"/>
      <c r="J6" s="245"/>
      <c r="K6" s="246"/>
      <c r="L6" s="245"/>
      <c r="M6" s="245"/>
      <c r="N6" s="245"/>
      <c r="O6" s="245"/>
      <c r="P6" s="247"/>
      <c r="Q6" s="245"/>
      <c r="R6" s="245"/>
      <c r="S6" s="245"/>
      <c r="T6" s="245"/>
      <c r="U6" s="245"/>
      <c r="V6" s="245"/>
      <c r="W6" s="248">
        <v>0.91100000000000003</v>
      </c>
      <c r="X6" s="245"/>
      <c r="Y6" s="245"/>
      <c r="Z6" s="245"/>
      <c r="AA6" s="245"/>
      <c r="AB6" s="245"/>
      <c r="AC6" s="245"/>
      <c r="AD6" s="245"/>
      <c r="AE6" s="246"/>
      <c r="AF6" s="245"/>
      <c r="AG6" s="245"/>
      <c r="AH6" s="245"/>
      <c r="AI6" s="245"/>
      <c r="AJ6" s="247"/>
      <c r="AK6" s="245"/>
      <c r="AL6" s="245"/>
      <c r="AM6" s="245"/>
      <c r="AN6" s="245"/>
      <c r="AO6" s="245"/>
      <c r="AP6" s="245"/>
      <c r="AQ6" s="249">
        <v>0.92396144700143346</v>
      </c>
      <c r="AR6" s="245"/>
      <c r="AS6" s="245"/>
      <c r="AT6" s="245"/>
      <c r="AU6" s="245"/>
      <c r="AV6" s="245"/>
      <c r="AW6" s="245"/>
      <c r="AX6" s="245"/>
      <c r="AY6" s="246"/>
      <c r="AZ6" s="245"/>
      <c r="BA6" s="245"/>
      <c r="BB6" s="245"/>
      <c r="BC6" s="245"/>
      <c r="BD6" s="247"/>
      <c r="BE6" s="245"/>
      <c r="BF6" s="245"/>
      <c r="BG6" s="245"/>
      <c r="BH6" s="245"/>
      <c r="BI6" s="245"/>
      <c r="BJ6" s="245"/>
      <c r="BK6" s="250">
        <v>0.91627705832415418</v>
      </c>
      <c r="BL6" s="245"/>
      <c r="BM6" s="245"/>
      <c r="BN6" s="245"/>
      <c r="BO6" s="245"/>
      <c r="BP6" s="245"/>
      <c r="BQ6" s="245"/>
      <c r="BR6" s="245"/>
      <c r="BS6" s="246"/>
      <c r="BT6" s="245"/>
      <c r="BU6" s="245"/>
      <c r="BV6" s="245"/>
      <c r="BW6" s="245"/>
      <c r="BX6" s="247"/>
      <c r="BY6" s="245"/>
      <c r="BZ6" s="245"/>
      <c r="CA6" s="245"/>
      <c r="CB6" s="245"/>
      <c r="CC6" s="245"/>
      <c r="CD6" s="245"/>
      <c r="CE6" s="244" t="s">
        <v>1319</v>
      </c>
      <c r="CF6" s="245"/>
      <c r="CG6" s="245"/>
      <c r="CH6" s="245"/>
      <c r="CI6" s="245"/>
      <c r="CJ6" s="245"/>
      <c r="CK6" s="245"/>
      <c r="CL6" s="245"/>
      <c r="CM6" s="246"/>
      <c r="CN6" s="245"/>
      <c r="CO6" s="245"/>
      <c r="CP6" s="245"/>
      <c r="CQ6" s="245"/>
      <c r="CR6" s="247"/>
      <c r="CS6" s="245"/>
      <c r="CT6" s="245"/>
      <c r="CU6" s="245"/>
      <c r="CV6" s="245"/>
      <c r="CW6" s="245"/>
      <c r="CX6" s="245"/>
      <c r="CY6" s="244">
        <v>0.89200000000000002</v>
      </c>
      <c r="CZ6" s="245"/>
      <c r="DA6" s="245"/>
      <c r="DB6" s="245"/>
      <c r="DC6" s="245"/>
      <c r="DD6" s="245"/>
      <c r="DE6" s="245"/>
      <c r="DF6" s="245"/>
      <c r="DG6" s="246"/>
      <c r="DH6" s="245"/>
      <c r="DI6" s="245"/>
      <c r="DJ6" s="245"/>
      <c r="DK6" s="245"/>
      <c r="DL6" s="247"/>
      <c r="DM6" s="245"/>
      <c r="DN6" s="245"/>
      <c r="DO6" s="245"/>
      <c r="DP6" s="245"/>
      <c r="DQ6" s="245"/>
      <c r="DR6" s="245"/>
      <c r="DS6" s="244">
        <v>0.89370685358162094</v>
      </c>
      <c r="DT6" s="245"/>
      <c r="DU6" s="245"/>
      <c r="DV6" s="245"/>
      <c r="DW6" s="245"/>
      <c r="DX6" s="245"/>
      <c r="DY6" s="245"/>
      <c r="DZ6" s="245"/>
      <c r="EA6" s="246"/>
      <c r="EB6" s="245"/>
      <c r="EC6" s="245"/>
      <c r="ED6" s="245"/>
      <c r="EE6" s="245"/>
      <c r="EF6" s="247"/>
      <c r="EG6" s="245"/>
      <c r="EH6" s="245"/>
      <c r="EI6" s="245"/>
      <c r="EJ6" s="245"/>
      <c r="EK6" s="245"/>
      <c r="EL6" s="245"/>
      <c r="EM6" s="244">
        <v>0.88380144297501295</v>
      </c>
      <c r="EN6" s="245"/>
      <c r="EO6" s="245"/>
      <c r="EP6" s="245"/>
      <c r="EQ6" s="245"/>
      <c r="ER6" s="245"/>
      <c r="ES6" s="245"/>
      <c r="ET6" s="245"/>
      <c r="EU6" s="246"/>
      <c r="EV6" s="245"/>
      <c r="EW6" s="245"/>
      <c r="EX6" s="245"/>
      <c r="EY6" s="245"/>
      <c r="EZ6" s="247"/>
      <c r="FA6" s="245"/>
      <c r="FB6" s="245"/>
      <c r="FC6" s="245"/>
      <c r="FD6" s="245"/>
      <c r="FE6" s="245"/>
      <c r="FF6" s="245"/>
      <c r="FG6" s="244"/>
      <c r="FH6" s="245"/>
      <c r="FI6" s="245"/>
      <c r="FJ6" s="245"/>
      <c r="FK6" s="245"/>
      <c r="FL6" s="245"/>
      <c r="FM6" s="245"/>
      <c r="FN6" s="245"/>
      <c r="FO6" s="246"/>
      <c r="FP6" s="245"/>
      <c r="FQ6" s="245"/>
      <c r="FR6" s="245"/>
      <c r="FS6" s="245"/>
      <c r="FT6" s="247"/>
      <c r="FU6" s="245"/>
      <c r="FV6" s="245"/>
      <c r="FW6" s="245"/>
      <c r="FX6" s="245"/>
      <c r="FY6" s="245"/>
      <c r="FZ6" s="245"/>
      <c r="GA6" s="244"/>
      <c r="GB6" s="245"/>
      <c r="GC6" s="245"/>
      <c r="GD6" s="245"/>
      <c r="GE6" s="245"/>
      <c r="GF6" s="245"/>
      <c r="GG6" s="245"/>
      <c r="GH6" s="245"/>
      <c r="GI6" s="246"/>
      <c r="GJ6" s="245"/>
      <c r="GK6" s="245"/>
      <c r="GL6" s="245"/>
      <c r="GM6" s="245"/>
      <c r="GN6" s="247"/>
      <c r="GO6" s="245"/>
      <c r="GP6" s="245"/>
      <c r="GQ6" s="245"/>
      <c r="GR6" s="245"/>
      <c r="GS6" s="245"/>
      <c r="GT6" s="245"/>
      <c r="GU6" s="244"/>
      <c r="GV6" s="245"/>
      <c r="GW6" s="245"/>
      <c r="GX6" s="245"/>
      <c r="GY6" s="245"/>
      <c r="GZ6" s="245"/>
      <c r="HA6" s="245"/>
      <c r="HB6" s="245"/>
      <c r="HC6" s="246"/>
      <c r="HD6" s="245"/>
      <c r="HE6" s="245"/>
      <c r="HF6" s="245"/>
      <c r="HG6" s="245"/>
      <c r="HH6" s="247"/>
      <c r="HI6" s="245"/>
      <c r="HJ6" s="245"/>
      <c r="HK6" s="245"/>
      <c r="HL6" s="245"/>
      <c r="HM6" s="245"/>
      <c r="HN6" s="245"/>
      <c r="HO6" s="244"/>
      <c r="HP6" s="245"/>
      <c r="HQ6" s="245"/>
      <c r="HR6" s="245"/>
      <c r="HS6" s="245"/>
      <c r="HT6" s="245"/>
      <c r="HU6" s="245"/>
      <c r="HV6" s="245"/>
      <c r="HW6" s="246"/>
      <c r="HX6" s="245"/>
      <c r="HY6" s="245"/>
      <c r="HZ6" s="245"/>
      <c r="IA6" s="245"/>
      <c r="IB6" s="247"/>
      <c r="IC6" s="245"/>
      <c r="ID6" s="245"/>
      <c r="IE6" s="245"/>
      <c r="IF6" s="245"/>
      <c r="IG6" s="245"/>
      <c r="IH6" s="245"/>
      <c r="II6" s="244"/>
      <c r="IJ6" s="245"/>
      <c r="IK6" s="245"/>
      <c r="IL6" s="245"/>
      <c r="IM6" s="245"/>
      <c r="IN6" s="245"/>
      <c r="IO6" s="245"/>
      <c r="IP6" s="245"/>
      <c r="IQ6" s="246"/>
      <c r="IR6" s="245"/>
      <c r="IS6" s="245"/>
      <c r="IT6" s="245"/>
      <c r="IU6" s="245"/>
      <c r="IV6" s="247"/>
      <c r="IW6" s="245"/>
      <c r="IX6" s="245"/>
      <c r="IY6" s="245"/>
      <c r="IZ6" s="245"/>
      <c r="JA6" s="245"/>
      <c r="JB6" s="245"/>
    </row>
    <row r="7" spans="1:262" s="242" customFormat="1" ht="13.5" customHeight="1">
      <c r="A7" s="160" t="s">
        <v>24</v>
      </c>
      <c r="B7" s="236"/>
      <c r="C7" s="237">
        <v>6162160</v>
      </c>
      <c r="D7" s="238"/>
      <c r="E7" s="238"/>
      <c r="F7" s="238"/>
      <c r="G7" s="238"/>
      <c r="H7" s="238"/>
      <c r="I7" s="238"/>
      <c r="J7" s="238"/>
      <c r="K7" s="239"/>
      <c r="L7" s="238"/>
      <c r="M7" s="238"/>
      <c r="N7" s="238"/>
      <c r="O7" s="238"/>
      <c r="P7" s="240"/>
      <c r="Q7" s="238"/>
      <c r="R7" s="238"/>
      <c r="S7" s="238"/>
      <c r="T7" s="238"/>
      <c r="U7" s="238"/>
      <c r="V7" s="238"/>
      <c r="W7" s="237">
        <v>6072051</v>
      </c>
      <c r="X7" s="238"/>
      <c r="Y7" s="238"/>
      <c r="Z7" s="238"/>
      <c r="AA7" s="238"/>
      <c r="AB7" s="238"/>
      <c r="AC7" s="238"/>
      <c r="AD7" s="238"/>
      <c r="AE7" s="239"/>
      <c r="AF7" s="238"/>
      <c r="AG7" s="238"/>
      <c r="AH7" s="238"/>
      <c r="AI7" s="238"/>
      <c r="AJ7" s="240"/>
      <c r="AK7" s="238"/>
      <c r="AL7" s="238"/>
      <c r="AM7" s="238"/>
      <c r="AN7" s="238"/>
      <c r="AO7" s="238"/>
      <c r="AP7" s="238"/>
      <c r="AQ7" s="237">
        <v>6214074</v>
      </c>
      <c r="AR7" s="238"/>
      <c r="AS7" s="238"/>
      <c r="AT7" s="238"/>
      <c r="AU7" s="238"/>
      <c r="AV7" s="238"/>
      <c r="AW7" s="238"/>
      <c r="AX7" s="238"/>
      <c r="AY7" s="239"/>
      <c r="AZ7" s="238"/>
      <c r="BA7" s="238"/>
      <c r="BB7" s="238"/>
      <c r="BC7" s="238"/>
      <c r="BD7" s="240"/>
      <c r="BE7" s="238"/>
      <c r="BF7" s="238"/>
      <c r="BG7" s="238"/>
      <c r="BH7" s="238"/>
      <c r="BI7" s="238"/>
      <c r="BJ7" s="238"/>
      <c r="BK7" s="241">
        <v>6572189</v>
      </c>
      <c r="BL7" s="238"/>
      <c r="BM7" s="238"/>
      <c r="BN7" s="238"/>
      <c r="BO7" s="238"/>
      <c r="BP7" s="238"/>
      <c r="BQ7" s="238"/>
      <c r="BR7" s="238"/>
      <c r="BS7" s="239"/>
      <c r="BT7" s="238"/>
      <c r="BU7" s="238"/>
      <c r="BV7" s="238"/>
      <c r="BW7" s="238"/>
      <c r="BX7" s="240"/>
      <c r="BY7" s="238"/>
      <c r="BZ7" s="238"/>
      <c r="CA7" s="238"/>
      <c r="CB7" s="238"/>
      <c r="CC7" s="238"/>
      <c r="CD7" s="238"/>
      <c r="CE7" s="237">
        <v>6671360</v>
      </c>
      <c r="CF7" s="238"/>
      <c r="CG7" s="238"/>
      <c r="CH7" s="238"/>
      <c r="CI7" s="238"/>
      <c r="CJ7" s="238"/>
      <c r="CK7" s="238"/>
      <c r="CL7" s="238"/>
      <c r="CM7" s="239"/>
      <c r="CN7" s="238"/>
      <c r="CO7" s="238"/>
      <c r="CP7" s="238"/>
      <c r="CQ7" s="238"/>
      <c r="CR7" s="240"/>
      <c r="CS7" s="238"/>
      <c r="CT7" s="238"/>
      <c r="CU7" s="238"/>
      <c r="CV7" s="238"/>
      <c r="CW7" s="238"/>
      <c r="CX7" s="238"/>
      <c r="CY7" s="237">
        <v>6527367</v>
      </c>
      <c r="CZ7" s="238"/>
      <c r="DA7" s="238"/>
      <c r="DB7" s="238"/>
      <c r="DC7" s="238"/>
      <c r="DD7" s="238"/>
      <c r="DE7" s="238"/>
      <c r="DF7" s="238"/>
      <c r="DG7" s="239"/>
      <c r="DH7" s="238"/>
      <c r="DI7" s="238"/>
      <c r="DJ7" s="238"/>
      <c r="DK7" s="238"/>
      <c r="DL7" s="240"/>
      <c r="DM7" s="238"/>
      <c r="DN7" s="238"/>
      <c r="DO7" s="238"/>
      <c r="DP7" s="238"/>
      <c r="DQ7" s="238"/>
      <c r="DR7" s="238"/>
      <c r="DS7" s="237">
        <v>6744547</v>
      </c>
      <c r="DT7" s="238"/>
      <c r="DU7" s="238"/>
      <c r="DV7" s="238"/>
      <c r="DW7" s="238"/>
      <c r="DX7" s="238"/>
      <c r="DY7" s="238"/>
      <c r="DZ7" s="238"/>
      <c r="EA7" s="239"/>
      <c r="EB7" s="238"/>
      <c r="EC7" s="238"/>
      <c r="ED7" s="238"/>
      <c r="EE7" s="238"/>
      <c r="EF7" s="240"/>
      <c r="EG7" s="238"/>
      <c r="EH7" s="238"/>
      <c r="EI7" s="238"/>
      <c r="EJ7" s="238"/>
      <c r="EK7" s="238"/>
      <c r="EL7" s="238"/>
      <c r="EM7" s="237">
        <v>6780538</v>
      </c>
      <c r="EN7" s="238"/>
      <c r="EO7" s="238"/>
      <c r="EP7" s="238"/>
      <c r="EQ7" s="238"/>
      <c r="ER7" s="238"/>
      <c r="ES7" s="238"/>
      <c r="ET7" s="238"/>
      <c r="EU7" s="239"/>
      <c r="EV7" s="238"/>
      <c r="EW7" s="238"/>
      <c r="EX7" s="238"/>
      <c r="EY7" s="238"/>
      <c r="EZ7" s="240"/>
      <c r="FA7" s="238"/>
      <c r="FB7" s="238"/>
      <c r="FC7" s="238"/>
      <c r="FD7" s="238"/>
      <c r="FE7" s="238"/>
      <c r="FF7" s="238"/>
      <c r="FG7" s="237"/>
      <c r="FH7" s="238"/>
      <c r="FI7" s="238"/>
      <c r="FJ7" s="238"/>
      <c r="FK7" s="238"/>
      <c r="FL7" s="238"/>
      <c r="FM7" s="238"/>
      <c r="FN7" s="238"/>
      <c r="FO7" s="239"/>
      <c r="FP7" s="238"/>
      <c r="FQ7" s="238"/>
      <c r="FR7" s="238"/>
      <c r="FS7" s="238"/>
      <c r="FT7" s="240"/>
      <c r="FU7" s="238"/>
      <c r="FV7" s="238"/>
      <c r="FW7" s="238"/>
      <c r="FX7" s="238"/>
      <c r="FY7" s="238"/>
      <c r="FZ7" s="238"/>
      <c r="GA7" s="237"/>
      <c r="GB7" s="238"/>
      <c r="GC7" s="238"/>
      <c r="GD7" s="238"/>
      <c r="GE7" s="238"/>
      <c r="GF7" s="238"/>
      <c r="GG7" s="238"/>
      <c r="GH7" s="238"/>
      <c r="GI7" s="239"/>
      <c r="GJ7" s="238"/>
      <c r="GK7" s="238"/>
      <c r="GL7" s="238"/>
      <c r="GM7" s="238"/>
      <c r="GN7" s="240"/>
      <c r="GO7" s="238"/>
      <c r="GP7" s="238"/>
      <c r="GQ7" s="238"/>
      <c r="GR7" s="238"/>
      <c r="GS7" s="238"/>
      <c r="GT7" s="238"/>
      <c r="GU7" s="237"/>
      <c r="GV7" s="238"/>
      <c r="GW7" s="238"/>
      <c r="GX7" s="238"/>
      <c r="GY7" s="238"/>
      <c r="GZ7" s="238"/>
      <c r="HA7" s="238"/>
      <c r="HB7" s="238"/>
      <c r="HC7" s="239"/>
      <c r="HD7" s="238"/>
      <c r="HE7" s="238"/>
      <c r="HF7" s="238"/>
      <c r="HG7" s="238"/>
      <c r="HH7" s="240"/>
      <c r="HI7" s="238"/>
      <c r="HJ7" s="238"/>
      <c r="HK7" s="238"/>
      <c r="HL7" s="238"/>
      <c r="HM7" s="238"/>
      <c r="HN7" s="238"/>
      <c r="HO7" s="237"/>
      <c r="HP7" s="238"/>
      <c r="HQ7" s="238"/>
      <c r="HR7" s="238"/>
      <c r="HS7" s="238"/>
      <c r="HT7" s="238"/>
      <c r="HU7" s="238"/>
      <c r="HV7" s="238"/>
      <c r="HW7" s="239"/>
      <c r="HX7" s="238"/>
      <c r="HY7" s="238"/>
      <c r="HZ7" s="238"/>
      <c r="IA7" s="238"/>
      <c r="IB7" s="240"/>
      <c r="IC7" s="238"/>
      <c r="ID7" s="238"/>
      <c r="IE7" s="238"/>
      <c r="IF7" s="238"/>
      <c r="IG7" s="238"/>
      <c r="IH7" s="238"/>
      <c r="II7" s="237"/>
      <c r="IJ7" s="238"/>
      <c r="IK7" s="238"/>
      <c r="IL7" s="238"/>
      <c r="IM7" s="238"/>
      <c r="IN7" s="238"/>
      <c r="IO7" s="238"/>
      <c r="IP7" s="238"/>
      <c r="IQ7" s="239"/>
      <c r="IR7" s="238"/>
      <c r="IS7" s="238"/>
      <c r="IT7" s="238"/>
      <c r="IU7" s="238"/>
      <c r="IV7" s="240"/>
      <c r="IW7" s="238"/>
      <c r="IX7" s="238"/>
      <c r="IY7" s="238"/>
      <c r="IZ7" s="238"/>
      <c r="JA7" s="238"/>
      <c r="JB7" s="238"/>
    </row>
    <row r="8" spans="1:262" s="207" customFormat="1" ht="13.5" customHeight="1">
      <c r="A8" s="161" t="s">
        <v>61</v>
      </c>
      <c r="B8" s="243"/>
      <c r="C8" s="244">
        <v>0.93</v>
      </c>
      <c r="D8" s="245"/>
      <c r="E8" s="245"/>
      <c r="F8" s="245"/>
      <c r="G8" s="245"/>
      <c r="H8" s="245"/>
      <c r="I8" s="245"/>
      <c r="J8" s="245"/>
      <c r="K8" s="246"/>
      <c r="L8" s="245"/>
      <c r="M8" s="245"/>
      <c r="N8" s="245"/>
      <c r="O8" s="245"/>
      <c r="P8" s="247"/>
      <c r="Q8" s="245"/>
      <c r="R8" s="245"/>
      <c r="S8" s="245"/>
      <c r="T8" s="245"/>
      <c r="U8" s="245"/>
      <c r="V8" s="245"/>
      <c r="W8" s="248">
        <v>0.92500000000000004</v>
      </c>
      <c r="X8" s="245"/>
      <c r="Y8" s="245"/>
      <c r="Z8" s="245"/>
      <c r="AA8" s="245"/>
      <c r="AB8" s="245"/>
      <c r="AC8" s="245"/>
      <c r="AD8" s="245"/>
      <c r="AE8" s="246"/>
      <c r="AF8" s="245"/>
      <c r="AG8" s="245"/>
      <c r="AH8" s="245"/>
      <c r="AI8" s="245"/>
      <c r="AJ8" s="247"/>
      <c r="AK8" s="245"/>
      <c r="AL8" s="245"/>
      <c r="AM8" s="245"/>
      <c r="AN8" s="245"/>
      <c r="AO8" s="245"/>
      <c r="AP8" s="245"/>
      <c r="AQ8" s="249">
        <v>0.93416556361578196</v>
      </c>
      <c r="AR8" s="245"/>
      <c r="AS8" s="245"/>
      <c r="AT8" s="245"/>
      <c r="AU8" s="245"/>
      <c r="AV8" s="245"/>
      <c r="AW8" s="245"/>
      <c r="AX8" s="245"/>
      <c r="AY8" s="246"/>
      <c r="AZ8" s="245"/>
      <c r="BA8" s="245"/>
      <c r="BB8" s="245"/>
      <c r="BC8" s="245"/>
      <c r="BD8" s="247"/>
      <c r="BE8" s="245"/>
      <c r="BF8" s="245"/>
      <c r="BG8" s="245"/>
      <c r="BH8" s="245"/>
      <c r="BI8" s="245"/>
      <c r="BJ8" s="245"/>
      <c r="BK8" s="250">
        <v>0.94699999999999995</v>
      </c>
      <c r="BL8" s="245"/>
      <c r="BM8" s="245"/>
      <c r="BN8" s="245"/>
      <c r="BO8" s="245"/>
      <c r="BP8" s="245"/>
      <c r="BQ8" s="245"/>
      <c r="BR8" s="245"/>
      <c r="BS8" s="246"/>
      <c r="BT8" s="245"/>
      <c r="BU8" s="245"/>
      <c r="BV8" s="245"/>
      <c r="BW8" s="245"/>
      <c r="BX8" s="247"/>
      <c r="BY8" s="245"/>
      <c r="BZ8" s="245"/>
      <c r="CA8" s="245"/>
      <c r="CB8" s="245"/>
      <c r="CC8" s="245"/>
      <c r="CD8" s="245"/>
      <c r="CE8" s="244" t="s">
        <v>1320</v>
      </c>
      <c r="CF8" s="245"/>
      <c r="CG8" s="245"/>
      <c r="CH8" s="245"/>
      <c r="CI8" s="245"/>
      <c r="CJ8" s="245"/>
      <c r="CK8" s="245"/>
      <c r="CL8" s="245"/>
      <c r="CM8" s="246"/>
      <c r="CN8" s="245"/>
      <c r="CO8" s="245"/>
      <c r="CP8" s="245"/>
      <c r="CQ8" s="245"/>
      <c r="CR8" s="247"/>
      <c r="CS8" s="245"/>
      <c r="CT8" s="245"/>
      <c r="CU8" s="245"/>
      <c r="CV8" s="245"/>
      <c r="CW8" s="245"/>
      <c r="CX8" s="245"/>
      <c r="CY8" s="244">
        <v>0.94199999999999995</v>
      </c>
      <c r="CZ8" s="245"/>
      <c r="DA8" s="245"/>
      <c r="DB8" s="245"/>
      <c r="DC8" s="245"/>
      <c r="DD8" s="245"/>
      <c r="DE8" s="245"/>
      <c r="DF8" s="245"/>
      <c r="DG8" s="246"/>
      <c r="DH8" s="245"/>
      <c r="DI8" s="245"/>
      <c r="DJ8" s="245"/>
      <c r="DK8" s="245"/>
      <c r="DL8" s="247"/>
      <c r="DM8" s="245"/>
      <c r="DN8" s="245"/>
      <c r="DO8" s="245"/>
      <c r="DP8" s="245"/>
      <c r="DQ8" s="245"/>
      <c r="DR8" s="245"/>
      <c r="DS8" s="244">
        <v>0.94230511835280983</v>
      </c>
      <c r="DT8" s="245"/>
      <c r="DU8" s="245"/>
      <c r="DV8" s="245"/>
      <c r="DW8" s="245"/>
      <c r="DX8" s="245"/>
      <c r="DY8" s="245"/>
      <c r="DZ8" s="245"/>
      <c r="EA8" s="246"/>
      <c r="EB8" s="245"/>
      <c r="EC8" s="245"/>
      <c r="ED8" s="245"/>
      <c r="EE8" s="245"/>
      <c r="EF8" s="247"/>
      <c r="EG8" s="245"/>
      <c r="EH8" s="245"/>
      <c r="EI8" s="245"/>
      <c r="EJ8" s="245"/>
      <c r="EK8" s="245"/>
      <c r="EL8" s="245"/>
      <c r="EM8" s="244">
        <v>0.93931053150922061</v>
      </c>
      <c r="EN8" s="245"/>
      <c r="EO8" s="245"/>
      <c r="EP8" s="245"/>
      <c r="EQ8" s="245"/>
      <c r="ER8" s="245"/>
      <c r="ES8" s="245"/>
      <c r="ET8" s="245"/>
      <c r="EU8" s="246"/>
      <c r="EV8" s="245"/>
      <c r="EW8" s="245"/>
      <c r="EX8" s="245"/>
      <c r="EY8" s="245"/>
      <c r="EZ8" s="247"/>
      <c r="FA8" s="245"/>
      <c r="FB8" s="245"/>
      <c r="FC8" s="245"/>
      <c r="FD8" s="245"/>
      <c r="FE8" s="245"/>
      <c r="FF8" s="245"/>
      <c r="FG8" s="244"/>
      <c r="FH8" s="245"/>
      <c r="FI8" s="245"/>
      <c r="FJ8" s="245"/>
      <c r="FK8" s="245"/>
      <c r="FL8" s="245"/>
      <c r="FM8" s="245"/>
      <c r="FN8" s="245"/>
      <c r="FO8" s="246"/>
      <c r="FP8" s="245"/>
      <c r="FQ8" s="245"/>
      <c r="FR8" s="245"/>
      <c r="FS8" s="245"/>
      <c r="FT8" s="247"/>
      <c r="FU8" s="245"/>
      <c r="FV8" s="245"/>
      <c r="FW8" s="245"/>
      <c r="FX8" s="245"/>
      <c r="FY8" s="245"/>
      <c r="FZ8" s="245"/>
      <c r="GA8" s="244"/>
      <c r="GB8" s="245"/>
      <c r="GC8" s="245"/>
      <c r="GD8" s="245"/>
      <c r="GE8" s="245"/>
      <c r="GF8" s="245"/>
      <c r="GG8" s="245"/>
      <c r="GH8" s="245"/>
      <c r="GI8" s="246"/>
      <c r="GJ8" s="245"/>
      <c r="GK8" s="245"/>
      <c r="GL8" s="245"/>
      <c r="GM8" s="245"/>
      <c r="GN8" s="247"/>
      <c r="GO8" s="245"/>
      <c r="GP8" s="245"/>
      <c r="GQ8" s="245"/>
      <c r="GR8" s="245"/>
      <c r="GS8" s="245"/>
      <c r="GT8" s="245"/>
      <c r="GU8" s="244"/>
      <c r="GV8" s="245"/>
      <c r="GW8" s="245"/>
      <c r="GX8" s="245"/>
      <c r="GY8" s="245"/>
      <c r="GZ8" s="245"/>
      <c r="HA8" s="245"/>
      <c r="HB8" s="245"/>
      <c r="HC8" s="246"/>
      <c r="HD8" s="245"/>
      <c r="HE8" s="245"/>
      <c r="HF8" s="245"/>
      <c r="HG8" s="245"/>
      <c r="HH8" s="247"/>
      <c r="HI8" s="245"/>
      <c r="HJ8" s="245"/>
      <c r="HK8" s="245"/>
      <c r="HL8" s="245"/>
      <c r="HM8" s="245"/>
      <c r="HN8" s="245"/>
      <c r="HO8" s="244"/>
      <c r="HP8" s="245"/>
      <c r="HQ8" s="245"/>
      <c r="HR8" s="245"/>
      <c r="HS8" s="245"/>
      <c r="HT8" s="245"/>
      <c r="HU8" s="245"/>
      <c r="HV8" s="245"/>
      <c r="HW8" s="246"/>
      <c r="HX8" s="245"/>
      <c r="HY8" s="245"/>
      <c r="HZ8" s="245"/>
      <c r="IA8" s="245"/>
      <c r="IB8" s="247"/>
      <c r="IC8" s="245"/>
      <c r="ID8" s="245"/>
      <c r="IE8" s="245"/>
      <c r="IF8" s="245"/>
      <c r="IG8" s="245"/>
      <c r="IH8" s="245"/>
      <c r="II8" s="244"/>
      <c r="IJ8" s="245"/>
      <c r="IK8" s="245"/>
      <c r="IL8" s="245"/>
      <c r="IM8" s="245"/>
      <c r="IN8" s="245"/>
      <c r="IO8" s="245"/>
      <c r="IP8" s="245"/>
      <c r="IQ8" s="246"/>
      <c r="IR8" s="245"/>
      <c r="IS8" s="245"/>
      <c r="IT8" s="245"/>
      <c r="IU8" s="245"/>
      <c r="IV8" s="247"/>
      <c r="IW8" s="245"/>
      <c r="IX8" s="245"/>
      <c r="IY8" s="245"/>
      <c r="IZ8" s="245"/>
      <c r="JA8" s="245"/>
      <c r="JB8" s="245"/>
    </row>
    <row r="9" spans="1:262" ht="13.5" customHeight="1">
      <c r="A9" s="230" t="s">
        <v>11</v>
      </c>
      <c r="B9" s="230"/>
      <c r="C9" s="251" t="s">
        <v>1318</v>
      </c>
      <c r="D9" s="232"/>
      <c r="E9" s="238"/>
      <c r="F9" s="252"/>
      <c r="G9" s="252"/>
      <c r="H9" s="232"/>
      <c r="I9" s="252"/>
      <c r="J9" s="252"/>
      <c r="K9" s="233"/>
      <c r="L9" s="232"/>
      <c r="M9" s="232"/>
      <c r="N9" s="232"/>
      <c r="O9" s="232"/>
      <c r="P9" s="234"/>
      <c r="Q9" s="232"/>
      <c r="R9" s="232"/>
      <c r="S9" s="232"/>
      <c r="T9" s="232"/>
      <c r="U9" s="232"/>
      <c r="V9" s="232"/>
      <c r="W9" s="251"/>
      <c r="X9" s="232"/>
      <c r="Y9" s="252"/>
      <c r="Z9" s="252"/>
      <c r="AA9" s="252"/>
      <c r="AB9" s="232"/>
      <c r="AC9" s="252"/>
      <c r="AD9" s="252"/>
      <c r="AE9" s="233"/>
      <c r="AF9" s="232"/>
      <c r="AG9" s="232"/>
      <c r="AH9" s="232"/>
      <c r="AI9" s="232"/>
      <c r="AJ9" s="234"/>
      <c r="AK9" s="232"/>
      <c r="AL9" s="232"/>
      <c r="AM9" s="232"/>
      <c r="AN9" s="232"/>
      <c r="AO9" s="232"/>
      <c r="AP9" s="232"/>
      <c r="AQ9" s="253" t="s">
        <v>1271</v>
      </c>
      <c r="AR9" s="232"/>
      <c r="AS9" s="232"/>
      <c r="AT9" s="252"/>
      <c r="AU9" s="252"/>
      <c r="AV9" s="232"/>
      <c r="AW9" s="252"/>
      <c r="AX9" s="252"/>
      <c r="AY9" s="233"/>
      <c r="AZ9" s="232"/>
      <c r="BA9" s="232"/>
      <c r="BB9" s="232"/>
      <c r="BC9" s="232"/>
      <c r="BD9" s="234"/>
      <c r="BE9" s="232"/>
      <c r="BF9" s="232"/>
      <c r="BG9" s="232"/>
      <c r="BH9" s="232"/>
      <c r="BI9" s="232"/>
      <c r="BJ9" s="232"/>
      <c r="BK9" s="253" t="s">
        <v>1272</v>
      </c>
      <c r="BL9" s="232"/>
      <c r="BM9" s="232"/>
      <c r="BN9" s="252"/>
      <c r="BO9" s="252"/>
      <c r="BP9" s="232"/>
      <c r="BQ9" s="252"/>
      <c r="BR9" s="252"/>
      <c r="BS9" s="233"/>
      <c r="BT9" s="232"/>
      <c r="BU9" s="232"/>
      <c r="BV9" s="232"/>
      <c r="BW9" s="232"/>
      <c r="BX9" s="234"/>
      <c r="BY9" s="232"/>
      <c r="BZ9" s="232"/>
      <c r="CA9" s="232"/>
      <c r="CB9" s="232"/>
      <c r="CC9" s="232"/>
      <c r="CD9" s="232"/>
      <c r="CE9" s="251"/>
      <c r="CF9" s="232"/>
      <c r="CG9" s="252"/>
      <c r="CH9" s="252"/>
      <c r="CI9" s="252"/>
      <c r="CJ9" s="232"/>
      <c r="CK9" s="252"/>
      <c r="CL9" s="252"/>
      <c r="CM9" s="233"/>
      <c r="CN9" s="232"/>
      <c r="CO9" s="232"/>
      <c r="CP9" s="232"/>
      <c r="CQ9" s="232"/>
      <c r="CR9" s="234"/>
      <c r="CS9" s="232"/>
      <c r="CT9" s="232"/>
      <c r="CU9" s="232"/>
      <c r="CV9" s="232"/>
      <c r="CW9" s="232"/>
      <c r="CX9" s="232"/>
      <c r="CY9" s="251"/>
      <c r="CZ9" s="232"/>
      <c r="DA9" s="252"/>
      <c r="DB9" s="252"/>
      <c r="DC9" s="252"/>
      <c r="DD9" s="232"/>
      <c r="DE9" s="252"/>
      <c r="DF9" s="252"/>
      <c r="DG9" s="233"/>
      <c r="DH9" s="232"/>
      <c r="DI9" s="232"/>
      <c r="DJ9" s="232"/>
      <c r="DK9" s="232"/>
      <c r="DL9" s="234"/>
      <c r="DM9" s="232"/>
      <c r="DN9" s="232"/>
      <c r="DO9" s="232"/>
      <c r="DP9" s="232"/>
      <c r="DQ9" s="232"/>
      <c r="DR9" s="232"/>
      <c r="DS9" s="251"/>
      <c r="DT9" s="232"/>
      <c r="DU9" s="232"/>
      <c r="DV9" s="252"/>
      <c r="DW9" s="232"/>
      <c r="DX9" s="232"/>
      <c r="DY9" s="232"/>
      <c r="DZ9" s="232"/>
      <c r="EA9" s="233"/>
      <c r="EB9" s="232"/>
      <c r="EC9" s="232"/>
      <c r="ED9" s="232"/>
      <c r="EE9" s="232"/>
      <c r="EF9" s="234"/>
      <c r="EG9" s="232"/>
      <c r="EH9" s="232"/>
      <c r="EI9" s="232"/>
      <c r="EJ9" s="232"/>
      <c r="EK9" s="232"/>
      <c r="EL9" s="232"/>
      <c r="EM9" s="251"/>
      <c r="EN9" s="232"/>
      <c r="EO9" s="232"/>
      <c r="EP9" s="232"/>
      <c r="EQ9" s="232"/>
      <c r="ER9" s="232"/>
      <c r="ES9" s="232"/>
      <c r="ET9" s="232"/>
      <c r="EU9" s="233"/>
      <c r="EV9" s="232"/>
      <c r="EW9" s="232"/>
      <c r="EX9" s="232"/>
      <c r="EY9" s="232"/>
      <c r="EZ9" s="234"/>
      <c r="FA9" s="232"/>
      <c r="FB9" s="232"/>
      <c r="FC9" s="232"/>
      <c r="FD9" s="232"/>
      <c r="FE9" s="232"/>
      <c r="FF9" s="232"/>
      <c r="FG9" s="251"/>
      <c r="FH9" s="232"/>
      <c r="FI9" s="232"/>
      <c r="FJ9" s="232"/>
      <c r="FK9" s="232"/>
      <c r="FL9" s="232"/>
      <c r="FM9" s="232"/>
      <c r="FN9" s="232"/>
      <c r="FO9" s="233"/>
      <c r="FP9" s="232"/>
      <c r="FQ9" s="232"/>
      <c r="FR9" s="232"/>
      <c r="FS9" s="232"/>
      <c r="FT9" s="234"/>
      <c r="FU9" s="232"/>
      <c r="FV9" s="232"/>
      <c r="FW9" s="232"/>
      <c r="FX9" s="232"/>
      <c r="FY9" s="232"/>
      <c r="FZ9" s="232"/>
      <c r="GA9" s="251"/>
      <c r="GB9" s="232"/>
      <c r="GC9" s="232"/>
      <c r="GD9" s="232"/>
      <c r="GE9" s="232"/>
      <c r="GF9" s="232"/>
      <c r="GG9" s="232"/>
      <c r="GH9" s="232"/>
      <c r="GI9" s="233"/>
      <c r="GJ9" s="232"/>
      <c r="GK9" s="232"/>
      <c r="GL9" s="232"/>
      <c r="GM9" s="232"/>
      <c r="GN9" s="234"/>
      <c r="GO9" s="232"/>
      <c r="GP9" s="232"/>
      <c r="GQ9" s="232"/>
      <c r="GR9" s="232"/>
      <c r="GS9" s="232"/>
      <c r="GT9" s="232"/>
      <c r="GU9" s="251"/>
      <c r="GV9" s="232"/>
      <c r="GW9" s="232"/>
      <c r="GX9" s="232"/>
      <c r="GY9" s="232"/>
      <c r="GZ9" s="232"/>
      <c r="HA9" s="232"/>
      <c r="HB9" s="232"/>
      <c r="HC9" s="233"/>
      <c r="HD9" s="232"/>
      <c r="HE9" s="232"/>
      <c r="HF9" s="232"/>
      <c r="HG9" s="232"/>
      <c r="HH9" s="234"/>
      <c r="HI9" s="232"/>
      <c r="HJ9" s="232"/>
      <c r="HK9" s="232"/>
      <c r="HL9" s="232"/>
      <c r="HM9" s="232"/>
      <c r="HN9" s="232"/>
      <c r="HO9" s="251"/>
      <c r="HP9" s="232"/>
      <c r="HQ9" s="232"/>
      <c r="HR9" s="232"/>
      <c r="HS9" s="232"/>
      <c r="HT9" s="232"/>
      <c r="HU9" s="232"/>
      <c r="HV9" s="232"/>
      <c r="HW9" s="233"/>
      <c r="HX9" s="232"/>
      <c r="HY9" s="232"/>
      <c r="HZ9" s="232"/>
      <c r="IA9" s="232"/>
      <c r="IB9" s="234"/>
      <c r="IC9" s="232"/>
      <c r="ID9" s="232"/>
      <c r="IE9" s="232"/>
      <c r="IF9" s="232"/>
      <c r="IG9" s="232"/>
      <c r="IH9" s="232"/>
      <c r="II9" s="251"/>
      <c r="IJ9" s="232"/>
      <c r="IK9" s="232"/>
      <c r="IL9" s="232"/>
      <c r="IM9" s="232"/>
      <c r="IN9" s="232"/>
      <c r="IO9" s="232"/>
      <c r="IP9" s="232"/>
      <c r="IQ9" s="233"/>
      <c r="IR9" s="232"/>
      <c r="IS9" s="232"/>
      <c r="IT9" s="232"/>
      <c r="IU9" s="232"/>
      <c r="IV9" s="234"/>
      <c r="IW9" s="232"/>
      <c r="IX9" s="232"/>
      <c r="IY9" s="232"/>
      <c r="IZ9" s="232"/>
      <c r="JA9" s="232"/>
      <c r="JB9" s="232"/>
    </row>
    <row r="10" spans="1:262" ht="31.5" customHeight="1">
      <c r="A10" s="254" t="s">
        <v>131</v>
      </c>
      <c r="B10" s="254" t="s">
        <v>32</v>
      </c>
      <c r="C10" s="37" t="s">
        <v>31</v>
      </c>
      <c r="D10" s="36" t="s">
        <v>30</v>
      </c>
      <c r="E10" s="36" t="s">
        <v>96</v>
      </c>
      <c r="F10" s="36" t="s">
        <v>59</v>
      </c>
      <c r="G10" s="36" t="s">
        <v>97</v>
      </c>
      <c r="H10" s="36" t="s">
        <v>98</v>
      </c>
      <c r="I10" s="36" t="s">
        <v>99</v>
      </c>
      <c r="J10" s="36" t="s">
        <v>100</v>
      </c>
      <c r="K10" s="256" t="s">
        <v>101</v>
      </c>
      <c r="L10" s="257" t="s">
        <v>57</v>
      </c>
      <c r="M10" s="257" t="s">
        <v>102</v>
      </c>
      <c r="N10" s="257" t="s">
        <v>103</v>
      </c>
      <c r="O10" s="257" t="s">
        <v>104</v>
      </c>
      <c r="P10" s="258" t="s">
        <v>105</v>
      </c>
      <c r="Q10" s="259" t="s">
        <v>106</v>
      </c>
      <c r="R10" s="259" t="s">
        <v>58</v>
      </c>
      <c r="S10" s="259" t="s">
        <v>107</v>
      </c>
      <c r="T10" s="259" t="s">
        <v>108</v>
      </c>
      <c r="U10" s="259" t="s">
        <v>109</v>
      </c>
      <c r="V10" s="259" t="s">
        <v>132</v>
      </c>
      <c r="W10" s="255" t="s">
        <v>31</v>
      </c>
      <c r="X10" s="254" t="s">
        <v>30</v>
      </c>
      <c r="Y10" s="254" t="s">
        <v>96</v>
      </c>
      <c r="Z10" s="254" t="s">
        <v>59</v>
      </c>
      <c r="AA10" s="254" t="s">
        <v>97</v>
      </c>
      <c r="AB10" s="254" t="s">
        <v>98</v>
      </c>
      <c r="AC10" s="254" t="s">
        <v>99</v>
      </c>
      <c r="AD10" s="254" t="s">
        <v>100</v>
      </c>
      <c r="AE10" s="256" t="s">
        <v>101</v>
      </c>
      <c r="AF10" s="257" t="s">
        <v>57</v>
      </c>
      <c r="AG10" s="257" t="s">
        <v>102</v>
      </c>
      <c r="AH10" s="257" t="s">
        <v>103</v>
      </c>
      <c r="AI10" s="257" t="s">
        <v>104</v>
      </c>
      <c r="AJ10" s="258" t="s">
        <v>105</v>
      </c>
      <c r="AK10" s="259" t="s">
        <v>106</v>
      </c>
      <c r="AL10" s="259" t="s">
        <v>58</v>
      </c>
      <c r="AM10" s="259" t="s">
        <v>107</v>
      </c>
      <c r="AN10" s="259" t="s">
        <v>108</v>
      </c>
      <c r="AO10" s="259" t="s">
        <v>109</v>
      </c>
      <c r="AP10" s="259" t="s">
        <v>132</v>
      </c>
      <c r="AQ10" s="255" t="s">
        <v>31</v>
      </c>
      <c r="AR10" s="254" t="s">
        <v>30</v>
      </c>
      <c r="AS10" s="254" t="s">
        <v>96</v>
      </c>
      <c r="AT10" s="254" t="s">
        <v>59</v>
      </c>
      <c r="AU10" s="254" t="s">
        <v>97</v>
      </c>
      <c r="AV10" s="254" t="s">
        <v>98</v>
      </c>
      <c r="AW10" s="254" t="s">
        <v>99</v>
      </c>
      <c r="AX10" s="254" t="s">
        <v>100</v>
      </c>
      <c r="AY10" s="256" t="s">
        <v>101</v>
      </c>
      <c r="AZ10" s="257" t="s">
        <v>57</v>
      </c>
      <c r="BA10" s="257" t="s">
        <v>102</v>
      </c>
      <c r="BB10" s="257" t="s">
        <v>103</v>
      </c>
      <c r="BC10" s="257" t="s">
        <v>104</v>
      </c>
      <c r="BD10" s="258" t="s">
        <v>105</v>
      </c>
      <c r="BE10" s="259" t="s">
        <v>106</v>
      </c>
      <c r="BF10" s="259" t="s">
        <v>58</v>
      </c>
      <c r="BG10" s="259" t="s">
        <v>107</v>
      </c>
      <c r="BH10" s="259" t="s">
        <v>108</v>
      </c>
      <c r="BI10" s="259" t="s">
        <v>109</v>
      </c>
      <c r="BJ10" s="259" t="s">
        <v>132</v>
      </c>
      <c r="BK10" s="255" t="s">
        <v>31</v>
      </c>
      <c r="BL10" s="254" t="s">
        <v>30</v>
      </c>
      <c r="BM10" s="254" t="s">
        <v>96</v>
      </c>
      <c r="BN10" s="254" t="s">
        <v>59</v>
      </c>
      <c r="BO10" s="254" t="s">
        <v>97</v>
      </c>
      <c r="BP10" s="254" t="s">
        <v>98</v>
      </c>
      <c r="BQ10" s="254" t="s">
        <v>99</v>
      </c>
      <c r="BR10" s="254" t="s">
        <v>100</v>
      </c>
      <c r="BS10" s="256" t="s">
        <v>101</v>
      </c>
      <c r="BT10" s="257" t="s">
        <v>57</v>
      </c>
      <c r="BU10" s="257" t="s">
        <v>102</v>
      </c>
      <c r="BV10" s="257" t="s">
        <v>103</v>
      </c>
      <c r="BW10" s="257" t="s">
        <v>104</v>
      </c>
      <c r="BX10" s="258" t="s">
        <v>105</v>
      </c>
      <c r="BY10" s="259" t="s">
        <v>106</v>
      </c>
      <c r="BZ10" s="259" t="s">
        <v>58</v>
      </c>
      <c r="CA10" s="259" t="s">
        <v>107</v>
      </c>
      <c r="CB10" s="259" t="s">
        <v>108</v>
      </c>
      <c r="CC10" s="259" t="s">
        <v>109</v>
      </c>
      <c r="CD10" s="259" t="s">
        <v>132</v>
      </c>
      <c r="CE10" s="255" t="s">
        <v>31</v>
      </c>
      <c r="CF10" s="254" t="s">
        <v>30</v>
      </c>
      <c r="CG10" s="254" t="s">
        <v>96</v>
      </c>
      <c r="CH10" s="254" t="s">
        <v>59</v>
      </c>
      <c r="CI10" s="254" t="s">
        <v>97</v>
      </c>
      <c r="CJ10" s="254" t="s">
        <v>98</v>
      </c>
      <c r="CK10" s="254" t="s">
        <v>99</v>
      </c>
      <c r="CL10" s="254" t="s">
        <v>100</v>
      </c>
      <c r="CM10" s="256" t="s">
        <v>101</v>
      </c>
      <c r="CN10" s="257" t="s">
        <v>57</v>
      </c>
      <c r="CO10" s="257" t="s">
        <v>102</v>
      </c>
      <c r="CP10" s="257" t="s">
        <v>103</v>
      </c>
      <c r="CQ10" s="257" t="s">
        <v>104</v>
      </c>
      <c r="CR10" s="258" t="s">
        <v>105</v>
      </c>
      <c r="CS10" s="259" t="s">
        <v>106</v>
      </c>
      <c r="CT10" s="259" t="s">
        <v>58</v>
      </c>
      <c r="CU10" s="259" t="s">
        <v>107</v>
      </c>
      <c r="CV10" s="259" t="s">
        <v>108</v>
      </c>
      <c r="CW10" s="259" t="s">
        <v>109</v>
      </c>
      <c r="CX10" s="259" t="s">
        <v>132</v>
      </c>
      <c r="CY10" s="255" t="s">
        <v>31</v>
      </c>
      <c r="CZ10" s="254" t="s">
        <v>30</v>
      </c>
      <c r="DA10" s="254" t="s">
        <v>96</v>
      </c>
      <c r="DB10" s="254" t="s">
        <v>59</v>
      </c>
      <c r="DC10" s="254" t="s">
        <v>97</v>
      </c>
      <c r="DD10" s="254" t="s">
        <v>98</v>
      </c>
      <c r="DE10" s="254" t="s">
        <v>99</v>
      </c>
      <c r="DF10" s="254" t="s">
        <v>100</v>
      </c>
      <c r="DG10" s="256" t="s">
        <v>101</v>
      </c>
      <c r="DH10" s="257" t="s">
        <v>57</v>
      </c>
      <c r="DI10" s="257" t="s">
        <v>102</v>
      </c>
      <c r="DJ10" s="257" t="s">
        <v>103</v>
      </c>
      <c r="DK10" s="257" t="s">
        <v>104</v>
      </c>
      <c r="DL10" s="258" t="s">
        <v>105</v>
      </c>
      <c r="DM10" s="259" t="s">
        <v>106</v>
      </c>
      <c r="DN10" s="259" t="s">
        <v>58</v>
      </c>
      <c r="DO10" s="259" t="s">
        <v>107</v>
      </c>
      <c r="DP10" s="259" t="s">
        <v>108</v>
      </c>
      <c r="DQ10" s="259" t="s">
        <v>109</v>
      </c>
      <c r="DR10" s="259" t="s">
        <v>132</v>
      </c>
      <c r="DS10" s="255" t="s">
        <v>31</v>
      </c>
      <c r="DT10" s="254" t="s">
        <v>30</v>
      </c>
      <c r="DU10" s="254" t="s">
        <v>96</v>
      </c>
      <c r="DV10" s="254" t="s">
        <v>59</v>
      </c>
      <c r="DW10" s="254" t="s">
        <v>97</v>
      </c>
      <c r="DX10" s="254" t="s">
        <v>98</v>
      </c>
      <c r="DY10" s="254" t="s">
        <v>99</v>
      </c>
      <c r="DZ10" s="254" t="s">
        <v>100</v>
      </c>
      <c r="EA10" s="256" t="s">
        <v>101</v>
      </c>
      <c r="EB10" s="257" t="s">
        <v>57</v>
      </c>
      <c r="EC10" s="257" t="s">
        <v>102</v>
      </c>
      <c r="ED10" s="257" t="s">
        <v>103</v>
      </c>
      <c r="EE10" s="257" t="s">
        <v>104</v>
      </c>
      <c r="EF10" s="258" t="s">
        <v>105</v>
      </c>
      <c r="EG10" s="259" t="s">
        <v>106</v>
      </c>
      <c r="EH10" s="259" t="s">
        <v>58</v>
      </c>
      <c r="EI10" s="259" t="s">
        <v>107</v>
      </c>
      <c r="EJ10" s="259" t="s">
        <v>108</v>
      </c>
      <c r="EK10" s="259" t="s">
        <v>109</v>
      </c>
      <c r="EL10" s="259" t="s">
        <v>132</v>
      </c>
      <c r="EM10" s="255" t="s">
        <v>31</v>
      </c>
      <c r="EN10" s="254" t="s">
        <v>30</v>
      </c>
      <c r="EO10" s="254" t="s">
        <v>96</v>
      </c>
      <c r="EP10" s="254" t="s">
        <v>59</v>
      </c>
      <c r="EQ10" s="254" t="s">
        <v>97</v>
      </c>
      <c r="ER10" s="254" t="s">
        <v>98</v>
      </c>
      <c r="ES10" s="254" t="s">
        <v>99</v>
      </c>
      <c r="ET10" s="254" t="s">
        <v>100</v>
      </c>
      <c r="EU10" s="256" t="s">
        <v>101</v>
      </c>
      <c r="EV10" s="257" t="s">
        <v>57</v>
      </c>
      <c r="EW10" s="257" t="s">
        <v>102</v>
      </c>
      <c r="EX10" s="257" t="s">
        <v>103</v>
      </c>
      <c r="EY10" s="257" t="s">
        <v>104</v>
      </c>
      <c r="EZ10" s="258" t="s">
        <v>105</v>
      </c>
      <c r="FA10" s="259" t="s">
        <v>106</v>
      </c>
      <c r="FB10" s="259" t="s">
        <v>58</v>
      </c>
      <c r="FC10" s="259" t="s">
        <v>107</v>
      </c>
      <c r="FD10" s="259" t="s">
        <v>108</v>
      </c>
      <c r="FE10" s="259" t="s">
        <v>109</v>
      </c>
      <c r="FF10" s="259" t="s">
        <v>132</v>
      </c>
      <c r="FG10" s="255" t="s">
        <v>31</v>
      </c>
      <c r="FH10" s="254" t="s">
        <v>30</v>
      </c>
      <c r="FI10" s="254" t="s">
        <v>96</v>
      </c>
      <c r="FJ10" s="254" t="s">
        <v>59</v>
      </c>
      <c r="FK10" s="254" t="s">
        <v>97</v>
      </c>
      <c r="FL10" s="254" t="s">
        <v>98</v>
      </c>
      <c r="FM10" s="254" t="s">
        <v>99</v>
      </c>
      <c r="FN10" s="254" t="s">
        <v>100</v>
      </c>
      <c r="FO10" s="256" t="s">
        <v>101</v>
      </c>
      <c r="FP10" s="257" t="s">
        <v>57</v>
      </c>
      <c r="FQ10" s="257" t="s">
        <v>102</v>
      </c>
      <c r="FR10" s="257" t="s">
        <v>103</v>
      </c>
      <c r="FS10" s="257" t="s">
        <v>104</v>
      </c>
      <c r="FT10" s="258" t="s">
        <v>105</v>
      </c>
      <c r="FU10" s="259" t="s">
        <v>106</v>
      </c>
      <c r="FV10" s="259" t="s">
        <v>58</v>
      </c>
      <c r="FW10" s="259" t="s">
        <v>107</v>
      </c>
      <c r="FX10" s="259" t="s">
        <v>108</v>
      </c>
      <c r="FY10" s="259" t="s">
        <v>109</v>
      </c>
      <c r="FZ10" s="259" t="s">
        <v>132</v>
      </c>
      <c r="GA10" s="255" t="s">
        <v>31</v>
      </c>
      <c r="GB10" s="254" t="s">
        <v>30</v>
      </c>
      <c r="GC10" s="254" t="s">
        <v>96</v>
      </c>
      <c r="GD10" s="254" t="s">
        <v>59</v>
      </c>
      <c r="GE10" s="254" t="s">
        <v>97</v>
      </c>
      <c r="GF10" s="254" t="s">
        <v>98</v>
      </c>
      <c r="GG10" s="254" t="s">
        <v>99</v>
      </c>
      <c r="GH10" s="254" t="s">
        <v>100</v>
      </c>
      <c r="GI10" s="256" t="s">
        <v>101</v>
      </c>
      <c r="GJ10" s="257" t="s">
        <v>57</v>
      </c>
      <c r="GK10" s="257" t="s">
        <v>102</v>
      </c>
      <c r="GL10" s="257" t="s">
        <v>103</v>
      </c>
      <c r="GM10" s="257" t="s">
        <v>104</v>
      </c>
      <c r="GN10" s="258" t="s">
        <v>105</v>
      </c>
      <c r="GO10" s="259" t="s">
        <v>106</v>
      </c>
      <c r="GP10" s="259" t="s">
        <v>58</v>
      </c>
      <c r="GQ10" s="259" t="s">
        <v>107</v>
      </c>
      <c r="GR10" s="259" t="s">
        <v>108</v>
      </c>
      <c r="GS10" s="259" t="s">
        <v>109</v>
      </c>
      <c r="GT10" s="259" t="s">
        <v>132</v>
      </c>
      <c r="GU10" s="255" t="s">
        <v>31</v>
      </c>
      <c r="GV10" s="254" t="s">
        <v>30</v>
      </c>
      <c r="GW10" s="254" t="s">
        <v>96</v>
      </c>
      <c r="GX10" s="254" t="s">
        <v>59</v>
      </c>
      <c r="GY10" s="254" t="s">
        <v>97</v>
      </c>
      <c r="GZ10" s="254" t="s">
        <v>98</v>
      </c>
      <c r="HA10" s="254" t="s">
        <v>99</v>
      </c>
      <c r="HB10" s="254" t="s">
        <v>100</v>
      </c>
      <c r="HC10" s="256" t="s">
        <v>101</v>
      </c>
      <c r="HD10" s="257" t="s">
        <v>57</v>
      </c>
      <c r="HE10" s="257" t="s">
        <v>102</v>
      </c>
      <c r="HF10" s="257" t="s">
        <v>103</v>
      </c>
      <c r="HG10" s="257" t="s">
        <v>104</v>
      </c>
      <c r="HH10" s="258" t="s">
        <v>105</v>
      </c>
      <c r="HI10" s="259" t="s">
        <v>106</v>
      </c>
      <c r="HJ10" s="259" t="s">
        <v>58</v>
      </c>
      <c r="HK10" s="259" t="s">
        <v>107</v>
      </c>
      <c r="HL10" s="259" t="s">
        <v>108</v>
      </c>
      <c r="HM10" s="259" t="s">
        <v>109</v>
      </c>
      <c r="HN10" s="259" t="s">
        <v>132</v>
      </c>
      <c r="HO10" s="255" t="s">
        <v>31</v>
      </c>
      <c r="HP10" s="254" t="s">
        <v>30</v>
      </c>
      <c r="HQ10" s="254" t="s">
        <v>96</v>
      </c>
      <c r="HR10" s="254" t="s">
        <v>59</v>
      </c>
      <c r="HS10" s="254" t="s">
        <v>97</v>
      </c>
      <c r="HT10" s="254" t="s">
        <v>98</v>
      </c>
      <c r="HU10" s="254" t="s">
        <v>99</v>
      </c>
      <c r="HV10" s="254" t="s">
        <v>100</v>
      </c>
      <c r="HW10" s="256" t="s">
        <v>101</v>
      </c>
      <c r="HX10" s="257" t="s">
        <v>57</v>
      </c>
      <c r="HY10" s="257" t="s">
        <v>102</v>
      </c>
      <c r="HZ10" s="257" t="s">
        <v>103</v>
      </c>
      <c r="IA10" s="257" t="s">
        <v>104</v>
      </c>
      <c r="IB10" s="258" t="s">
        <v>105</v>
      </c>
      <c r="IC10" s="259" t="s">
        <v>106</v>
      </c>
      <c r="ID10" s="259" t="s">
        <v>58</v>
      </c>
      <c r="IE10" s="259" t="s">
        <v>107</v>
      </c>
      <c r="IF10" s="259" t="s">
        <v>108</v>
      </c>
      <c r="IG10" s="259" t="s">
        <v>109</v>
      </c>
      <c r="IH10" s="259" t="s">
        <v>132</v>
      </c>
      <c r="II10" s="255" t="s">
        <v>31</v>
      </c>
      <c r="IJ10" s="254" t="s">
        <v>30</v>
      </c>
      <c r="IK10" s="254" t="s">
        <v>96</v>
      </c>
      <c r="IL10" s="254" t="s">
        <v>59</v>
      </c>
      <c r="IM10" s="254" t="s">
        <v>97</v>
      </c>
      <c r="IN10" s="254" t="s">
        <v>98</v>
      </c>
      <c r="IO10" s="254" t="s">
        <v>99</v>
      </c>
      <c r="IP10" s="254" t="s">
        <v>100</v>
      </c>
      <c r="IQ10" s="256" t="s">
        <v>101</v>
      </c>
      <c r="IR10" s="257" t="s">
        <v>57</v>
      </c>
      <c r="IS10" s="257" t="s">
        <v>102</v>
      </c>
      <c r="IT10" s="257" t="s">
        <v>103</v>
      </c>
      <c r="IU10" s="257" t="s">
        <v>104</v>
      </c>
      <c r="IV10" s="258" t="s">
        <v>105</v>
      </c>
      <c r="IW10" s="259" t="s">
        <v>106</v>
      </c>
      <c r="IX10" s="259" t="s">
        <v>58</v>
      </c>
      <c r="IY10" s="259" t="s">
        <v>107</v>
      </c>
      <c r="IZ10" s="259" t="s">
        <v>108</v>
      </c>
      <c r="JA10" s="259" t="s">
        <v>109</v>
      </c>
      <c r="JB10" s="259" t="s">
        <v>132</v>
      </c>
    </row>
    <row r="11" spans="1:262" s="275" customFormat="1" ht="13.5" customHeight="1">
      <c r="A11" s="260" t="str">
        <f>"be_"&amp;LOWER(C11)&amp;"01"</f>
        <v>be_cvp01</v>
      </c>
      <c r="B11" s="261" t="s">
        <v>1273</v>
      </c>
      <c r="C11" s="251" t="str">
        <f>MID(B11,FIND("(",B11)+1,FIND(")",B11)-FIND("(",B11)-1)</f>
        <v>CVP</v>
      </c>
      <c r="D11" s="262"/>
      <c r="E11" s="263">
        <v>1036165</v>
      </c>
      <c r="F11" s="264">
        <v>0.16800000000000001</v>
      </c>
      <c r="G11" s="265">
        <v>-2.6000000000000002E-2</v>
      </c>
      <c r="H11" s="261">
        <v>39</v>
      </c>
      <c r="I11" s="264">
        <v>0.184</v>
      </c>
      <c r="J11" s="265">
        <v>-1.9E-2</v>
      </c>
      <c r="K11" s="263"/>
      <c r="L11" s="264"/>
      <c r="M11" s="264"/>
      <c r="N11" s="261"/>
      <c r="O11" s="264"/>
      <c r="P11" s="266"/>
      <c r="Q11" s="263"/>
      <c r="R11" s="265"/>
      <c r="S11" s="265"/>
      <c r="T11" s="262"/>
      <c r="U11" s="265"/>
      <c r="V11" s="265"/>
      <c r="W11" s="251" t="s">
        <v>292</v>
      </c>
      <c r="X11" s="262"/>
      <c r="Y11" s="263">
        <v>1042933</v>
      </c>
      <c r="Z11" s="265">
        <v>0.17199999999999999</v>
      </c>
      <c r="AA11" s="265">
        <v>4.0000000000000001E-3</v>
      </c>
      <c r="AB11" s="267">
        <v>29</v>
      </c>
      <c r="AC11" s="265">
        <v>0.193</v>
      </c>
      <c r="AD11" s="265">
        <v>9.0000000000000011E-3</v>
      </c>
      <c r="AE11" s="263"/>
      <c r="AF11" s="265"/>
      <c r="AG11" s="265"/>
      <c r="AH11" s="268"/>
      <c r="AI11" s="265"/>
      <c r="AJ11" s="265"/>
      <c r="AK11" s="263"/>
      <c r="AL11" s="262"/>
      <c r="AM11" s="265"/>
      <c r="AN11" s="262"/>
      <c r="AO11" s="265"/>
      <c r="AP11" s="265"/>
      <c r="AQ11" s="251" t="s">
        <v>292</v>
      </c>
      <c r="AR11" s="269"/>
      <c r="AS11" s="241">
        <v>875455</v>
      </c>
      <c r="AT11" s="270">
        <v>0.14099999999999999</v>
      </c>
      <c r="AU11" s="265">
        <v>-3.1000000000000003E-2</v>
      </c>
      <c r="AV11" s="235">
        <v>22</v>
      </c>
      <c r="AW11" s="270">
        <v>0.14599999999999999</v>
      </c>
      <c r="AX11" s="265">
        <v>-4.7E-2</v>
      </c>
      <c r="AY11" s="263"/>
      <c r="AZ11" s="265"/>
      <c r="BA11" s="265"/>
      <c r="BB11" s="268"/>
      <c r="BC11" s="265"/>
      <c r="BD11" s="265"/>
      <c r="BE11" s="263"/>
      <c r="BF11" s="265"/>
      <c r="BG11" s="265"/>
      <c r="BH11" s="262"/>
      <c r="BI11" s="265"/>
      <c r="BJ11" s="265"/>
      <c r="BK11" s="269" t="s">
        <v>1274</v>
      </c>
      <c r="BL11" s="241"/>
      <c r="BM11" s="241">
        <v>870749</v>
      </c>
      <c r="BN11" s="270">
        <v>0.13300000000000001</v>
      </c>
      <c r="BO11" s="271">
        <v>-8.0000000000000002E-3</v>
      </c>
      <c r="BP11" s="241">
        <v>21</v>
      </c>
      <c r="BQ11" s="270">
        <v>0.14000000000000001</v>
      </c>
      <c r="BR11" s="264">
        <v>-6.9999999999999993E-3</v>
      </c>
      <c r="BS11" s="237"/>
      <c r="BT11" s="265"/>
      <c r="BU11" s="265"/>
      <c r="BV11" s="268"/>
      <c r="BW11" s="265"/>
      <c r="BX11" s="265"/>
      <c r="BY11" s="263"/>
      <c r="BZ11" s="265"/>
      <c r="CA11" s="265"/>
      <c r="CB11" s="262"/>
      <c r="CC11" s="265"/>
      <c r="CD11" s="265"/>
      <c r="CE11" s="263" t="s">
        <v>1275</v>
      </c>
      <c r="CF11" s="262"/>
      <c r="CG11" s="263">
        <v>1234950</v>
      </c>
      <c r="CH11" s="264">
        <f>CG11/CE$7</f>
        <v>0.1851121810245587</v>
      </c>
      <c r="CI11" s="264">
        <v>2.2000000000000002E-2</v>
      </c>
      <c r="CJ11" s="261">
        <v>30</v>
      </c>
      <c r="CK11" s="264">
        <v>0.2</v>
      </c>
      <c r="CL11" s="264">
        <v>0.08</v>
      </c>
      <c r="CM11" s="263"/>
      <c r="CN11" s="265"/>
      <c r="CO11" s="265"/>
      <c r="CP11" s="268"/>
      <c r="CQ11" s="265"/>
      <c r="CR11" s="265"/>
      <c r="CS11" s="263"/>
      <c r="CT11" s="265"/>
      <c r="CU11" s="265"/>
      <c r="CV11" s="262"/>
      <c r="CW11" s="265"/>
      <c r="CX11" s="265"/>
      <c r="CY11" s="251" t="s">
        <v>1342</v>
      </c>
      <c r="CZ11" s="262"/>
      <c r="DA11" s="263">
        <v>707986</v>
      </c>
      <c r="DB11" s="264">
        <f>DA11/CY$7</f>
        <v>0.10846425518896056</v>
      </c>
      <c r="DC11" s="264">
        <f>DB11-CH11</f>
        <v>-7.6647925835598138E-2</v>
      </c>
      <c r="DD11" s="261">
        <v>17</v>
      </c>
      <c r="DE11" s="264">
        <v>0.113</v>
      </c>
      <c r="DF11" s="264">
        <v>0</v>
      </c>
      <c r="DG11" s="263"/>
      <c r="DH11" s="265"/>
      <c r="DI11" s="265"/>
      <c r="DJ11" s="268"/>
      <c r="DK11" s="265"/>
      <c r="DL11" s="265"/>
      <c r="DM11" s="263"/>
      <c r="DN11" s="265"/>
      <c r="DO11" s="265"/>
      <c r="DP11" s="262"/>
      <c r="DQ11" s="265"/>
      <c r="DR11" s="265"/>
      <c r="DS11" s="251"/>
      <c r="DT11" s="262"/>
      <c r="DU11" s="272">
        <v>783040</v>
      </c>
      <c r="DV11" s="264">
        <f>DU11/DS$7</f>
        <v>0.11609971729754423</v>
      </c>
      <c r="DW11" s="264">
        <f>DV11-DB11</f>
        <v>7.6354621085836655E-3</v>
      </c>
      <c r="DX11" s="261">
        <v>18</v>
      </c>
      <c r="DY11" s="264">
        <f>DX11/DS$3</f>
        <v>0.12</v>
      </c>
      <c r="DZ11" s="264">
        <f>DY11-DE11</f>
        <v>6.9999999999999923E-3</v>
      </c>
      <c r="EA11" s="263"/>
      <c r="EB11" s="262"/>
      <c r="EC11" s="273"/>
      <c r="ED11" s="262"/>
      <c r="EE11" s="262"/>
      <c r="EF11" s="266"/>
      <c r="EG11" s="263"/>
      <c r="EH11" s="265"/>
      <c r="EI11" s="265"/>
      <c r="EJ11" s="262"/>
      <c r="EK11" s="265"/>
      <c r="EL11" s="265"/>
      <c r="EM11" s="251" t="s">
        <v>623</v>
      </c>
      <c r="EN11" s="262"/>
      <c r="EO11" s="263">
        <v>602520</v>
      </c>
      <c r="EP11" s="264">
        <v>8.8860205488119084E-2</v>
      </c>
      <c r="EQ11" s="264"/>
      <c r="ER11" s="261">
        <v>12</v>
      </c>
      <c r="ES11" s="264">
        <v>0.08</v>
      </c>
      <c r="ET11" s="264">
        <v>-3.9999999999999994E-2</v>
      </c>
      <c r="EU11" s="263"/>
      <c r="EV11" s="265"/>
      <c r="EW11" s="265"/>
      <c r="EX11" s="262"/>
      <c r="EY11" s="262"/>
      <c r="EZ11" s="266"/>
      <c r="FA11" s="263"/>
      <c r="FB11" s="265"/>
      <c r="FC11" s="265"/>
      <c r="FD11" s="262"/>
      <c r="FE11" s="265"/>
      <c r="FF11" s="265"/>
      <c r="FG11" s="251"/>
      <c r="FH11" s="262"/>
      <c r="FI11" s="263"/>
      <c r="FJ11" s="264"/>
      <c r="FK11" s="264"/>
      <c r="FL11" s="261"/>
      <c r="FM11" s="264"/>
      <c r="FN11" s="264"/>
      <c r="FO11" s="263"/>
      <c r="FP11" s="265"/>
      <c r="FQ11" s="265"/>
      <c r="FR11" s="262"/>
      <c r="FS11" s="262"/>
      <c r="FT11" s="266"/>
      <c r="FU11" s="263"/>
      <c r="FV11" s="265"/>
      <c r="FW11" s="265"/>
      <c r="FX11" s="262"/>
      <c r="FY11" s="265"/>
      <c r="FZ11" s="265"/>
      <c r="GA11" s="251"/>
      <c r="GB11" s="262"/>
      <c r="GC11" s="263"/>
      <c r="GD11" s="264"/>
      <c r="GE11" s="261"/>
      <c r="GF11" s="261"/>
      <c r="GG11" s="264"/>
      <c r="GH11" s="261"/>
      <c r="GI11" s="274"/>
      <c r="GJ11" s="262"/>
      <c r="GK11" s="262"/>
      <c r="GL11" s="262"/>
      <c r="GM11" s="262"/>
      <c r="GN11" s="266"/>
      <c r="GO11" s="262"/>
      <c r="GP11" s="262"/>
      <c r="GQ11" s="262"/>
      <c r="GR11" s="262"/>
      <c r="GS11" s="262"/>
      <c r="GT11" s="262"/>
      <c r="GU11" s="251"/>
      <c r="GV11" s="262"/>
      <c r="GW11" s="263"/>
      <c r="GX11" s="264"/>
      <c r="GY11" s="261"/>
      <c r="GZ11" s="261"/>
      <c r="HA11" s="264"/>
      <c r="HB11" s="261"/>
      <c r="HC11" s="274"/>
      <c r="HD11" s="262"/>
      <c r="HE11" s="262"/>
      <c r="HF11" s="262"/>
      <c r="HG11" s="262"/>
      <c r="HH11" s="266"/>
      <c r="HI11" s="262"/>
      <c r="HJ11" s="262"/>
      <c r="HK11" s="262"/>
      <c r="HL11" s="262"/>
      <c r="HM11" s="262"/>
      <c r="HN11" s="262"/>
      <c r="HO11" s="251"/>
      <c r="HP11" s="262"/>
      <c r="HQ11" s="263"/>
      <c r="HR11" s="264"/>
      <c r="HS11" s="261"/>
      <c r="HT11" s="261"/>
      <c r="HU11" s="264"/>
      <c r="HV11" s="261"/>
      <c r="HW11" s="274"/>
      <c r="HX11" s="262"/>
      <c r="HY11" s="262"/>
      <c r="HZ11" s="262"/>
      <c r="IA11" s="262"/>
      <c r="IB11" s="266"/>
      <c r="IC11" s="262"/>
      <c r="ID11" s="262"/>
      <c r="IE11" s="262"/>
      <c r="IF11" s="262"/>
      <c r="IG11" s="262"/>
      <c r="IH11" s="262"/>
      <c r="II11" s="251"/>
      <c r="IJ11" s="262"/>
      <c r="IK11" s="263"/>
      <c r="IL11" s="264"/>
      <c r="IM11" s="261"/>
      <c r="IN11" s="261"/>
      <c r="IO11" s="264"/>
      <c r="IP11" s="261"/>
      <c r="IQ11" s="274"/>
      <c r="IR11" s="262"/>
      <c r="IS11" s="262"/>
      <c r="IT11" s="262"/>
      <c r="IU11" s="262"/>
      <c r="IV11" s="266"/>
      <c r="IW11" s="262"/>
      <c r="IX11" s="262"/>
      <c r="IY11" s="262"/>
      <c r="IZ11" s="262"/>
      <c r="JA11" s="262"/>
      <c r="JB11" s="262"/>
    </row>
    <row r="12" spans="1:262" s="275" customFormat="1" ht="13.5" customHeight="1">
      <c r="A12" s="260" t="s">
        <v>323</v>
      </c>
      <c r="B12" s="261" t="s">
        <v>450</v>
      </c>
      <c r="C12" s="251"/>
      <c r="D12" s="262"/>
      <c r="E12" s="263">
        <v>831199</v>
      </c>
      <c r="F12" s="264">
        <v>0.13500000000000001</v>
      </c>
      <c r="G12" s="264">
        <v>-2.1000000000000001E-2</v>
      </c>
      <c r="H12" s="261">
        <v>35</v>
      </c>
      <c r="I12" s="264">
        <v>0.16500000000000001</v>
      </c>
      <c r="J12" s="264">
        <v>-2.4E-2</v>
      </c>
      <c r="K12" s="263"/>
      <c r="L12" s="264"/>
      <c r="M12" s="264"/>
      <c r="N12" s="261"/>
      <c r="O12" s="264"/>
      <c r="P12" s="266"/>
      <c r="Q12" s="263"/>
      <c r="R12" s="265"/>
      <c r="S12" s="265"/>
      <c r="T12" s="262"/>
      <c r="U12" s="265"/>
      <c r="V12" s="265"/>
      <c r="W12" s="251" t="s">
        <v>292</v>
      </c>
      <c r="X12" s="262"/>
      <c r="Y12" s="263">
        <v>720819</v>
      </c>
      <c r="Z12" s="265">
        <v>0.11900000000000001</v>
      </c>
      <c r="AA12" s="265">
        <v>-1.6E-2</v>
      </c>
      <c r="AB12" s="267">
        <v>21</v>
      </c>
      <c r="AC12" s="265">
        <v>0.14000000000000001</v>
      </c>
      <c r="AD12" s="265">
        <v>-2.5000000000000001E-2</v>
      </c>
      <c r="AE12" s="263"/>
      <c r="AF12" s="265"/>
      <c r="AG12" s="265"/>
      <c r="AH12" s="268"/>
      <c r="AI12" s="265"/>
      <c r="AJ12" s="265"/>
      <c r="AK12" s="263"/>
      <c r="AL12" s="262"/>
      <c r="AM12" s="265"/>
      <c r="AN12" s="262"/>
      <c r="AO12" s="265"/>
      <c r="AP12" s="265"/>
      <c r="AQ12" s="276" t="s">
        <v>292</v>
      </c>
      <c r="AR12" s="262"/>
      <c r="AS12" s="241">
        <v>631653</v>
      </c>
      <c r="AT12" s="270">
        <v>0.10199999999999999</v>
      </c>
      <c r="AU12" s="265">
        <v>-1.7000000000000001E-2</v>
      </c>
      <c r="AV12" s="235">
        <v>19</v>
      </c>
      <c r="AW12" s="270">
        <v>0.127</v>
      </c>
      <c r="AX12" s="265">
        <v>-1.3000000000000001E-2</v>
      </c>
      <c r="AY12" s="263"/>
      <c r="AZ12" s="265"/>
      <c r="BA12" s="265"/>
      <c r="BB12" s="268"/>
      <c r="BC12" s="265"/>
      <c r="BD12" s="265"/>
      <c r="BE12" s="263"/>
      <c r="BF12" s="265"/>
      <c r="BG12" s="265"/>
      <c r="BH12" s="262"/>
      <c r="BI12" s="265"/>
      <c r="BJ12" s="265"/>
      <c r="BK12" s="276" t="s">
        <v>292</v>
      </c>
      <c r="BL12" s="241"/>
      <c r="BM12" s="241">
        <v>855992</v>
      </c>
      <c r="BN12" s="270">
        <v>0.13</v>
      </c>
      <c r="BO12" s="271">
        <v>2.7999999999999997E-2</v>
      </c>
      <c r="BP12" s="241">
        <v>25</v>
      </c>
      <c r="BQ12" s="270">
        <v>0.16700000000000001</v>
      </c>
      <c r="BR12" s="264">
        <v>0.04</v>
      </c>
      <c r="BS12" s="237"/>
      <c r="BT12" s="265"/>
      <c r="BU12" s="265"/>
      <c r="BV12" s="268"/>
      <c r="BW12" s="265"/>
      <c r="BX12" s="265"/>
      <c r="BY12" s="263"/>
      <c r="BZ12" s="265"/>
      <c r="CA12" s="265"/>
      <c r="CB12" s="262"/>
      <c r="CC12" s="265"/>
      <c r="CD12" s="265"/>
      <c r="CE12" s="263" t="s">
        <v>292</v>
      </c>
      <c r="CF12" s="262"/>
      <c r="CG12" s="263">
        <v>724787</v>
      </c>
      <c r="CH12" s="264">
        <f>CG12/CE$7</f>
        <v>0.10864156633729855</v>
      </c>
      <c r="CI12" s="264">
        <v>-2.2000000000000002E-2</v>
      </c>
      <c r="CJ12" s="261">
        <v>20</v>
      </c>
      <c r="CK12" s="264">
        <v>0.13300000000000001</v>
      </c>
      <c r="CL12" s="264">
        <v>-0.05</v>
      </c>
      <c r="CM12" s="263"/>
      <c r="CN12" s="265"/>
      <c r="CO12" s="265"/>
      <c r="CP12" s="268"/>
      <c r="CQ12" s="265"/>
      <c r="CR12" s="265"/>
      <c r="CS12" s="263"/>
      <c r="CT12" s="265"/>
      <c r="CU12" s="265"/>
      <c r="CV12" s="262"/>
      <c r="CW12" s="265"/>
      <c r="CX12" s="265"/>
      <c r="CY12" s="251" t="s">
        <v>1341</v>
      </c>
      <c r="CZ12" s="262"/>
      <c r="DA12" s="263">
        <v>894543</v>
      </c>
      <c r="DB12" s="264">
        <f>DA12/CY$7</f>
        <v>0.13704499838909012</v>
      </c>
      <c r="DC12" s="264">
        <f>DB12-CH12</f>
        <v>2.8403432051791577E-2</v>
      </c>
      <c r="DD12" s="261">
        <v>26</v>
      </c>
      <c r="DE12" s="264">
        <v>0.17300000000000001</v>
      </c>
      <c r="DF12" s="264">
        <v>0.06</v>
      </c>
      <c r="DG12" s="263"/>
      <c r="DH12" s="265"/>
      <c r="DI12" s="265"/>
      <c r="DJ12" s="268"/>
      <c r="DK12" s="265"/>
      <c r="DL12" s="265"/>
      <c r="DM12" s="263"/>
      <c r="DN12" s="265"/>
      <c r="DO12" s="265"/>
      <c r="DP12" s="262"/>
      <c r="DQ12" s="265"/>
      <c r="DR12" s="265"/>
      <c r="DS12" s="251"/>
      <c r="DT12" s="262"/>
      <c r="DU12" s="272">
        <v>787058</v>
      </c>
      <c r="DV12" s="264">
        <f>DU12/DS$7</f>
        <v>0.11669545782689333</v>
      </c>
      <c r="DW12" s="264">
        <f>DV12-DB12</f>
        <v>-2.0349540562196788E-2</v>
      </c>
      <c r="DX12" s="261">
        <v>23</v>
      </c>
      <c r="DY12" s="264">
        <f>DX12/DS$3</f>
        <v>0.15333333333333332</v>
      </c>
      <c r="DZ12" s="264">
        <f>DY12-DE12</f>
        <v>-1.9666666666666693E-2</v>
      </c>
      <c r="EA12" s="263"/>
      <c r="EB12" s="262"/>
      <c r="EC12" s="273"/>
      <c r="ED12" s="262"/>
      <c r="EE12" s="262"/>
      <c r="EF12" s="266"/>
      <c r="EG12" s="263"/>
      <c r="EH12" s="265"/>
      <c r="EI12" s="265"/>
      <c r="EJ12" s="262"/>
      <c r="EK12" s="265"/>
      <c r="EL12" s="265"/>
      <c r="EM12" s="251" t="s">
        <v>383</v>
      </c>
      <c r="EN12" s="262"/>
      <c r="EO12" s="263">
        <v>641623</v>
      </c>
      <c r="EP12" s="264">
        <v>9.4627152004752427E-2</v>
      </c>
      <c r="EQ12" s="264"/>
      <c r="ER12" s="261">
        <v>20</v>
      </c>
      <c r="ES12" s="264">
        <v>0.13333333333333333</v>
      </c>
      <c r="ET12" s="264">
        <v>-1.999999999999999E-2</v>
      </c>
      <c r="EU12" s="263"/>
      <c r="EV12" s="265"/>
      <c r="EW12" s="265"/>
      <c r="EX12" s="262"/>
      <c r="EY12" s="262"/>
      <c r="EZ12" s="266"/>
      <c r="FA12" s="263"/>
      <c r="FB12" s="265"/>
      <c r="FC12" s="265"/>
      <c r="FD12" s="262"/>
      <c r="FE12" s="265"/>
      <c r="FF12" s="265"/>
      <c r="FG12" s="251"/>
      <c r="FH12" s="262"/>
      <c r="FI12" s="263"/>
      <c r="FJ12" s="264"/>
      <c r="FK12" s="264"/>
      <c r="FL12" s="261"/>
      <c r="FM12" s="264"/>
      <c r="FN12" s="264"/>
      <c r="FO12" s="263"/>
      <c r="FP12" s="265"/>
      <c r="FQ12" s="265"/>
      <c r="FR12" s="262"/>
      <c r="FS12" s="262"/>
      <c r="FT12" s="266"/>
      <c r="FU12" s="263"/>
      <c r="FV12" s="265"/>
      <c r="FW12" s="265"/>
      <c r="FX12" s="262"/>
      <c r="FY12" s="265"/>
      <c r="FZ12" s="265"/>
      <c r="GA12" s="251"/>
      <c r="GB12" s="277"/>
      <c r="GC12" s="277"/>
      <c r="GD12" s="278"/>
      <c r="GE12" s="261"/>
      <c r="GF12" s="279"/>
      <c r="GG12" s="278"/>
      <c r="GH12" s="261"/>
      <c r="GI12" s="280"/>
      <c r="GJ12" s="261"/>
      <c r="GK12" s="261"/>
      <c r="GL12" s="261"/>
      <c r="GM12" s="261"/>
      <c r="GN12" s="281"/>
      <c r="GO12" s="261"/>
      <c r="GP12" s="261"/>
      <c r="GQ12" s="261"/>
      <c r="GR12" s="261"/>
      <c r="GS12" s="261"/>
      <c r="GT12" s="261"/>
      <c r="GU12" s="251"/>
      <c r="GV12" s="277"/>
      <c r="GW12" s="277"/>
      <c r="GX12" s="278"/>
      <c r="GY12" s="261"/>
      <c r="GZ12" s="279"/>
      <c r="HA12" s="278"/>
      <c r="HB12" s="261"/>
      <c r="HC12" s="280"/>
      <c r="HD12" s="261"/>
      <c r="HE12" s="261"/>
      <c r="HF12" s="261"/>
      <c r="HG12" s="261"/>
      <c r="HH12" s="281"/>
      <c r="HI12" s="261"/>
      <c r="HJ12" s="261"/>
      <c r="HK12" s="261"/>
      <c r="HL12" s="261"/>
      <c r="HM12" s="261"/>
      <c r="HN12" s="261"/>
      <c r="HO12" s="251"/>
      <c r="HP12" s="277"/>
      <c r="HQ12" s="277"/>
      <c r="HR12" s="278"/>
      <c r="HS12" s="261"/>
      <c r="HT12" s="279"/>
      <c r="HU12" s="278"/>
      <c r="HV12" s="261"/>
      <c r="HW12" s="280"/>
      <c r="HX12" s="261"/>
      <c r="HY12" s="261"/>
      <c r="HZ12" s="261"/>
      <c r="IA12" s="261"/>
      <c r="IB12" s="281"/>
      <c r="IC12" s="261"/>
      <c r="ID12" s="261"/>
      <c r="IE12" s="261"/>
      <c r="IF12" s="261"/>
      <c r="IG12" s="261"/>
      <c r="IH12" s="261"/>
      <c r="II12" s="251"/>
      <c r="IJ12" s="277"/>
      <c r="IK12" s="277"/>
      <c r="IL12" s="278"/>
      <c r="IM12" s="261"/>
      <c r="IN12" s="279"/>
      <c r="IO12" s="278"/>
      <c r="IP12" s="261"/>
      <c r="IQ12" s="280"/>
      <c r="IR12" s="261"/>
      <c r="IS12" s="261"/>
      <c r="IT12" s="261"/>
      <c r="IU12" s="261"/>
      <c r="IV12" s="281"/>
      <c r="IW12" s="261"/>
      <c r="IX12" s="261"/>
      <c r="IY12" s="261"/>
      <c r="IZ12" s="261"/>
      <c r="JA12" s="261"/>
      <c r="JB12" s="261"/>
    </row>
    <row r="13" spans="1:262" s="275" customFormat="1" ht="13.5" customHeight="1">
      <c r="A13" s="260" t="s">
        <v>315</v>
      </c>
      <c r="B13" s="261" t="s">
        <v>1276</v>
      </c>
      <c r="C13" s="251"/>
      <c r="D13" s="262"/>
      <c r="E13" s="263">
        <v>738016</v>
      </c>
      <c r="F13" s="264">
        <v>0.12</v>
      </c>
      <c r="G13" s="265">
        <v>4.0000000000000001E-3</v>
      </c>
      <c r="H13" s="261">
        <v>26</v>
      </c>
      <c r="I13" s="264">
        <v>0.12300000000000001</v>
      </c>
      <c r="J13" s="265">
        <v>5.0000000000000001E-3</v>
      </c>
      <c r="K13" s="263"/>
      <c r="L13" s="263"/>
      <c r="M13" s="265"/>
      <c r="N13" s="263"/>
      <c r="O13" s="264"/>
      <c r="P13" s="266"/>
      <c r="Q13" s="263"/>
      <c r="R13" s="265"/>
      <c r="S13" s="265"/>
      <c r="T13" s="262"/>
      <c r="U13" s="265"/>
      <c r="V13" s="265"/>
      <c r="W13" s="251"/>
      <c r="X13" s="262"/>
      <c r="Y13" s="263"/>
      <c r="Z13" s="265"/>
      <c r="AA13" s="265"/>
      <c r="AB13" s="267"/>
      <c r="AC13" s="265"/>
      <c r="AD13" s="265"/>
      <c r="AE13" s="263"/>
      <c r="AF13" s="265"/>
      <c r="AG13" s="265"/>
      <c r="AH13" s="268"/>
      <c r="AI13" s="265"/>
      <c r="AJ13" s="265"/>
      <c r="AK13" s="263"/>
      <c r="AL13" s="262"/>
      <c r="AM13" s="265"/>
      <c r="AN13" s="262"/>
      <c r="AO13" s="265"/>
      <c r="AP13" s="265"/>
      <c r="AQ13" s="276"/>
      <c r="AR13" s="262"/>
      <c r="AS13" s="241"/>
      <c r="AT13" s="270"/>
      <c r="AU13" s="265"/>
      <c r="AV13" s="235"/>
      <c r="AW13" s="270"/>
      <c r="AX13" s="265"/>
      <c r="AY13" s="263"/>
      <c r="AZ13" s="265"/>
      <c r="BA13" s="265"/>
      <c r="BB13" s="268"/>
      <c r="BC13" s="265"/>
      <c r="BD13" s="265"/>
      <c r="BE13" s="263"/>
      <c r="BF13" s="265"/>
      <c r="BG13" s="265"/>
      <c r="BH13" s="262"/>
      <c r="BI13" s="265"/>
      <c r="BJ13" s="265"/>
      <c r="BK13" s="276"/>
      <c r="BL13" s="241"/>
      <c r="BM13" s="241"/>
      <c r="BN13" s="270"/>
      <c r="BO13" s="271"/>
      <c r="BP13" s="241"/>
      <c r="BQ13" s="270"/>
      <c r="BR13" s="264"/>
      <c r="BS13" s="237"/>
      <c r="BT13" s="265"/>
      <c r="BU13" s="265"/>
      <c r="BV13" s="268"/>
      <c r="BW13" s="265"/>
      <c r="BX13" s="265"/>
      <c r="BY13" s="263"/>
      <c r="BZ13" s="265"/>
      <c r="CA13" s="265"/>
      <c r="CB13" s="262"/>
      <c r="CC13" s="265"/>
      <c r="CD13" s="265"/>
      <c r="CE13" s="263"/>
      <c r="CF13" s="262"/>
      <c r="CG13" s="263"/>
      <c r="CH13" s="264"/>
      <c r="CI13" s="264"/>
      <c r="CJ13" s="261"/>
      <c r="CK13" s="264"/>
      <c r="CL13" s="264"/>
      <c r="CM13" s="263"/>
      <c r="CN13" s="265"/>
      <c r="CO13" s="265"/>
      <c r="CP13" s="268"/>
      <c r="CQ13" s="265"/>
      <c r="CR13" s="265"/>
      <c r="CS13" s="263"/>
      <c r="CT13" s="265"/>
      <c r="CU13" s="265"/>
      <c r="CV13" s="262"/>
      <c r="CW13" s="265"/>
      <c r="CX13" s="265"/>
      <c r="CY13" s="251"/>
      <c r="CZ13" s="262"/>
      <c r="DA13" s="263"/>
      <c r="DB13" s="264"/>
      <c r="DC13" s="264"/>
      <c r="DD13" s="261"/>
      <c r="DE13" s="264"/>
      <c r="DF13" s="264"/>
      <c r="DG13" s="263"/>
      <c r="DH13" s="265"/>
      <c r="DI13" s="265"/>
      <c r="DJ13" s="268"/>
      <c r="DK13" s="265"/>
      <c r="DL13" s="265"/>
      <c r="DM13" s="263"/>
      <c r="DN13" s="265"/>
      <c r="DO13" s="265"/>
      <c r="DP13" s="262"/>
      <c r="DQ13" s="265"/>
      <c r="DR13" s="265"/>
      <c r="DS13" s="251"/>
      <c r="DT13" s="262"/>
      <c r="DU13" s="263"/>
      <c r="DV13" s="264"/>
      <c r="DW13" s="264"/>
      <c r="DX13" s="261"/>
      <c r="DY13" s="264"/>
      <c r="DZ13" s="264"/>
      <c r="EA13" s="263"/>
      <c r="EB13" s="262"/>
      <c r="EC13" s="273"/>
      <c r="ED13" s="262"/>
      <c r="EE13" s="262"/>
      <c r="EF13" s="266"/>
      <c r="EG13" s="263"/>
      <c r="EH13" s="265"/>
      <c r="EI13" s="265"/>
      <c r="EJ13" s="262"/>
      <c r="EK13" s="265"/>
      <c r="EL13" s="265"/>
      <c r="EM13" s="251"/>
      <c r="EN13" s="262"/>
      <c r="EO13" s="263"/>
      <c r="EP13" s="264"/>
      <c r="EQ13" s="264"/>
      <c r="ER13" s="261"/>
      <c r="ES13" s="264"/>
      <c r="ET13" s="264"/>
      <c r="EU13" s="263"/>
      <c r="EV13" s="265"/>
      <c r="EW13" s="265"/>
      <c r="EX13" s="262"/>
      <c r="EY13" s="262"/>
      <c r="EZ13" s="266"/>
      <c r="FA13" s="263"/>
      <c r="FB13" s="265"/>
      <c r="FC13" s="265"/>
      <c r="FD13" s="262"/>
      <c r="FE13" s="265"/>
      <c r="FF13" s="265"/>
      <c r="FG13" s="251"/>
      <c r="FH13" s="262"/>
      <c r="FI13" s="263"/>
      <c r="FJ13" s="264"/>
      <c r="FK13" s="264"/>
      <c r="FL13" s="261"/>
      <c r="FM13" s="264"/>
      <c r="FN13" s="264"/>
      <c r="FO13" s="263"/>
      <c r="FP13" s="265"/>
      <c r="FQ13" s="265"/>
      <c r="FR13" s="262"/>
      <c r="FS13" s="262"/>
      <c r="FT13" s="266"/>
      <c r="FU13" s="263"/>
      <c r="FV13" s="265"/>
      <c r="FW13" s="265"/>
      <c r="FX13" s="262"/>
      <c r="FY13" s="265"/>
      <c r="FZ13" s="265"/>
      <c r="GA13" s="251"/>
      <c r="GB13" s="277"/>
      <c r="GC13" s="277"/>
      <c r="GD13" s="278"/>
      <c r="GE13" s="261"/>
      <c r="GF13" s="279"/>
      <c r="GG13" s="278"/>
      <c r="GH13" s="261"/>
      <c r="GI13" s="280"/>
      <c r="GJ13" s="261"/>
      <c r="GK13" s="261"/>
      <c r="GL13" s="261"/>
      <c r="GM13" s="261"/>
      <c r="GN13" s="281"/>
      <c r="GO13" s="261"/>
      <c r="GP13" s="261"/>
      <c r="GQ13" s="261"/>
      <c r="GR13" s="261"/>
      <c r="GS13" s="261"/>
      <c r="GT13" s="261"/>
      <c r="GU13" s="251"/>
      <c r="GV13" s="277"/>
      <c r="GW13" s="277"/>
      <c r="GX13" s="278"/>
      <c r="GY13" s="261"/>
      <c r="GZ13" s="279"/>
      <c r="HA13" s="278"/>
      <c r="HB13" s="261"/>
      <c r="HC13" s="280"/>
      <c r="HD13" s="261"/>
      <c r="HE13" s="261"/>
      <c r="HF13" s="261"/>
      <c r="HG13" s="261"/>
      <c r="HH13" s="281"/>
      <c r="HI13" s="261"/>
      <c r="HJ13" s="261"/>
      <c r="HK13" s="261"/>
      <c r="HL13" s="261"/>
      <c r="HM13" s="261"/>
      <c r="HN13" s="261"/>
      <c r="HO13" s="251"/>
      <c r="HP13" s="277"/>
      <c r="HQ13" s="277"/>
      <c r="HR13" s="278"/>
      <c r="HS13" s="261"/>
      <c r="HT13" s="279"/>
      <c r="HU13" s="278"/>
      <c r="HV13" s="261"/>
      <c r="HW13" s="280"/>
      <c r="HX13" s="261"/>
      <c r="HY13" s="261"/>
      <c r="HZ13" s="261"/>
      <c r="IA13" s="261"/>
      <c r="IB13" s="281"/>
      <c r="IC13" s="261"/>
      <c r="ID13" s="261"/>
      <c r="IE13" s="261"/>
      <c r="IF13" s="261"/>
      <c r="IG13" s="261"/>
      <c r="IH13" s="261"/>
      <c r="II13" s="251"/>
      <c r="IJ13" s="277"/>
      <c r="IK13" s="277"/>
      <c r="IL13" s="278"/>
      <c r="IM13" s="261"/>
      <c r="IN13" s="279"/>
      <c r="IO13" s="278"/>
      <c r="IP13" s="261"/>
      <c r="IQ13" s="280"/>
      <c r="IR13" s="261"/>
      <c r="IS13" s="261"/>
      <c r="IT13" s="261"/>
      <c r="IU13" s="261"/>
      <c r="IV13" s="281"/>
      <c r="IW13" s="261"/>
      <c r="IX13" s="261"/>
      <c r="IY13" s="261"/>
      <c r="IZ13" s="261"/>
      <c r="JA13" s="261"/>
      <c r="JB13" s="261"/>
    </row>
    <row r="14" spans="1:262" s="275" customFormat="1" ht="13.5" customHeight="1">
      <c r="A14" s="260" t="s">
        <v>621</v>
      </c>
      <c r="B14" s="261" t="s">
        <v>1458</v>
      </c>
      <c r="C14" s="251"/>
      <c r="D14" s="262"/>
      <c r="E14" s="263"/>
      <c r="F14" s="264"/>
      <c r="G14" s="265"/>
      <c r="H14" s="261"/>
      <c r="I14" s="264"/>
      <c r="J14" s="265"/>
      <c r="K14" s="263"/>
      <c r="L14" s="263"/>
      <c r="M14" s="265"/>
      <c r="N14" s="263"/>
      <c r="O14" s="264"/>
      <c r="P14" s="266"/>
      <c r="Q14" s="263"/>
      <c r="R14" s="265"/>
      <c r="S14" s="265"/>
      <c r="T14" s="262"/>
      <c r="U14" s="265"/>
      <c r="V14" s="265"/>
      <c r="W14" s="251" t="s">
        <v>1277</v>
      </c>
      <c r="X14" s="262"/>
      <c r="Y14" s="263">
        <v>798363</v>
      </c>
      <c r="Z14" s="265">
        <v>0.13500000000000001</v>
      </c>
      <c r="AA14" s="265">
        <v>1.4999999999999999E-2</v>
      </c>
      <c r="AB14" s="267">
        <v>21</v>
      </c>
      <c r="AC14" s="265">
        <v>0.14000000000000001</v>
      </c>
      <c r="AD14" s="265">
        <v>1.7000000000000001E-2</v>
      </c>
      <c r="AE14" s="263"/>
      <c r="AF14" s="265"/>
      <c r="AG14" s="265"/>
      <c r="AH14" s="268"/>
      <c r="AI14" s="265"/>
      <c r="AJ14" s="265"/>
      <c r="AK14" s="263"/>
      <c r="AL14" s="262"/>
      <c r="AM14" s="265"/>
      <c r="AN14" s="262"/>
      <c r="AO14" s="265"/>
      <c r="AP14" s="265"/>
      <c r="AQ14" s="276" t="s">
        <v>1277</v>
      </c>
      <c r="AR14" s="262"/>
      <c r="AS14" s="241">
        <v>888861</v>
      </c>
      <c r="AT14" s="270">
        <v>0.14300000000000002</v>
      </c>
      <c r="AU14" s="265">
        <v>1.1000000000000001E-2</v>
      </c>
      <c r="AV14" s="235">
        <v>23</v>
      </c>
      <c r="AW14" s="270">
        <v>0.153</v>
      </c>
      <c r="AX14" s="265">
        <v>1.3000000000000001E-2</v>
      </c>
      <c r="AY14" s="263"/>
      <c r="AZ14" s="265"/>
      <c r="BA14" s="265"/>
      <c r="BB14" s="268"/>
      <c r="BC14" s="265"/>
      <c r="BD14" s="265"/>
      <c r="BE14" s="263"/>
      <c r="BF14" s="265"/>
      <c r="BG14" s="265"/>
      <c r="BH14" s="262"/>
      <c r="BI14" s="265"/>
      <c r="BJ14" s="265"/>
      <c r="BK14" s="276" t="s">
        <v>1277</v>
      </c>
      <c r="BL14" s="241"/>
      <c r="BM14" s="241">
        <v>1009223</v>
      </c>
      <c r="BN14" s="270">
        <v>0.154</v>
      </c>
      <c r="BO14" s="271">
        <v>1.1000000000000001E-2</v>
      </c>
      <c r="BP14" s="241">
        <v>25</v>
      </c>
      <c r="BQ14" s="270">
        <v>0.16700000000000001</v>
      </c>
      <c r="BR14" s="264">
        <v>1.3000000000000001E-2</v>
      </c>
      <c r="BS14" s="237"/>
      <c r="BT14" s="265"/>
      <c r="BU14" s="265"/>
      <c r="BV14" s="268"/>
      <c r="BW14" s="265"/>
      <c r="BX14" s="265"/>
      <c r="BY14" s="263"/>
      <c r="BZ14" s="265"/>
      <c r="CA14" s="265"/>
      <c r="CB14" s="262"/>
      <c r="CC14" s="265"/>
      <c r="CD14" s="265"/>
      <c r="CE14" s="263" t="s">
        <v>1278</v>
      </c>
      <c r="CF14" s="262"/>
      <c r="CG14" s="263">
        <v>789445</v>
      </c>
      <c r="CH14" s="264">
        <f>CG14/CE$7</f>
        <v>0.11833344325594781</v>
      </c>
      <c r="CI14" s="264">
        <v>-3.5000000000000003E-2</v>
      </c>
      <c r="CJ14" s="261">
        <v>18</v>
      </c>
      <c r="CK14" s="264">
        <v>0.12</v>
      </c>
      <c r="CL14" s="264">
        <v>-7.0000000000000007E-2</v>
      </c>
      <c r="CM14" s="263"/>
      <c r="CN14" s="265"/>
      <c r="CO14" s="265"/>
      <c r="CP14" s="268"/>
      <c r="CQ14" s="265"/>
      <c r="CR14" s="265"/>
      <c r="CS14" s="263"/>
      <c r="CT14" s="265"/>
      <c r="CU14" s="265"/>
      <c r="CV14" s="262"/>
      <c r="CW14" s="265"/>
      <c r="CX14" s="265"/>
      <c r="CY14" s="251" t="s">
        <v>1346</v>
      </c>
      <c r="CZ14" s="262"/>
      <c r="DA14" s="263">
        <v>563873</v>
      </c>
      <c r="DB14" s="264">
        <f>DA14/CY$7</f>
        <v>8.6385980748439603E-2</v>
      </c>
      <c r="DC14" s="264">
        <f>DB14-CH14</f>
        <v>-3.1947462507508212E-2</v>
      </c>
      <c r="DD14" s="261">
        <v>13</v>
      </c>
      <c r="DE14" s="264">
        <v>8.6999999999999994E-2</v>
      </c>
      <c r="DF14" s="264">
        <v>-0.05</v>
      </c>
      <c r="DG14" s="263"/>
      <c r="DH14" s="265"/>
      <c r="DI14" s="265"/>
      <c r="DJ14" s="268"/>
      <c r="DK14" s="265"/>
      <c r="DL14" s="265"/>
      <c r="DM14" s="263"/>
      <c r="DN14" s="265"/>
      <c r="DO14" s="265"/>
      <c r="DP14" s="262"/>
      <c r="DQ14" s="265"/>
      <c r="DR14" s="265"/>
      <c r="DS14" s="251"/>
      <c r="DT14" s="262"/>
      <c r="DU14" s="282">
        <v>659571</v>
      </c>
      <c r="DV14" s="264">
        <f>DU14/DS$7</f>
        <v>9.779322465986226E-2</v>
      </c>
      <c r="DW14" s="264">
        <f>DV14-DB14</f>
        <v>1.1407243911422657E-2</v>
      </c>
      <c r="DX14" s="261">
        <v>14</v>
      </c>
      <c r="DY14" s="264">
        <f>DX14/DS$3</f>
        <v>9.3333333333333338E-2</v>
      </c>
      <c r="DZ14" s="264">
        <f>DY14-DE14</f>
        <v>6.3333333333333436E-3</v>
      </c>
      <c r="EA14" s="263"/>
      <c r="EB14" s="262"/>
      <c r="EC14" s="273"/>
      <c r="ED14" s="262"/>
      <c r="EE14" s="262"/>
      <c r="EF14" s="266"/>
      <c r="EG14" s="263"/>
      <c r="EH14" s="265"/>
      <c r="EI14" s="265"/>
      <c r="EJ14" s="262"/>
      <c r="EK14" s="265"/>
      <c r="EL14" s="265"/>
      <c r="EM14" s="251" t="s">
        <v>1572</v>
      </c>
      <c r="EN14" s="262"/>
      <c r="EO14" s="263">
        <v>579334</v>
      </c>
      <c r="EP14" s="264">
        <v>8.5440712816593614E-2</v>
      </c>
      <c r="EQ14" s="264"/>
      <c r="ER14" s="261">
        <v>12</v>
      </c>
      <c r="ES14" s="264">
        <v>0.08</v>
      </c>
      <c r="ET14" s="264">
        <v>-1.3333333333333336E-2</v>
      </c>
      <c r="EU14" s="263"/>
      <c r="EV14" s="265"/>
      <c r="EW14" s="265"/>
      <c r="EX14" s="262"/>
      <c r="EY14" s="262"/>
      <c r="EZ14" s="266"/>
      <c r="FA14" s="263"/>
      <c r="FB14" s="265"/>
      <c r="FC14" s="265"/>
      <c r="FD14" s="262"/>
      <c r="FE14" s="265"/>
      <c r="FF14" s="265"/>
      <c r="FG14" s="251"/>
      <c r="FH14" s="262"/>
      <c r="FI14" s="263"/>
      <c r="FJ14" s="264"/>
      <c r="FK14" s="264"/>
      <c r="FL14" s="261"/>
      <c r="FM14" s="264"/>
      <c r="FN14" s="264"/>
      <c r="FO14" s="263"/>
      <c r="FP14" s="265"/>
      <c r="FQ14" s="265"/>
      <c r="FR14" s="262"/>
      <c r="FS14" s="262"/>
      <c r="FT14" s="266"/>
      <c r="FU14" s="263"/>
      <c r="FV14" s="265"/>
      <c r="FW14" s="265"/>
      <c r="FX14" s="262"/>
      <c r="FY14" s="265"/>
      <c r="FZ14" s="265"/>
      <c r="GA14" s="251"/>
      <c r="GB14" s="277"/>
      <c r="GC14" s="277"/>
      <c r="GD14" s="278"/>
      <c r="GE14" s="261"/>
      <c r="GF14" s="279"/>
      <c r="GG14" s="278"/>
      <c r="GH14" s="261"/>
      <c r="GI14" s="280"/>
      <c r="GJ14" s="261"/>
      <c r="GK14" s="261"/>
      <c r="GL14" s="261"/>
      <c r="GM14" s="261"/>
      <c r="GN14" s="281"/>
      <c r="GO14" s="261"/>
      <c r="GP14" s="261"/>
      <c r="GQ14" s="261"/>
      <c r="GR14" s="261"/>
      <c r="GS14" s="261"/>
      <c r="GT14" s="261"/>
      <c r="GU14" s="251"/>
      <c r="GV14" s="277"/>
      <c r="GW14" s="277"/>
      <c r="GX14" s="278"/>
      <c r="GY14" s="261"/>
      <c r="GZ14" s="279"/>
      <c r="HA14" s="278"/>
      <c r="HB14" s="261"/>
      <c r="HC14" s="280"/>
      <c r="HD14" s="261"/>
      <c r="HE14" s="261"/>
      <c r="HF14" s="261"/>
      <c r="HG14" s="261"/>
      <c r="HH14" s="281"/>
      <c r="HI14" s="261"/>
      <c r="HJ14" s="261"/>
      <c r="HK14" s="261"/>
      <c r="HL14" s="261"/>
      <c r="HM14" s="261"/>
      <c r="HN14" s="261"/>
      <c r="HO14" s="251"/>
      <c r="HP14" s="277"/>
      <c r="HQ14" s="277"/>
      <c r="HR14" s="278"/>
      <c r="HS14" s="261"/>
      <c r="HT14" s="279"/>
      <c r="HU14" s="278"/>
      <c r="HV14" s="261"/>
      <c r="HW14" s="280"/>
      <c r="HX14" s="261"/>
      <c r="HY14" s="261"/>
      <c r="HZ14" s="261"/>
      <c r="IA14" s="261"/>
      <c r="IB14" s="281"/>
      <c r="IC14" s="261"/>
      <c r="ID14" s="261"/>
      <c r="IE14" s="261"/>
      <c r="IF14" s="261"/>
      <c r="IG14" s="261"/>
      <c r="IH14" s="261"/>
      <c r="II14" s="251"/>
      <c r="IJ14" s="277"/>
      <c r="IK14" s="277"/>
      <c r="IL14" s="278"/>
      <c r="IM14" s="261"/>
      <c r="IN14" s="279"/>
      <c r="IO14" s="278"/>
      <c r="IP14" s="261"/>
      <c r="IQ14" s="280"/>
      <c r="IR14" s="261"/>
      <c r="IS14" s="261"/>
      <c r="IT14" s="261"/>
      <c r="IU14" s="261"/>
      <c r="IV14" s="281"/>
      <c r="IW14" s="261"/>
      <c r="IX14" s="261"/>
      <c r="IY14" s="261"/>
      <c r="IZ14" s="261"/>
      <c r="JA14" s="261"/>
      <c r="JB14" s="261"/>
    </row>
    <row r="15" spans="1:262" s="275" customFormat="1" ht="13.5" customHeight="1">
      <c r="A15" s="260" t="s">
        <v>321</v>
      </c>
      <c r="B15" s="261" t="s">
        <v>1279</v>
      </c>
      <c r="C15" s="251"/>
      <c r="D15" s="262"/>
      <c r="E15" s="263">
        <v>737976</v>
      </c>
      <c r="F15" s="264">
        <v>0.12</v>
      </c>
      <c r="G15" s="265">
        <v>-2.8999999999999998E-2</v>
      </c>
      <c r="H15" s="261">
        <v>28</v>
      </c>
      <c r="I15" s="264">
        <v>0.13200000000000001</v>
      </c>
      <c r="J15" s="265">
        <v>-1.9E-2</v>
      </c>
      <c r="K15" s="263"/>
      <c r="L15" s="263"/>
      <c r="M15" s="265"/>
      <c r="N15" s="263"/>
      <c r="O15" s="264"/>
      <c r="P15" s="266"/>
      <c r="Q15" s="263"/>
      <c r="R15" s="265"/>
      <c r="S15" s="265"/>
      <c r="T15" s="262"/>
      <c r="U15" s="265"/>
      <c r="V15" s="265"/>
      <c r="W15" s="251" t="s">
        <v>292</v>
      </c>
      <c r="X15" s="262"/>
      <c r="Y15" s="263">
        <v>762444</v>
      </c>
      <c r="Z15" s="265">
        <v>0.126</v>
      </c>
      <c r="AA15" s="265">
        <v>6.0000000000000001E-3</v>
      </c>
      <c r="AB15" s="267">
        <v>20</v>
      </c>
      <c r="AC15" s="265">
        <v>0.13300000000000001</v>
      </c>
      <c r="AD15" s="265">
        <v>1E-3</v>
      </c>
      <c r="AE15" s="263"/>
      <c r="AF15" s="265"/>
      <c r="AG15" s="265"/>
      <c r="AH15" s="268"/>
      <c r="AI15" s="265"/>
      <c r="AJ15" s="265"/>
      <c r="AK15" s="263"/>
      <c r="AL15" s="262"/>
      <c r="AM15" s="265"/>
      <c r="AN15" s="262"/>
      <c r="AO15" s="265"/>
      <c r="AP15" s="265"/>
      <c r="AQ15" s="276" t="s">
        <v>292</v>
      </c>
      <c r="AR15" s="262"/>
      <c r="AS15" s="241">
        <v>593372</v>
      </c>
      <c r="AT15" s="270">
        <v>9.5000000000000001E-2</v>
      </c>
      <c r="AU15" s="265">
        <v>-3.1000000000000003E-2</v>
      </c>
      <c r="AV15" s="235">
        <v>14</v>
      </c>
      <c r="AW15" s="270">
        <v>9.3000000000000013E-2</v>
      </c>
      <c r="AX15" s="265">
        <v>-0.04</v>
      </c>
      <c r="AY15" s="263"/>
      <c r="AZ15" s="265"/>
      <c r="BA15" s="265"/>
      <c r="BB15" s="268"/>
      <c r="BC15" s="265"/>
      <c r="BD15" s="265"/>
      <c r="BE15" s="263"/>
      <c r="BF15" s="265"/>
      <c r="BG15" s="265"/>
      <c r="BH15" s="262"/>
      <c r="BI15" s="265"/>
      <c r="BJ15" s="265"/>
      <c r="BK15" s="276" t="s">
        <v>1339</v>
      </c>
      <c r="BL15" s="241"/>
      <c r="BM15" s="241">
        <v>979750</v>
      </c>
      <c r="BN15" s="270">
        <v>0.14899999999999999</v>
      </c>
      <c r="BO15" s="271">
        <v>5.4000000000000006E-2</v>
      </c>
      <c r="BP15" s="241">
        <v>23</v>
      </c>
      <c r="BQ15" s="270">
        <v>0.153</v>
      </c>
      <c r="BR15" s="264">
        <v>0.06</v>
      </c>
      <c r="BS15" s="237"/>
      <c r="BT15" s="265"/>
      <c r="BU15" s="265"/>
      <c r="BV15" s="268"/>
      <c r="BW15" s="265"/>
      <c r="BX15" s="265"/>
      <c r="BY15" s="263"/>
      <c r="BZ15" s="265"/>
      <c r="CA15" s="265"/>
      <c r="CB15" s="262"/>
      <c r="CC15" s="265"/>
      <c r="CD15" s="265"/>
      <c r="CE15" s="263" t="s">
        <v>1281</v>
      </c>
      <c r="CF15" s="262"/>
      <c r="CG15" s="263">
        <v>684390</v>
      </c>
      <c r="CH15" s="264">
        <f>CG15/CE$7</f>
        <v>0.10258627925940138</v>
      </c>
      <c r="CI15" s="264">
        <v>-4.7E-2</v>
      </c>
      <c r="CJ15" s="261">
        <v>14</v>
      </c>
      <c r="CK15" s="264">
        <v>9.3000000000000013E-2</v>
      </c>
      <c r="CL15" s="264">
        <v>-0.09</v>
      </c>
      <c r="CM15" s="263"/>
      <c r="CN15" s="265"/>
      <c r="CO15" s="265"/>
      <c r="CP15" s="268"/>
      <c r="CQ15" s="265"/>
      <c r="CR15" s="265"/>
      <c r="CS15" s="263"/>
      <c r="CT15" s="265"/>
      <c r="CU15" s="265"/>
      <c r="CV15" s="262"/>
      <c r="CW15" s="265"/>
      <c r="CX15" s="265"/>
      <c r="CY15" s="251" t="s">
        <v>1343</v>
      </c>
      <c r="CZ15" s="262"/>
      <c r="DA15" s="263">
        <v>602867</v>
      </c>
      <c r="DB15" s="264">
        <f>DA15/CY$7</f>
        <v>9.2359905609719808E-2</v>
      </c>
      <c r="DC15" s="264">
        <f>DB15-CH15</f>
        <v>-1.0226373649681569E-2</v>
      </c>
      <c r="DD15" s="261">
        <v>13</v>
      </c>
      <c r="DE15" s="264">
        <v>8.6999999999999994E-2</v>
      </c>
      <c r="DF15" s="264">
        <v>-0.01</v>
      </c>
      <c r="DG15" s="263"/>
      <c r="DH15" s="265"/>
      <c r="DI15" s="265"/>
      <c r="DJ15" s="268"/>
      <c r="DK15" s="265"/>
      <c r="DL15" s="265"/>
      <c r="DM15" s="263"/>
      <c r="DN15" s="265"/>
      <c r="DO15" s="265"/>
      <c r="DP15" s="262"/>
      <c r="DQ15" s="265"/>
      <c r="DR15" s="265"/>
      <c r="DS15" s="251"/>
      <c r="DT15" s="262"/>
      <c r="DU15" s="282">
        <v>595466</v>
      </c>
      <c r="DV15" s="264">
        <f>DU15/DS$7</f>
        <v>8.8288509220856487E-2</v>
      </c>
      <c r="DW15" s="264">
        <f>DV15-DB15</f>
        <v>-4.0713963888633214E-3</v>
      </c>
      <c r="DX15" s="261">
        <v>13</v>
      </c>
      <c r="DY15" s="264">
        <f>DX15/DS$3</f>
        <v>8.666666666666667E-2</v>
      </c>
      <c r="DZ15" s="264">
        <f>DY15-DE15</f>
        <v>-3.3333333333332438E-4</v>
      </c>
      <c r="EA15" s="263"/>
      <c r="EB15" s="262"/>
      <c r="EC15" s="273"/>
      <c r="ED15" s="262"/>
      <c r="EE15" s="262"/>
      <c r="EF15" s="266"/>
      <c r="EG15" s="263"/>
      <c r="EH15" s="265"/>
      <c r="EI15" s="265"/>
      <c r="EJ15" s="262"/>
      <c r="EK15" s="265"/>
      <c r="EL15" s="265"/>
      <c r="EM15" s="251" t="s">
        <v>1573</v>
      </c>
      <c r="EN15" s="262"/>
      <c r="EO15" s="263">
        <v>455034</v>
      </c>
      <c r="EP15" s="264">
        <v>6.7108834136760234E-2</v>
      </c>
      <c r="EQ15" s="264"/>
      <c r="ER15" s="261">
        <v>9</v>
      </c>
      <c r="ES15" s="264">
        <v>0.06</v>
      </c>
      <c r="ET15" s="264">
        <v>-2.6666666666666672E-2</v>
      </c>
      <c r="EU15" s="263"/>
      <c r="EV15" s="265"/>
      <c r="EW15" s="265"/>
      <c r="EX15" s="262"/>
      <c r="EY15" s="262"/>
      <c r="EZ15" s="266"/>
      <c r="FA15" s="263"/>
      <c r="FB15" s="265"/>
      <c r="FC15" s="265"/>
      <c r="FD15" s="262"/>
      <c r="FE15" s="265"/>
      <c r="FF15" s="265"/>
      <c r="FG15" s="251"/>
      <c r="FH15" s="262"/>
      <c r="FI15" s="263"/>
      <c r="FJ15" s="264"/>
      <c r="FK15" s="264"/>
      <c r="FL15" s="261"/>
      <c r="FM15" s="264"/>
      <c r="FN15" s="264"/>
      <c r="FO15" s="263"/>
      <c r="FP15" s="265"/>
      <c r="FQ15" s="265"/>
      <c r="FR15" s="262"/>
      <c r="FS15" s="262"/>
      <c r="FT15" s="266"/>
      <c r="FU15" s="263"/>
      <c r="FV15" s="265"/>
      <c r="FW15" s="265"/>
      <c r="FX15" s="262"/>
      <c r="FY15" s="265"/>
      <c r="FZ15" s="265"/>
      <c r="GA15" s="251"/>
      <c r="GB15" s="277"/>
      <c r="GC15" s="277"/>
      <c r="GD15" s="278"/>
      <c r="GE15" s="261"/>
      <c r="GF15" s="279"/>
      <c r="GG15" s="278"/>
      <c r="GH15" s="261"/>
      <c r="GI15" s="280"/>
      <c r="GJ15" s="261"/>
      <c r="GK15" s="261"/>
      <c r="GL15" s="261"/>
      <c r="GM15" s="261"/>
      <c r="GN15" s="281"/>
      <c r="GO15" s="261"/>
      <c r="GP15" s="261"/>
      <c r="GQ15" s="261"/>
      <c r="GR15" s="261"/>
      <c r="GS15" s="261"/>
      <c r="GT15" s="261"/>
      <c r="GU15" s="251"/>
      <c r="GV15" s="277"/>
      <c r="GW15" s="277"/>
      <c r="GX15" s="278"/>
      <c r="GY15" s="261"/>
      <c r="GZ15" s="279"/>
      <c r="HA15" s="278"/>
      <c r="HB15" s="261"/>
      <c r="HC15" s="280"/>
      <c r="HD15" s="261"/>
      <c r="HE15" s="261"/>
      <c r="HF15" s="261"/>
      <c r="HG15" s="261"/>
      <c r="HH15" s="281"/>
      <c r="HI15" s="261"/>
      <c r="HJ15" s="261"/>
      <c r="HK15" s="261"/>
      <c r="HL15" s="261"/>
      <c r="HM15" s="261"/>
      <c r="HN15" s="261"/>
      <c r="HO15" s="251"/>
      <c r="HP15" s="277"/>
      <c r="HQ15" s="277"/>
      <c r="HR15" s="278"/>
      <c r="HS15" s="261"/>
      <c r="HT15" s="279"/>
      <c r="HU15" s="278"/>
      <c r="HV15" s="261"/>
      <c r="HW15" s="280"/>
      <c r="HX15" s="261"/>
      <c r="HY15" s="261"/>
      <c r="HZ15" s="261"/>
      <c r="IA15" s="261"/>
      <c r="IB15" s="281"/>
      <c r="IC15" s="261"/>
      <c r="ID15" s="261"/>
      <c r="IE15" s="261"/>
      <c r="IF15" s="261"/>
      <c r="IG15" s="261"/>
      <c r="IH15" s="261"/>
      <c r="II15" s="251"/>
      <c r="IJ15" s="277"/>
      <c r="IK15" s="277"/>
      <c r="IL15" s="278"/>
      <c r="IM15" s="261"/>
      <c r="IN15" s="279"/>
      <c r="IO15" s="278"/>
      <c r="IP15" s="261"/>
      <c r="IQ15" s="280"/>
      <c r="IR15" s="261"/>
      <c r="IS15" s="261"/>
      <c r="IT15" s="261"/>
      <c r="IU15" s="261"/>
      <c r="IV15" s="281"/>
      <c r="IW15" s="261"/>
      <c r="IX15" s="261"/>
      <c r="IY15" s="261"/>
      <c r="IZ15" s="261"/>
      <c r="JA15" s="261"/>
      <c r="JB15" s="261"/>
    </row>
    <row r="16" spans="1:262" s="275" customFormat="1" ht="13.5" customHeight="1">
      <c r="A16" s="260" t="s">
        <v>310</v>
      </c>
      <c r="B16" s="276" t="s">
        <v>453</v>
      </c>
      <c r="C16" s="251"/>
      <c r="D16" s="262"/>
      <c r="E16" s="263">
        <v>501647</v>
      </c>
      <c r="F16" s="264">
        <v>8.1000000000000003E-2</v>
      </c>
      <c r="G16" s="264">
        <v>-1.3000000000000001E-2</v>
      </c>
      <c r="H16" s="261">
        <v>20</v>
      </c>
      <c r="I16" s="264">
        <v>9.4E-2</v>
      </c>
      <c r="J16" s="264">
        <v>-1.3999999999999999E-2</v>
      </c>
      <c r="K16" s="263"/>
      <c r="L16" s="264"/>
      <c r="M16" s="264"/>
      <c r="N16" s="261"/>
      <c r="O16" s="264"/>
      <c r="P16" s="266"/>
      <c r="Q16" s="263"/>
      <c r="R16" s="265"/>
      <c r="S16" s="265"/>
      <c r="T16" s="262"/>
      <c r="U16" s="265"/>
      <c r="V16" s="265"/>
      <c r="W16" s="251" t="s">
        <v>1313</v>
      </c>
      <c r="X16" s="262"/>
      <c r="Y16" s="263">
        <v>623250</v>
      </c>
      <c r="Z16" s="265">
        <v>0.10300000000000001</v>
      </c>
      <c r="AA16" s="265">
        <v>6.9999999999999993E-3</v>
      </c>
      <c r="AB16" s="267">
        <v>18</v>
      </c>
      <c r="AC16" s="265">
        <v>0.12</v>
      </c>
      <c r="AD16" s="265">
        <v>1.2E-2</v>
      </c>
      <c r="AE16" s="263"/>
      <c r="AF16" s="265"/>
      <c r="AG16" s="265"/>
      <c r="AH16" s="268"/>
      <c r="AI16" s="265"/>
      <c r="AJ16" s="265"/>
      <c r="AK16" s="263"/>
      <c r="AL16" s="262"/>
      <c r="AM16" s="265"/>
      <c r="AN16" s="262"/>
      <c r="AO16" s="265"/>
      <c r="AP16" s="265"/>
      <c r="AQ16" s="276" t="s">
        <v>1283</v>
      </c>
      <c r="AR16" s="262"/>
      <c r="AS16" s="241">
        <v>630219</v>
      </c>
      <c r="AT16" s="270">
        <v>0.10099999999999999</v>
      </c>
      <c r="AU16" s="265">
        <v>-2E-3</v>
      </c>
      <c r="AV16" s="235">
        <v>18</v>
      </c>
      <c r="AW16" s="270">
        <v>0.12</v>
      </c>
      <c r="AX16" s="265">
        <v>0</v>
      </c>
      <c r="AY16" s="263"/>
      <c r="AZ16" s="265"/>
      <c r="BA16" s="265"/>
      <c r="BB16" s="268"/>
      <c r="BC16" s="265"/>
      <c r="BD16" s="265"/>
      <c r="BE16" s="263"/>
      <c r="BF16" s="265"/>
      <c r="BG16" s="265"/>
      <c r="BH16" s="262"/>
      <c r="BI16" s="265"/>
      <c r="BJ16" s="265"/>
      <c r="BK16" s="276"/>
      <c r="BL16" s="241"/>
      <c r="BM16" s="241"/>
      <c r="BN16" s="270"/>
      <c r="BO16" s="271"/>
      <c r="BP16" s="241"/>
      <c r="BQ16" s="270"/>
      <c r="BR16" s="264"/>
      <c r="BS16" s="237"/>
      <c r="BT16" s="265"/>
      <c r="BU16" s="265"/>
      <c r="BV16" s="268"/>
      <c r="BW16" s="265"/>
      <c r="BX16" s="265"/>
      <c r="BY16" s="263"/>
      <c r="BZ16" s="265"/>
      <c r="CA16" s="265"/>
      <c r="CB16" s="262"/>
      <c r="CC16" s="265"/>
      <c r="CD16" s="265"/>
      <c r="CE16" s="263"/>
      <c r="CF16" s="262"/>
      <c r="CG16" s="263"/>
      <c r="CH16" s="264"/>
      <c r="CI16" s="264"/>
      <c r="CJ16" s="261"/>
      <c r="CK16" s="264"/>
      <c r="CL16" s="264"/>
      <c r="CM16" s="263"/>
      <c r="CN16" s="265"/>
      <c r="CO16" s="265"/>
      <c r="CP16" s="268"/>
      <c r="CQ16" s="265"/>
      <c r="CR16" s="265"/>
      <c r="CS16" s="263"/>
      <c r="CT16" s="265"/>
      <c r="CU16" s="265"/>
      <c r="CV16" s="262"/>
      <c r="CW16" s="265"/>
      <c r="CX16" s="265"/>
      <c r="CY16" s="251"/>
      <c r="CZ16" s="262"/>
      <c r="DA16" s="263"/>
      <c r="DB16" s="264"/>
      <c r="DC16" s="264"/>
      <c r="DD16" s="261"/>
      <c r="DE16" s="264"/>
      <c r="DF16" s="264"/>
      <c r="DG16" s="263"/>
      <c r="DH16" s="265"/>
      <c r="DI16" s="265"/>
      <c r="DJ16" s="268"/>
      <c r="DK16" s="265"/>
      <c r="DL16" s="265"/>
      <c r="DM16" s="263"/>
      <c r="DN16" s="265"/>
      <c r="DO16" s="265"/>
      <c r="DP16" s="262"/>
      <c r="DQ16" s="265"/>
      <c r="DR16" s="265"/>
      <c r="DS16" s="251"/>
      <c r="DT16" s="262"/>
      <c r="DU16" s="263"/>
      <c r="DV16" s="264"/>
      <c r="DW16" s="264"/>
      <c r="DX16" s="261"/>
      <c r="DY16" s="264"/>
      <c r="DZ16" s="264"/>
      <c r="EA16" s="263"/>
      <c r="EB16" s="262"/>
      <c r="EC16" s="273"/>
      <c r="ED16" s="262"/>
      <c r="EE16" s="262"/>
      <c r="EF16" s="266"/>
      <c r="EG16" s="263"/>
      <c r="EH16" s="265"/>
      <c r="EI16" s="265"/>
      <c r="EJ16" s="262"/>
      <c r="EK16" s="265"/>
      <c r="EL16" s="265"/>
      <c r="EM16" s="251"/>
      <c r="EN16" s="262"/>
      <c r="EO16" s="263"/>
      <c r="EP16" s="264"/>
      <c r="EQ16" s="264"/>
      <c r="ER16" s="261"/>
      <c r="ES16" s="264"/>
      <c r="ET16" s="264"/>
      <c r="EU16" s="263"/>
      <c r="EV16" s="265"/>
      <c r="EW16" s="265"/>
      <c r="EX16" s="262"/>
      <c r="EY16" s="262"/>
      <c r="EZ16" s="266"/>
      <c r="FA16" s="263"/>
      <c r="FB16" s="265"/>
      <c r="FC16" s="265"/>
      <c r="FD16" s="262"/>
      <c r="FE16" s="265"/>
      <c r="FF16" s="265"/>
      <c r="FG16" s="251"/>
      <c r="FH16" s="262"/>
      <c r="FI16" s="263"/>
      <c r="FJ16" s="264"/>
      <c r="FK16" s="264"/>
      <c r="FL16" s="261"/>
      <c r="FM16" s="264"/>
      <c r="FN16" s="264"/>
      <c r="FO16" s="263"/>
      <c r="FP16" s="265"/>
      <c r="FQ16" s="265"/>
      <c r="FR16" s="262"/>
      <c r="FS16" s="262"/>
      <c r="FT16" s="266"/>
      <c r="FU16" s="263"/>
      <c r="FV16" s="265"/>
      <c r="FW16" s="265"/>
      <c r="FX16" s="262"/>
      <c r="FY16" s="265"/>
      <c r="FZ16" s="265"/>
      <c r="GA16" s="251"/>
      <c r="GB16" s="277"/>
      <c r="GC16" s="277"/>
      <c r="GD16" s="278"/>
      <c r="GE16" s="261"/>
      <c r="GF16" s="279"/>
      <c r="GG16" s="278"/>
      <c r="GH16" s="261"/>
      <c r="GI16" s="280"/>
      <c r="GJ16" s="261"/>
      <c r="GK16" s="261"/>
      <c r="GL16" s="261"/>
      <c r="GM16" s="261"/>
      <c r="GN16" s="281"/>
      <c r="GO16" s="261"/>
      <c r="GP16" s="261"/>
      <c r="GQ16" s="261"/>
      <c r="GR16" s="261"/>
      <c r="GS16" s="261"/>
      <c r="GT16" s="261"/>
      <c r="GU16" s="251"/>
      <c r="GV16" s="277"/>
      <c r="GW16" s="277"/>
      <c r="GX16" s="278"/>
      <c r="GY16" s="261"/>
      <c r="GZ16" s="279"/>
      <c r="HA16" s="278"/>
      <c r="HB16" s="261"/>
      <c r="HC16" s="280"/>
      <c r="HD16" s="261"/>
      <c r="HE16" s="261"/>
      <c r="HF16" s="261"/>
      <c r="HG16" s="261"/>
      <c r="HH16" s="281"/>
      <c r="HI16" s="261"/>
      <c r="HJ16" s="261"/>
      <c r="HK16" s="261"/>
      <c r="HL16" s="261"/>
      <c r="HM16" s="261"/>
      <c r="HN16" s="261"/>
      <c r="HO16" s="251"/>
      <c r="HP16" s="277"/>
      <c r="HQ16" s="277"/>
      <c r="HR16" s="278"/>
      <c r="HS16" s="261"/>
      <c r="HT16" s="279"/>
      <c r="HU16" s="278"/>
      <c r="HV16" s="261"/>
      <c r="HW16" s="280"/>
      <c r="HX16" s="261"/>
      <c r="HY16" s="261"/>
      <c r="HZ16" s="261"/>
      <c r="IA16" s="261"/>
      <c r="IB16" s="281"/>
      <c r="IC16" s="261"/>
      <c r="ID16" s="261"/>
      <c r="IE16" s="261"/>
      <c r="IF16" s="261"/>
      <c r="IG16" s="261"/>
      <c r="IH16" s="261"/>
      <c r="II16" s="251"/>
      <c r="IJ16" s="277"/>
      <c r="IK16" s="277"/>
      <c r="IL16" s="278"/>
      <c r="IM16" s="261"/>
      <c r="IN16" s="279"/>
      <c r="IO16" s="278"/>
      <c r="IP16" s="261"/>
      <c r="IQ16" s="280"/>
      <c r="IR16" s="261"/>
      <c r="IS16" s="261"/>
      <c r="IT16" s="261"/>
      <c r="IU16" s="261"/>
      <c r="IV16" s="281"/>
      <c r="IW16" s="261"/>
      <c r="IX16" s="261"/>
      <c r="IY16" s="261"/>
      <c r="IZ16" s="261"/>
      <c r="JA16" s="261"/>
      <c r="JB16" s="261"/>
    </row>
    <row r="17" spans="1:262" s="275" customFormat="1" ht="13.5" customHeight="1">
      <c r="A17" s="260" t="s">
        <v>631</v>
      </c>
      <c r="B17" s="276" t="s">
        <v>1284</v>
      </c>
      <c r="C17" s="251"/>
      <c r="D17" s="262"/>
      <c r="E17" s="263"/>
      <c r="F17" s="264"/>
      <c r="G17" s="264"/>
      <c r="H17" s="261"/>
      <c r="I17" s="264"/>
      <c r="J17" s="264"/>
      <c r="K17" s="263"/>
      <c r="L17" s="264"/>
      <c r="M17" s="264"/>
      <c r="N17" s="261"/>
      <c r="O17" s="264"/>
      <c r="P17" s="266"/>
      <c r="Q17" s="263"/>
      <c r="R17" s="265"/>
      <c r="S17" s="265"/>
      <c r="T17" s="262"/>
      <c r="U17" s="265"/>
      <c r="V17" s="265"/>
      <c r="W17" s="251"/>
      <c r="X17" s="262"/>
      <c r="Y17" s="263"/>
      <c r="Z17" s="265"/>
      <c r="AA17" s="265"/>
      <c r="AB17" s="267"/>
      <c r="AC17" s="265"/>
      <c r="AD17" s="265"/>
      <c r="AE17" s="263"/>
      <c r="AF17" s="265"/>
      <c r="AG17" s="265"/>
      <c r="AH17" s="268"/>
      <c r="AI17" s="265"/>
      <c r="AJ17" s="265"/>
      <c r="AK17" s="263"/>
      <c r="AL17" s="262"/>
      <c r="AM17" s="265"/>
      <c r="AN17" s="262"/>
      <c r="AO17" s="265"/>
      <c r="AP17" s="265"/>
      <c r="AQ17" s="276"/>
      <c r="AR17" s="262"/>
      <c r="AS17" s="241"/>
      <c r="AT17" s="270"/>
      <c r="AU17" s="265"/>
      <c r="AV17" s="235"/>
      <c r="AW17" s="270"/>
      <c r="AX17" s="265"/>
      <c r="AY17" s="263"/>
      <c r="AZ17" s="265"/>
      <c r="BA17" s="265"/>
      <c r="BB17" s="268"/>
      <c r="BC17" s="265"/>
      <c r="BD17" s="265"/>
      <c r="BE17" s="263"/>
      <c r="BF17" s="265"/>
      <c r="BG17" s="265"/>
      <c r="BH17" s="262"/>
      <c r="BI17" s="265"/>
      <c r="BJ17" s="265"/>
      <c r="BK17" s="276" t="s">
        <v>1284</v>
      </c>
      <c r="BL17" s="241"/>
      <c r="BM17" s="241">
        <v>748952</v>
      </c>
      <c r="BN17" s="270">
        <v>0.114</v>
      </c>
      <c r="BO17" s="271">
        <v>1.3000000000000001E-2</v>
      </c>
      <c r="BP17" s="241">
        <v>24</v>
      </c>
      <c r="BQ17" s="270">
        <v>0.16</v>
      </c>
      <c r="BR17" s="264">
        <v>0.04</v>
      </c>
      <c r="BS17" s="237"/>
      <c r="BT17" s="265"/>
      <c r="BU17" s="265"/>
      <c r="BV17" s="268"/>
      <c r="BW17" s="265"/>
      <c r="BX17" s="265"/>
      <c r="BY17" s="263"/>
      <c r="BZ17" s="265"/>
      <c r="CA17" s="265"/>
      <c r="CB17" s="262"/>
      <c r="CC17" s="265"/>
      <c r="CD17" s="265"/>
      <c r="CE17" s="263" t="s">
        <v>1284</v>
      </c>
      <c r="CF17" s="262"/>
      <c r="CG17" s="263">
        <v>835073</v>
      </c>
      <c r="CH17" s="264">
        <f>CG17/CE$7</f>
        <v>0.12517282832885648</v>
      </c>
      <c r="CI17" s="264">
        <v>1.1000000000000001E-2</v>
      </c>
      <c r="CJ17" s="261">
        <v>23</v>
      </c>
      <c r="CK17" s="264">
        <v>0.153</v>
      </c>
      <c r="CL17" s="264">
        <v>-0.01</v>
      </c>
      <c r="CM17" s="263"/>
      <c r="CN17" s="265"/>
      <c r="CO17" s="265"/>
      <c r="CP17" s="268"/>
      <c r="CQ17" s="265"/>
      <c r="CR17" s="265"/>
      <c r="CS17" s="263"/>
      <c r="CT17" s="265"/>
      <c r="CU17" s="265"/>
      <c r="CV17" s="262"/>
      <c r="CW17" s="265"/>
      <c r="CX17" s="265"/>
      <c r="CY17" s="251" t="s">
        <v>1351</v>
      </c>
      <c r="CZ17" s="262"/>
      <c r="DA17" s="263">
        <v>605617</v>
      </c>
      <c r="DB17" s="264">
        <f t="shared" ref="DB17:DB19" si="0">DA17/CY$7</f>
        <v>9.2781208717083008E-2</v>
      </c>
      <c r="DC17" s="264">
        <f>DB17-CH17</f>
        <v>-3.2391619611773476E-2</v>
      </c>
      <c r="DD17" s="261">
        <v>18</v>
      </c>
      <c r="DE17" s="264">
        <v>0.12</v>
      </c>
      <c r="DF17" s="264">
        <v>-0.05</v>
      </c>
      <c r="DG17" s="263"/>
      <c r="DH17" s="265"/>
      <c r="DI17" s="265"/>
      <c r="DJ17" s="268"/>
      <c r="DK17" s="265"/>
      <c r="DL17" s="265"/>
      <c r="DM17" s="263"/>
      <c r="DN17" s="265"/>
      <c r="DO17" s="265"/>
      <c r="DP17" s="262"/>
      <c r="DQ17" s="265"/>
      <c r="DR17" s="265"/>
      <c r="DS17" s="251"/>
      <c r="DT17" s="262"/>
      <c r="DU17" s="282">
        <v>650260</v>
      </c>
      <c r="DV17" s="264">
        <f t="shared" ref="DV17:DV24" si="1">DU17/DS$7</f>
        <v>9.6412701994663244E-2</v>
      </c>
      <c r="DW17" s="264">
        <f>DV17-DB17</f>
        <v>3.6314932775802361E-3</v>
      </c>
      <c r="DX17" s="261">
        <v>20</v>
      </c>
      <c r="DY17" s="264">
        <f>DX17/DS$3</f>
        <v>0.13333333333333333</v>
      </c>
      <c r="DZ17" s="264">
        <f>DY17-DE17</f>
        <v>1.3333333333333336E-2</v>
      </c>
      <c r="EA17" s="263"/>
      <c r="EB17" s="262"/>
      <c r="EC17" s="273"/>
      <c r="ED17" s="262"/>
      <c r="EE17" s="262"/>
      <c r="EF17" s="266"/>
      <c r="EG17" s="263"/>
      <c r="EH17" s="265"/>
      <c r="EI17" s="265"/>
      <c r="EJ17" s="262"/>
      <c r="EK17" s="265"/>
      <c r="EL17" s="265"/>
      <c r="EM17" s="251" t="s">
        <v>396</v>
      </c>
      <c r="EN17" s="262"/>
      <c r="EO17" s="263">
        <v>512825</v>
      </c>
      <c r="EP17" s="264">
        <v>7.5631904135040617E-2</v>
      </c>
      <c r="EQ17" s="264"/>
      <c r="ER17" s="261">
        <v>14</v>
      </c>
      <c r="ES17" s="264">
        <v>9.3333333333333338E-2</v>
      </c>
      <c r="ET17" s="264">
        <v>-3.9999999999999994E-2</v>
      </c>
      <c r="EU17" s="263"/>
      <c r="EV17" s="265"/>
      <c r="EW17" s="265"/>
      <c r="EX17" s="262"/>
      <c r="EY17" s="262"/>
      <c r="EZ17" s="266"/>
      <c r="FA17" s="263"/>
      <c r="FB17" s="265"/>
      <c r="FC17" s="265"/>
      <c r="FD17" s="262"/>
      <c r="FE17" s="265"/>
      <c r="FF17" s="265"/>
      <c r="FG17" s="251"/>
      <c r="FH17" s="262"/>
      <c r="FI17" s="263"/>
      <c r="FJ17" s="264"/>
      <c r="FK17" s="264"/>
      <c r="FL17" s="261"/>
      <c r="FM17" s="264"/>
      <c r="FN17" s="264"/>
      <c r="FO17" s="263"/>
      <c r="FP17" s="265"/>
      <c r="FQ17" s="265"/>
      <c r="FR17" s="262"/>
      <c r="FS17" s="262"/>
      <c r="FT17" s="266"/>
      <c r="FU17" s="263"/>
      <c r="FV17" s="265"/>
      <c r="FW17" s="265"/>
      <c r="FX17" s="262"/>
      <c r="FY17" s="265"/>
      <c r="FZ17" s="265"/>
      <c r="GA17" s="251"/>
      <c r="GB17" s="277"/>
      <c r="GC17" s="277"/>
      <c r="GD17" s="278"/>
      <c r="GE17" s="261"/>
      <c r="GF17" s="279"/>
      <c r="GG17" s="278"/>
      <c r="GH17" s="261"/>
      <c r="GI17" s="280"/>
      <c r="GJ17" s="261"/>
      <c r="GK17" s="261"/>
      <c r="GL17" s="261"/>
      <c r="GM17" s="261"/>
      <c r="GN17" s="281"/>
      <c r="GO17" s="261"/>
      <c r="GP17" s="261"/>
      <c r="GQ17" s="261"/>
      <c r="GR17" s="261"/>
      <c r="GS17" s="261"/>
      <c r="GT17" s="261"/>
      <c r="GU17" s="251"/>
      <c r="GV17" s="277"/>
      <c r="GW17" s="277"/>
      <c r="GX17" s="278"/>
      <c r="GY17" s="261"/>
      <c r="GZ17" s="279"/>
      <c r="HA17" s="278"/>
      <c r="HB17" s="261"/>
      <c r="HC17" s="280"/>
      <c r="HD17" s="261"/>
      <c r="HE17" s="261"/>
      <c r="HF17" s="261"/>
      <c r="HG17" s="261"/>
      <c r="HH17" s="281"/>
      <c r="HI17" s="261"/>
      <c r="HJ17" s="261"/>
      <c r="HK17" s="261"/>
      <c r="HL17" s="261"/>
      <c r="HM17" s="261"/>
      <c r="HN17" s="261"/>
      <c r="HO17" s="251"/>
      <c r="HP17" s="277"/>
      <c r="HQ17" s="277"/>
      <c r="HR17" s="278"/>
      <c r="HS17" s="261"/>
      <c r="HT17" s="279"/>
      <c r="HU17" s="278"/>
      <c r="HV17" s="261"/>
      <c r="HW17" s="280"/>
      <c r="HX17" s="261"/>
      <c r="HY17" s="261"/>
      <c r="HZ17" s="261"/>
      <c r="IA17" s="261"/>
      <c r="IB17" s="281"/>
      <c r="IC17" s="261"/>
      <c r="ID17" s="261"/>
      <c r="IE17" s="261"/>
      <c r="IF17" s="261"/>
      <c r="IG17" s="261"/>
      <c r="IH17" s="261"/>
      <c r="II17" s="251"/>
      <c r="IJ17" s="277"/>
      <c r="IK17" s="277"/>
      <c r="IL17" s="278"/>
      <c r="IM17" s="261"/>
      <c r="IN17" s="279"/>
      <c r="IO17" s="278"/>
      <c r="IP17" s="261"/>
      <c r="IQ17" s="280"/>
      <c r="IR17" s="261"/>
      <c r="IS17" s="261"/>
      <c r="IT17" s="261"/>
      <c r="IU17" s="261"/>
      <c r="IV17" s="281"/>
      <c r="IW17" s="261"/>
      <c r="IX17" s="261"/>
      <c r="IY17" s="261"/>
      <c r="IZ17" s="261"/>
      <c r="JA17" s="261"/>
      <c r="JB17" s="261"/>
    </row>
    <row r="18" spans="1:262" s="275" customFormat="1" ht="13.5" customHeight="1">
      <c r="A18" s="260" t="s">
        <v>297</v>
      </c>
      <c r="B18" s="261" t="s">
        <v>1285</v>
      </c>
      <c r="C18" s="251"/>
      <c r="D18" s="262"/>
      <c r="E18" s="263">
        <v>476370</v>
      </c>
      <c r="F18" s="264">
        <v>7.6999999999999999E-2</v>
      </c>
      <c r="G18" s="265">
        <v>-3.0000000000000001E-3</v>
      </c>
      <c r="H18" s="261">
        <v>18</v>
      </c>
      <c r="I18" s="264">
        <v>8.5000000000000006E-2</v>
      </c>
      <c r="J18" s="265">
        <v>-5.0000000000000001E-3</v>
      </c>
      <c r="K18" s="263"/>
      <c r="L18" s="264"/>
      <c r="M18" s="265"/>
      <c r="N18" s="261"/>
      <c r="O18" s="264"/>
      <c r="P18" s="266"/>
      <c r="Q18" s="263"/>
      <c r="R18" s="265"/>
      <c r="S18" s="265"/>
      <c r="T18" s="262"/>
      <c r="U18" s="265"/>
      <c r="V18" s="265"/>
      <c r="W18" s="251" t="s">
        <v>292</v>
      </c>
      <c r="X18" s="262"/>
      <c r="Y18" s="263">
        <v>469101</v>
      </c>
      <c r="Z18" s="265">
        <v>7.6999999999999999E-2</v>
      </c>
      <c r="AA18" s="265">
        <v>0</v>
      </c>
      <c r="AB18" s="267" t="s">
        <v>1286</v>
      </c>
      <c r="AC18" s="265">
        <v>0.08</v>
      </c>
      <c r="AD18" s="265">
        <v>-5.0000000000000001E-3</v>
      </c>
      <c r="AE18" s="263"/>
      <c r="AF18" s="265"/>
      <c r="AG18" s="265"/>
      <c r="AH18" s="268"/>
      <c r="AI18" s="265"/>
      <c r="AJ18" s="265"/>
      <c r="AK18" s="263"/>
      <c r="AL18" s="262"/>
      <c r="AM18" s="265"/>
      <c r="AN18" s="262"/>
      <c r="AO18" s="265"/>
      <c r="AP18" s="265"/>
      <c r="AQ18" s="276" t="s">
        <v>292</v>
      </c>
      <c r="AR18" s="262"/>
      <c r="AS18" s="241">
        <v>365318</v>
      </c>
      <c r="AT18" s="270">
        <v>5.9000000000000004E-2</v>
      </c>
      <c r="AU18" s="265">
        <v>-1.8000000000000002E-2</v>
      </c>
      <c r="AV18" s="235">
        <v>10</v>
      </c>
      <c r="AW18" s="270">
        <v>6.7000000000000004E-2</v>
      </c>
      <c r="AX18" s="265">
        <v>-1.3000000000000001E-2</v>
      </c>
      <c r="AY18" s="263"/>
      <c r="AZ18" s="265"/>
      <c r="BA18" s="265"/>
      <c r="BB18" s="268"/>
      <c r="BC18" s="265"/>
      <c r="BD18" s="265"/>
      <c r="BE18" s="263"/>
      <c r="BF18" s="265"/>
      <c r="BG18" s="265"/>
      <c r="BH18" s="262"/>
      <c r="BI18" s="265"/>
      <c r="BJ18" s="265"/>
      <c r="BK18" s="276" t="s">
        <v>1287</v>
      </c>
      <c r="BL18" s="241"/>
      <c r="BM18" s="241">
        <v>359660</v>
      </c>
      <c r="BN18" s="270">
        <v>5.5E-2</v>
      </c>
      <c r="BO18" s="271">
        <v>-4.0000000000000001E-3</v>
      </c>
      <c r="BP18" s="241">
        <v>8</v>
      </c>
      <c r="BQ18" s="270">
        <v>5.2999999999999999E-2</v>
      </c>
      <c r="BR18" s="264">
        <v>-1.3000000000000001E-2</v>
      </c>
      <c r="BS18" s="237"/>
      <c r="BT18" s="265"/>
      <c r="BU18" s="265"/>
      <c r="BV18" s="268"/>
      <c r="BW18" s="265"/>
      <c r="BX18" s="265"/>
      <c r="BY18" s="263"/>
      <c r="BZ18" s="265"/>
      <c r="CA18" s="265"/>
      <c r="CB18" s="262"/>
      <c r="CC18" s="265"/>
      <c r="CD18" s="265"/>
      <c r="CE18" s="263" t="s">
        <v>1287</v>
      </c>
      <c r="CF18" s="262"/>
      <c r="CG18" s="263">
        <v>404077</v>
      </c>
      <c r="CH18" s="264">
        <f>CG18/CE$7</f>
        <v>6.0568909487720646E-2</v>
      </c>
      <c r="CI18" s="264">
        <v>6.0000000000000001E-3</v>
      </c>
      <c r="CJ18" s="261">
        <v>10</v>
      </c>
      <c r="CK18" s="264">
        <v>6.7000000000000004E-2</v>
      </c>
      <c r="CL18" s="264">
        <v>0.02</v>
      </c>
      <c r="CM18" s="263"/>
      <c r="CN18" s="265"/>
      <c r="CO18" s="265"/>
      <c r="CP18" s="268"/>
      <c r="CQ18" s="265"/>
      <c r="CR18" s="265"/>
      <c r="CS18" s="263"/>
      <c r="CT18" s="265"/>
      <c r="CU18" s="265"/>
      <c r="CV18" s="262"/>
      <c r="CW18" s="265"/>
      <c r="CX18" s="265"/>
      <c r="CY18" s="251" t="s">
        <v>1345</v>
      </c>
      <c r="CZ18" s="262"/>
      <c r="DA18" s="263">
        <v>360441</v>
      </c>
      <c r="DB18" s="264">
        <f t="shared" si="0"/>
        <v>5.5219968480399527E-2</v>
      </c>
      <c r="DC18" s="264">
        <f>DB18-CH18</f>
        <v>-5.3489410073211188E-3</v>
      </c>
      <c r="DD18" s="261">
        <v>9</v>
      </c>
      <c r="DE18" s="264">
        <v>0.06</v>
      </c>
      <c r="DF18" s="264">
        <v>-0.01</v>
      </c>
      <c r="DG18" s="263"/>
      <c r="DH18" s="265"/>
      <c r="DI18" s="265"/>
      <c r="DJ18" s="268"/>
      <c r="DK18" s="265"/>
      <c r="DL18" s="265"/>
      <c r="DM18" s="263"/>
      <c r="DN18" s="265"/>
      <c r="DO18" s="265"/>
      <c r="DP18" s="262"/>
      <c r="DQ18" s="265"/>
      <c r="DR18" s="265"/>
      <c r="DS18" s="251"/>
      <c r="DT18" s="262"/>
      <c r="DU18" s="282">
        <v>336184</v>
      </c>
      <c r="DV18" s="264">
        <f t="shared" si="1"/>
        <v>4.9845304658711696E-2</v>
      </c>
      <c r="DW18" s="264">
        <f>DV18-DB18</f>
        <v>-5.3746638216878306E-3</v>
      </c>
      <c r="DX18" s="261">
        <v>9</v>
      </c>
      <c r="DY18" s="264">
        <f>DX18/DS$3</f>
        <v>0.06</v>
      </c>
      <c r="DZ18" s="264">
        <f>DY18-DE18</f>
        <v>0</v>
      </c>
      <c r="EA18" s="263"/>
      <c r="EB18" s="262"/>
      <c r="EC18" s="273"/>
      <c r="ED18" s="262"/>
      <c r="EE18" s="262"/>
      <c r="EF18" s="266"/>
      <c r="EG18" s="263"/>
      <c r="EH18" s="265"/>
      <c r="EI18" s="265"/>
      <c r="EJ18" s="262"/>
      <c r="EK18" s="265"/>
      <c r="EL18" s="265"/>
      <c r="EM18" s="251" t="s">
        <v>393</v>
      </c>
      <c r="EN18" s="262"/>
      <c r="EO18" s="263">
        <v>250861</v>
      </c>
      <c r="EP18" s="264">
        <v>3.6997211725677222E-2</v>
      </c>
      <c r="EQ18" s="264"/>
      <c r="ER18" s="261">
        <v>5</v>
      </c>
      <c r="ES18" s="264">
        <v>3.3333333333333333E-2</v>
      </c>
      <c r="ET18" s="264">
        <v>-2.6666666666666665E-2</v>
      </c>
      <c r="EU18" s="263"/>
      <c r="EV18" s="265"/>
      <c r="EW18" s="265"/>
      <c r="EX18" s="262"/>
      <c r="EY18" s="262"/>
      <c r="EZ18" s="266"/>
      <c r="FA18" s="263"/>
      <c r="FB18" s="265"/>
      <c r="FC18" s="265"/>
      <c r="FD18" s="262"/>
      <c r="FE18" s="265"/>
      <c r="FF18" s="265"/>
      <c r="FG18" s="251"/>
      <c r="FH18" s="262"/>
      <c r="FI18" s="263"/>
      <c r="FJ18" s="264"/>
      <c r="FK18" s="264"/>
      <c r="FL18" s="261"/>
      <c r="FM18" s="264"/>
      <c r="FN18" s="264"/>
      <c r="FO18" s="263"/>
      <c r="FP18" s="265"/>
      <c r="FQ18" s="265"/>
      <c r="FR18" s="262"/>
      <c r="FS18" s="262"/>
      <c r="FT18" s="266"/>
      <c r="FU18" s="263"/>
      <c r="FV18" s="265"/>
      <c r="FW18" s="265"/>
      <c r="FX18" s="262"/>
      <c r="FY18" s="265"/>
      <c r="FZ18" s="265"/>
      <c r="GA18" s="251"/>
      <c r="GB18" s="262"/>
      <c r="GC18" s="263"/>
      <c r="GD18" s="264"/>
      <c r="GE18" s="261"/>
      <c r="GF18" s="283"/>
      <c r="GG18" s="264"/>
      <c r="GH18" s="261"/>
      <c r="GI18" s="274"/>
      <c r="GJ18" s="262"/>
      <c r="GK18" s="262"/>
      <c r="GL18" s="262"/>
      <c r="GM18" s="262"/>
      <c r="GN18" s="266"/>
      <c r="GO18" s="262"/>
      <c r="GP18" s="262"/>
      <c r="GQ18" s="262"/>
      <c r="GR18" s="262"/>
      <c r="GS18" s="262"/>
      <c r="GT18" s="262"/>
      <c r="GU18" s="251"/>
      <c r="GV18" s="262"/>
      <c r="GW18" s="263"/>
      <c r="GX18" s="264"/>
      <c r="GY18" s="261"/>
      <c r="GZ18" s="283"/>
      <c r="HA18" s="264"/>
      <c r="HB18" s="261"/>
      <c r="HC18" s="274"/>
      <c r="HD18" s="262"/>
      <c r="HE18" s="262"/>
      <c r="HF18" s="262"/>
      <c r="HG18" s="262"/>
      <c r="HH18" s="266"/>
      <c r="HI18" s="262"/>
      <c r="HJ18" s="262"/>
      <c r="HK18" s="262"/>
      <c r="HL18" s="262"/>
      <c r="HM18" s="262"/>
      <c r="HN18" s="262"/>
      <c r="HO18" s="251"/>
      <c r="HP18" s="262"/>
      <c r="HQ18" s="263"/>
      <c r="HR18" s="264"/>
      <c r="HS18" s="261"/>
      <c r="HT18" s="283"/>
      <c r="HU18" s="264"/>
      <c r="HV18" s="261"/>
      <c r="HW18" s="274"/>
      <c r="HX18" s="262"/>
      <c r="HY18" s="262"/>
      <c r="HZ18" s="262"/>
      <c r="IA18" s="262"/>
      <c r="IB18" s="266"/>
      <c r="IC18" s="262"/>
      <c r="ID18" s="262"/>
      <c r="IE18" s="262"/>
      <c r="IF18" s="262"/>
      <c r="IG18" s="262"/>
      <c r="IH18" s="262"/>
      <c r="II18" s="251"/>
      <c r="IJ18" s="262"/>
      <c r="IK18" s="263"/>
      <c r="IL18" s="264"/>
      <c r="IM18" s="261"/>
      <c r="IN18" s="283"/>
      <c r="IO18" s="264"/>
      <c r="IP18" s="261"/>
      <c r="IQ18" s="274"/>
      <c r="IR18" s="262"/>
      <c r="IS18" s="262"/>
      <c r="IT18" s="262"/>
      <c r="IU18" s="262"/>
      <c r="IV18" s="266"/>
      <c r="IW18" s="262"/>
      <c r="IX18" s="262"/>
      <c r="IY18" s="262"/>
      <c r="IZ18" s="262"/>
      <c r="JA18" s="262"/>
      <c r="JB18" s="262"/>
    </row>
    <row r="19" spans="1:262" s="275" customFormat="1" ht="13.5" customHeight="1">
      <c r="A19" s="260" t="s">
        <v>302</v>
      </c>
      <c r="B19" s="261" t="s">
        <v>1288</v>
      </c>
      <c r="C19" s="251"/>
      <c r="D19" s="262"/>
      <c r="E19" s="263">
        <v>405247</v>
      </c>
      <c r="F19" s="264">
        <v>6.6000000000000003E-2</v>
      </c>
      <c r="G19" s="265">
        <v>4.7E-2</v>
      </c>
      <c r="H19" s="261">
        <v>12</v>
      </c>
      <c r="I19" s="264">
        <v>5.7000000000000002E-2</v>
      </c>
      <c r="J19" s="265">
        <v>-4.8000000000000001E-2</v>
      </c>
      <c r="K19" s="263"/>
      <c r="L19" s="264"/>
      <c r="M19" s="265"/>
      <c r="N19" s="261"/>
      <c r="O19" s="264"/>
      <c r="P19" s="266"/>
      <c r="Q19" s="263"/>
      <c r="R19" s="265"/>
      <c r="S19" s="265"/>
      <c r="T19" s="262"/>
      <c r="U19" s="265"/>
      <c r="V19" s="265"/>
      <c r="W19" s="251" t="s">
        <v>1289</v>
      </c>
      <c r="X19" s="262"/>
      <c r="Y19" s="263">
        <v>475677</v>
      </c>
      <c r="Z19" s="265">
        <v>7.8E-2</v>
      </c>
      <c r="AA19" s="265">
        <v>1.2E-2</v>
      </c>
      <c r="AB19" s="267">
        <v>11</v>
      </c>
      <c r="AC19" s="265">
        <v>7.2999999999999995E-2</v>
      </c>
      <c r="AD19" s="265">
        <v>1.6E-2</v>
      </c>
      <c r="AE19" s="263"/>
      <c r="AF19" s="265"/>
      <c r="AG19" s="265"/>
      <c r="AH19" s="268"/>
      <c r="AI19" s="265"/>
      <c r="AJ19" s="265"/>
      <c r="AK19" s="263"/>
      <c r="AL19" s="262"/>
      <c r="AM19" s="265"/>
      <c r="AN19" s="262"/>
      <c r="AO19" s="265"/>
      <c r="AP19" s="265"/>
      <c r="AQ19" s="276" t="s">
        <v>1289</v>
      </c>
      <c r="AR19" s="262"/>
      <c r="AS19" s="241">
        <v>613399</v>
      </c>
      <c r="AT19" s="270">
        <v>9.9000000000000005E-2</v>
      </c>
      <c r="AU19" s="265">
        <v>2.1000000000000001E-2</v>
      </c>
      <c r="AV19" s="235">
        <v>15</v>
      </c>
      <c r="AW19" s="270">
        <v>0.1</v>
      </c>
      <c r="AX19" s="265">
        <v>2.7000000000000003E-2</v>
      </c>
      <c r="AY19" s="263"/>
      <c r="AZ19" s="265"/>
      <c r="BA19" s="265"/>
      <c r="BB19" s="268"/>
      <c r="BC19" s="265"/>
      <c r="BD19" s="265"/>
      <c r="BE19" s="263"/>
      <c r="BF19" s="265"/>
      <c r="BG19" s="265"/>
      <c r="BH19" s="262"/>
      <c r="BI19" s="265"/>
      <c r="BJ19" s="265"/>
      <c r="BK19" s="276" t="s">
        <v>1289</v>
      </c>
      <c r="BL19" s="241"/>
      <c r="BM19" s="241">
        <v>767605</v>
      </c>
      <c r="BN19" s="270">
        <v>0.11699999999999999</v>
      </c>
      <c r="BO19" s="271">
        <v>1.8000000000000002E-2</v>
      </c>
      <c r="BP19" s="241">
        <v>18</v>
      </c>
      <c r="BQ19" s="270">
        <v>0.12</v>
      </c>
      <c r="BR19" s="264">
        <v>0.02</v>
      </c>
      <c r="BS19" s="237"/>
      <c r="BT19" s="265"/>
      <c r="BU19" s="265"/>
      <c r="BV19" s="268"/>
      <c r="BW19" s="265"/>
      <c r="BX19" s="265"/>
      <c r="BY19" s="263"/>
      <c r="BZ19" s="265"/>
      <c r="CA19" s="265"/>
      <c r="CB19" s="262"/>
      <c r="CC19" s="265"/>
      <c r="CD19" s="265"/>
      <c r="CE19" s="263" t="s">
        <v>1289</v>
      </c>
      <c r="CF19" s="262"/>
      <c r="CG19" s="263">
        <v>799844</v>
      </c>
      <c r="CH19" s="264">
        <f>CG19/CE$7</f>
        <v>0.11989219589409056</v>
      </c>
      <c r="CI19" s="264">
        <v>4.0000000000000001E-3</v>
      </c>
      <c r="CJ19" s="261">
        <v>17</v>
      </c>
      <c r="CK19" s="264">
        <v>0.113</v>
      </c>
      <c r="CL19" s="264">
        <v>-0.01</v>
      </c>
      <c r="CM19" s="263"/>
      <c r="CN19" s="265"/>
      <c r="CO19" s="265"/>
      <c r="CP19" s="268"/>
      <c r="CQ19" s="265"/>
      <c r="CR19" s="265"/>
      <c r="CS19" s="263"/>
      <c r="CT19" s="265"/>
      <c r="CU19" s="265"/>
      <c r="CV19" s="262"/>
      <c r="CW19" s="265"/>
      <c r="CX19" s="265"/>
      <c r="CY19" s="251" t="s">
        <v>1344</v>
      </c>
      <c r="CZ19" s="262"/>
      <c r="DA19" s="263">
        <v>506697</v>
      </c>
      <c r="DB19" s="264">
        <f t="shared" si="0"/>
        <v>7.7626552942403879E-2</v>
      </c>
      <c r="DC19" s="264">
        <f>DB19-CH19</f>
        <v>-4.226564295168668E-2</v>
      </c>
      <c r="DD19" s="261">
        <v>12</v>
      </c>
      <c r="DE19" s="264">
        <v>0.08</v>
      </c>
      <c r="DF19" s="264">
        <v>-0.05</v>
      </c>
      <c r="DG19" s="263"/>
      <c r="DH19" s="265"/>
      <c r="DI19" s="265"/>
      <c r="DJ19" s="268"/>
      <c r="DK19" s="265"/>
      <c r="DL19" s="265"/>
      <c r="DM19" s="263"/>
      <c r="DN19" s="265"/>
      <c r="DO19" s="265"/>
      <c r="DP19" s="262"/>
      <c r="DQ19" s="265"/>
      <c r="DR19" s="265"/>
      <c r="DS19" s="251"/>
      <c r="DT19" s="262"/>
      <c r="DU19" s="282">
        <v>247738</v>
      </c>
      <c r="DV19" s="264">
        <f t="shared" si="1"/>
        <v>3.6731599616697759E-2</v>
      </c>
      <c r="DW19" s="264">
        <f>DV19-DB19</f>
        <v>-4.089495332570612E-2</v>
      </c>
      <c r="DX19" s="261">
        <v>3</v>
      </c>
      <c r="DY19" s="264">
        <f>DX19/DS$3</f>
        <v>0.02</v>
      </c>
      <c r="DZ19" s="264">
        <f>DY19-DE19</f>
        <v>-0.06</v>
      </c>
      <c r="EA19" s="263"/>
      <c r="EB19" s="262"/>
      <c r="EC19" s="273"/>
      <c r="ED19" s="262"/>
      <c r="EE19" s="262"/>
      <c r="EF19" s="266"/>
      <c r="EG19" s="263"/>
      <c r="EH19" s="265"/>
      <c r="EI19" s="265"/>
      <c r="EJ19" s="262"/>
      <c r="EK19" s="265"/>
      <c r="EL19" s="265"/>
      <c r="EM19" s="251" t="s">
        <v>1574</v>
      </c>
      <c r="EN19" s="262"/>
      <c r="EO19" s="263">
        <v>810177</v>
      </c>
      <c r="EP19" s="264">
        <v>0.11948565143355881</v>
      </c>
      <c r="EQ19" s="264"/>
      <c r="ER19" s="261">
        <v>18</v>
      </c>
      <c r="ES19" s="264">
        <v>0.12</v>
      </c>
      <c r="ET19" s="264">
        <v>9.9999999999999992E-2</v>
      </c>
      <c r="EU19" s="263"/>
      <c r="EV19" s="265"/>
      <c r="EW19" s="265"/>
      <c r="EX19" s="262"/>
      <c r="EY19" s="262"/>
      <c r="EZ19" s="266"/>
      <c r="FA19" s="263"/>
      <c r="FB19" s="265"/>
      <c r="FC19" s="265"/>
      <c r="FD19" s="262"/>
      <c r="FE19" s="265"/>
      <c r="FF19" s="265"/>
      <c r="FG19" s="251"/>
      <c r="FH19" s="262"/>
      <c r="FI19" s="263"/>
      <c r="FJ19" s="264"/>
      <c r="FK19" s="264"/>
      <c r="FL19" s="261"/>
      <c r="FM19" s="264"/>
      <c r="FN19" s="264"/>
      <c r="FO19" s="263"/>
      <c r="FP19" s="265"/>
      <c r="FQ19" s="265"/>
      <c r="FR19" s="262"/>
      <c r="FS19" s="262"/>
      <c r="FT19" s="266"/>
      <c r="FU19" s="263"/>
      <c r="FV19" s="265"/>
      <c r="FW19" s="265"/>
      <c r="FX19" s="262"/>
      <c r="FY19" s="265"/>
      <c r="FZ19" s="265"/>
      <c r="GA19" s="251"/>
      <c r="GB19" s="262"/>
      <c r="GC19" s="261"/>
      <c r="GD19" s="264"/>
      <c r="GE19" s="261"/>
      <c r="GF19" s="261"/>
      <c r="GG19" s="264"/>
      <c r="GH19" s="261"/>
      <c r="GI19" s="274"/>
      <c r="GJ19" s="262"/>
      <c r="GK19" s="262"/>
      <c r="GL19" s="262"/>
      <c r="GM19" s="262"/>
      <c r="GN19" s="266"/>
      <c r="GO19" s="262"/>
      <c r="GP19" s="262"/>
      <c r="GQ19" s="262"/>
      <c r="GR19" s="262"/>
      <c r="GS19" s="262"/>
      <c r="GT19" s="262"/>
      <c r="GU19" s="251"/>
      <c r="GV19" s="262"/>
      <c r="GW19" s="261"/>
      <c r="GX19" s="264"/>
      <c r="GY19" s="261"/>
      <c r="GZ19" s="261"/>
      <c r="HA19" s="264"/>
      <c r="HB19" s="261"/>
      <c r="HC19" s="274"/>
      <c r="HD19" s="262"/>
      <c r="HE19" s="262"/>
      <c r="HF19" s="262"/>
      <c r="HG19" s="262"/>
      <c r="HH19" s="266"/>
      <c r="HI19" s="262"/>
      <c r="HJ19" s="262"/>
      <c r="HK19" s="262"/>
      <c r="HL19" s="262"/>
      <c r="HM19" s="262"/>
      <c r="HN19" s="262"/>
      <c r="HO19" s="251"/>
      <c r="HP19" s="262"/>
      <c r="HQ19" s="261"/>
      <c r="HR19" s="264"/>
      <c r="HS19" s="261"/>
      <c r="HT19" s="261"/>
      <c r="HU19" s="264"/>
      <c r="HV19" s="261"/>
      <c r="HW19" s="274"/>
      <c r="HX19" s="262"/>
      <c r="HY19" s="262"/>
      <c r="HZ19" s="262"/>
      <c r="IA19" s="262"/>
      <c r="IB19" s="266"/>
      <c r="IC19" s="262"/>
      <c r="ID19" s="262"/>
      <c r="IE19" s="262"/>
      <c r="IF19" s="262"/>
      <c r="IG19" s="262"/>
      <c r="IH19" s="262"/>
      <c r="II19" s="251"/>
      <c r="IJ19" s="262"/>
      <c r="IK19" s="261"/>
      <c r="IL19" s="264"/>
      <c r="IM19" s="261"/>
      <c r="IN19" s="261"/>
      <c r="IO19" s="264"/>
      <c r="IP19" s="261"/>
      <c r="IQ19" s="274"/>
      <c r="IR19" s="262"/>
      <c r="IS19" s="262"/>
      <c r="IT19" s="262"/>
      <c r="IU19" s="262"/>
      <c r="IV19" s="266"/>
      <c r="IW19" s="262"/>
      <c r="IX19" s="262"/>
      <c r="IY19" s="262"/>
      <c r="IZ19" s="262"/>
      <c r="JA19" s="262"/>
      <c r="JB19" s="262"/>
    </row>
    <row r="20" spans="1:262" s="275" customFormat="1" ht="13.5" customHeight="1">
      <c r="A20" s="260" t="s">
        <v>305</v>
      </c>
      <c r="B20" s="261" t="s">
        <v>1290</v>
      </c>
      <c r="C20" s="251"/>
      <c r="D20" s="262"/>
      <c r="E20" s="263">
        <v>363124</v>
      </c>
      <c r="F20" s="264">
        <v>5.9000000000000004E-2</v>
      </c>
      <c r="G20" s="264">
        <v>-2.2000000000000002E-2</v>
      </c>
      <c r="H20" s="261">
        <v>10</v>
      </c>
      <c r="I20" s="264">
        <v>4.7E-2</v>
      </c>
      <c r="J20" s="264">
        <v>-2.7999999999999997E-2</v>
      </c>
      <c r="K20" s="263"/>
      <c r="L20" s="264"/>
      <c r="M20" s="264"/>
      <c r="N20" s="261"/>
      <c r="O20" s="264"/>
      <c r="P20" s="266"/>
      <c r="Q20" s="263"/>
      <c r="R20" s="265"/>
      <c r="S20" s="265"/>
      <c r="T20" s="262"/>
      <c r="U20" s="265"/>
      <c r="V20" s="265"/>
      <c r="W20" s="251" t="s">
        <v>292</v>
      </c>
      <c r="X20" s="262"/>
      <c r="Y20" s="263">
        <v>283516</v>
      </c>
      <c r="Z20" s="265">
        <v>4.7E-2</v>
      </c>
      <c r="AA20" s="265">
        <v>-1.2E-2</v>
      </c>
      <c r="AB20" s="267">
        <v>5</v>
      </c>
      <c r="AC20" s="265">
        <v>3.3000000000000002E-2</v>
      </c>
      <c r="AD20" s="265">
        <v>-1.3999999999999999E-2</v>
      </c>
      <c r="AE20" s="263"/>
      <c r="AF20" s="265"/>
      <c r="AG20" s="265"/>
      <c r="AH20" s="268"/>
      <c r="AI20" s="265"/>
      <c r="AJ20" s="265"/>
      <c r="AK20" s="263"/>
      <c r="AL20" s="262"/>
      <c r="AM20" s="265"/>
      <c r="AN20" s="262"/>
      <c r="AO20" s="265"/>
      <c r="AP20" s="265"/>
      <c r="AQ20" s="251" t="s">
        <v>1291</v>
      </c>
      <c r="AR20" s="262"/>
      <c r="AS20" s="263">
        <v>345576</v>
      </c>
      <c r="AT20" s="265">
        <v>5.5999999999999994E-2</v>
      </c>
      <c r="AU20" s="265">
        <v>9.0000000000000011E-3</v>
      </c>
      <c r="AV20" s="267">
        <v>8</v>
      </c>
      <c r="AW20" s="265">
        <v>5.2999999999999999E-2</v>
      </c>
      <c r="AX20" s="265">
        <v>0.02</v>
      </c>
      <c r="AY20" s="263"/>
      <c r="AZ20" s="265"/>
      <c r="BA20" s="265"/>
      <c r="BB20" s="268"/>
      <c r="BC20" s="265"/>
      <c r="BD20" s="265"/>
      <c r="BE20" s="263"/>
      <c r="BF20" s="265"/>
      <c r="BG20" s="265"/>
      <c r="BH20" s="262"/>
      <c r="BI20" s="265"/>
      <c r="BJ20" s="265"/>
      <c r="BK20" s="276" t="s">
        <v>1340</v>
      </c>
      <c r="BL20" s="241"/>
      <c r="BM20" s="241">
        <v>201399</v>
      </c>
      <c r="BN20" s="270">
        <v>3.1000000000000003E-2</v>
      </c>
      <c r="BO20" s="271">
        <v>-2.5000000000000001E-2</v>
      </c>
      <c r="BP20" s="241">
        <v>1</v>
      </c>
      <c r="BQ20" s="270">
        <v>6.9999999999999993E-3</v>
      </c>
      <c r="BR20" s="264">
        <v>-4.7E-2</v>
      </c>
      <c r="BS20" s="237"/>
      <c r="BT20" s="265"/>
      <c r="BU20" s="265"/>
      <c r="BV20" s="268"/>
      <c r="BW20" s="265"/>
      <c r="BX20" s="265"/>
      <c r="BY20" s="263"/>
      <c r="BZ20" s="265"/>
      <c r="CA20" s="265"/>
      <c r="CB20" s="262"/>
      <c r="CC20" s="265"/>
      <c r="CD20" s="265"/>
      <c r="CE20" s="263" t="s">
        <v>292</v>
      </c>
      <c r="CF20" s="262"/>
      <c r="CG20" s="263" t="s">
        <v>292</v>
      </c>
      <c r="CH20" s="264" t="s">
        <v>292</v>
      </c>
      <c r="CI20" s="264" t="s">
        <v>292</v>
      </c>
      <c r="CJ20" s="261" t="s">
        <v>292</v>
      </c>
      <c r="CK20" s="264" t="s">
        <v>292</v>
      </c>
      <c r="CL20" s="264" t="s">
        <v>292</v>
      </c>
      <c r="CM20" s="263"/>
      <c r="CN20" s="265"/>
      <c r="CO20" s="265"/>
      <c r="CP20" s="268"/>
      <c r="CQ20" s="265"/>
      <c r="CR20" s="265"/>
      <c r="CS20" s="263"/>
      <c r="CT20" s="265"/>
      <c r="CU20" s="265"/>
      <c r="CV20" s="262"/>
      <c r="CW20" s="265"/>
      <c r="CX20" s="265"/>
      <c r="CY20" s="251"/>
      <c r="CZ20" s="262"/>
      <c r="DA20" s="263"/>
      <c r="DB20" s="264"/>
      <c r="DC20" s="264"/>
      <c r="DD20" s="261"/>
      <c r="DE20" s="264"/>
      <c r="DF20" s="264"/>
      <c r="DG20" s="263"/>
      <c r="DH20" s="265"/>
      <c r="DI20" s="265"/>
      <c r="DJ20" s="268"/>
      <c r="DK20" s="265"/>
      <c r="DL20" s="265"/>
      <c r="DM20" s="263"/>
      <c r="DN20" s="265"/>
      <c r="DO20" s="265"/>
      <c r="DP20" s="262"/>
      <c r="DQ20" s="265"/>
      <c r="DR20" s="265"/>
      <c r="DS20" s="251"/>
      <c r="DT20" s="262"/>
      <c r="DU20" s="263"/>
      <c r="DV20" s="264"/>
      <c r="DW20" s="264"/>
      <c r="DX20" s="261"/>
      <c r="DY20" s="264"/>
      <c r="DZ20" s="264"/>
      <c r="EA20" s="263"/>
      <c r="EB20" s="262"/>
      <c r="EC20" s="273"/>
      <c r="ED20" s="262"/>
      <c r="EE20" s="262"/>
      <c r="EF20" s="266"/>
      <c r="EG20" s="263"/>
      <c r="EH20" s="265"/>
      <c r="EI20" s="265"/>
      <c r="EJ20" s="262"/>
      <c r="EK20" s="265"/>
      <c r="EL20" s="265"/>
      <c r="EM20" s="251"/>
      <c r="EN20" s="262"/>
      <c r="EO20" s="263"/>
      <c r="EP20" s="264"/>
      <c r="EQ20" s="264"/>
      <c r="ER20" s="261"/>
      <c r="ES20" s="264"/>
      <c r="ET20" s="264"/>
      <c r="EU20" s="263"/>
      <c r="EV20" s="265"/>
      <c r="EW20" s="265"/>
      <c r="EX20" s="262"/>
      <c r="EY20" s="262"/>
      <c r="EZ20" s="266"/>
      <c r="FA20" s="263"/>
      <c r="FB20" s="265"/>
      <c r="FC20" s="265"/>
      <c r="FD20" s="262"/>
      <c r="FE20" s="265"/>
      <c r="FF20" s="265"/>
      <c r="FG20" s="251"/>
      <c r="FH20" s="262"/>
      <c r="FI20" s="263"/>
      <c r="FJ20" s="264"/>
      <c r="FK20" s="264"/>
      <c r="FL20" s="261"/>
      <c r="FM20" s="264"/>
      <c r="FN20" s="264"/>
      <c r="FO20" s="263"/>
      <c r="FP20" s="265"/>
      <c r="FQ20" s="265"/>
      <c r="FR20" s="262"/>
      <c r="FS20" s="262"/>
      <c r="FT20" s="266"/>
      <c r="FU20" s="263"/>
      <c r="FV20" s="265"/>
      <c r="FW20" s="265"/>
      <c r="FX20" s="262"/>
      <c r="FY20" s="265"/>
      <c r="FZ20" s="265"/>
      <c r="GA20" s="251"/>
      <c r="GB20" s="262"/>
      <c r="GC20" s="263"/>
      <c r="GD20" s="264"/>
      <c r="GE20" s="264"/>
      <c r="GF20" s="261"/>
      <c r="GG20" s="264"/>
      <c r="GH20" s="264"/>
      <c r="GI20" s="274"/>
      <c r="GJ20" s="262"/>
      <c r="GK20" s="262"/>
      <c r="GL20" s="262"/>
      <c r="GM20" s="262"/>
      <c r="GN20" s="266"/>
      <c r="GO20" s="262"/>
      <c r="GP20" s="262"/>
      <c r="GQ20" s="262"/>
      <c r="GR20" s="262"/>
      <c r="GS20" s="262"/>
      <c r="GT20" s="262"/>
      <c r="GU20" s="251"/>
      <c r="GV20" s="262"/>
      <c r="GW20" s="263"/>
      <c r="GX20" s="264"/>
      <c r="GY20" s="264"/>
      <c r="GZ20" s="261"/>
      <c r="HA20" s="264"/>
      <c r="HB20" s="264"/>
      <c r="HC20" s="274"/>
      <c r="HD20" s="262"/>
      <c r="HE20" s="262"/>
      <c r="HF20" s="262"/>
      <c r="HG20" s="262"/>
      <c r="HH20" s="266"/>
      <c r="HI20" s="262"/>
      <c r="HJ20" s="262"/>
      <c r="HK20" s="262"/>
      <c r="HL20" s="262"/>
      <c r="HM20" s="262"/>
      <c r="HN20" s="262"/>
      <c r="HO20" s="251"/>
      <c r="HP20" s="262"/>
      <c r="HQ20" s="263"/>
      <c r="HR20" s="264"/>
      <c r="HS20" s="264"/>
      <c r="HT20" s="261"/>
      <c r="HU20" s="264"/>
      <c r="HV20" s="264"/>
      <c r="HW20" s="274"/>
      <c r="HX20" s="262"/>
      <c r="HY20" s="262"/>
      <c r="HZ20" s="262"/>
      <c r="IA20" s="262"/>
      <c r="IB20" s="266"/>
      <c r="IC20" s="262"/>
      <c r="ID20" s="262"/>
      <c r="IE20" s="262"/>
      <c r="IF20" s="262"/>
      <c r="IG20" s="262"/>
      <c r="IH20" s="262"/>
      <c r="II20" s="251"/>
      <c r="IJ20" s="262"/>
      <c r="IK20" s="263"/>
      <c r="IL20" s="264"/>
      <c r="IM20" s="264"/>
      <c r="IN20" s="261"/>
      <c r="IO20" s="264"/>
      <c r="IP20" s="264"/>
      <c r="IQ20" s="274"/>
      <c r="IR20" s="262"/>
      <c r="IS20" s="262"/>
      <c r="IT20" s="262"/>
      <c r="IU20" s="262"/>
      <c r="IV20" s="266"/>
      <c r="IW20" s="262"/>
      <c r="IX20" s="262"/>
      <c r="IY20" s="262"/>
      <c r="IZ20" s="262"/>
      <c r="JA20" s="262"/>
      <c r="JB20" s="262"/>
    </row>
    <row r="21" spans="1:262" s="275" customFormat="1" ht="13.5" customHeight="1">
      <c r="A21" s="260" t="s">
        <v>301</v>
      </c>
      <c r="B21" s="261" t="s">
        <v>454</v>
      </c>
      <c r="C21" s="251"/>
      <c r="D21" s="262"/>
      <c r="E21" s="263">
        <v>312624</v>
      </c>
      <c r="F21" s="264">
        <v>5.0999999999999997E-2</v>
      </c>
      <c r="G21" s="265">
        <v>2.6000000000000002E-2</v>
      </c>
      <c r="H21" s="261">
        <v>10</v>
      </c>
      <c r="I21" s="264">
        <v>4.7E-2</v>
      </c>
      <c r="J21" s="264">
        <v>3.3000000000000002E-2</v>
      </c>
      <c r="K21" s="263"/>
      <c r="L21" s="264"/>
      <c r="M21" s="265"/>
      <c r="N21" s="261"/>
      <c r="O21" s="264"/>
      <c r="P21" s="266"/>
      <c r="Q21" s="263"/>
      <c r="R21" s="265"/>
      <c r="S21" s="265"/>
      <c r="T21" s="262"/>
      <c r="U21" s="265"/>
      <c r="V21" s="265"/>
      <c r="W21" s="251" t="s">
        <v>454</v>
      </c>
      <c r="X21" s="262"/>
      <c r="Y21" s="263">
        <v>243362</v>
      </c>
      <c r="Z21" s="265">
        <v>0.04</v>
      </c>
      <c r="AA21" s="265">
        <v>-1.1000000000000001E-2</v>
      </c>
      <c r="AB21" s="267">
        <v>6</v>
      </c>
      <c r="AC21" s="265">
        <v>0.04</v>
      </c>
      <c r="AD21" s="265">
        <v>-6.9999999999999993E-3</v>
      </c>
      <c r="AE21" s="263"/>
      <c r="AF21" s="265"/>
      <c r="AG21" s="265"/>
      <c r="AH21" s="268"/>
      <c r="AI21" s="265"/>
      <c r="AJ21" s="265"/>
      <c r="AK21" s="263"/>
      <c r="AL21" s="262"/>
      <c r="AM21" s="265"/>
      <c r="AN21" s="262"/>
      <c r="AO21" s="265"/>
      <c r="AP21" s="265"/>
      <c r="AQ21" s="251" t="s">
        <v>1294</v>
      </c>
      <c r="AR21" s="262"/>
      <c r="AS21" s="263">
        <v>457281</v>
      </c>
      <c r="AT21" s="265">
        <v>7.400000000000001E-2</v>
      </c>
      <c r="AU21" s="265">
        <v>3.4000000000000002E-2</v>
      </c>
      <c r="AV21" s="267">
        <v>11</v>
      </c>
      <c r="AW21" s="265">
        <v>7.2999999999999995E-2</v>
      </c>
      <c r="AX21" s="265">
        <v>3.3000000000000002E-2</v>
      </c>
      <c r="AY21" s="263"/>
      <c r="AZ21" s="265"/>
      <c r="BA21" s="265"/>
      <c r="BB21" s="268"/>
      <c r="BC21" s="265"/>
      <c r="BD21" s="265"/>
      <c r="BE21" s="263"/>
      <c r="BF21" s="265"/>
      <c r="BG21" s="265"/>
      <c r="BH21" s="262"/>
      <c r="BI21" s="265"/>
      <c r="BJ21" s="265"/>
      <c r="BK21" s="276" t="s">
        <v>1294</v>
      </c>
      <c r="BL21" s="241"/>
      <c r="BM21" s="241">
        <v>201118</v>
      </c>
      <c r="BN21" s="270">
        <v>3.1000000000000003E-2</v>
      </c>
      <c r="BO21" s="271">
        <v>-4.2999999999999997E-2</v>
      </c>
      <c r="BP21" s="241">
        <v>4</v>
      </c>
      <c r="BQ21" s="270">
        <v>2.7000000000000003E-2</v>
      </c>
      <c r="BR21" s="264">
        <v>-4.7E-2</v>
      </c>
      <c r="BS21" s="237"/>
      <c r="BT21" s="265"/>
      <c r="BU21" s="265"/>
      <c r="BV21" s="268"/>
      <c r="BW21" s="265"/>
      <c r="BX21" s="265"/>
      <c r="BY21" s="263"/>
      <c r="BZ21" s="265"/>
      <c r="CA21" s="265"/>
      <c r="CB21" s="262"/>
      <c r="CC21" s="265"/>
      <c r="CD21" s="265"/>
      <c r="CE21" s="263" t="s">
        <v>1294</v>
      </c>
      <c r="CF21" s="262"/>
      <c r="CG21" s="263">
        <v>340378</v>
      </c>
      <c r="CH21" s="264">
        <f>CG21/CE$7</f>
        <v>5.1020781369915578E-2</v>
      </c>
      <c r="CI21" s="264">
        <v>0.02</v>
      </c>
      <c r="CJ21" s="261">
        <v>8</v>
      </c>
      <c r="CK21" s="264">
        <v>5.2999999999999999E-2</v>
      </c>
      <c r="CL21" s="264">
        <v>0.04</v>
      </c>
      <c r="CM21" s="263"/>
      <c r="CN21" s="265"/>
      <c r="CO21" s="265"/>
      <c r="CP21" s="268"/>
      <c r="CQ21" s="265"/>
      <c r="CR21" s="265"/>
      <c r="CS21" s="263"/>
      <c r="CT21" s="265"/>
      <c r="CU21" s="265"/>
      <c r="CV21" s="262"/>
      <c r="CW21" s="265"/>
      <c r="CX21" s="265"/>
      <c r="CY21" s="251" t="s">
        <v>1347</v>
      </c>
      <c r="CZ21" s="262"/>
      <c r="DA21" s="263">
        <v>313047</v>
      </c>
      <c r="DB21" s="264">
        <f t="shared" ref="DB21:DB22" si="2">DA21/CY$7</f>
        <v>4.7959154127537186E-2</v>
      </c>
      <c r="DC21" s="264">
        <f>DB21-CH21</f>
        <v>-3.0616272423783925E-3</v>
      </c>
      <c r="DD21" s="261">
        <v>8</v>
      </c>
      <c r="DE21" s="264">
        <v>5.2999999999999999E-2</v>
      </c>
      <c r="DF21" s="264">
        <v>0</v>
      </c>
      <c r="DG21" s="263"/>
      <c r="DH21" s="265"/>
      <c r="DI21" s="265"/>
      <c r="DJ21" s="268"/>
      <c r="DK21" s="265"/>
      <c r="DL21" s="265"/>
      <c r="DM21" s="263"/>
      <c r="DN21" s="265"/>
      <c r="DO21" s="265"/>
      <c r="DP21" s="262"/>
      <c r="DQ21" s="265"/>
      <c r="DR21" s="265"/>
      <c r="DS21" s="251"/>
      <c r="DT21" s="262"/>
      <c r="DU21" s="282">
        <v>222524</v>
      </c>
      <c r="DV21" s="264">
        <f t="shared" si="1"/>
        <v>3.2993172113709043E-2</v>
      </c>
      <c r="DW21" s="264">
        <f>DV21-DB21</f>
        <v>-1.4965982013828143E-2</v>
      </c>
      <c r="DX21" s="261">
        <v>6</v>
      </c>
      <c r="DY21" s="264">
        <f>DX21/DS$3</f>
        <v>0.04</v>
      </c>
      <c r="DZ21" s="264">
        <f>DY21-DE21</f>
        <v>-1.2999999999999998E-2</v>
      </c>
      <c r="EA21" s="263"/>
      <c r="EB21" s="262"/>
      <c r="EC21" s="273"/>
      <c r="ED21" s="262"/>
      <c r="EE21" s="262"/>
      <c r="EF21" s="266"/>
      <c r="EG21" s="263"/>
      <c r="EH21" s="265"/>
      <c r="EI21" s="265"/>
      <c r="EJ21" s="262"/>
      <c r="EK21" s="265"/>
      <c r="EL21" s="265"/>
      <c r="EM21" s="251" t="s">
        <v>343</v>
      </c>
      <c r="EN21" s="262"/>
      <c r="EO21" s="263">
        <v>416452</v>
      </c>
      <c r="EP21" s="264">
        <v>6.141872518080424E-2</v>
      </c>
      <c r="EQ21" s="264"/>
      <c r="ER21" s="261">
        <v>13</v>
      </c>
      <c r="ES21" s="264">
        <v>8.666666666666667E-2</v>
      </c>
      <c r="ET21" s="264">
        <v>4.6666666666666669E-2</v>
      </c>
      <c r="EU21" s="263"/>
      <c r="EV21" s="265"/>
      <c r="EW21" s="265"/>
      <c r="EX21" s="262"/>
      <c r="EY21" s="262"/>
      <c r="EZ21" s="266"/>
      <c r="FA21" s="263"/>
      <c r="FB21" s="265"/>
      <c r="FC21" s="265"/>
      <c r="FD21" s="262"/>
      <c r="FE21" s="265"/>
      <c r="FF21" s="265"/>
      <c r="FG21" s="251"/>
      <c r="FH21" s="262"/>
      <c r="FI21" s="263"/>
      <c r="FJ21" s="264"/>
      <c r="FK21" s="264"/>
      <c r="FL21" s="261"/>
      <c r="FM21" s="264"/>
      <c r="FN21" s="264"/>
      <c r="FO21" s="263"/>
      <c r="FP21" s="265"/>
      <c r="FQ21" s="265"/>
      <c r="FR21" s="262"/>
      <c r="FS21" s="262"/>
      <c r="FT21" s="266"/>
      <c r="FU21" s="263"/>
      <c r="FV21" s="265"/>
      <c r="FW21" s="265"/>
      <c r="FX21" s="262"/>
      <c r="FY21" s="265"/>
      <c r="FZ21" s="265"/>
      <c r="GA21" s="251"/>
      <c r="GB21" s="262"/>
      <c r="GC21" s="263"/>
      <c r="GD21" s="264"/>
      <c r="GE21" s="262"/>
      <c r="GF21" s="261"/>
      <c r="GG21" s="264"/>
      <c r="GH21" s="262"/>
      <c r="GI21" s="274"/>
      <c r="GJ21" s="262"/>
      <c r="GK21" s="262"/>
      <c r="GL21" s="262"/>
      <c r="GM21" s="262"/>
      <c r="GN21" s="266"/>
      <c r="GO21" s="262"/>
      <c r="GP21" s="262"/>
      <c r="GQ21" s="262"/>
      <c r="GR21" s="262"/>
      <c r="GS21" s="262"/>
      <c r="GT21" s="262"/>
      <c r="GU21" s="251"/>
      <c r="GV21" s="262"/>
      <c r="GW21" s="263"/>
      <c r="GX21" s="264"/>
      <c r="GY21" s="262"/>
      <c r="GZ21" s="261"/>
      <c r="HA21" s="264"/>
      <c r="HB21" s="262"/>
      <c r="HC21" s="274"/>
      <c r="HD21" s="262"/>
      <c r="HE21" s="262"/>
      <c r="HF21" s="262"/>
      <c r="HG21" s="262"/>
      <c r="HH21" s="266"/>
      <c r="HI21" s="262"/>
      <c r="HJ21" s="262"/>
      <c r="HK21" s="262"/>
      <c r="HL21" s="262"/>
      <c r="HM21" s="262"/>
      <c r="HN21" s="262"/>
      <c r="HO21" s="251"/>
      <c r="HP21" s="262"/>
      <c r="HQ21" s="263"/>
      <c r="HR21" s="264"/>
      <c r="HS21" s="262"/>
      <c r="HT21" s="261"/>
      <c r="HU21" s="264"/>
      <c r="HV21" s="262"/>
      <c r="HW21" s="274"/>
      <c r="HX21" s="262"/>
      <c r="HY21" s="262"/>
      <c r="HZ21" s="262"/>
      <c r="IA21" s="262"/>
      <c r="IB21" s="266"/>
      <c r="IC21" s="262"/>
      <c r="ID21" s="262"/>
      <c r="IE21" s="262"/>
      <c r="IF21" s="262"/>
      <c r="IG21" s="262"/>
      <c r="IH21" s="262"/>
      <c r="II21" s="251"/>
      <c r="IJ21" s="262"/>
      <c r="IK21" s="263"/>
      <c r="IL21" s="264"/>
      <c r="IM21" s="262"/>
      <c r="IN21" s="261"/>
      <c r="IO21" s="264"/>
      <c r="IP21" s="262"/>
      <c r="IQ21" s="274"/>
      <c r="IR21" s="262"/>
      <c r="IS21" s="262"/>
      <c r="IT21" s="262"/>
      <c r="IU21" s="262"/>
      <c r="IV21" s="266"/>
      <c r="IW21" s="262"/>
      <c r="IX21" s="262"/>
      <c r="IY21" s="262"/>
      <c r="IZ21" s="262"/>
      <c r="JA21" s="262"/>
      <c r="JB21" s="262"/>
    </row>
    <row r="22" spans="1:262" s="275" customFormat="1" ht="13.5" customHeight="1">
      <c r="A22" s="260" t="s">
        <v>312</v>
      </c>
      <c r="B22" s="261" t="s">
        <v>455</v>
      </c>
      <c r="C22" s="251"/>
      <c r="D22" s="262"/>
      <c r="E22" s="263">
        <v>299550</v>
      </c>
      <c r="F22" s="264">
        <v>4.9000000000000002E-2</v>
      </c>
      <c r="G22" s="265">
        <v>4.0000000000000001E-3</v>
      </c>
      <c r="H22" s="261">
        <v>7</v>
      </c>
      <c r="I22" s="264">
        <v>3.3000000000000002E-2</v>
      </c>
      <c r="J22" s="284">
        <v>5.0000000000000001E-3</v>
      </c>
      <c r="K22" s="263"/>
      <c r="L22" s="264"/>
      <c r="M22" s="265"/>
      <c r="N22" s="261"/>
      <c r="O22" s="264"/>
      <c r="P22" s="266"/>
      <c r="Q22" s="263"/>
      <c r="R22" s="265"/>
      <c r="S22" s="265"/>
      <c r="T22" s="262"/>
      <c r="U22" s="265"/>
      <c r="V22" s="265"/>
      <c r="W22" s="251" t="s">
        <v>455</v>
      </c>
      <c r="X22" s="262"/>
      <c r="Y22" s="263">
        <v>269058</v>
      </c>
      <c r="Z22" s="265">
        <v>4.4000000000000004E-2</v>
      </c>
      <c r="AA22" s="265">
        <v>-5.0000000000000001E-3</v>
      </c>
      <c r="AB22" s="267">
        <v>5</v>
      </c>
      <c r="AC22" s="265">
        <v>3.3000000000000002E-2</v>
      </c>
      <c r="AD22" s="265">
        <v>0</v>
      </c>
      <c r="AE22" s="263"/>
      <c r="AF22" s="265"/>
      <c r="AG22" s="265"/>
      <c r="AH22" s="268"/>
      <c r="AI22" s="265"/>
      <c r="AJ22" s="265"/>
      <c r="AK22" s="263"/>
      <c r="AL22" s="262"/>
      <c r="AM22" s="265"/>
      <c r="AN22" s="262"/>
      <c r="AO22" s="265"/>
      <c r="AP22" s="265"/>
      <c r="AQ22" s="251" t="s">
        <v>1296</v>
      </c>
      <c r="AR22" s="262"/>
      <c r="AS22" s="263">
        <v>434449</v>
      </c>
      <c r="AT22" s="265">
        <v>7.0000000000000007E-2</v>
      </c>
      <c r="AU22" s="265">
        <v>2.6000000000000002E-2</v>
      </c>
      <c r="AV22" s="267">
        <v>9</v>
      </c>
      <c r="AW22" s="265">
        <v>0.06</v>
      </c>
      <c r="AX22" s="265">
        <v>2.7000000000000003E-2</v>
      </c>
      <c r="AY22" s="263"/>
      <c r="AZ22" s="265"/>
      <c r="BA22" s="265"/>
      <c r="BB22" s="268"/>
      <c r="BC22" s="265"/>
      <c r="BD22" s="265"/>
      <c r="BE22" s="263"/>
      <c r="BF22" s="265"/>
      <c r="BG22" s="265"/>
      <c r="BH22" s="262"/>
      <c r="BI22" s="265"/>
      <c r="BJ22" s="265"/>
      <c r="BK22" s="285" t="s">
        <v>1296</v>
      </c>
      <c r="BL22" s="241"/>
      <c r="BM22" s="241">
        <v>162205</v>
      </c>
      <c r="BN22" s="270">
        <v>2.5000000000000001E-2</v>
      </c>
      <c r="BO22" s="271">
        <v>-4.4999999999999998E-2</v>
      </c>
      <c r="BP22" s="241">
        <v>0</v>
      </c>
      <c r="BQ22" s="270">
        <v>0</v>
      </c>
      <c r="BR22" s="264">
        <v>-0.06</v>
      </c>
      <c r="BS22" s="237"/>
      <c r="BT22" s="265"/>
      <c r="BU22" s="265"/>
      <c r="BV22" s="268"/>
      <c r="BW22" s="265"/>
      <c r="BX22" s="265"/>
      <c r="BY22" s="263"/>
      <c r="BZ22" s="265"/>
      <c r="CA22" s="265"/>
      <c r="CB22" s="262"/>
      <c r="CC22" s="265"/>
      <c r="CD22" s="265"/>
      <c r="CE22" s="263" t="s">
        <v>1297</v>
      </c>
      <c r="CF22" s="262"/>
      <c r="CG22" s="263">
        <v>265828</v>
      </c>
      <c r="CH22" s="264">
        <f>CG22/CE$7</f>
        <v>3.9846148311588642E-2</v>
      </c>
      <c r="CI22" s="264">
        <v>1.4999999999999999E-2</v>
      </c>
      <c r="CJ22" s="261">
        <v>4</v>
      </c>
      <c r="CK22" s="264">
        <v>2.7000000000000003E-2</v>
      </c>
      <c r="CL22" s="264">
        <v>0.04</v>
      </c>
      <c r="CM22" s="263"/>
      <c r="CN22" s="265"/>
      <c r="CO22" s="265"/>
      <c r="CP22" s="268"/>
      <c r="CQ22" s="265"/>
      <c r="CR22" s="265"/>
      <c r="CS22" s="263"/>
      <c r="CT22" s="265"/>
      <c r="CU22" s="265"/>
      <c r="CV22" s="262"/>
      <c r="CW22" s="265"/>
      <c r="CX22" s="265"/>
      <c r="CY22" s="251" t="s">
        <v>1348</v>
      </c>
      <c r="CZ22" s="262"/>
      <c r="DA22" s="263">
        <v>285989</v>
      </c>
      <c r="DB22" s="264">
        <f t="shared" si="2"/>
        <v>4.3813837953343211E-2</v>
      </c>
      <c r="DC22" s="264">
        <f>DB22-CH22</f>
        <v>3.9676896417545696E-3</v>
      </c>
      <c r="DD22" s="261">
        <v>5</v>
      </c>
      <c r="DE22" s="264">
        <v>3.3000000000000002E-2</v>
      </c>
      <c r="DF22" s="264">
        <v>0.01</v>
      </c>
      <c r="DG22" s="263"/>
      <c r="DH22" s="265"/>
      <c r="DI22" s="265"/>
      <c r="DJ22" s="268"/>
      <c r="DK22" s="265"/>
      <c r="DL22" s="265"/>
      <c r="DM22" s="263"/>
      <c r="DN22" s="265"/>
      <c r="DO22" s="265"/>
      <c r="DP22" s="262"/>
      <c r="DQ22" s="265"/>
      <c r="DR22" s="265"/>
      <c r="DS22" s="251"/>
      <c r="DT22" s="262"/>
      <c r="DU22" s="272">
        <v>358947</v>
      </c>
      <c r="DV22" s="264">
        <f t="shared" si="1"/>
        <v>5.3220327473438911E-2</v>
      </c>
      <c r="DW22" s="264">
        <f>DV22-DB22</f>
        <v>9.4064895200956997E-3</v>
      </c>
      <c r="DX22" s="261">
        <v>6</v>
      </c>
      <c r="DY22" s="264">
        <f>DX22/DS$3</f>
        <v>0.04</v>
      </c>
      <c r="DZ22" s="264">
        <f>DY22-DE22</f>
        <v>6.9999999999999993E-3</v>
      </c>
      <c r="EA22" s="263"/>
      <c r="EB22" s="262"/>
      <c r="EC22" s="273"/>
      <c r="ED22" s="262"/>
      <c r="EE22" s="262"/>
      <c r="EF22" s="266"/>
      <c r="EG22" s="263"/>
      <c r="EH22" s="265"/>
      <c r="EI22" s="265"/>
      <c r="EJ22" s="262"/>
      <c r="EK22" s="265"/>
      <c r="EL22" s="265"/>
      <c r="EM22" s="251" t="s">
        <v>1575</v>
      </c>
      <c r="EN22" s="262"/>
      <c r="EO22" s="263">
        <v>413836</v>
      </c>
      <c r="EP22" s="264">
        <v>6.1032915087268887E-2</v>
      </c>
      <c r="EQ22" s="264"/>
      <c r="ER22" s="261">
        <v>8</v>
      </c>
      <c r="ES22" s="264">
        <v>5.3333333333333337E-2</v>
      </c>
      <c r="ET22" s="264">
        <v>1.3333333333333336E-2</v>
      </c>
      <c r="EU22" s="263"/>
      <c r="EV22" s="265"/>
      <c r="EW22" s="265"/>
      <c r="EX22" s="262"/>
      <c r="EY22" s="262"/>
      <c r="EZ22" s="266"/>
      <c r="FA22" s="263"/>
      <c r="FB22" s="265"/>
      <c r="FC22" s="265"/>
      <c r="FD22" s="262"/>
      <c r="FE22" s="265"/>
      <c r="FF22" s="265"/>
      <c r="FG22" s="251"/>
      <c r="FH22" s="262"/>
      <c r="FI22" s="263"/>
      <c r="FJ22" s="264"/>
      <c r="FK22" s="264"/>
      <c r="FL22" s="261"/>
      <c r="FM22" s="264"/>
      <c r="FN22" s="264"/>
      <c r="FO22" s="263"/>
      <c r="FP22" s="265"/>
      <c r="FQ22" s="265"/>
      <c r="FR22" s="262"/>
      <c r="FS22" s="262"/>
      <c r="FT22" s="266"/>
      <c r="FU22" s="263"/>
      <c r="FV22" s="265"/>
      <c r="FW22" s="265"/>
      <c r="FX22" s="262"/>
      <c r="FY22" s="265"/>
      <c r="FZ22" s="265"/>
      <c r="GA22" s="251"/>
      <c r="GB22" s="262"/>
      <c r="GC22" s="263"/>
      <c r="GD22" s="264"/>
      <c r="GE22" s="262"/>
      <c r="GF22" s="261"/>
      <c r="GG22" s="264"/>
      <c r="GH22" s="262"/>
      <c r="GI22" s="274"/>
      <c r="GJ22" s="262"/>
      <c r="GK22" s="262"/>
      <c r="GL22" s="262"/>
      <c r="GM22" s="262"/>
      <c r="GN22" s="266"/>
      <c r="GO22" s="262"/>
      <c r="GP22" s="262"/>
      <c r="GQ22" s="262"/>
      <c r="GR22" s="262"/>
      <c r="GS22" s="262"/>
      <c r="GT22" s="262"/>
      <c r="GU22" s="251"/>
      <c r="GV22" s="262"/>
      <c r="GW22" s="263"/>
      <c r="GX22" s="264"/>
      <c r="GY22" s="262"/>
      <c r="GZ22" s="261"/>
      <c r="HA22" s="264"/>
      <c r="HB22" s="262"/>
      <c r="HC22" s="274"/>
      <c r="HD22" s="262"/>
      <c r="HE22" s="262"/>
      <c r="HF22" s="262"/>
      <c r="HG22" s="262"/>
      <c r="HH22" s="266"/>
      <c r="HI22" s="262"/>
      <c r="HJ22" s="262"/>
      <c r="HK22" s="262"/>
      <c r="HL22" s="262"/>
      <c r="HM22" s="262"/>
      <c r="HN22" s="262"/>
      <c r="HO22" s="251"/>
      <c r="HP22" s="262"/>
      <c r="HQ22" s="263"/>
      <c r="HR22" s="264"/>
      <c r="HS22" s="262"/>
      <c r="HT22" s="261"/>
      <c r="HU22" s="264"/>
      <c r="HV22" s="262"/>
      <c r="HW22" s="274"/>
      <c r="HX22" s="262"/>
      <c r="HY22" s="262"/>
      <c r="HZ22" s="262"/>
      <c r="IA22" s="262"/>
      <c r="IB22" s="266"/>
      <c r="IC22" s="262"/>
      <c r="ID22" s="262"/>
      <c r="IE22" s="262"/>
      <c r="IF22" s="262"/>
      <c r="IG22" s="262"/>
      <c r="IH22" s="262"/>
      <c r="II22" s="251"/>
      <c r="IJ22" s="262"/>
      <c r="IK22" s="263"/>
      <c r="IL22" s="264"/>
      <c r="IM22" s="262"/>
      <c r="IN22" s="261"/>
      <c r="IO22" s="264"/>
      <c r="IP22" s="262"/>
      <c r="IQ22" s="274"/>
      <c r="IR22" s="262"/>
      <c r="IS22" s="262"/>
      <c r="IT22" s="262"/>
      <c r="IU22" s="262"/>
      <c r="IV22" s="266"/>
      <c r="IW22" s="262"/>
      <c r="IX22" s="262"/>
      <c r="IY22" s="262"/>
      <c r="IZ22" s="262"/>
      <c r="JA22" s="262"/>
      <c r="JB22" s="262"/>
    </row>
    <row r="23" spans="1:262" s="275" customFormat="1" ht="13.5" customHeight="1">
      <c r="A23" s="260" t="s">
        <v>317</v>
      </c>
      <c r="B23" s="261" t="s">
        <v>1298</v>
      </c>
      <c r="C23" s="251"/>
      <c r="D23" s="262"/>
      <c r="E23" s="263">
        <v>198182</v>
      </c>
      <c r="F23" s="264">
        <v>3.2000000000000001E-2</v>
      </c>
      <c r="G23" s="265">
        <v>0</v>
      </c>
      <c r="H23" s="261">
        <v>3</v>
      </c>
      <c r="I23" s="264">
        <v>1.3999999999999999E-2</v>
      </c>
      <c r="J23" s="284">
        <v>1.3999999999999999E-2</v>
      </c>
      <c r="K23" s="263"/>
      <c r="L23" s="264"/>
      <c r="M23" s="265"/>
      <c r="N23" s="261"/>
      <c r="O23" s="264"/>
      <c r="P23" s="266"/>
      <c r="Q23" s="263"/>
      <c r="R23" s="265"/>
      <c r="S23" s="265"/>
      <c r="T23" s="262"/>
      <c r="U23" s="265"/>
      <c r="V23" s="265"/>
      <c r="W23" s="251" t="s">
        <v>1337</v>
      </c>
      <c r="X23" s="262"/>
      <c r="Y23" s="263">
        <v>40098</v>
      </c>
      <c r="Z23" s="265">
        <v>6.9999999999999993E-3</v>
      </c>
      <c r="AA23" s="265">
        <v>-2.5000000000000001E-2</v>
      </c>
      <c r="AB23" s="267">
        <v>0</v>
      </c>
      <c r="AC23" s="265">
        <v>0</v>
      </c>
      <c r="AD23" s="265">
        <v>-1.3999999999999999E-2</v>
      </c>
      <c r="AE23" s="263"/>
      <c r="AF23" s="265"/>
      <c r="AG23" s="265"/>
      <c r="AH23" s="268"/>
      <c r="AI23" s="265"/>
      <c r="AJ23" s="265"/>
      <c r="AK23" s="263"/>
      <c r="AL23" s="262"/>
      <c r="AM23" s="265"/>
      <c r="AN23" s="262"/>
      <c r="AO23" s="265"/>
      <c r="AP23" s="265"/>
      <c r="AQ23" s="251" t="s">
        <v>292</v>
      </c>
      <c r="AR23" s="262"/>
      <c r="AS23" s="263" t="s">
        <v>292</v>
      </c>
      <c r="AT23" s="265" t="s">
        <v>292</v>
      </c>
      <c r="AU23" s="265" t="s">
        <v>292</v>
      </c>
      <c r="AV23" s="267" t="s">
        <v>292</v>
      </c>
      <c r="AW23" s="265" t="s">
        <v>292</v>
      </c>
      <c r="AX23" s="265" t="s">
        <v>292</v>
      </c>
      <c r="AY23" s="263"/>
      <c r="AZ23" s="265"/>
      <c r="BA23" s="265"/>
      <c r="BB23" s="268"/>
      <c r="BC23" s="265"/>
      <c r="BD23" s="265"/>
      <c r="BE23" s="263"/>
      <c r="BF23" s="265"/>
      <c r="BG23" s="265"/>
      <c r="BH23" s="262"/>
      <c r="BI23" s="265"/>
      <c r="BJ23" s="265"/>
      <c r="BK23" s="285" t="s">
        <v>292</v>
      </c>
      <c r="BL23" s="241"/>
      <c r="BM23" s="241" t="s">
        <v>292</v>
      </c>
      <c r="BN23" s="270" t="s">
        <v>292</v>
      </c>
      <c r="BO23" s="241" t="s">
        <v>292</v>
      </c>
      <c r="BP23" s="241" t="s">
        <v>292</v>
      </c>
      <c r="BQ23" s="250" t="s">
        <v>292</v>
      </c>
      <c r="BR23" s="264" t="s">
        <v>292</v>
      </c>
      <c r="BS23" s="237"/>
      <c r="BT23" s="265"/>
      <c r="BU23" s="265"/>
      <c r="BV23" s="268"/>
      <c r="BW23" s="265"/>
      <c r="BX23" s="265"/>
      <c r="BY23" s="263"/>
      <c r="BZ23" s="265"/>
      <c r="CA23" s="265"/>
      <c r="CB23" s="262"/>
      <c r="CC23" s="265"/>
      <c r="CD23" s="265"/>
      <c r="CE23" s="263" t="s">
        <v>292</v>
      </c>
      <c r="CF23" s="262"/>
      <c r="CG23" s="263" t="s">
        <v>292</v>
      </c>
      <c r="CH23" s="264" t="s">
        <v>292</v>
      </c>
      <c r="CI23" s="264" t="s">
        <v>292</v>
      </c>
      <c r="CJ23" s="261" t="s">
        <v>292</v>
      </c>
      <c r="CK23" s="264" t="s">
        <v>292</v>
      </c>
      <c r="CL23" s="264" t="s">
        <v>292</v>
      </c>
      <c r="CM23" s="263"/>
      <c r="CN23" s="265"/>
      <c r="CO23" s="265"/>
      <c r="CP23" s="268"/>
      <c r="CQ23" s="265"/>
      <c r="CR23" s="265"/>
      <c r="CS23" s="263"/>
      <c r="CT23" s="265"/>
      <c r="CU23" s="265"/>
      <c r="CV23" s="262"/>
      <c r="CW23" s="265"/>
      <c r="CX23" s="265"/>
      <c r="CY23" s="251"/>
      <c r="CZ23" s="262"/>
      <c r="DA23" s="263"/>
      <c r="DB23" s="264"/>
      <c r="DC23" s="264"/>
      <c r="DD23" s="261"/>
      <c r="DE23" s="264"/>
      <c r="DF23" s="264"/>
      <c r="DG23" s="263"/>
      <c r="DH23" s="265"/>
      <c r="DI23" s="265"/>
      <c r="DJ23" s="268"/>
      <c r="DK23" s="265"/>
      <c r="DL23" s="265"/>
      <c r="DM23" s="263"/>
      <c r="DN23" s="265"/>
      <c r="DO23" s="265"/>
      <c r="DP23" s="262"/>
      <c r="DQ23" s="265"/>
      <c r="DR23" s="265"/>
      <c r="DS23" s="251"/>
      <c r="DT23" s="262"/>
      <c r="DU23" s="263"/>
      <c r="DV23" s="264"/>
      <c r="DW23" s="264"/>
      <c r="DX23" s="261"/>
      <c r="DY23" s="264"/>
      <c r="DZ23" s="264"/>
      <c r="EA23" s="263"/>
      <c r="EB23" s="262"/>
      <c r="EC23" s="273"/>
      <c r="ED23" s="262"/>
      <c r="EE23" s="262"/>
      <c r="EF23" s="266"/>
      <c r="EG23" s="263"/>
      <c r="EH23" s="265"/>
      <c r="EI23" s="265"/>
      <c r="EJ23" s="262"/>
      <c r="EK23" s="265"/>
      <c r="EL23" s="265"/>
      <c r="EM23" s="251"/>
      <c r="EN23" s="262"/>
      <c r="EO23" s="263"/>
      <c r="EP23" s="264"/>
      <c r="EQ23" s="264"/>
      <c r="ER23" s="261"/>
      <c r="ES23" s="264"/>
      <c r="ET23" s="264"/>
      <c r="EU23" s="263"/>
      <c r="EV23" s="265"/>
      <c r="EW23" s="265"/>
      <c r="EX23" s="262"/>
      <c r="EY23" s="262"/>
      <c r="EZ23" s="266"/>
      <c r="FA23" s="263"/>
      <c r="FB23" s="265"/>
      <c r="FC23" s="265"/>
      <c r="FD23" s="262"/>
      <c r="FE23" s="265"/>
      <c r="FF23" s="265"/>
      <c r="FG23" s="251"/>
      <c r="FH23" s="262"/>
      <c r="FI23" s="263"/>
      <c r="FJ23" s="264"/>
      <c r="FK23" s="264"/>
      <c r="FL23" s="261"/>
      <c r="FM23" s="264"/>
      <c r="FN23" s="264"/>
      <c r="FO23" s="263"/>
      <c r="FP23" s="265"/>
      <c r="FQ23" s="265"/>
      <c r="FR23" s="262"/>
      <c r="FS23" s="262"/>
      <c r="FT23" s="266"/>
      <c r="FU23" s="263"/>
      <c r="FV23" s="265"/>
      <c r="FW23" s="265"/>
      <c r="FX23" s="262"/>
      <c r="FY23" s="265"/>
      <c r="FZ23" s="265"/>
      <c r="GA23" s="251"/>
      <c r="GB23" s="262"/>
      <c r="GC23" s="263"/>
      <c r="GD23" s="264"/>
      <c r="GE23" s="262"/>
      <c r="GF23" s="261"/>
      <c r="GG23" s="264"/>
      <c r="GH23" s="262"/>
      <c r="GI23" s="274"/>
      <c r="GJ23" s="262"/>
      <c r="GK23" s="262"/>
      <c r="GL23" s="262"/>
      <c r="GM23" s="262"/>
      <c r="GN23" s="266"/>
      <c r="GO23" s="262"/>
      <c r="GP23" s="262"/>
      <c r="GQ23" s="262"/>
      <c r="GR23" s="262"/>
      <c r="GS23" s="262"/>
      <c r="GT23" s="262"/>
      <c r="GU23" s="251"/>
      <c r="GV23" s="262"/>
      <c r="GW23" s="263"/>
      <c r="GX23" s="264"/>
      <c r="GY23" s="262"/>
      <c r="GZ23" s="261"/>
      <c r="HA23" s="264"/>
      <c r="HB23" s="262"/>
      <c r="HC23" s="274"/>
      <c r="HD23" s="262"/>
      <c r="HE23" s="262"/>
      <c r="HF23" s="262"/>
      <c r="HG23" s="262"/>
      <c r="HH23" s="266"/>
      <c r="HI23" s="262"/>
      <c r="HJ23" s="262"/>
      <c r="HK23" s="262"/>
      <c r="HL23" s="262"/>
      <c r="HM23" s="262"/>
      <c r="HN23" s="262"/>
      <c r="HO23" s="251"/>
      <c r="HP23" s="262"/>
      <c r="HQ23" s="263"/>
      <c r="HR23" s="264"/>
      <c r="HS23" s="262"/>
      <c r="HT23" s="261"/>
      <c r="HU23" s="264"/>
      <c r="HV23" s="262"/>
      <c r="HW23" s="274"/>
      <c r="HX23" s="262"/>
      <c r="HY23" s="262"/>
      <c r="HZ23" s="262"/>
      <c r="IA23" s="262"/>
      <c r="IB23" s="266"/>
      <c r="IC23" s="262"/>
      <c r="ID23" s="262"/>
      <c r="IE23" s="262"/>
      <c r="IF23" s="262"/>
      <c r="IG23" s="262"/>
      <c r="IH23" s="262"/>
      <c r="II23" s="251"/>
      <c r="IJ23" s="262"/>
      <c r="IK23" s="263"/>
      <c r="IL23" s="264"/>
      <c r="IM23" s="262"/>
      <c r="IN23" s="261"/>
      <c r="IO23" s="264"/>
      <c r="IP23" s="262"/>
      <c r="IQ23" s="274"/>
      <c r="IR23" s="262"/>
      <c r="IS23" s="262"/>
      <c r="IT23" s="262"/>
      <c r="IU23" s="262"/>
      <c r="IV23" s="266"/>
      <c r="IW23" s="262"/>
      <c r="IX23" s="262"/>
      <c r="IY23" s="262"/>
      <c r="IZ23" s="262"/>
      <c r="JA23" s="262"/>
      <c r="JB23" s="262"/>
    </row>
    <row r="24" spans="1:262" s="275" customFormat="1" ht="13.5" customHeight="1">
      <c r="A24" s="260" t="s">
        <v>306</v>
      </c>
      <c r="B24" s="261" t="s">
        <v>1300</v>
      </c>
      <c r="C24" s="251"/>
      <c r="D24" s="262"/>
      <c r="E24" s="263">
        <v>90813</v>
      </c>
      <c r="F24" s="264">
        <v>1.4999999999999999E-2</v>
      </c>
      <c r="G24" s="265">
        <v>3.0000000000000001E-3</v>
      </c>
      <c r="H24" s="261">
        <v>3</v>
      </c>
      <c r="I24" s="264">
        <v>1.3999999999999999E-2</v>
      </c>
      <c r="J24" s="264">
        <v>0</v>
      </c>
      <c r="K24" s="263"/>
      <c r="L24" s="264"/>
      <c r="M24" s="265"/>
      <c r="N24" s="261"/>
      <c r="O24" s="264"/>
      <c r="P24" s="266"/>
      <c r="Q24" s="263"/>
      <c r="R24" s="265"/>
      <c r="S24" s="265"/>
      <c r="T24" s="262"/>
      <c r="U24" s="265"/>
      <c r="V24" s="265"/>
      <c r="W24" s="251" t="s">
        <v>351</v>
      </c>
      <c r="X24" s="262"/>
      <c r="Y24" s="263" t="s">
        <v>292</v>
      </c>
      <c r="Z24" s="265" t="s">
        <v>292</v>
      </c>
      <c r="AA24" s="265" t="s">
        <v>292</v>
      </c>
      <c r="AB24" s="267" t="s">
        <v>292</v>
      </c>
      <c r="AC24" s="265" t="s">
        <v>292</v>
      </c>
      <c r="AD24" s="265" t="s">
        <v>292</v>
      </c>
      <c r="AE24" s="263"/>
      <c r="AF24" s="265"/>
      <c r="AG24" s="265"/>
      <c r="AH24" s="268"/>
      <c r="AI24" s="265"/>
      <c r="AJ24" s="265"/>
      <c r="AK24" s="263"/>
      <c r="AL24" s="262"/>
      <c r="AM24" s="265"/>
      <c r="AN24" s="262"/>
      <c r="AO24" s="265"/>
      <c r="AP24" s="265"/>
      <c r="AQ24" s="251" t="s">
        <v>292</v>
      </c>
      <c r="AR24" s="262"/>
      <c r="AS24" s="263" t="s">
        <v>292</v>
      </c>
      <c r="AT24" s="265" t="s">
        <v>292</v>
      </c>
      <c r="AU24" s="265" t="s">
        <v>292</v>
      </c>
      <c r="AV24" s="267" t="s">
        <v>292</v>
      </c>
      <c r="AW24" s="265" t="s">
        <v>292</v>
      </c>
      <c r="AX24" s="265" t="s">
        <v>292</v>
      </c>
      <c r="AY24" s="263"/>
      <c r="AZ24" s="265"/>
      <c r="BA24" s="265"/>
      <c r="BB24" s="268"/>
      <c r="BC24" s="265"/>
      <c r="BD24" s="265"/>
      <c r="BE24" s="263"/>
      <c r="BF24" s="265"/>
      <c r="BG24" s="265"/>
      <c r="BH24" s="262"/>
      <c r="BI24" s="265"/>
      <c r="BJ24" s="265"/>
      <c r="BK24" s="251" t="s">
        <v>292</v>
      </c>
      <c r="BL24" s="262"/>
      <c r="BM24" s="263" t="s">
        <v>292</v>
      </c>
      <c r="BN24" s="264" t="s">
        <v>292</v>
      </c>
      <c r="BO24" s="264" t="s">
        <v>292</v>
      </c>
      <c r="BP24" s="261" t="s">
        <v>292</v>
      </c>
      <c r="BQ24" s="264" t="s">
        <v>292</v>
      </c>
      <c r="BR24" s="264" t="s">
        <v>292</v>
      </c>
      <c r="BS24" s="237"/>
      <c r="BT24" s="265"/>
      <c r="BU24" s="265"/>
      <c r="BV24" s="268"/>
      <c r="BW24" s="265"/>
      <c r="BX24" s="265"/>
      <c r="BY24" s="263"/>
      <c r="BZ24" s="265"/>
      <c r="CA24" s="265"/>
      <c r="CB24" s="262"/>
      <c r="CC24" s="265"/>
      <c r="CD24" s="265"/>
      <c r="CE24" s="263" t="s">
        <v>292</v>
      </c>
      <c r="CF24" s="262"/>
      <c r="CG24" s="263" t="s">
        <v>292</v>
      </c>
      <c r="CH24" s="264" t="s">
        <v>292</v>
      </c>
      <c r="CI24" s="264" t="s">
        <v>292</v>
      </c>
      <c r="CJ24" s="261" t="s">
        <v>292</v>
      </c>
      <c r="CK24" s="264" t="s">
        <v>292</v>
      </c>
      <c r="CL24" s="264" t="s">
        <v>292</v>
      </c>
      <c r="CM24" s="263"/>
      <c r="CN24" s="265"/>
      <c r="CO24" s="265"/>
      <c r="CP24" s="268"/>
      <c r="CQ24" s="265"/>
      <c r="CR24" s="265"/>
      <c r="CS24" s="263"/>
      <c r="CT24" s="265"/>
      <c r="CU24" s="265"/>
      <c r="CV24" s="262"/>
      <c r="CW24" s="265"/>
      <c r="CX24" s="265"/>
      <c r="CY24" s="251"/>
      <c r="CZ24" s="262"/>
      <c r="DA24" s="263"/>
      <c r="DB24" s="264"/>
      <c r="DC24" s="264"/>
      <c r="DD24" s="261"/>
      <c r="DE24" s="264"/>
      <c r="DF24" s="264"/>
      <c r="DG24" s="263"/>
      <c r="DH24" s="265"/>
      <c r="DI24" s="265"/>
      <c r="DJ24" s="268"/>
      <c r="DK24" s="265"/>
      <c r="DL24" s="265"/>
      <c r="DM24" s="263"/>
      <c r="DN24" s="265"/>
      <c r="DO24" s="265"/>
      <c r="DP24" s="262"/>
      <c r="DQ24" s="265"/>
      <c r="DR24" s="265"/>
      <c r="DS24" s="251"/>
      <c r="DT24" s="262"/>
      <c r="DU24" s="272">
        <v>121384</v>
      </c>
      <c r="DV24" s="264">
        <f t="shared" si="1"/>
        <v>1.7997354010580696E-2</v>
      </c>
      <c r="DW24" s="264">
        <f>DV24-DB24</f>
        <v>1.7997354010580696E-2</v>
      </c>
      <c r="DX24" s="261">
        <v>2</v>
      </c>
      <c r="DY24" s="264">
        <f>DX24/DS$3</f>
        <v>1.3333333333333334E-2</v>
      </c>
      <c r="DZ24" s="264">
        <f>DY24-DE24</f>
        <v>1.3333333333333334E-2</v>
      </c>
      <c r="EA24" s="263"/>
      <c r="EB24" s="262"/>
      <c r="EC24" s="273"/>
      <c r="ED24" s="262"/>
      <c r="EE24" s="262"/>
      <c r="EF24" s="266"/>
      <c r="EG24" s="263"/>
      <c r="EH24" s="265"/>
      <c r="EI24" s="265"/>
      <c r="EJ24" s="262"/>
      <c r="EK24" s="265"/>
      <c r="EL24" s="265"/>
      <c r="EM24" s="251" t="s">
        <v>1576</v>
      </c>
      <c r="EN24" s="262"/>
      <c r="EO24" s="263">
        <v>150394</v>
      </c>
      <c r="EP24" s="264">
        <v>2.2180245874294929E-2</v>
      </c>
      <c r="EQ24" s="264"/>
      <c r="ER24" s="261">
        <v>2</v>
      </c>
      <c r="ES24" s="264">
        <v>1.3333333333333334E-2</v>
      </c>
      <c r="ET24" s="264">
        <v>0</v>
      </c>
      <c r="EU24" s="263"/>
      <c r="EV24" s="265"/>
      <c r="EW24" s="265"/>
      <c r="EX24" s="262"/>
      <c r="EY24" s="262"/>
      <c r="EZ24" s="266"/>
      <c r="FA24" s="263"/>
      <c r="FB24" s="265"/>
      <c r="FC24" s="265"/>
      <c r="FD24" s="262"/>
      <c r="FE24" s="265"/>
      <c r="FF24" s="265"/>
      <c r="FG24" s="251"/>
      <c r="FH24" s="262"/>
      <c r="FI24" s="263"/>
      <c r="FJ24" s="264"/>
      <c r="FK24" s="264"/>
      <c r="FL24" s="261"/>
      <c r="FM24" s="264"/>
      <c r="FN24" s="264"/>
      <c r="FO24" s="263"/>
      <c r="FP24" s="265"/>
      <c r="FQ24" s="265"/>
      <c r="FR24" s="262"/>
      <c r="FS24" s="262"/>
      <c r="FT24" s="266"/>
      <c r="FU24" s="263"/>
      <c r="FV24" s="265"/>
      <c r="FW24" s="265"/>
      <c r="FX24" s="262"/>
      <c r="FY24" s="265"/>
      <c r="FZ24" s="265"/>
      <c r="GA24" s="251"/>
      <c r="GB24" s="262"/>
      <c r="GC24" s="263"/>
      <c r="GD24" s="264"/>
      <c r="GE24" s="261"/>
      <c r="GF24" s="261"/>
      <c r="GG24" s="264"/>
      <c r="GH24" s="261"/>
      <c r="GI24" s="274"/>
      <c r="GJ24" s="262"/>
      <c r="GK24" s="262"/>
      <c r="GL24" s="262"/>
      <c r="GM24" s="262"/>
      <c r="GN24" s="266"/>
      <c r="GO24" s="262"/>
      <c r="GP24" s="262"/>
      <c r="GQ24" s="262"/>
      <c r="GR24" s="262"/>
      <c r="GS24" s="262"/>
      <c r="GT24" s="262"/>
      <c r="GU24" s="251"/>
      <c r="GV24" s="262"/>
      <c r="GW24" s="263"/>
      <c r="GX24" s="264"/>
      <c r="GY24" s="261"/>
      <c r="GZ24" s="261"/>
      <c r="HA24" s="264"/>
      <c r="HB24" s="261"/>
      <c r="HC24" s="274"/>
      <c r="HD24" s="262"/>
      <c r="HE24" s="262"/>
      <c r="HF24" s="262"/>
      <c r="HG24" s="262"/>
      <c r="HH24" s="266"/>
      <c r="HI24" s="262"/>
      <c r="HJ24" s="262"/>
      <c r="HK24" s="262"/>
      <c r="HL24" s="262"/>
      <c r="HM24" s="262"/>
      <c r="HN24" s="262"/>
      <c r="HO24" s="251"/>
      <c r="HP24" s="262"/>
      <c r="HQ24" s="263"/>
      <c r="HR24" s="264"/>
      <c r="HS24" s="261"/>
      <c r="HT24" s="261"/>
      <c r="HU24" s="264"/>
      <c r="HV24" s="261"/>
      <c r="HW24" s="274"/>
      <c r="HX24" s="262"/>
      <c r="HY24" s="262"/>
      <c r="HZ24" s="262"/>
      <c r="IA24" s="262"/>
      <c r="IB24" s="266"/>
      <c r="IC24" s="262"/>
      <c r="ID24" s="262"/>
      <c r="IE24" s="262"/>
      <c r="IF24" s="262"/>
      <c r="IG24" s="262"/>
      <c r="IH24" s="262"/>
      <c r="II24" s="251"/>
      <c r="IJ24" s="262"/>
      <c r="IK24" s="263"/>
      <c r="IL24" s="264"/>
      <c r="IM24" s="261"/>
      <c r="IN24" s="261"/>
      <c r="IO24" s="264"/>
      <c r="IP24" s="261"/>
      <c r="IQ24" s="274"/>
      <c r="IR24" s="262"/>
      <c r="IS24" s="262"/>
      <c r="IT24" s="262"/>
      <c r="IU24" s="262"/>
      <c r="IV24" s="266"/>
      <c r="IW24" s="262"/>
      <c r="IX24" s="262"/>
      <c r="IY24" s="262"/>
      <c r="IZ24" s="262"/>
      <c r="JA24" s="262"/>
      <c r="JB24" s="262"/>
    </row>
    <row r="25" spans="1:262" s="275" customFormat="1" ht="13.5" customHeight="1">
      <c r="A25" s="260" t="s">
        <v>313</v>
      </c>
      <c r="B25" s="261" t="s">
        <v>1302</v>
      </c>
      <c r="C25" s="251"/>
      <c r="D25" s="262"/>
      <c r="E25" s="263">
        <v>64992</v>
      </c>
      <c r="F25" s="264">
        <v>0.01</v>
      </c>
      <c r="G25" s="265">
        <v>9.0000000000000011E-3</v>
      </c>
      <c r="H25" s="261">
        <v>1</v>
      </c>
      <c r="I25" s="264">
        <v>5.0000000000000001E-3</v>
      </c>
      <c r="J25" s="264">
        <v>5.0000000000000001E-3</v>
      </c>
      <c r="K25" s="263"/>
      <c r="L25" s="264"/>
      <c r="M25" s="265"/>
      <c r="N25" s="261"/>
      <c r="O25" s="264"/>
      <c r="P25" s="266"/>
      <c r="Q25" s="263"/>
      <c r="R25" s="265"/>
      <c r="S25" s="265"/>
      <c r="T25" s="262"/>
      <c r="U25" s="265"/>
      <c r="V25" s="265"/>
      <c r="W25" s="251" t="s">
        <v>1321</v>
      </c>
      <c r="X25" s="262"/>
      <c r="Y25" s="263">
        <v>138496</v>
      </c>
      <c r="Z25" s="265">
        <v>2.3E-2</v>
      </c>
      <c r="AA25" s="265">
        <v>1.3000000000000001E-2</v>
      </c>
      <c r="AB25" s="267">
        <v>2</v>
      </c>
      <c r="AC25" s="265">
        <v>1.3000000000000001E-2</v>
      </c>
      <c r="AD25" s="265">
        <v>8.0000000000000002E-3</v>
      </c>
      <c r="AE25" s="263"/>
      <c r="AF25" s="265"/>
      <c r="AG25" s="265"/>
      <c r="AH25" s="268"/>
      <c r="AI25" s="265"/>
      <c r="AJ25" s="265"/>
      <c r="AK25" s="263"/>
      <c r="AL25" s="262"/>
      <c r="AM25" s="265"/>
      <c r="AN25" s="262"/>
      <c r="AO25" s="265"/>
      <c r="AP25" s="265"/>
      <c r="AQ25" s="251" t="s">
        <v>292</v>
      </c>
      <c r="AR25" s="262"/>
      <c r="AS25" s="263">
        <v>90401</v>
      </c>
      <c r="AT25" s="265">
        <v>1.4999999999999999E-2</v>
      </c>
      <c r="AU25" s="265">
        <v>-8.0000000000000002E-3</v>
      </c>
      <c r="AV25" s="267">
        <v>1</v>
      </c>
      <c r="AW25" s="265">
        <v>1E-3</v>
      </c>
      <c r="AX25" s="265">
        <v>-1E-3</v>
      </c>
      <c r="AY25" s="263"/>
      <c r="AZ25" s="265"/>
      <c r="BA25" s="265"/>
      <c r="BB25" s="268"/>
      <c r="BC25" s="265"/>
      <c r="BD25" s="265"/>
      <c r="BE25" s="263"/>
      <c r="BF25" s="265"/>
      <c r="BG25" s="265"/>
      <c r="BH25" s="262"/>
      <c r="BI25" s="265"/>
      <c r="BJ25" s="265"/>
      <c r="BK25" s="251" t="s">
        <v>292</v>
      </c>
      <c r="BL25" s="262"/>
      <c r="BM25" s="263">
        <v>130012</v>
      </c>
      <c r="BN25" s="264">
        <v>0.02</v>
      </c>
      <c r="BO25" s="264">
        <v>5.0000000000000001E-3</v>
      </c>
      <c r="BP25" s="261">
        <v>1</v>
      </c>
      <c r="BQ25" s="264">
        <v>6.9999999999999993E-3</v>
      </c>
      <c r="BR25" s="264">
        <v>0</v>
      </c>
      <c r="BS25" s="237"/>
      <c r="BT25" s="265"/>
      <c r="BU25" s="265"/>
      <c r="BV25" s="268"/>
      <c r="BW25" s="265"/>
      <c r="BX25" s="265"/>
      <c r="BY25" s="263"/>
      <c r="BZ25" s="265"/>
      <c r="CA25" s="265"/>
      <c r="CB25" s="262"/>
      <c r="CC25" s="265"/>
      <c r="CD25" s="265"/>
      <c r="CE25" s="263" t="s">
        <v>292</v>
      </c>
      <c r="CF25" s="262"/>
      <c r="CG25" s="263">
        <v>131385</v>
      </c>
      <c r="CH25" s="264">
        <f>CG25/CE$7</f>
        <v>1.9693885504604759E-2</v>
      </c>
      <c r="CI25" s="264">
        <v>0</v>
      </c>
      <c r="CJ25" s="261">
        <v>1</v>
      </c>
      <c r="CK25" s="264">
        <v>6.9999999999999993E-3</v>
      </c>
      <c r="CL25" s="264">
        <v>0</v>
      </c>
      <c r="CM25" s="263"/>
      <c r="CN25" s="265"/>
      <c r="CO25" s="265"/>
      <c r="CP25" s="268"/>
      <c r="CQ25" s="265"/>
      <c r="CR25" s="265"/>
      <c r="CS25" s="263"/>
      <c r="CT25" s="265"/>
      <c r="CU25" s="265"/>
      <c r="CV25" s="262"/>
      <c r="CW25" s="265"/>
      <c r="CX25" s="265"/>
      <c r="CY25" s="251" t="s">
        <v>1350</v>
      </c>
      <c r="CZ25" s="262"/>
      <c r="DA25" s="272">
        <v>33591</v>
      </c>
      <c r="DB25" s="264">
        <f>DA25/CY$7</f>
        <v>5.146179156158984E-3</v>
      </c>
      <c r="DC25" s="264">
        <f>DB25-CH25</f>
        <v>-1.4547706348445774E-2</v>
      </c>
      <c r="DD25" s="261">
        <v>0</v>
      </c>
      <c r="DE25" s="264">
        <v>0</v>
      </c>
      <c r="DF25" s="264">
        <v>-0.01</v>
      </c>
      <c r="DG25" s="263"/>
      <c r="DH25" s="265"/>
      <c r="DI25" s="265"/>
      <c r="DJ25" s="268"/>
      <c r="DK25" s="265"/>
      <c r="DL25" s="265"/>
      <c r="DM25" s="263"/>
      <c r="DN25" s="265"/>
      <c r="DO25" s="265"/>
      <c r="DP25" s="262"/>
      <c r="DQ25" s="265"/>
      <c r="DR25" s="265"/>
      <c r="DS25" s="251"/>
      <c r="DT25" s="262"/>
      <c r="DU25" s="263"/>
      <c r="DV25" s="264"/>
      <c r="DW25" s="264"/>
      <c r="DX25" s="261"/>
      <c r="DY25" s="264"/>
      <c r="DZ25" s="264"/>
      <c r="EA25" s="263"/>
      <c r="EB25" s="262"/>
      <c r="EC25" s="273"/>
      <c r="ED25" s="262"/>
      <c r="EE25" s="262"/>
      <c r="EF25" s="266"/>
      <c r="EG25" s="263"/>
      <c r="EH25" s="265"/>
      <c r="EI25" s="265"/>
      <c r="EJ25" s="262"/>
      <c r="EK25" s="265"/>
      <c r="EL25" s="265"/>
      <c r="EM25" s="251"/>
      <c r="EN25" s="262"/>
      <c r="EO25" s="263"/>
      <c r="EP25" s="264"/>
      <c r="EQ25" s="264"/>
      <c r="ER25" s="261"/>
      <c r="ES25" s="264"/>
      <c r="ET25" s="264"/>
      <c r="EU25" s="263"/>
      <c r="EV25" s="265"/>
      <c r="EW25" s="265"/>
      <c r="EX25" s="262"/>
      <c r="EY25" s="262"/>
      <c r="EZ25" s="266"/>
      <c r="FA25" s="263"/>
      <c r="FB25" s="265"/>
      <c r="FC25" s="265"/>
      <c r="FD25" s="262"/>
      <c r="FE25" s="265"/>
      <c r="FF25" s="265"/>
      <c r="FG25" s="251"/>
      <c r="FH25" s="262"/>
      <c r="FI25" s="263"/>
      <c r="FJ25" s="264"/>
      <c r="FK25" s="264"/>
      <c r="FL25" s="261"/>
      <c r="FM25" s="264"/>
      <c r="FN25" s="264"/>
      <c r="FO25" s="263"/>
      <c r="FP25" s="265"/>
      <c r="FQ25" s="265"/>
      <c r="FR25" s="262"/>
      <c r="FS25" s="262"/>
      <c r="FT25" s="266"/>
      <c r="FU25" s="263"/>
      <c r="FV25" s="265"/>
      <c r="FW25" s="265"/>
      <c r="FX25" s="262"/>
      <c r="FY25" s="265"/>
      <c r="FZ25" s="265"/>
      <c r="GA25" s="251"/>
      <c r="GB25" s="262"/>
      <c r="GC25" s="263"/>
      <c r="GD25" s="264"/>
      <c r="GE25" s="261"/>
      <c r="GF25" s="261"/>
      <c r="GG25" s="264"/>
      <c r="GH25" s="261"/>
      <c r="GI25" s="274"/>
      <c r="GJ25" s="262"/>
      <c r="GK25" s="262"/>
      <c r="GL25" s="262"/>
      <c r="GM25" s="262"/>
      <c r="GN25" s="266"/>
      <c r="GO25" s="262"/>
      <c r="GP25" s="262"/>
      <c r="GQ25" s="262"/>
      <c r="GR25" s="262"/>
      <c r="GS25" s="262"/>
      <c r="GT25" s="262"/>
      <c r="GU25" s="251"/>
      <c r="GV25" s="262"/>
      <c r="GW25" s="263"/>
      <c r="GX25" s="264"/>
      <c r="GY25" s="261"/>
      <c r="GZ25" s="261"/>
      <c r="HA25" s="264"/>
      <c r="HB25" s="261"/>
      <c r="HC25" s="274"/>
      <c r="HD25" s="262"/>
      <c r="HE25" s="262"/>
      <c r="HF25" s="262"/>
      <c r="HG25" s="262"/>
      <c r="HH25" s="266"/>
      <c r="HI25" s="262"/>
      <c r="HJ25" s="262"/>
      <c r="HK25" s="262"/>
      <c r="HL25" s="262"/>
      <c r="HM25" s="262"/>
      <c r="HN25" s="262"/>
      <c r="HO25" s="251"/>
      <c r="HP25" s="262"/>
      <c r="HQ25" s="263"/>
      <c r="HR25" s="264"/>
      <c r="HS25" s="261"/>
      <c r="HT25" s="261"/>
      <c r="HU25" s="264"/>
      <c r="HV25" s="261"/>
      <c r="HW25" s="274"/>
      <c r="HX25" s="262"/>
      <c r="HY25" s="262"/>
      <c r="HZ25" s="262"/>
      <c r="IA25" s="262"/>
      <c r="IB25" s="266"/>
      <c r="IC25" s="262"/>
      <c r="ID25" s="262"/>
      <c r="IE25" s="262"/>
      <c r="IF25" s="262"/>
      <c r="IG25" s="262"/>
      <c r="IH25" s="262"/>
      <c r="II25" s="251"/>
      <c r="IJ25" s="262"/>
      <c r="IK25" s="263"/>
      <c r="IL25" s="264"/>
      <c r="IM25" s="261"/>
      <c r="IN25" s="261"/>
      <c r="IO25" s="264"/>
      <c r="IP25" s="261"/>
      <c r="IQ25" s="274"/>
      <c r="IR25" s="262"/>
      <c r="IS25" s="262"/>
      <c r="IT25" s="262"/>
      <c r="IU25" s="262"/>
      <c r="IV25" s="266"/>
      <c r="IW25" s="262"/>
      <c r="IX25" s="262"/>
      <c r="IY25" s="262"/>
      <c r="IZ25" s="262"/>
      <c r="JA25" s="262"/>
      <c r="JB25" s="262"/>
    </row>
    <row r="26" spans="1:262" s="275" customFormat="1" ht="13.5" customHeight="1">
      <c r="A26" s="260" t="s">
        <v>309</v>
      </c>
      <c r="B26" s="261" t="s">
        <v>1354</v>
      </c>
      <c r="C26" s="251"/>
      <c r="D26" s="262"/>
      <c r="E26" s="263">
        <v>30491</v>
      </c>
      <c r="F26" s="264">
        <v>5.0000000000000001E-3</v>
      </c>
      <c r="G26" s="265">
        <v>-2E-3</v>
      </c>
      <c r="H26" s="261">
        <v>0</v>
      </c>
      <c r="I26" s="264">
        <v>0</v>
      </c>
      <c r="J26" s="265">
        <v>0</v>
      </c>
      <c r="K26" s="263"/>
      <c r="L26" s="264"/>
      <c r="M26" s="265"/>
      <c r="N26" s="261"/>
      <c r="O26" s="264"/>
      <c r="P26" s="266"/>
      <c r="Q26" s="263"/>
      <c r="R26" s="265"/>
      <c r="S26" s="265"/>
      <c r="T26" s="262"/>
      <c r="U26" s="265"/>
      <c r="V26" s="265"/>
      <c r="W26" s="251" t="s">
        <v>292</v>
      </c>
      <c r="X26" s="262"/>
      <c r="Y26" s="263">
        <v>36099</v>
      </c>
      <c r="Z26" s="265">
        <v>6.0000000000000001E-3</v>
      </c>
      <c r="AA26" s="265">
        <v>1E-3</v>
      </c>
      <c r="AB26" s="267">
        <v>0</v>
      </c>
      <c r="AC26" s="265">
        <v>0</v>
      </c>
      <c r="AD26" s="265">
        <v>0</v>
      </c>
      <c r="AE26" s="263"/>
      <c r="AF26" s="265"/>
      <c r="AG26" s="265"/>
      <c r="AH26" s="268"/>
      <c r="AI26" s="265"/>
      <c r="AJ26" s="265"/>
      <c r="AK26" s="263"/>
      <c r="AL26" s="262"/>
      <c r="AM26" s="265"/>
      <c r="AN26" s="262"/>
      <c r="AO26" s="265"/>
      <c r="AP26" s="265"/>
      <c r="AQ26" s="251" t="s">
        <v>292</v>
      </c>
      <c r="AR26" s="262"/>
      <c r="AS26" s="263" t="s">
        <v>292</v>
      </c>
      <c r="AT26" s="265" t="s">
        <v>292</v>
      </c>
      <c r="AU26" s="265" t="s">
        <v>292</v>
      </c>
      <c r="AV26" s="267" t="s">
        <v>292</v>
      </c>
      <c r="AW26" s="265" t="s">
        <v>292</v>
      </c>
      <c r="AX26" s="265" t="s">
        <v>292</v>
      </c>
      <c r="AY26" s="263"/>
      <c r="AZ26" s="265"/>
      <c r="BA26" s="265"/>
      <c r="BB26" s="268"/>
      <c r="BC26" s="265"/>
      <c r="BD26" s="265"/>
      <c r="BE26" s="263"/>
      <c r="BF26" s="265"/>
      <c r="BG26" s="265"/>
      <c r="BH26" s="262"/>
      <c r="BI26" s="265"/>
      <c r="BJ26" s="265"/>
      <c r="BK26" s="251" t="s">
        <v>292</v>
      </c>
      <c r="BL26" s="262"/>
      <c r="BM26" s="263" t="s">
        <v>292</v>
      </c>
      <c r="BN26" s="264" t="s">
        <v>292</v>
      </c>
      <c r="BO26" s="264" t="s">
        <v>292</v>
      </c>
      <c r="BP26" s="261" t="s">
        <v>292</v>
      </c>
      <c r="BQ26" s="264" t="s">
        <v>292</v>
      </c>
      <c r="BR26" s="264" t="s">
        <v>292</v>
      </c>
      <c r="BS26" s="237"/>
      <c r="BT26" s="265"/>
      <c r="BU26" s="265"/>
      <c r="BV26" s="268"/>
      <c r="BW26" s="265"/>
      <c r="BX26" s="265"/>
      <c r="BY26" s="263"/>
      <c r="BZ26" s="265"/>
      <c r="CA26" s="265"/>
      <c r="CB26" s="262"/>
      <c r="CC26" s="265"/>
      <c r="CD26" s="265"/>
      <c r="CE26" s="263" t="s">
        <v>292</v>
      </c>
      <c r="CF26" s="262"/>
      <c r="CG26" s="263" t="s">
        <v>292</v>
      </c>
      <c r="CH26" s="264" t="s">
        <v>292</v>
      </c>
      <c r="CI26" s="264" t="s">
        <v>292</v>
      </c>
      <c r="CJ26" s="261" t="s">
        <v>292</v>
      </c>
      <c r="CK26" s="264" t="s">
        <v>292</v>
      </c>
      <c r="CL26" s="264" t="s">
        <v>292</v>
      </c>
      <c r="CM26" s="263"/>
      <c r="CN26" s="265"/>
      <c r="CO26" s="265"/>
      <c r="CP26" s="268"/>
      <c r="CQ26" s="265"/>
      <c r="CR26" s="265"/>
      <c r="CS26" s="263"/>
      <c r="CT26" s="265"/>
      <c r="CU26" s="265"/>
      <c r="CV26" s="262"/>
      <c r="CW26" s="265"/>
      <c r="CX26" s="265"/>
      <c r="CY26" s="251"/>
      <c r="CZ26" s="262"/>
      <c r="DA26" s="263"/>
      <c r="DB26" s="264"/>
      <c r="DC26" s="264"/>
      <c r="DD26" s="261"/>
      <c r="DE26" s="264"/>
      <c r="DF26" s="264"/>
      <c r="DG26" s="263"/>
      <c r="DH26" s="265"/>
      <c r="DI26" s="265"/>
      <c r="DJ26" s="268"/>
      <c r="DK26" s="265"/>
      <c r="DL26" s="265"/>
      <c r="DM26" s="263"/>
      <c r="DN26" s="265"/>
      <c r="DO26" s="265"/>
      <c r="DP26" s="262"/>
      <c r="DQ26" s="265"/>
      <c r="DR26" s="265"/>
      <c r="DS26" s="251"/>
      <c r="DT26" s="262"/>
      <c r="DV26" s="264"/>
      <c r="DW26" s="264"/>
      <c r="DX26" s="261"/>
      <c r="DY26" s="264"/>
      <c r="DZ26" s="264"/>
      <c r="EA26" s="263"/>
      <c r="EB26" s="262"/>
      <c r="EC26" s="273"/>
      <c r="ED26" s="262"/>
      <c r="EE26" s="262"/>
      <c r="EF26" s="266"/>
      <c r="EG26" s="263"/>
      <c r="EH26" s="265"/>
      <c r="EI26" s="265"/>
      <c r="EJ26" s="262"/>
      <c r="EK26" s="265"/>
      <c r="EL26" s="265"/>
      <c r="EM26" s="251" t="s">
        <v>1577</v>
      </c>
      <c r="EN26" s="262"/>
      <c r="EO26" s="263">
        <v>584621</v>
      </c>
      <c r="EP26" s="264">
        <v>8.6220444454407602E-2</v>
      </c>
      <c r="EQ26" s="264"/>
      <c r="ER26" s="261">
        <v>12</v>
      </c>
      <c r="ES26" s="264">
        <v>0.08</v>
      </c>
      <c r="ET26" s="264">
        <v>0.08</v>
      </c>
      <c r="EU26" s="263"/>
      <c r="EV26" s="265"/>
      <c r="EW26" s="265"/>
      <c r="EX26" s="262"/>
      <c r="EY26" s="262"/>
      <c r="EZ26" s="266"/>
      <c r="FA26" s="263"/>
      <c r="FB26" s="265"/>
      <c r="FC26" s="265"/>
      <c r="FD26" s="262"/>
      <c r="FE26" s="265"/>
      <c r="FF26" s="265"/>
      <c r="FG26" s="251"/>
      <c r="FH26" s="262"/>
      <c r="FI26" s="263"/>
      <c r="FJ26" s="264"/>
      <c r="FK26" s="264"/>
      <c r="FL26" s="261"/>
      <c r="FM26" s="264"/>
      <c r="FN26" s="264"/>
      <c r="FO26" s="263"/>
      <c r="FP26" s="265"/>
      <c r="FQ26" s="265"/>
      <c r="FR26" s="262"/>
      <c r="FS26" s="262"/>
      <c r="FT26" s="266"/>
      <c r="FU26" s="263"/>
      <c r="FV26" s="265"/>
      <c r="FW26" s="265"/>
      <c r="FX26" s="262"/>
      <c r="FY26" s="265"/>
      <c r="FZ26" s="265"/>
      <c r="GA26" s="251"/>
      <c r="GB26" s="262"/>
      <c r="GC26" s="263"/>
      <c r="GD26" s="264"/>
      <c r="GE26" s="261"/>
      <c r="GF26" s="261"/>
      <c r="GG26" s="264"/>
      <c r="GH26" s="261"/>
      <c r="GI26" s="274"/>
      <c r="GJ26" s="262"/>
      <c r="GK26" s="262"/>
      <c r="GL26" s="262"/>
      <c r="GM26" s="262"/>
      <c r="GN26" s="266"/>
      <c r="GO26" s="262"/>
      <c r="GP26" s="262"/>
      <c r="GQ26" s="262"/>
      <c r="GR26" s="262"/>
      <c r="GS26" s="262"/>
      <c r="GT26" s="262"/>
      <c r="GU26" s="251"/>
      <c r="GV26" s="262"/>
      <c r="GW26" s="263"/>
      <c r="GX26" s="264"/>
      <c r="GY26" s="261"/>
      <c r="GZ26" s="261"/>
      <c r="HA26" s="264"/>
      <c r="HB26" s="261"/>
      <c r="HC26" s="274"/>
      <c r="HD26" s="262"/>
      <c r="HE26" s="262"/>
      <c r="HF26" s="262"/>
      <c r="HG26" s="262"/>
      <c r="HH26" s="266"/>
      <c r="HI26" s="262"/>
      <c r="HJ26" s="262"/>
      <c r="HK26" s="262"/>
      <c r="HL26" s="262"/>
      <c r="HM26" s="262"/>
      <c r="HN26" s="262"/>
      <c r="HO26" s="251"/>
      <c r="HP26" s="262"/>
      <c r="HQ26" s="263"/>
      <c r="HR26" s="264"/>
      <c r="HS26" s="261"/>
      <c r="HT26" s="261"/>
      <c r="HU26" s="264"/>
      <c r="HV26" s="261"/>
      <c r="HW26" s="274"/>
      <c r="HX26" s="262"/>
      <c r="HY26" s="262"/>
      <c r="HZ26" s="262"/>
      <c r="IA26" s="262"/>
      <c r="IB26" s="266"/>
      <c r="IC26" s="262"/>
      <c r="ID26" s="262"/>
      <c r="IE26" s="262"/>
      <c r="IF26" s="262"/>
      <c r="IG26" s="262"/>
      <c r="IH26" s="262"/>
      <c r="II26" s="251"/>
      <c r="IJ26" s="262"/>
      <c r="IK26" s="263"/>
      <c r="IL26" s="264"/>
      <c r="IM26" s="261"/>
      <c r="IN26" s="261"/>
      <c r="IO26" s="264"/>
      <c r="IP26" s="261"/>
      <c r="IQ26" s="274"/>
      <c r="IR26" s="262"/>
      <c r="IS26" s="262"/>
      <c r="IT26" s="262"/>
      <c r="IU26" s="262"/>
      <c r="IV26" s="266"/>
      <c r="IW26" s="262"/>
      <c r="IX26" s="262"/>
      <c r="IY26" s="262"/>
      <c r="IZ26" s="262"/>
      <c r="JA26" s="262"/>
      <c r="JB26" s="262"/>
    </row>
    <row r="27" spans="1:262" s="275" customFormat="1" ht="13.5" customHeight="1">
      <c r="A27" s="260" t="s">
        <v>1505</v>
      </c>
      <c r="B27" s="261" t="s">
        <v>1498</v>
      </c>
      <c r="C27" s="251"/>
      <c r="D27" s="262"/>
      <c r="E27" s="263"/>
      <c r="F27" s="264"/>
      <c r="G27" s="265"/>
      <c r="H27" s="261"/>
      <c r="I27" s="264"/>
      <c r="J27" s="265"/>
      <c r="K27" s="263"/>
      <c r="L27" s="264"/>
      <c r="M27" s="265"/>
      <c r="N27" s="261"/>
      <c r="O27" s="264"/>
      <c r="P27" s="266"/>
      <c r="Q27" s="263"/>
      <c r="R27" s="265"/>
      <c r="S27" s="265"/>
      <c r="T27" s="262"/>
      <c r="U27" s="265"/>
      <c r="V27" s="265"/>
      <c r="W27" s="251"/>
      <c r="X27" s="262"/>
      <c r="Y27" s="263"/>
      <c r="Z27" s="265"/>
      <c r="AA27" s="265"/>
      <c r="AB27" s="267"/>
      <c r="AC27" s="265"/>
      <c r="AD27" s="265"/>
      <c r="AE27" s="263"/>
      <c r="AF27" s="265"/>
      <c r="AG27" s="265"/>
      <c r="AH27" s="268"/>
      <c r="AI27" s="265"/>
      <c r="AJ27" s="265"/>
      <c r="AK27" s="263"/>
      <c r="AL27" s="262"/>
      <c r="AM27" s="265"/>
      <c r="AN27" s="262"/>
      <c r="AO27" s="265"/>
      <c r="AP27" s="265"/>
      <c r="AQ27" s="251"/>
      <c r="AR27" s="262"/>
      <c r="AS27" s="263"/>
      <c r="AT27" s="265"/>
      <c r="AU27" s="265"/>
      <c r="AV27" s="267"/>
      <c r="AW27" s="265"/>
      <c r="AX27" s="265"/>
      <c r="AY27" s="263"/>
      <c r="AZ27" s="265"/>
      <c r="BA27" s="265"/>
      <c r="BB27" s="268"/>
      <c r="BC27" s="265"/>
      <c r="BD27" s="265"/>
      <c r="BE27" s="263"/>
      <c r="BF27" s="265"/>
      <c r="BG27" s="265"/>
      <c r="BH27" s="262"/>
      <c r="BI27" s="265"/>
      <c r="BJ27" s="265"/>
      <c r="BK27" s="251"/>
      <c r="BL27" s="262"/>
      <c r="BM27" s="263"/>
      <c r="BN27" s="264"/>
      <c r="BO27" s="264"/>
      <c r="BP27" s="261"/>
      <c r="BQ27" s="264"/>
      <c r="BR27" s="264"/>
      <c r="BS27" s="237"/>
      <c r="BT27" s="265"/>
      <c r="BU27" s="265"/>
      <c r="BV27" s="268"/>
      <c r="BW27" s="265"/>
      <c r="BX27" s="265"/>
      <c r="BY27" s="263"/>
      <c r="BZ27" s="265"/>
      <c r="CA27" s="265"/>
      <c r="CB27" s="262"/>
      <c r="CC27" s="265"/>
      <c r="CD27" s="265"/>
      <c r="CE27" s="263"/>
      <c r="CF27" s="262"/>
      <c r="CG27" s="263"/>
      <c r="CH27" s="264"/>
      <c r="CI27" s="264"/>
      <c r="CJ27" s="261"/>
      <c r="CK27" s="264"/>
      <c r="CL27" s="264"/>
      <c r="CM27" s="263"/>
      <c r="CN27" s="265"/>
      <c r="CO27" s="265"/>
      <c r="CP27" s="268"/>
      <c r="CQ27" s="265"/>
      <c r="CR27" s="265"/>
      <c r="CS27" s="263"/>
      <c r="CT27" s="265"/>
      <c r="CU27" s="265"/>
      <c r="CV27" s="262"/>
      <c r="CW27" s="265"/>
      <c r="CX27" s="265"/>
      <c r="CY27" s="251"/>
      <c r="CZ27" s="262"/>
      <c r="DA27" s="272">
        <v>52918</v>
      </c>
      <c r="DB27" s="264">
        <f>DA27/CY$7</f>
        <v>8.107097394707545E-3</v>
      </c>
      <c r="DC27" s="264">
        <f>DB27-CH27</f>
        <v>8.107097394707545E-3</v>
      </c>
      <c r="DD27" s="261">
        <v>0</v>
      </c>
      <c r="DE27" s="264">
        <v>0</v>
      </c>
      <c r="DF27" s="264">
        <v>-0.01</v>
      </c>
      <c r="DG27" s="263"/>
      <c r="DH27" s="265"/>
      <c r="DI27" s="265"/>
      <c r="DJ27" s="268"/>
      <c r="DK27" s="265"/>
      <c r="DL27" s="265"/>
      <c r="DM27" s="263"/>
      <c r="DN27" s="265"/>
      <c r="DO27" s="265"/>
      <c r="DP27" s="262"/>
      <c r="DQ27" s="265"/>
      <c r="DR27" s="265"/>
      <c r="DS27" s="251"/>
      <c r="DT27" s="262"/>
      <c r="DU27" s="272">
        <v>118333</v>
      </c>
      <c r="DV27" s="264">
        <f t="shared" ref="DV27:DV28" si="3">DU27/DS$7</f>
        <v>1.7544988566318837E-2</v>
      </c>
      <c r="DW27" s="264">
        <f>DV27-DB27</f>
        <v>9.4378911716112915E-3</v>
      </c>
      <c r="DX27" s="261">
        <v>0</v>
      </c>
      <c r="DY27" s="264">
        <f>DX27/DS$3</f>
        <v>0</v>
      </c>
      <c r="DZ27" s="264">
        <f>DY27-DE27</f>
        <v>0</v>
      </c>
      <c r="EA27" s="263"/>
      <c r="EB27" s="262"/>
      <c r="EC27" s="273"/>
      <c r="ED27" s="262"/>
      <c r="EE27" s="262"/>
      <c r="EF27" s="266"/>
      <c r="EG27" s="263"/>
      <c r="EH27" s="265"/>
      <c r="EI27" s="265"/>
      <c r="EJ27" s="262"/>
      <c r="EK27" s="265"/>
      <c r="EL27" s="265"/>
      <c r="EM27" s="251" t="s">
        <v>1498</v>
      </c>
      <c r="EN27" s="262"/>
      <c r="EO27" s="263"/>
      <c r="EP27" s="264"/>
      <c r="EQ27" s="264"/>
      <c r="ER27" s="261"/>
      <c r="ES27" s="264"/>
      <c r="ET27" s="264"/>
      <c r="EU27" s="263"/>
      <c r="EV27" s="265"/>
      <c r="EW27" s="265"/>
      <c r="EX27" s="262"/>
      <c r="EY27" s="262"/>
      <c r="EZ27" s="266"/>
      <c r="FA27" s="263"/>
      <c r="FB27" s="265"/>
      <c r="FC27" s="265"/>
      <c r="FD27" s="262"/>
      <c r="FE27" s="265"/>
      <c r="FF27" s="265"/>
      <c r="FG27" s="251"/>
      <c r="FH27" s="262"/>
      <c r="FI27" s="263"/>
      <c r="FJ27" s="264"/>
      <c r="FK27" s="264"/>
      <c r="FL27" s="261"/>
      <c r="FM27" s="264"/>
      <c r="FN27" s="264"/>
      <c r="FO27" s="263"/>
      <c r="FP27" s="265"/>
      <c r="FQ27" s="265"/>
      <c r="FR27" s="262"/>
      <c r="FS27" s="262"/>
      <c r="FT27" s="266"/>
      <c r="FU27" s="263"/>
      <c r="FV27" s="265"/>
      <c r="FW27" s="265"/>
      <c r="FX27" s="262"/>
      <c r="FY27" s="265"/>
      <c r="FZ27" s="265"/>
      <c r="GA27" s="251"/>
      <c r="GB27" s="262"/>
      <c r="GC27" s="263"/>
      <c r="GD27" s="264"/>
      <c r="GE27" s="261"/>
      <c r="GF27" s="261"/>
      <c r="GG27" s="264"/>
      <c r="GH27" s="261"/>
      <c r="GI27" s="274"/>
      <c r="GJ27" s="262"/>
      <c r="GK27" s="262"/>
      <c r="GL27" s="262"/>
      <c r="GM27" s="262"/>
      <c r="GN27" s="266"/>
      <c r="GO27" s="262"/>
      <c r="GP27" s="262"/>
      <c r="GQ27" s="262"/>
      <c r="GR27" s="262"/>
      <c r="GS27" s="262"/>
      <c r="GT27" s="262"/>
      <c r="GU27" s="251"/>
      <c r="GV27" s="262"/>
      <c r="GW27" s="263"/>
      <c r="GX27" s="264"/>
      <c r="GY27" s="261"/>
      <c r="GZ27" s="261"/>
      <c r="HA27" s="264"/>
      <c r="HB27" s="261"/>
      <c r="HC27" s="274"/>
      <c r="HD27" s="262"/>
      <c r="HE27" s="262"/>
      <c r="HF27" s="262"/>
      <c r="HG27" s="262"/>
      <c r="HH27" s="266"/>
      <c r="HI27" s="262"/>
      <c r="HJ27" s="262"/>
      <c r="HK27" s="262"/>
      <c r="HL27" s="262"/>
      <c r="HM27" s="262"/>
      <c r="HN27" s="262"/>
      <c r="HO27" s="251"/>
      <c r="HP27" s="262"/>
      <c r="HQ27" s="263"/>
      <c r="HR27" s="264"/>
      <c r="HS27" s="261"/>
      <c r="HT27" s="261"/>
      <c r="HU27" s="264"/>
      <c r="HV27" s="261"/>
      <c r="HW27" s="274"/>
      <c r="HX27" s="262"/>
      <c r="HY27" s="262"/>
      <c r="HZ27" s="262"/>
      <c r="IA27" s="262"/>
      <c r="IB27" s="266"/>
      <c r="IC27" s="262"/>
      <c r="ID27" s="262"/>
      <c r="IE27" s="262"/>
      <c r="IF27" s="262"/>
      <c r="IG27" s="262"/>
      <c r="IH27" s="262"/>
      <c r="II27" s="251"/>
      <c r="IJ27" s="262"/>
      <c r="IK27" s="263"/>
      <c r="IL27" s="264"/>
      <c r="IM27" s="261"/>
      <c r="IN27" s="261"/>
      <c r="IO27" s="264"/>
      <c r="IP27" s="261"/>
      <c r="IQ27" s="274"/>
      <c r="IR27" s="262"/>
      <c r="IS27" s="262"/>
      <c r="IT27" s="262"/>
      <c r="IU27" s="262"/>
      <c r="IV27" s="266"/>
      <c r="IW27" s="262"/>
      <c r="IX27" s="262"/>
      <c r="IY27" s="262"/>
      <c r="IZ27" s="262"/>
      <c r="JA27" s="262"/>
      <c r="JB27" s="262"/>
    </row>
    <row r="28" spans="1:262" s="275" customFormat="1" ht="13.5" customHeight="1">
      <c r="A28" s="260" t="s">
        <v>1506</v>
      </c>
      <c r="B28" s="261" t="s">
        <v>1502</v>
      </c>
      <c r="C28" s="251"/>
      <c r="D28" s="262"/>
      <c r="E28" s="263"/>
      <c r="F28" s="264"/>
      <c r="G28" s="265"/>
      <c r="H28" s="261"/>
      <c r="I28" s="264"/>
      <c r="J28" s="265"/>
      <c r="K28" s="263"/>
      <c r="L28" s="264"/>
      <c r="M28" s="265"/>
      <c r="N28" s="261"/>
      <c r="O28" s="264"/>
      <c r="P28" s="266"/>
      <c r="Q28" s="263"/>
      <c r="R28" s="265"/>
      <c r="S28" s="265"/>
      <c r="T28" s="262"/>
      <c r="U28" s="265"/>
      <c r="V28" s="265"/>
      <c r="W28" s="251"/>
      <c r="X28" s="262"/>
      <c r="Y28" s="263"/>
      <c r="Z28" s="265"/>
      <c r="AA28" s="265"/>
      <c r="AB28" s="267"/>
      <c r="AC28" s="265"/>
      <c r="AD28" s="265"/>
      <c r="AE28" s="263"/>
      <c r="AF28" s="265"/>
      <c r="AG28" s="265"/>
      <c r="AH28" s="268"/>
      <c r="AI28" s="265"/>
      <c r="AJ28" s="265"/>
      <c r="AK28" s="263"/>
      <c r="AL28" s="262"/>
      <c r="AM28" s="265"/>
      <c r="AN28" s="262"/>
      <c r="AO28" s="265"/>
      <c r="AP28" s="265"/>
      <c r="AQ28" s="251"/>
      <c r="AR28" s="262"/>
      <c r="AS28" s="263"/>
      <c r="AT28" s="265"/>
      <c r="AU28" s="265"/>
      <c r="AV28" s="267"/>
      <c r="AW28" s="265"/>
      <c r="AX28" s="265"/>
      <c r="AY28" s="263"/>
      <c r="AZ28" s="265"/>
      <c r="BA28" s="265"/>
      <c r="BB28" s="268"/>
      <c r="BC28" s="265"/>
      <c r="BD28" s="265"/>
      <c r="BE28" s="263"/>
      <c r="BF28" s="265"/>
      <c r="BG28" s="265"/>
      <c r="BH28" s="262"/>
      <c r="BI28" s="265"/>
      <c r="BJ28" s="265"/>
      <c r="BK28" s="251"/>
      <c r="BL28" s="262"/>
      <c r="BM28" s="263"/>
      <c r="BN28" s="264"/>
      <c r="BO28" s="264"/>
      <c r="BP28" s="261"/>
      <c r="BQ28" s="264"/>
      <c r="BR28" s="264"/>
      <c r="BS28" s="237"/>
      <c r="BT28" s="265"/>
      <c r="BU28" s="265"/>
      <c r="BV28" s="268"/>
      <c r="BW28" s="265"/>
      <c r="BX28" s="265"/>
      <c r="BY28" s="263"/>
      <c r="BZ28" s="265"/>
      <c r="CA28" s="265"/>
      <c r="CB28" s="262"/>
      <c r="CC28" s="265"/>
      <c r="CD28" s="265"/>
      <c r="CE28" s="263"/>
      <c r="CF28" s="262"/>
      <c r="CG28" s="263"/>
      <c r="CH28" s="264"/>
      <c r="CI28" s="264"/>
      <c r="CJ28" s="261"/>
      <c r="CK28" s="264"/>
      <c r="CL28" s="264"/>
      <c r="CM28" s="263"/>
      <c r="CN28" s="265"/>
      <c r="CO28" s="265"/>
      <c r="CP28" s="268"/>
      <c r="CQ28" s="265"/>
      <c r="CR28" s="265"/>
      <c r="CS28" s="263"/>
      <c r="CT28" s="265"/>
      <c r="CU28" s="265"/>
      <c r="CV28" s="262"/>
      <c r="CW28" s="265"/>
      <c r="CX28" s="265"/>
      <c r="CY28" s="251"/>
      <c r="CZ28" s="262"/>
      <c r="DA28" s="282">
        <v>38857</v>
      </c>
      <c r="DB28" s="264">
        <f>DA28/CY$7</f>
        <v>5.9529363064770224E-3</v>
      </c>
      <c r="DC28" s="264">
        <f>DB28-CH28</f>
        <v>5.9529363064770224E-3</v>
      </c>
      <c r="DD28" s="261">
        <v>0</v>
      </c>
      <c r="DE28" s="264">
        <v>0</v>
      </c>
      <c r="DF28" s="264">
        <v>-0.01</v>
      </c>
      <c r="DG28" s="263"/>
      <c r="DH28" s="265"/>
      <c r="DI28" s="265"/>
      <c r="DJ28" s="268"/>
      <c r="DK28" s="265"/>
      <c r="DL28" s="265"/>
      <c r="DM28" s="263"/>
      <c r="DN28" s="265"/>
      <c r="DO28" s="265"/>
      <c r="DP28" s="262"/>
      <c r="DQ28" s="265"/>
      <c r="DR28" s="265"/>
      <c r="DS28" s="251"/>
      <c r="DT28" s="262"/>
      <c r="DU28" s="282">
        <v>132943</v>
      </c>
      <c r="DV28" s="264">
        <f t="shared" si="3"/>
        <v>1.9711182974927747E-2</v>
      </c>
      <c r="DW28" s="264">
        <f>DV28-DB28</f>
        <v>1.3758246668450724E-2</v>
      </c>
      <c r="DX28" s="261">
        <v>2</v>
      </c>
      <c r="DY28" s="264">
        <f>DX28/DS$3</f>
        <v>1.3333333333333334E-2</v>
      </c>
      <c r="DZ28" s="264">
        <f>DY28-DE28</f>
        <v>1.3333333333333334E-2</v>
      </c>
      <c r="EA28" s="263"/>
      <c r="EB28" s="262"/>
      <c r="EC28" s="273"/>
      <c r="ED28" s="262"/>
      <c r="EE28" s="262"/>
      <c r="EF28" s="266"/>
      <c r="EG28" s="263"/>
      <c r="EH28" s="265"/>
      <c r="EI28" s="265"/>
      <c r="EJ28" s="262"/>
      <c r="EK28" s="265"/>
      <c r="EL28" s="265"/>
      <c r="EM28" s="251" t="s">
        <v>1578</v>
      </c>
      <c r="EN28" s="262"/>
      <c r="EO28" s="263"/>
      <c r="EP28" s="264"/>
      <c r="EQ28" s="264"/>
      <c r="ER28" s="261"/>
      <c r="ES28" s="264"/>
      <c r="ET28" s="264"/>
      <c r="EU28" s="263"/>
      <c r="EV28" s="265"/>
      <c r="EW28" s="265"/>
      <c r="EX28" s="262"/>
      <c r="EY28" s="262"/>
      <c r="EZ28" s="266"/>
      <c r="FA28" s="263"/>
      <c r="FB28" s="265"/>
      <c r="FC28" s="265"/>
      <c r="FD28" s="262"/>
      <c r="FE28" s="265"/>
      <c r="FF28" s="265"/>
      <c r="FG28" s="251"/>
      <c r="FH28" s="262"/>
      <c r="FI28" s="263"/>
      <c r="FJ28" s="264"/>
      <c r="FK28" s="264"/>
      <c r="FL28" s="261"/>
      <c r="FM28" s="264"/>
      <c r="FN28" s="264"/>
      <c r="FO28" s="263"/>
      <c r="FP28" s="265"/>
      <c r="FQ28" s="265"/>
      <c r="FR28" s="262"/>
      <c r="FS28" s="262"/>
      <c r="FT28" s="266"/>
      <c r="FU28" s="263"/>
      <c r="FV28" s="265"/>
      <c r="FW28" s="265"/>
      <c r="FX28" s="262"/>
      <c r="FY28" s="265"/>
      <c r="FZ28" s="265"/>
      <c r="GA28" s="251"/>
      <c r="GB28" s="262"/>
      <c r="GC28" s="263"/>
      <c r="GD28" s="264"/>
      <c r="GE28" s="261"/>
      <c r="GF28" s="261"/>
      <c r="GG28" s="264"/>
      <c r="GH28" s="261"/>
      <c r="GI28" s="274"/>
      <c r="GJ28" s="262"/>
      <c r="GK28" s="262"/>
      <c r="GL28" s="262"/>
      <c r="GM28" s="262"/>
      <c r="GN28" s="266"/>
      <c r="GO28" s="262"/>
      <c r="GP28" s="262"/>
      <c r="GQ28" s="262"/>
      <c r="GR28" s="262"/>
      <c r="GS28" s="262"/>
      <c r="GT28" s="262"/>
      <c r="GU28" s="251"/>
      <c r="GV28" s="262"/>
      <c r="GW28" s="263"/>
      <c r="GX28" s="264"/>
      <c r="GY28" s="261"/>
      <c r="GZ28" s="261"/>
      <c r="HA28" s="264"/>
      <c r="HB28" s="261"/>
      <c r="HC28" s="274"/>
      <c r="HD28" s="262"/>
      <c r="HE28" s="262"/>
      <c r="HF28" s="262"/>
      <c r="HG28" s="262"/>
      <c r="HH28" s="266"/>
      <c r="HI28" s="262"/>
      <c r="HJ28" s="262"/>
      <c r="HK28" s="262"/>
      <c r="HL28" s="262"/>
      <c r="HM28" s="262"/>
      <c r="HN28" s="262"/>
      <c r="HO28" s="251"/>
      <c r="HP28" s="262"/>
      <c r="HQ28" s="263"/>
      <c r="HR28" s="264"/>
      <c r="HS28" s="261"/>
      <c r="HT28" s="261"/>
      <c r="HU28" s="264"/>
      <c r="HV28" s="261"/>
      <c r="HW28" s="274"/>
      <c r="HX28" s="262"/>
      <c r="HY28" s="262"/>
      <c r="HZ28" s="262"/>
      <c r="IA28" s="262"/>
      <c r="IB28" s="266"/>
      <c r="IC28" s="262"/>
      <c r="ID28" s="262"/>
      <c r="IE28" s="262"/>
      <c r="IF28" s="262"/>
      <c r="IG28" s="262"/>
      <c r="IH28" s="262"/>
      <c r="II28" s="251"/>
      <c r="IJ28" s="262"/>
      <c r="IK28" s="263"/>
      <c r="IL28" s="264"/>
      <c r="IM28" s="261"/>
      <c r="IN28" s="261"/>
      <c r="IO28" s="264"/>
      <c r="IP28" s="261"/>
      <c r="IQ28" s="274"/>
      <c r="IR28" s="262"/>
      <c r="IS28" s="262"/>
      <c r="IT28" s="262"/>
      <c r="IU28" s="262"/>
      <c r="IV28" s="266"/>
      <c r="IW28" s="262"/>
      <c r="IX28" s="262"/>
      <c r="IY28" s="262"/>
      <c r="IZ28" s="262"/>
      <c r="JA28" s="262"/>
      <c r="JB28" s="262"/>
    </row>
    <row r="29" spans="1:262" s="275" customFormat="1" ht="13.5" customHeight="1">
      <c r="A29" s="260" t="s">
        <v>295</v>
      </c>
      <c r="B29" s="261" t="s">
        <v>1322</v>
      </c>
      <c r="C29" s="251"/>
      <c r="D29" s="262"/>
      <c r="E29" s="263">
        <v>15429</v>
      </c>
      <c r="F29" s="264">
        <v>2E-3</v>
      </c>
      <c r="G29" s="265">
        <v>2E-3</v>
      </c>
      <c r="H29" s="261">
        <v>0</v>
      </c>
      <c r="I29" s="264">
        <v>0</v>
      </c>
      <c r="J29" s="264">
        <v>0</v>
      </c>
      <c r="K29" s="263"/>
      <c r="L29" s="264"/>
      <c r="M29" s="265"/>
      <c r="N29" s="261"/>
      <c r="O29" s="264"/>
      <c r="P29" s="266"/>
      <c r="Q29" s="263"/>
      <c r="R29" s="265"/>
      <c r="S29" s="265"/>
      <c r="T29" s="262"/>
      <c r="U29" s="265"/>
      <c r="V29" s="265"/>
      <c r="W29" s="251" t="s">
        <v>292</v>
      </c>
      <c r="X29" s="262"/>
      <c r="Y29" s="263" t="s">
        <v>292</v>
      </c>
      <c r="Z29" s="265" t="s">
        <v>292</v>
      </c>
      <c r="AA29" s="265" t="s">
        <v>292</v>
      </c>
      <c r="AB29" s="267" t="s">
        <v>292</v>
      </c>
      <c r="AC29" s="265" t="s">
        <v>292</v>
      </c>
      <c r="AD29" s="265" t="s">
        <v>292</v>
      </c>
      <c r="AE29" s="263"/>
      <c r="AF29" s="265"/>
      <c r="AG29" s="265"/>
      <c r="AH29" s="268"/>
      <c r="AI29" s="265"/>
      <c r="AJ29" s="265"/>
      <c r="AK29" s="263"/>
      <c r="AL29" s="262"/>
      <c r="AM29" s="265"/>
      <c r="AN29" s="262"/>
      <c r="AO29" s="265"/>
      <c r="AP29" s="265"/>
      <c r="AQ29" s="251" t="s">
        <v>292</v>
      </c>
      <c r="AR29" s="262"/>
      <c r="AS29" s="263" t="s">
        <v>292</v>
      </c>
      <c r="AT29" s="265" t="s">
        <v>292</v>
      </c>
      <c r="AU29" s="265" t="s">
        <v>292</v>
      </c>
      <c r="AV29" s="267" t="s">
        <v>292</v>
      </c>
      <c r="AW29" s="265" t="s">
        <v>292</v>
      </c>
      <c r="AX29" s="265" t="s">
        <v>292</v>
      </c>
      <c r="AY29" s="263"/>
      <c r="AZ29" s="265"/>
      <c r="BA29" s="265"/>
      <c r="BB29" s="268"/>
      <c r="BC29" s="265"/>
      <c r="BD29" s="265"/>
      <c r="BE29" s="263"/>
      <c r="BF29" s="265"/>
      <c r="BG29" s="265"/>
      <c r="BH29" s="262"/>
      <c r="BI29" s="265"/>
      <c r="BJ29" s="265"/>
      <c r="BK29" s="251" t="s">
        <v>292</v>
      </c>
      <c r="BL29" s="262"/>
      <c r="BM29" s="263" t="s">
        <v>292</v>
      </c>
      <c r="BN29" s="264" t="s">
        <v>292</v>
      </c>
      <c r="BO29" s="264" t="s">
        <v>292</v>
      </c>
      <c r="BP29" s="261" t="s">
        <v>292</v>
      </c>
      <c r="BQ29" s="264" t="s">
        <v>292</v>
      </c>
      <c r="BR29" s="264" t="s">
        <v>292</v>
      </c>
      <c r="BS29" s="237"/>
      <c r="BT29" s="265"/>
      <c r="BU29" s="265"/>
      <c r="BV29" s="268"/>
      <c r="BW29" s="265"/>
      <c r="BX29" s="265"/>
      <c r="BY29" s="263"/>
      <c r="BZ29" s="265"/>
      <c r="CA29" s="265"/>
      <c r="CB29" s="262"/>
      <c r="CC29" s="265"/>
      <c r="CD29" s="265"/>
      <c r="CE29" s="263" t="s">
        <v>292</v>
      </c>
      <c r="CF29" s="262"/>
      <c r="CG29" s="263" t="s">
        <v>292</v>
      </c>
      <c r="CH29" s="264" t="s">
        <v>292</v>
      </c>
      <c r="CI29" s="264" t="s">
        <v>292</v>
      </c>
      <c r="CJ29" s="261" t="s">
        <v>292</v>
      </c>
      <c r="CK29" s="264" t="s">
        <v>292</v>
      </c>
      <c r="CL29" s="264" t="s">
        <v>292</v>
      </c>
      <c r="CM29" s="263"/>
      <c r="CN29" s="265"/>
      <c r="CO29" s="265"/>
      <c r="CP29" s="268"/>
      <c r="CQ29" s="265"/>
      <c r="CR29" s="265"/>
      <c r="CS29" s="263"/>
      <c r="CT29" s="265"/>
      <c r="CU29" s="265"/>
      <c r="CV29" s="262"/>
      <c r="CW29" s="265"/>
      <c r="CX29" s="265"/>
      <c r="CY29" s="251"/>
      <c r="CZ29" s="262"/>
      <c r="DA29" s="263"/>
      <c r="DB29" s="264"/>
      <c r="DC29" s="264"/>
      <c r="DD29" s="261"/>
      <c r="DE29" s="264"/>
      <c r="DF29" s="264"/>
      <c r="DG29" s="263"/>
      <c r="DH29" s="265"/>
      <c r="DI29" s="265"/>
      <c r="DJ29" s="268"/>
      <c r="DK29" s="265"/>
      <c r="DL29" s="265"/>
      <c r="DM29" s="263"/>
      <c r="DN29" s="265"/>
      <c r="DO29" s="265"/>
      <c r="DP29" s="262"/>
      <c r="DQ29" s="265"/>
      <c r="DR29" s="265"/>
      <c r="DS29" s="251"/>
      <c r="DT29" s="262"/>
      <c r="DU29" s="263"/>
      <c r="DV29" s="264"/>
      <c r="DW29" s="264"/>
      <c r="DX29" s="261"/>
      <c r="DY29" s="264"/>
      <c r="DZ29" s="264"/>
      <c r="EA29" s="263"/>
      <c r="EB29" s="262"/>
      <c r="EC29" s="273"/>
      <c r="ED29" s="262"/>
      <c r="EE29" s="262"/>
      <c r="EF29" s="266"/>
      <c r="EG29" s="263"/>
      <c r="EH29" s="265"/>
      <c r="EI29" s="265"/>
      <c r="EJ29" s="262"/>
      <c r="EK29" s="265"/>
      <c r="EL29" s="265"/>
      <c r="EM29" s="251"/>
      <c r="EN29" s="262"/>
      <c r="EO29" s="263"/>
      <c r="EP29" s="264"/>
      <c r="EQ29" s="264"/>
      <c r="ER29" s="261"/>
      <c r="ES29" s="264"/>
      <c r="ET29" s="264"/>
      <c r="EU29" s="263"/>
      <c r="EV29" s="265"/>
      <c r="EW29" s="265"/>
      <c r="EX29" s="262"/>
      <c r="EY29" s="262"/>
      <c r="EZ29" s="266"/>
      <c r="FA29" s="263"/>
      <c r="FB29" s="265"/>
      <c r="FC29" s="265"/>
      <c r="FD29" s="262"/>
      <c r="FE29" s="265"/>
      <c r="FF29" s="265"/>
      <c r="FG29" s="251"/>
      <c r="FH29" s="262"/>
      <c r="FI29" s="263"/>
      <c r="FJ29" s="264"/>
      <c r="FK29" s="264"/>
      <c r="FL29" s="261"/>
      <c r="FM29" s="264"/>
      <c r="FN29" s="264"/>
      <c r="FO29" s="263"/>
      <c r="FP29" s="265"/>
      <c r="FQ29" s="265"/>
      <c r="FR29" s="262"/>
      <c r="FS29" s="262"/>
      <c r="FT29" s="266"/>
      <c r="FU29" s="263"/>
      <c r="FV29" s="265"/>
      <c r="FW29" s="265"/>
      <c r="FX29" s="262"/>
      <c r="FY29" s="265"/>
      <c r="FZ29" s="265"/>
      <c r="GA29" s="251"/>
      <c r="GB29" s="262"/>
      <c r="GC29" s="261"/>
      <c r="GD29" s="264"/>
      <c r="GE29" s="263"/>
      <c r="GF29" s="263"/>
      <c r="GG29" s="264"/>
      <c r="GH29" s="263"/>
      <c r="GI29" s="274"/>
      <c r="GJ29" s="262"/>
      <c r="GK29" s="262"/>
      <c r="GL29" s="262"/>
      <c r="GM29" s="262"/>
      <c r="GN29" s="266"/>
      <c r="GO29" s="262"/>
      <c r="GP29" s="262"/>
      <c r="GQ29" s="262"/>
      <c r="GR29" s="262"/>
      <c r="GS29" s="262"/>
      <c r="GT29" s="262"/>
      <c r="GU29" s="251"/>
      <c r="GV29" s="262"/>
      <c r="GW29" s="261"/>
      <c r="GX29" s="264"/>
      <c r="GY29" s="263"/>
      <c r="GZ29" s="263"/>
      <c r="HA29" s="264"/>
      <c r="HB29" s="263"/>
      <c r="HC29" s="274"/>
      <c r="HD29" s="262"/>
      <c r="HE29" s="262"/>
      <c r="HF29" s="262"/>
      <c r="HG29" s="262"/>
      <c r="HH29" s="266"/>
      <c r="HI29" s="262"/>
      <c r="HJ29" s="262"/>
      <c r="HK29" s="262"/>
      <c r="HL29" s="262"/>
      <c r="HM29" s="262"/>
      <c r="HN29" s="262"/>
      <c r="HO29" s="251"/>
      <c r="HP29" s="262"/>
      <c r="HQ29" s="261"/>
      <c r="HR29" s="264"/>
      <c r="HS29" s="263"/>
      <c r="HT29" s="263"/>
      <c r="HU29" s="264"/>
      <c r="HV29" s="263"/>
      <c r="HW29" s="274"/>
      <c r="HX29" s="262"/>
      <c r="HY29" s="262"/>
      <c r="HZ29" s="262"/>
      <c r="IA29" s="262"/>
      <c r="IB29" s="266"/>
      <c r="IC29" s="262"/>
      <c r="ID29" s="262"/>
      <c r="IE29" s="262"/>
      <c r="IF29" s="262"/>
      <c r="IG29" s="262"/>
      <c r="IH29" s="262"/>
      <c r="II29" s="251"/>
      <c r="IJ29" s="262"/>
      <c r="IK29" s="261"/>
      <c r="IL29" s="264"/>
      <c r="IM29" s="263"/>
      <c r="IN29" s="263"/>
      <c r="IO29" s="264"/>
      <c r="IP29" s="263"/>
      <c r="IQ29" s="274"/>
      <c r="IR29" s="262"/>
      <c r="IS29" s="262"/>
      <c r="IT29" s="262"/>
      <c r="IU29" s="262"/>
      <c r="IV29" s="266"/>
      <c r="IW29" s="262"/>
      <c r="IX29" s="262"/>
      <c r="IY29" s="262"/>
      <c r="IZ29" s="262"/>
      <c r="JA29" s="262"/>
      <c r="JB29" s="262"/>
    </row>
    <row r="30" spans="1:262" s="275" customFormat="1" ht="13.5" customHeight="1">
      <c r="A30" s="260" t="s">
        <v>318</v>
      </c>
      <c r="B30" s="261" t="s">
        <v>1324</v>
      </c>
      <c r="C30" s="251"/>
      <c r="D30" s="262"/>
      <c r="E30" s="263">
        <v>11944</v>
      </c>
      <c r="F30" s="264">
        <v>2E-3</v>
      </c>
      <c r="G30" s="265">
        <v>2E-3</v>
      </c>
      <c r="H30" s="261">
        <v>0</v>
      </c>
      <c r="I30" s="264">
        <v>0</v>
      </c>
      <c r="J30" s="265">
        <v>0</v>
      </c>
      <c r="K30" s="263"/>
      <c r="L30" s="264"/>
      <c r="M30" s="265"/>
      <c r="N30" s="261"/>
      <c r="O30" s="264"/>
      <c r="P30" s="266"/>
      <c r="Q30" s="263"/>
      <c r="R30" s="265"/>
      <c r="S30" s="265"/>
      <c r="T30" s="262"/>
      <c r="U30" s="265"/>
      <c r="V30" s="265"/>
      <c r="W30" s="251" t="s">
        <v>292</v>
      </c>
      <c r="X30" s="262"/>
      <c r="Y30" s="263" t="s">
        <v>292</v>
      </c>
      <c r="Z30" s="265" t="s">
        <v>292</v>
      </c>
      <c r="AA30" s="265" t="s">
        <v>292</v>
      </c>
      <c r="AB30" s="267" t="s">
        <v>292</v>
      </c>
      <c r="AC30" s="265" t="s">
        <v>292</v>
      </c>
      <c r="AD30" s="265" t="s">
        <v>292</v>
      </c>
      <c r="AE30" s="263"/>
      <c r="AF30" s="265"/>
      <c r="AG30" s="265"/>
      <c r="AH30" s="268"/>
      <c r="AI30" s="265"/>
      <c r="AJ30" s="265"/>
      <c r="AK30" s="263"/>
      <c r="AL30" s="262"/>
      <c r="AM30" s="265"/>
      <c r="AN30" s="262"/>
      <c r="AO30" s="265"/>
      <c r="AP30" s="265"/>
      <c r="AQ30" s="251" t="s">
        <v>292</v>
      </c>
      <c r="AR30" s="262"/>
      <c r="AS30" s="263" t="s">
        <v>292</v>
      </c>
      <c r="AT30" s="265" t="s">
        <v>292</v>
      </c>
      <c r="AU30" s="265" t="s">
        <v>292</v>
      </c>
      <c r="AV30" s="268" t="s">
        <v>292</v>
      </c>
      <c r="AW30" s="265" t="s">
        <v>292</v>
      </c>
      <c r="AX30" s="265" t="s">
        <v>292</v>
      </c>
      <c r="AY30" s="263"/>
      <c r="AZ30" s="265"/>
      <c r="BA30" s="265"/>
      <c r="BB30" s="268"/>
      <c r="BC30" s="265"/>
      <c r="BD30" s="265"/>
      <c r="BE30" s="263"/>
      <c r="BF30" s="265"/>
      <c r="BG30" s="265"/>
      <c r="BH30" s="262"/>
      <c r="BI30" s="265"/>
      <c r="BJ30" s="265"/>
      <c r="BK30" s="251" t="s">
        <v>292</v>
      </c>
      <c r="BL30" s="262"/>
      <c r="BM30" s="263" t="s">
        <v>292</v>
      </c>
      <c r="BN30" s="264" t="s">
        <v>292</v>
      </c>
      <c r="BO30" s="264" t="s">
        <v>292</v>
      </c>
      <c r="BP30" s="261" t="s">
        <v>292</v>
      </c>
      <c r="BQ30" s="264" t="s">
        <v>292</v>
      </c>
      <c r="BR30" s="264" t="s">
        <v>292</v>
      </c>
      <c r="BS30" s="237"/>
      <c r="BT30" s="265"/>
      <c r="BU30" s="265"/>
      <c r="BV30" s="268"/>
      <c r="BW30" s="265"/>
      <c r="BX30" s="265"/>
      <c r="BY30" s="263"/>
      <c r="BZ30" s="265"/>
      <c r="CA30" s="265"/>
      <c r="CB30" s="262"/>
      <c r="CC30" s="265"/>
      <c r="CD30" s="265"/>
      <c r="CE30" s="263" t="s">
        <v>292</v>
      </c>
      <c r="CF30" s="262"/>
      <c r="CG30" s="263" t="s">
        <v>292</v>
      </c>
      <c r="CH30" s="264" t="s">
        <v>292</v>
      </c>
      <c r="CI30" s="264" t="s">
        <v>292</v>
      </c>
      <c r="CJ30" s="261" t="s">
        <v>292</v>
      </c>
      <c r="CK30" s="264" t="s">
        <v>292</v>
      </c>
      <c r="CL30" s="264" t="s">
        <v>292</v>
      </c>
      <c r="CM30" s="263"/>
      <c r="CN30" s="265"/>
      <c r="CO30" s="265"/>
      <c r="CP30" s="268"/>
      <c r="CQ30" s="265"/>
      <c r="CR30" s="265"/>
      <c r="CS30" s="263"/>
      <c r="CT30" s="265"/>
      <c r="CU30" s="265"/>
      <c r="CV30" s="262"/>
      <c r="CW30" s="265"/>
      <c r="CX30" s="265"/>
      <c r="CY30" s="251"/>
      <c r="CZ30" s="262"/>
      <c r="DA30" s="263"/>
      <c r="DB30" s="264"/>
      <c r="DC30" s="264"/>
      <c r="DD30" s="261"/>
      <c r="DE30" s="264"/>
      <c r="DF30" s="264"/>
      <c r="DG30" s="263"/>
      <c r="DH30" s="265"/>
      <c r="DI30" s="265"/>
      <c r="DJ30" s="268"/>
      <c r="DK30" s="265"/>
      <c r="DL30" s="265"/>
      <c r="DM30" s="263"/>
      <c r="DN30" s="265"/>
      <c r="DO30" s="265"/>
      <c r="DP30" s="262"/>
      <c r="DQ30" s="265"/>
      <c r="DR30" s="265"/>
      <c r="DS30" s="251"/>
      <c r="DT30" s="262"/>
      <c r="DU30" s="263"/>
      <c r="DV30" s="264"/>
      <c r="DW30" s="264"/>
      <c r="DX30" s="261"/>
      <c r="DY30" s="264"/>
      <c r="DZ30" s="264"/>
      <c r="EA30" s="263"/>
      <c r="EB30" s="262"/>
      <c r="EC30" s="273"/>
      <c r="ED30" s="262"/>
      <c r="EE30" s="262"/>
      <c r="EF30" s="266"/>
      <c r="EG30" s="263"/>
      <c r="EH30" s="265"/>
      <c r="EI30" s="265"/>
      <c r="EJ30" s="262"/>
      <c r="EK30" s="265"/>
      <c r="EL30" s="265"/>
      <c r="EM30" s="251"/>
      <c r="EN30" s="262"/>
      <c r="EO30" s="263"/>
      <c r="EP30" s="264"/>
      <c r="EQ30" s="264"/>
      <c r="ER30" s="261"/>
      <c r="ES30" s="264"/>
      <c r="ET30" s="264"/>
      <c r="EU30" s="263"/>
      <c r="EV30" s="265"/>
      <c r="EW30" s="265"/>
      <c r="EX30" s="262"/>
      <c r="EY30" s="262"/>
      <c r="EZ30" s="266"/>
      <c r="FA30" s="263"/>
      <c r="FB30" s="265"/>
      <c r="FC30" s="265"/>
      <c r="FD30" s="262"/>
      <c r="FE30" s="265"/>
      <c r="FF30" s="265"/>
      <c r="FG30" s="251"/>
      <c r="FH30" s="262"/>
      <c r="FI30" s="263"/>
      <c r="FJ30" s="264"/>
      <c r="FK30" s="264"/>
      <c r="FL30" s="261"/>
      <c r="FM30" s="264"/>
      <c r="FN30" s="264"/>
      <c r="FO30" s="263"/>
      <c r="FP30" s="265"/>
      <c r="FQ30" s="265"/>
      <c r="FR30" s="262"/>
      <c r="FS30" s="262"/>
      <c r="FT30" s="266"/>
      <c r="FU30" s="263"/>
      <c r="FV30" s="265"/>
      <c r="FW30" s="265"/>
      <c r="FX30" s="262"/>
      <c r="FY30" s="265"/>
      <c r="FZ30" s="265"/>
      <c r="GA30" s="251"/>
      <c r="GB30" s="262"/>
      <c r="GC30" s="261"/>
      <c r="GD30" s="264"/>
      <c r="GE30" s="261"/>
      <c r="GF30" s="261"/>
      <c r="GG30" s="264"/>
      <c r="GH30" s="261"/>
      <c r="GI30" s="274"/>
      <c r="GJ30" s="262"/>
      <c r="GK30" s="262"/>
      <c r="GL30" s="262"/>
      <c r="GM30" s="262"/>
      <c r="GN30" s="266"/>
      <c r="GO30" s="262"/>
      <c r="GP30" s="262"/>
      <c r="GQ30" s="262"/>
      <c r="GR30" s="262"/>
      <c r="GS30" s="262"/>
      <c r="GT30" s="262"/>
      <c r="GU30" s="251"/>
      <c r="GV30" s="262"/>
      <c r="GW30" s="261"/>
      <c r="GX30" s="264"/>
      <c r="GY30" s="261"/>
      <c r="GZ30" s="261"/>
      <c r="HA30" s="264"/>
      <c r="HB30" s="261"/>
      <c r="HC30" s="274"/>
      <c r="HD30" s="262"/>
      <c r="HE30" s="262"/>
      <c r="HF30" s="262"/>
      <c r="HG30" s="262"/>
      <c r="HH30" s="266"/>
      <c r="HI30" s="262"/>
      <c r="HJ30" s="262"/>
      <c r="HK30" s="262"/>
      <c r="HL30" s="262"/>
      <c r="HM30" s="262"/>
      <c r="HN30" s="262"/>
      <c r="HO30" s="251"/>
      <c r="HP30" s="262"/>
      <c r="HQ30" s="261"/>
      <c r="HR30" s="264"/>
      <c r="HS30" s="261"/>
      <c r="HT30" s="261"/>
      <c r="HU30" s="264"/>
      <c r="HV30" s="261"/>
      <c r="HW30" s="274"/>
      <c r="HX30" s="262"/>
      <c r="HY30" s="262"/>
      <c r="HZ30" s="262"/>
      <c r="IA30" s="262"/>
      <c r="IB30" s="266"/>
      <c r="IC30" s="262"/>
      <c r="ID30" s="262"/>
      <c r="IE30" s="262"/>
      <c r="IF30" s="262"/>
      <c r="IG30" s="262"/>
      <c r="IH30" s="262"/>
      <c r="II30" s="251"/>
      <c r="IJ30" s="262"/>
      <c r="IK30" s="261"/>
      <c r="IL30" s="264"/>
      <c r="IM30" s="261"/>
      <c r="IN30" s="261"/>
      <c r="IO30" s="264"/>
      <c r="IP30" s="261"/>
      <c r="IQ30" s="274"/>
      <c r="IR30" s="262"/>
      <c r="IS30" s="262"/>
      <c r="IT30" s="262"/>
      <c r="IU30" s="262"/>
      <c r="IV30" s="266"/>
      <c r="IW30" s="262"/>
      <c r="IX30" s="262"/>
      <c r="IY30" s="262"/>
      <c r="IZ30" s="262"/>
      <c r="JA30" s="262"/>
      <c r="JB30" s="262"/>
    </row>
    <row r="31" spans="1:262" s="275" customFormat="1" ht="13.5" customHeight="1">
      <c r="A31" s="260" t="s">
        <v>298</v>
      </c>
      <c r="B31" s="261" t="s">
        <v>1325</v>
      </c>
      <c r="C31" s="251"/>
      <c r="D31" s="262"/>
      <c r="E31" s="263">
        <v>5706</v>
      </c>
      <c r="F31" s="264">
        <v>1E-3</v>
      </c>
      <c r="G31" s="265">
        <v>-6.9999999999999993E-3</v>
      </c>
      <c r="H31" s="261">
        <v>0</v>
      </c>
      <c r="I31" s="264">
        <v>0</v>
      </c>
      <c r="J31" s="265">
        <v>0</v>
      </c>
      <c r="K31" s="263"/>
      <c r="L31" s="264"/>
      <c r="M31" s="265"/>
      <c r="N31" s="261"/>
      <c r="O31" s="264"/>
      <c r="P31" s="266"/>
      <c r="Q31" s="263"/>
      <c r="R31" s="265"/>
      <c r="S31" s="265"/>
      <c r="T31" s="262"/>
      <c r="U31" s="265"/>
      <c r="V31" s="265"/>
      <c r="W31" s="251" t="s">
        <v>292</v>
      </c>
      <c r="X31" s="262"/>
      <c r="Y31" s="263">
        <v>6277</v>
      </c>
      <c r="Z31" s="265">
        <v>1E-3</v>
      </c>
      <c r="AA31" s="265">
        <v>0</v>
      </c>
      <c r="AB31" s="267">
        <v>0</v>
      </c>
      <c r="AC31" s="265">
        <v>0</v>
      </c>
      <c r="AD31" s="265">
        <v>0</v>
      </c>
      <c r="AE31" s="263"/>
      <c r="AF31" s="265"/>
      <c r="AG31" s="265"/>
      <c r="AH31" s="268"/>
      <c r="AI31" s="265"/>
      <c r="AJ31" s="265"/>
      <c r="AK31" s="263"/>
      <c r="AL31" s="262"/>
      <c r="AM31" s="265"/>
      <c r="AN31" s="262"/>
      <c r="AO31" s="265"/>
      <c r="AP31" s="265"/>
      <c r="AQ31" s="251" t="s">
        <v>292</v>
      </c>
      <c r="AR31" s="262"/>
      <c r="AS31" s="241" t="s">
        <v>292</v>
      </c>
      <c r="AT31" s="250" t="s">
        <v>292</v>
      </c>
      <c r="AU31" s="262" t="s">
        <v>292</v>
      </c>
      <c r="AV31" s="235" t="s">
        <v>292</v>
      </c>
      <c r="AW31" s="250" t="s">
        <v>292</v>
      </c>
      <c r="AX31" s="265" t="s">
        <v>292</v>
      </c>
      <c r="AY31" s="263"/>
      <c r="AZ31" s="265"/>
      <c r="BA31" s="265"/>
      <c r="BB31" s="268"/>
      <c r="BC31" s="265"/>
      <c r="BD31" s="265"/>
      <c r="BE31" s="263"/>
      <c r="BF31" s="265"/>
      <c r="BG31" s="265"/>
      <c r="BH31" s="262"/>
      <c r="BI31" s="265"/>
      <c r="BJ31" s="265"/>
      <c r="BK31" s="251" t="s">
        <v>292</v>
      </c>
      <c r="BL31" s="262"/>
      <c r="BM31" s="263" t="s">
        <v>292</v>
      </c>
      <c r="BN31" s="264" t="s">
        <v>292</v>
      </c>
      <c r="BO31" s="264" t="s">
        <v>292</v>
      </c>
      <c r="BP31" s="261" t="s">
        <v>292</v>
      </c>
      <c r="BQ31" s="264" t="s">
        <v>292</v>
      </c>
      <c r="BR31" s="264" t="s">
        <v>292</v>
      </c>
      <c r="BS31" s="237"/>
      <c r="BT31" s="265"/>
      <c r="BU31" s="265"/>
      <c r="BV31" s="268"/>
      <c r="BW31" s="265"/>
      <c r="BX31" s="265"/>
      <c r="BY31" s="263"/>
      <c r="BZ31" s="265"/>
      <c r="CA31" s="265"/>
      <c r="CB31" s="262"/>
      <c r="CC31" s="265"/>
      <c r="CD31" s="265"/>
      <c r="CE31" s="263" t="s">
        <v>292</v>
      </c>
      <c r="CF31" s="262"/>
      <c r="CG31" s="263" t="s">
        <v>292</v>
      </c>
      <c r="CH31" s="264" t="s">
        <v>292</v>
      </c>
      <c r="CI31" s="264" t="s">
        <v>292</v>
      </c>
      <c r="CJ31" s="261" t="s">
        <v>292</v>
      </c>
      <c r="CK31" s="264" t="s">
        <v>292</v>
      </c>
      <c r="CL31" s="264" t="s">
        <v>292</v>
      </c>
      <c r="CM31" s="263"/>
      <c r="CN31" s="265"/>
      <c r="CO31" s="265"/>
      <c r="CP31" s="268"/>
      <c r="CQ31" s="265"/>
      <c r="CR31" s="265"/>
      <c r="CS31" s="263"/>
      <c r="CT31" s="265"/>
      <c r="CU31" s="265"/>
      <c r="CV31" s="262"/>
      <c r="CW31" s="265"/>
      <c r="CX31" s="265"/>
      <c r="CY31" s="251"/>
      <c r="CZ31" s="262"/>
      <c r="DA31" s="263"/>
      <c r="DB31" s="264"/>
      <c r="DC31" s="264"/>
      <c r="DD31" s="261"/>
      <c r="DE31" s="264"/>
      <c r="DF31" s="264"/>
      <c r="DG31" s="263"/>
      <c r="DH31" s="265"/>
      <c r="DI31" s="265"/>
      <c r="DJ31" s="268"/>
      <c r="DK31" s="265"/>
      <c r="DL31" s="265"/>
      <c r="DM31" s="263"/>
      <c r="DN31" s="265"/>
      <c r="DO31" s="265"/>
      <c r="DP31" s="262"/>
      <c r="DQ31" s="265"/>
      <c r="DR31" s="265"/>
      <c r="DS31" s="251"/>
      <c r="DT31" s="262"/>
      <c r="DU31" s="263"/>
      <c r="DV31" s="264"/>
      <c r="DW31" s="264"/>
      <c r="DX31" s="261"/>
      <c r="DY31" s="264"/>
      <c r="DZ31" s="264"/>
      <c r="EA31" s="263"/>
      <c r="EB31" s="262"/>
      <c r="EC31" s="273"/>
      <c r="ED31" s="262"/>
      <c r="EE31" s="262"/>
      <c r="EF31" s="266"/>
      <c r="EG31" s="263"/>
      <c r="EH31" s="265"/>
      <c r="EI31" s="265"/>
      <c r="EJ31" s="262"/>
      <c r="EK31" s="265"/>
      <c r="EL31" s="265"/>
      <c r="EM31" s="251"/>
      <c r="EN31" s="262"/>
      <c r="EO31" s="263"/>
      <c r="EP31" s="264"/>
      <c r="EQ31" s="264"/>
      <c r="ER31" s="261"/>
      <c r="ES31" s="264"/>
      <c r="ET31" s="264"/>
      <c r="EU31" s="263"/>
      <c r="EV31" s="265"/>
      <c r="EW31" s="265"/>
      <c r="EX31" s="262"/>
      <c r="EY31" s="262"/>
      <c r="EZ31" s="266"/>
      <c r="FA31" s="263"/>
      <c r="FB31" s="265"/>
      <c r="FC31" s="265"/>
      <c r="FD31" s="262"/>
      <c r="FE31" s="265"/>
      <c r="FF31" s="265"/>
      <c r="FG31" s="251"/>
      <c r="FH31" s="262"/>
      <c r="FI31" s="263"/>
      <c r="FJ31" s="264"/>
      <c r="FK31" s="264"/>
      <c r="FL31" s="261"/>
      <c r="FM31" s="264"/>
      <c r="FN31" s="264"/>
      <c r="FO31" s="263"/>
      <c r="FP31" s="265"/>
      <c r="FQ31" s="265"/>
      <c r="FR31" s="262"/>
      <c r="FS31" s="262"/>
      <c r="FT31" s="266"/>
      <c r="FU31" s="263"/>
      <c r="FV31" s="265"/>
      <c r="FW31" s="265"/>
      <c r="FX31" s="262"/>
      <c r="FY31" s="265"/>
      <c r="FZ31" s="265"/>
      <c r="GA31" s="251"/>
      <c r="GB31" s="262"/>
      <c r="GC31" s="261"/>
      <c r="GD31" s="264"/>
      <c r="GE31" s="261"/>
      <c r="GF31" s="261"/>
      <c r="GG31" s="264"/>
      <c r="GH31" s="261"/>
      <c r="GI31" s="274"/>
      <c r="GJ31" s="262"/>
      <c r="GK31" s="262"/>
      <c r="GL31" s="262"/>
      <c r="GM31" s="262"/>
      <c r="GN31" s="266"/>
      <c r="GO31" s="262"/>
      <c r="GP31" s="262"/>
      <c r="GQ31" s="262"/>
      <c r="GR31" s="262"/>
      <c r="GS31" s="262"/>
      <c r="GT31" s="262"/>
      <c r="GU31" s="251"/>
      <c r="GV31" s="262"/>
      <c r="GW31" s="261"/>
      <c r="GX31" s="264"/>
      <c r="GY31" s="261"/>
      <c r="GZ31" s="261"/>
      <c r="HA31" s="264"/>
      <c r="HB31" s="261"/>
      <c r="HC31" s="274"/>
      <c r="HD31" s="262"/>
      <c r="HE31" s="262"/>
      <c r="HF31" s="262"/>
      <c r="HG31" s="262"/>
      <c r="HH31" s="266"/>
      <c r="HI31" s="262"/>
      <c r="HJ31" s="262"/>
      <c r="HK31" s="262"/>
      <c r="HL31" s="262"/>
      <c r="HM31" s="262"/>
      <c r="HN31" s="262"/>
      <c r="HO31" s="251"/>
      <c r="HP31" s="262"/>
      <c r="HQ31" s="261"/>
      <c r="HR31" s="264"/>
      <c r="HS31" s="261"/>
      <c r="HT31" s="261"/>
      <c r="HU31" s="264"/>
      <c r="HV31" s="261"/>
      <c r="HW31" s="274"/>
      <c r="HX31" s="262"/>
      <c r="HY31" s="262"/>
      <c r="HZ31" s="262"/>
      <c r="IA31" s="262"/>
      <c r="IB31" s="266"/>
      <c r="IC31" s="262"/>
      <c r="ID31" s="262"/>
      <c r="IE31" s="262"/>
      <c r="IF31" s="262"/>
      <c r="IG31" s="262"/>
      <c r="IH31" s="262"/>
      <c r="II31" s="251"/>
      <c r="IJ31" s="262"/>
      <c r="IK31" s="261"/>
      <c r="IL31" s="264"/>
      <c r="IM31" s="261"/>
      <c r="IN31" s="261"/>
      <c r="IO31" s="264"/>
      <c r="IP31" s="261"/>
      <c r="IQ31" s="274"/>
      <c r="IR31" s="262"/>
      <c r="IS31" s="262"/>
      <c r="IT31" s="262"/>
      <c r="IU31" s="262"/>
      <c r="IV31" s="266"/>
      <c r="IW31" s="262"/>
      <c r="IX31" s="262"/>
      <c r="IY31" s="262"/>
      <c r="IZ31" s="262"/>
      <c r="JA31" s="262"/>
      <c r="JB31" s="262"/>
    </row>
    <row r="32" spans="1:262" s="275" customFormat="1" ht="13.5" customHeight="1">
      <c r="A32" s="260" t="s">
        <v>322</v>
      </c>
      <c r="B32" s="261" t="s">
        <v>1355</v>
      </c>
      <c r="C32" s="251"/>
      <c r="D32" s="262"/>
      <c r="E32" s="263">
        <v>5243</v>
      </c>
      <c r="F32" s="264">
        <v>1E-3</v>
      </c>
      <c r="G32" s="265">
        <v>-4.0000000000000001E-3</v>
      </c>
      <c r="H32" s="261">
        <v>0</v>
      </c>
      <c r="I32" s="264">
        <v>0</v>
      </c>
      <c r="J32" s="265">
        <v>0</v>
      </c>
      <c r="K32" s="263"/>
      <c r="L32" s="264"/>
      <c r="M32" s="265"/>
      <c r="N32" s="261"/>
      <c r="O32" s="264"/>
      <c r="P32" s="266"/>
      <c r="Q32" s="263"/>
      <c r="R32" s="265"/>
      <c r="S32" s="265"/>
      <c r="T32" s="262"/>
      <c r="U32" s="265"/>
      <c r="V32" s="265"/>
      <c r="W32" s="251" t="s">
        <v>292</v>
      </c>
      <c r="X32" s="262"/>
      <c r="Y32" s="263" t="s">
        <v>292</v>
      </c>
      <c r="Z32" s="265" t="s">
        <v>292</v>
      </c>
      <c r="AA32" s="265" t="s">
        <v>292</v>
      </c>
      <c r="AB32" s="268" t="s">
        <v>292</v>
      </c>
      <c r="AC32" s="265" t="s">
        <v>292</v>
      </c>
      <c r="AD32" s="265" t="s">
        <v>292</v>
      </c>
      <c r="AE32" s="263"/>
      <c r="AF32" s="265"/>
      <c r="AG32" s="265"/>
      <c r="AH32" s="268"/>
      <c r="AI32" s="265"/>
      <c r="AJ32" s="265"/>
      <c r="AK32" s="263"/>
      <c r="AL32" s="262"/>
      <c r="AM32" s="265"/>
      <c r="AN32" s="262"/>
      <c r="AO32" s="265"/>
      <c r="AP32" s="265"/>
      <c r="AQ32" s="251" t="s">
        <v>292</v>
      </c>
      <c r="AR32" s="262"/>
      <c r="AS32" s="263" t="s">
        <v>292</v>
      </c>
      <c r="AT32" s="265" t="s">
        <v>292</v>
      </c>
      <c r="AU32" s="265" t="s">
        <v>292</v>
      </c>
      <c r="AV32" s="268" t="s">
        <v>292</v>
      </c>
      <c r="AW32" s="265" t="s">
        <v>292</v>
      </c>
      <c r="AX32" s="265" t="s">
        <v>292</v>
      </c>
      <c r="AY32" s="263"/>
      <c r="AZ32" s="265"/>
      <c r="BA32" s="265"/>
      <c r="BB32" s="268"/>
      <c r="BC32" s="265"/>
      <c r="BD32" s="265"/>
      <c r="BE32" s="263"/>
      <c r="BF32" s="265"/>
      <c r="BG32" s="265"/>
      <c r="BH32" s="262"/>
      <c r="BI32" s="265"/>
      <c r="BJ32" s="265"/>
      <c r="BK32" s="251" t="s">
        <v>292</v>
      </c>
      <c r="BL32" s="262"/>
      <c r="BM32" s="263" t="s">
        <v>292</v>
      </c>
      <c r="BN32" s="264" t="s">
        <v>292</v>
      </c>
      <c r="BO32" s="264" t="s">
        <v>292</v>
      </c>
      <c r="BP32" s="261" t="s">
        <v>292</v>
      </c>
      <c r="BQ32" s="264" t="s">
        <v>292</v>
      </c>
      <c r="BR32" s="264" t="s">
        <v>292</v>
      </c>
      <c r="BS32" s="237"/>
      <c r="BT32" s="265"/>
      <c r="BU32" s="265"/>
      <c r="BV32" s="268"/>
      <c r="BW32" s="265"/>
      <c r="BX32" s="265"/>
      <c r="BY32" s="263"/>
      <c r="BZ32" s="265"/>
      <c r="CA32" s="265"/>
      <c r="CB32" s="262"/>
      <c r="CC32" s="265"/>
      <c r="CD32" s="265"/>
      <c r="CE32" s="263" t="s">
        <v>292</v>
      </c>
      <c r="CF32" s="262"/>
      <c r="CG32" s="263" t="s">
        <v>292</v>
      </c>
      <c r="CH32" s="264" t="s">
        <v>292</v>
      </c>
      <c r="CI32" s="264" t="s">
        <v>292</v>
      </c>
      <c r="CJ32" s="261" t="s">
        <v>292</v>
      </c>
      <c r="CK32" s="264" t="s">
        <v>292</v>
      </c>
      <c r="CL32" s="264" t="s">
        <v>292</v>
      </c>
      <c r="CM32" s="263"/>
      <c r="CN32" s="265"/>
      <c r="CO32" s="265"/>
      <c r="CP32" s="268"/>
      <c r="CQ32" s="265"/>
      <c r="CR32" s="265"/>
      <c r="CS32" s="263"/>
      <c r="CT32" s="265"/>
      <c r="CU32" s="265"/>
      <c r="CV32" s="262"/>
      <c r="CW32" s="265"/>
      <c r="CX32" s="265"/>
      <c r="CY32" s="251"/>
      <c r="CZ32" s="262"/>
      <c r="DA32" s="263"/>
      <c r="DB32" s="264"/>
      <c r="DC32" s="264"/>
      <c r="DD32" s="261"/>
      <c r="DE32" s="264"/>
      <c r="DF32" s="264"/>
      <c r="DG32" s="263"/>
      <c r="DH32" s="265"/>
      <c r="DI32" s="265"/>
      <c r="DJ32" s="268"/>
      <c r="DK32" s="265"/>
      <c r="DL32" s="265"/>
      <c r="DM32" s="263"/>
      <c r="DN32" s="265"/>
      <c r="DO32" s="265"/>
      <c r="DP32" s="262"/>
      <c r="DQ32" s="265"/>
      <c r="DR32" s="265"/>
      <c r="DS32" s="251"/>
      <c r="DT32" s="262"/>
      <c r="DU32" s="263"/>
      <c r="DV32" s="264"/>
      <c r="DW32" s="264"/>
      <c r="DX32" s="261"/>
      <c r="DY32" s="264"/>
      <c r="DZ32" s="264"/>
      <c r="EA32" s="263"/>
      <c r="EB32" s="262"/>
      <c r="EC32" s="273"/>
      <c r="ED32" s="262"/>
      <c r="EE32" s="262"/>
      <c r="EF32" s="266"/>
      <c r="EG32" s="263"/>
      <c r="EH32" s="265"/>
      <c r="EI32" s="265"/>
      <c r="EJ32" s="262"/>
      <c r="EK32" s="265"/>
      <c r="EL32" s="265"/>
      <c r="EM32" s="251"/>
      <c r="EN32" s="262"/>
      <c r="EO32" s="263"/>
      <c r="EP32" s="264"/>
      <c r="EQ32" s="264"/>
      <c r="ER32" s="261"/>
      <c r="ES32" s="264"/>
      <c r="ET32" s="264"/>
      <c r="EU32" s="263"/>
      <c r="EV32" s="265"/>
      <c r="EW32" s="265"/>
      <c r="EX32" s="262"/>
      <c r="EY32" s="262"/>
      <c r="EZ32" s="266"/>
      <c r="FA32" s="263"/>
      <c r="FB32" s="265"/>
      <c r="FC32" s="265"/>
      <c r="FD32" s="262"/>
      <c r="FE32" s="265"/>
      <c r="FF32" s="265"/>
      <c r="FG32" s="251"/>
      <c r="FH32" s="262"/>
      <c r="FI32" s="263"/>
      <c r="FJ32" s="264"/>
      <c r="FK32" s="264"/>
      <c r="FL32" s="261"/>
      <c r="FM32" s="264"/>
      <c r="FN32" s="264"/>
      <c r="FO32" s="263"/>
      <c r="FP32" s="265"/>
      <c r="FQ32" s="265"/>
      <c r="FR32" s="262"/>
      <c r="FS32" s="262"/>
      <c r="FT32" s="266"/>
      <c r="FU32" s="263"/>
      <c r="FV32" s="265"/>
      <c r="FW32" s="265"/>
      <c r="FX32" s="262"/>
      <c r="FY32" s="265"/>
      <c r="FZ32" s="265"/>
      <c r="GA32" s="251"/>
      <c r="GB32" s="262"/>
      <c r="GC32" s="261"/>
      <c r="GD32" s="264"/>
      <c r="GE32" s="261"/>
      <c r="GF32" s="261"/>
      <c r="GG32" s="264"/>
      <c r="GH32" s="261"/>
      <c r="GI32" s="274"/>
      <c r="GJ32" s="262"/>
      <c r="GK32" s="262"/>
      <c r="GL32" s="262"/>
      <c r="GM32" s="262"/>
      <c r="GN32" s="266"/>
      <c r="GO32" s="262"/>
      <c r="GP32" s="262"/>
      <c r="GQ32" s="262"/>
      <c r="GR32" s="262"/>
      <c r="GS32" s="262"/>
      <c r="GT32" s="262"/>
      <c r="GU32" s="251"/>
      <c r="GV32" s="262"/>
      <c r="GW32" s="261"/>
      <c r="GX32" s="264"/>
      <c r="GY32" s="261"/>
      <c r="GZ32" s="261"/>
      <c r="HA32" s="264"/>
      <c r="HB32" s="261"/>
      <c r="HC32" s="274"/>
      <c r="HD32" s="262"/>
      <c r="HE32" s="262"/>
      <c r="HF32" s="262"/>
      <c r="HG32" s="262"/>
      <c r="HH32" s="266"/>
      <c r="HI32" s="262"/>
      <c r="HJ32" s="262"/>
      <c r="HK32" s="262"/>
      <c r="HL32" s="262"/>
      <c r="HM32" s="262"/>
      <c r="HN32" s="262"/>
      <c r="HO32" s="251"/>
      <c r="HP32" s="262"/>
      <c r="HQ32" s="261"/>
      <c r="HR32" s="264"/>
      <c r="HS32" s="261"/>
      <c r="HT32" s="261"/>
      <c r="HU32" s="264"/>
      <c r="HV32" s="261"/>
      <c r="HW32" s="274"/>
      <c r="HX32" s="262"/>
      <c r="HY32" s="262"/>
      <c r="HZ32" s="262"/>
      <c r="IA32" s="262"/>
      <c r="IB32" s="266"/>
      <c r="IC32" s="262"/>
      <c r="ID32" s="262"/>
      <c r="IE32" s="262"/>
      <c r="IF32" s="262"/>
      <c r="IG32" s="262"/>
      <c r="IH32" s="262"/>
      <c r="II32" s="251"/>
      <c r="IJ32" s="262"/>
      <c r="IK32" s="261"/>
      <c r="IL32" s="264"/>
      <c r="IM32" s="261"/>
      <c r="IN32" s="261"/>
      <c r="IO32" s="264"/>
      <c r="IP32" s="261"/>
      <c r="IQ32" s="274"/>
      <c r="IR32" s="262"/>
      <c r="IS32" s="262"/>
      <c r="IT32" s="262"/>
      <c r="IU32" s="262"/>
      <c r="IV32" s="266"/>
      <c r="IW32" s="262"/>
      <c r="IX32" s="262"/>
      <c r="IY32" s="262"/>
      <c r="IZ32" s="262"/>
      <c r="JA32" s="262"/>
      <c r="JB32" s="262"/>
    </row>
    <row r="33" spans="1:262" s="275" customFormat="1" ht="13.5" customHeight="1">
      <c r="A33" s="260" t="s">
        <v>327</v>
      </c>
      <c r="B33" s="261" t="s">
        <v>1326</v>
      </c>
      <c r="C33" s="251"/>
      <c r="D33" s="262"/>
      <c r="E33" s="263">
        <v>3756</v>
      </c>
      <c r="F33" s="264">
        <v>1E-3</v>
      </c>
      <c r="G33" s="265">
        <v>-1E-3</v>
      </c>
      <c r="H33" s="261">
        <v>0</v>
      </c>
      <c r="I33" s="264">
        <v>0</v>
      </c>
      <c r="J33" s="265">
        <v>0</v>
      </c>
      <c r="K33" s="263"/>
      <c r="L33" s="264"/>
      <c r="M33" s="265"/>
      <c r="N33" s="261"/>
      <c r="O33" s="264"/>
      <c r="P33" s="266"/>
      <c r="Q33" s="263"/>
      <c r="R33" s="265"/>
      <c r="S33" s="265"/>
      <c r="T33" s="262"/>
      <c r="U33" s="265"/>
      <c r="V33" s="265"/>
      <c r="W33" s="251" t="s">
        <v>292</v>
      </c>
      <c r="X33" s="262"/>
      <c r="Y33" s="263" t="s">
        <v>292</v>
      </c>
      <c r="Z33" s="264" t="s">
        <v>292</v>
      </c>
      <c r="AA33" s="264" t="s">
        <v>292</v>
      </c>
      <c r="AB33" s="261" t="s">
        <v>292</v>
      </c>
      <c r="AC33" s="264" t="s">
        <v>292</v>
      </c>
      <c r="AD33" s="264" t="s">
        <v>292</v>
      </c>
      <c r="AE33" s="263"/>
      <c r="AF33" s="265"/>
      <c r="AG33" s="265"/>
      <c r="AH33" s="268"/>
      <c r="AI33" s="265"/>
      <c r="AJ33" s="265"/>
      <c r="AK33" s="263"/>
      <c r="AL33" s="262"/>
      <c r="AM33" s="265"/>
      <c r="AN33" s="262"/>
      <c r="AO33" s="265"/>
      <c r="AP33" s="265"/>
      <c r="AQ33" s="276" t="s">
        <v>292</v>
      </c>
      <c r="AR33" s="241"/>
      <c r="AS33" s="241" t="s">
        <v>292</v>
      </c>
      <c r="AT33" s="250" t="s">
        <v>292</v>
      </c>
      <c r="AU33" s="235" t="s">
        <v>292</v>
      </c>
      <c r="AV33" s="235" t="s">
        <v>292</v>
      </c>
      <c r="AW33" s="250" t="s">
        <v>292</v>
      </c>
      <c r="AX33" s="265" t="s">
        <v>292</v>
      </c>
      <c r="AY33" s="263"/>
      <c r="AZ33" s="265"/>
      <c r="BA33" s="265"/>
      <c r="BB33" s="268"/>
      <c r="BC33" s="265"/>
      <c r="BD33" s="265"/>
      <c r="BE33" s="263"/>
      <c r="BF33" s="265"/>
      <c r="BG33" s="265"/>
      <c r="BH33" s="262"/>
      <c r="BI33" s="265"/>
      <c r="BJ33" s="265"/>
      <c r="BK33" s="262" t="s">
        <v>292</v>
      </c>
      <c r="BL33" s="262"/>
      <c r="BM33" s="263" t="s">
        <v>292</v>
      </c>
      <c r="BN33" s="264" t="s">
        <v>292</v>
      </c>
      <c r="BO33" s="264" t="s">
        <v>292</v>
      </c>
      <c r="BP33" s="261" t="s">
        <v>292</v>
      </c>
      <c r="BQ33" s="264" t="s">
        <v>292</v>
      </c>
      <c r="BR33" s="264" t="s">
        <v>292</v>
      </c>
      <c r="BS33" s="237"/>
      <c r="BT33" s="265"/>
      <c r="BU33" s="265"/>
      <c r="BV33" s="268"/>
      <c r="BW33" s="265"/>
      <c r="BX33" s="265"/>
      <c r="BY33" s="263"/>
      <c r="BZ33" s="265"/>
      <c r="CA33" s="265"/>
      <c r="CB33" s="262"/>
      <c r="CC33" s="265"/>
      <c r="CD33" s="265"/>
      <c r="CE33" s="263" t="s">
        <v>292</v>
      </c>
      <c r="CF33" s="262"/>
      <c r="CG33" s="263" t="s">
        <v>292</v>
      </c>
      <c r="CH33" s="264" t="s">
        <v>292</v>
      </c>
      <c r="CI33" s="264" t="s">
        <v>292</v>
      </c>
      <c r="CJ33" s="261" t="s">
        <v>292</v>
      </c>
      <c r="CK33" s="264" t="s">
        <v>292</v>
      </c>
      <c r="CL33" s="264" t="s">
        <v>292</v>
      </c>
      <c r="CM33" s="263"/>
      <c r="CN33" s="265"/>
      <c r="CO33" s="265"/>
      <c r="CP33" s="268"/>
      <c r="CQ33" s="265"/>
      <c r="CR33" s="265"/>
      <c r="CS33" s="263"/>
      <c r="CT33" s="265"/>
      <c r="CU33" s="265"/>
      <c r="CV33" s="262"/>
      <c r="CW33" s="265"/>
      <c r="CX33" s="265"/>
      <c r="CY33" s="251"/>
      <c r="CZ33" s="262"/>
      <c r="DA33" s="263"/>
      <c r="DB33" s="264"/>
      <c r="DC33" s="264"/>
      <c r="DD33" s="261"/>
      <c r="DE33" s="264"/>
      <c r="DF33" s="264"/>
      <c r="DG33" s="263"/>
      <c r="DH33" s="265"/>
      <c r="DI33" s="265"/>
      <c r="DJ33" s="268"/>
      <c r="DK33" s="265"/>
      <c r="DL33" s="265"/>
      <c r="DM33" s="263"/>
      <c r="DN33" s="265"/>
      <c r="DO33" s="265"/>
      <c r="DP33" s="262"/>
      <c r="DQ33" s="265"/>
      <c r="DR33" s="265"/>
      <c r="DS33" s="251"/>
      <c r="DT33" s="262"/>
      <c r="DU33" s="263"/>
      <c r="DV33" s="264"/>
      <c r="DW33" s="264"/>
      <c r="DX33" s="261"/>
      <c r="DY33" s="264"/>
      <c r="DZ33" s="264"/>
      <c r="EA33" s="263"/>
      <c r="EB33" s="262"/>
      <c r="EC33" s="273"/>
      <c r="ED33" s="262"/>
      <c r="EE33" s="262"/>
      <c r="EF33" s="266"/>
      <c r="EG33" s="263"/>
      <c r="EH33" s="265"/>
      <c r="EI33" s="265"/>
      <c r="EJ33" s="262"/>
      <c r="EK33" s="265"/>
      <c r="EL33" s="265"/>
      <c r="EM33" s="251"/>
      <c r="EN33" s="262"/>
      <c r="EO33" s="263"/>
      <c r="EP33" s="264"/>
      <c r="EQ33" s="264"/>
      <c r="ER33" s="261"/>
      <c r="ES33" s="264"/>
      <c r="ET33" s="264"/>
      <c r="EU33" s="263"/>
      <c r="EV33" s="265"/>
      <c r="EW33" s="265"/>
      <c r="EX33" s="262"/>
      <c r="EY33" s="262"/>
      <c r="EZ33" s="266"/>
      <c r="FA33" s="263"/>
      <c r="FB33" s="265"/>
      <c r="FC33" s="265"/>
      <c r="FD33" s="262"/>
      <c r="FE33" s="265"/>
      <c r="FF33" s="265"/>
      <c r="FG33" s="251"/>
      <c r="FH33" s="262"/>
      <c r="FI33" s="263"/>
      <c r="FJ33" s="264"/>
      <c r="FK33" s="264"/>
      <c r="FL33" s="261"/>
      <c r="FM33" s="264"/>
      <c r="FN33" s="264"/>
      <c r="FO33" s="263"/>
      <c r="FP33" s="265"/>
      <c r="FQ33" s="265"/>
      <c r="FR33" s="262"/>
      <c r="FS33" s="262"/>
      <c r="FT33" s="266"/>
      <c r="FU33" s="263"/>
      <c r="FV33" s="265"/>
      <c r="FW33" s="265"/>
      <c r="FX33" s="262"/>
      <c r="FY33" s="265"/>
      <c r="FZ33" s="265"/>
      <c r="GA33" s="231"/>
      <c r="GB33" s="277"/>
      <c r="GC33" s="277"/>
      <c r="GD33" s="278"/>
      <c r="GE33" s="263"/>
      <c r="GF33" s="263"/>
      <c r="GG33" s="264"/>
      <c r="GH33" s="263"/>
      <c r="GI33" s="280"/>
      <c r="GJ33" s="261"/>
      <c r="GK33" s="261"/>
      <c r="GL33" s="261"/>
      <c r="GM33" s="261"/>
      <c r="GN33" s="281"/>
      <c r="GO33" s="261"/>
      <c r="GP33" s="261"/>
      <c r="GQ33" s="261"/>
      <c r="GR33" s="261"/>
      <c r="GS33" s="261"/>
      <c r="GT33" s="261"/>
      <c r="GU33" s="231"/>
      <c r="GV33" s="277"/>
      <c r="GW33" s="277"/>
      <c r="GX33" s="278"/>
      <c r="GY33" s="263"/>
      <c r="GZ33" s="263"/>
      <c r="HA33" s="264"/>
      <c r="HB33" s="263"/>
      <c r="HC33" s="280"/>
      <c r="HD33" s="261"/>
      <c r="HE33" s="261"/>
      <c r="HF33" s="261"/>
      <c r="HG33" s="261"/>
      <c r="HH33" s="281"/>
      <c r="HI33" s="261"/>
      <c r="HJ33" s="261"/>
      <c r="HK33" s="261"/>
      <c r="HL33" s="261"/>
      <c r="HM33" s="261"/>
      <c r="HN33" s="261"/>
      <c r="HO33" s="231"/>
      <c r="HP33" s="277"/>
      <c r="HQ33" s="277"/>
      <c r="HR33" s="278"/>
      <c r="HS33" s="263"/>
      <c r="HT33" s="263"/>
      <c r="HU33" s="264"/>
      <c r="HV33" s="263"/>
      <c r="HW33" s="280"/>
      <c r="HX33" s="261"/>
      <c r="HY33" s="261"/>
      <c r="HZ33" s="261"/>
      <c r="IA33" s="261"/>
      <c r="IB33" s="281"/>
      <c r="IC33" s="261"/>
      <c r="ID33" s="261"/>
      <c r="IE33" s="261"/>
      <c r="IF33" s="261"/>
      <c r="IG33" s="261"/>
      <c r="IH33" s="261"/>
      <c r="II33" s="231"/>
      <c r="IJ33" s="277"/>
      <c r="IK33" s="277"/>
      <c r="IL33" s="278"/>
      <c r="IM33" s="263"/>
      <c r="IN33" s="263"/>
      <c r="IO33" s="264"/>
      <c r="IP33" s="263"/>
      <c r="IQ33" s="280"/>
      <c r="IR33" s="261"/>
      <c r="IS33" s="261"/>
      <c r="IT33" s="261"/>
      <c r="IU33" s="261"/>
      <c r="IV33" s="281"/>
      <c r="IW33" s="261"/>
      <c r="IX33" s="261"/>
      <c r="IY33" s="261"/>
      <c r="IZ33" s="261"/>
      <c r="JA33" s="261"/>
      <c r="JB33" s="261"/>
    </row>
    <row r="34" spans="1:262" s="275" customFormat="1" ht="13.5" customHeight="1">
      <c r="A34" s="260" t="s">
        <v>300</v>
      </c>
      <c r="B34" s="261" t="s">
        <v>1356</v>
      </c>
      <c r="C34" s="251"/>
      <c r="D34" s="262"/>
      <c r="E34" s="263">
        <v>2416</v>
      </c>
      <c r="F34" s="264">
        <v>0</v>
      </c>
      <c r="G34" s="264">
        <v>-1E-3</v>
      </c>
      <c r="H34" s="261">
        <v>0</v>
      </c>
      <c r="I34" s="264">
        <v>0</v>
      </c>
      <c r="J34" s="264">
        <v>0</v>
      </c>
      <c r="K34" s="263"/>
      <c r="L34" s="264"/>
      <c r="M34" s="264"/>
      <c r="N34" s="261"/>
      <c r="O34" s="264"/>
      <c r="P34" s="266"/>
      <c r="Q34" s="263"/>
      <c r="R34" s="265"/>
      <c r="S34" s="265"/>
      <c r="T34" s="262"/>
      <c r="U34" s="265"/>
      <c r="V34" s="265"/>
      <c r="W34" s="251" t="s">
        <v>292</v>
      </c>
      <c r="X34" s="262"/>
      <c r="Y34" s="263" t="s">
        <v>292</v>
      </c>
      <c r="Z34" s="264" t="s">
        <v>292</v>
      </c>
      <c r="AA34" s="264" t="s">
        <v>292</v>
      </c>
      <c r="AB34" s="261" t="s">
        <v>292</v>
      </c>
      <c r="AC34" s="264" t="s">
        <v>292</v>
      </c>
      <c r="AD34" s="264" t="s">
        <v>292</v>
      </c>
      <c r="AE34" s="263"/>
      <c r="AF34" s="265"/>
      <c r="AG34" s="265"/>
      <c r="AH34" s="268"/>
      <c r="AI34" s="265"/>
      <c r="AJ34" s="265"/>
      <c r="AK34" s="263"/>
      <c r="AL34" s="262"/>
      <c r="AM34" s="265"/>
      <c r="AN34" s="262"/>
      <c r="AO34" s="265"/>
      <c r="AP34" s="265"/>
      <c r="AQ34" s="269" t="s">
        <v>292</v>
      </c>
      <c r="AR34" s="241"/>
      <c r="AS34" s="241" t="s">
        <v>292</v>
      </c>
      <c r="AT34" s="250" t="s">
        <v>292</v>
      </c>
      <c r="AU34" s="235" t="s">
        <v>292</v>
      </c>
      <c r="AV34" s="235" t="s">
        <v>292</v>
      </c>
      <c r="AW34" s="250" t="s">
        <v>292</v>
      </c>
      <c r="AX34" s="265" t="s">
        <v>292</v>
      </c>
      <c r="AY34" s="263"/>
      <c r="AZ34" s="265"/>
      <c r="BA34" s="265"/>
      <c r="BB34" s="268"/>
      <c r="BC34" s="265"/>
      <c r="BD34" s="265"/>
      <c r="BE34" s="263"/>
      <c r="BF34" s="265"/>
      <c r="BG34" s="265"/>
      <c r="BH34" s="262"/>
      <c r="BI34" s="265"/>
      <c r="BJ34" s="265"/>
      <c r="BK34" s="262" t="s">
        <v>292</v>
      </c>
      <c r="BL34" s="262"/>
      <c r="BM34" s="263" t="s">
        <v>292</v>
      </c>
      <c r="BN34" s="264" t="s">
        <v>292</v>
      </c>
      <c r="BO34" s="264" t="s">
        <v>292</v>
      </c>
      <c r="BP34" s="261" t="s">
        <v>292</v>
      </c>
      <c r="BQ34" s="264" t="s">
        <v>292</v>
      </c>
      <c r="BR34" s="264" t="s">
        <v>292</v>
      </c>
      <c r="BS34" s="237"/>
      <c r="BT34" s="265"/>
      <c r="BU34" s="265"/>
      <c r="BV34" s="268"/>
      <c r="BW34" s="265"/>
      <c r="BX34" s="265"/>
      <c r="BY34" s="263"/>
      <c r="BZ34" s="265"/>
      <c r="CA34" s="265"/>
      <c r="CB34" s="262"/>
      <c r="CC34" s="265"/>
      <c r="CD34" s="265"/>
      <c r="CE34" s="263" t="s">
        <v>292</v>
      </c>
      <c r="CF34" s="262"/>
      <c r="CG34" s="263" t="s">
        <v>292</v>
      </c>
      <c r="CH34" s="264" t="s">
        <v>292</v>
      </c>
      <c r="CI34" s="264" t="s">
        <v>292</v>
      </c>
      <c r="CJ34" s="261" t="s">
        <v>292</v>
      </c>
      <c r="CK34" s="264" t="s">
        <v>292</v>
      </c>
      <c r="CL34" s="264" t="s">
        <v>292</v>
      </c>
      <c r="CM34" s="263"/>
      <c r="CN34" s="265"/>
      <c r="CO34" s="265"/>
      <c r="CP34" s="268"/>
      <c r="CQ34" s="265"/>
      <c r="CR34" s="265"/>
      <c r="CS34" s="263"/>
      <c r="CT34" s="265"/>
      <c r="CU34" s="265"/>
      <c r="CV34" s="262"/>
      <c r="CW34" s="265"/>
      <c r="CX34" s="265"/>
      <c r="CY34" s="251"/>
      <c r="CZ34" s="262"/>
      <c r="DA34" s="263"/>
      <c r="DB34" s="264"/>
      <c r="DC34" s="264"/>
      <c r="DD34" s="261"/>
      <c r="DE34" s="264"/>
      <c r="DF34" s="264"/>
      <c r="DG34" s="263"/>
      <c r="DH34" s="265"/>
      <c r="DI34" s="265"/>
      <c r="DJ34" s="268"/>
      <c r="DK34" s="265"/>
      <c r="DL34" s="265"/>
      <c r="DM34" s="263"/>
      <c r="DN34" s="265"/>
      <c r="DO34" s="265"/>
      <c r="DP34" s="262"/>
      <c r="DQ34" s="265"/>
      <c r="DR34" s="265"/>
      <c r="DS34" s="251"/>
      <c r="DT34" s="262"/>
      <c r="DU34" s="263"/>
      <c r="DV34" s="264"/>
      <c r="DW34" s="264"/>
      <c r="DX34" s="261"/>
      <c r="DY34" s="264"/>
      <c r="DZ34" s="264"/>
      <c r="EA34" s="263"/>
      <c r="EB34" s="262"/>
      <c r="EC34" s="273"/>
      <c r="ED34" s="262"/>
      <c r="EE34" s="262"/>
      <c r="EF34" s="266"/>
      <c r="EG34" s="263"/>
      <c r="EH34" s="265"/>
      <c r="EI34" s="265"/>
      <c r="EJ34" s="262"/>
      <c r="EK34" s="265"/>
      <c r="EL34" s="265"/>
      <c r="EM34" s="251"/>
      <c r="EN34" s="262"/>
      <c r="EO34" s="263"/>
      <c r="EP34" s="264"/>
      <c r="EQ34" s="264"/>
      <c r="ER34" s="261"/>
      <c r="ES34" s="264"/>
      <c r="ET34" s="264"/>
      <c r="EU34" s="263"/>
      <c r="EV34" s="265"/>
      <c r="EW34" s="265"/>
      <c r="EX34" s="262"/>
      <c r="EY34" s="262"/>
      <c r="EZ34" s="266"/>
      <c r="FA34" s="263"/>
      <c r="FB34" s="265"/>
      <c r="FC34" s="265"/>
      <c r="FD34" s="262"/>
      <c r="FE34" s="265"/>
      <c r="FF34" s="265"/>
      <c r="FG34" s="251"/>
      <c r="FH34" s="262"/>
      <c r="FI34" s="263"/>
      <c r="FJ34" s="264"/>
      <c r="FK34" s="264"/>
      <c r="FL34" s="261"/>
      <c r="FM34" s="264"/>
      <c r="FN34" s="264"/>
      <c r="FO34" s="263"/>
      <c r="FP34" s="265"/>
      <c r="FQ34" s="265"/>
      <c r="FR34" s="262"/>
      <c r="FS34" s="262"/>
      <c r="FT34" s="266"/>
      <c r="FU34" s="263"/>
      <c r="FV34" s="265"/>
      <c r="FW34" s="265"/>
      <c r="FX34" s="262"/>
      <c r="FY34" s="265"/>
      <c r="FZ34" s="265"/>
      <c r="GA34" s="231"/>
      <c r="GB34" s="277"/>
      <c r="GC34" s="277"/>
      <c r="GD34" s="278"/>
      <c r="GE34" s="263"/>
      <c r="GF34" s="263"/>
      <c r="GG34" s="264"/>
      <c r="GH34" s="263"/>
      <c r="GI34" s="280"/>
      <c r="GJ34" s="261"/>
      <c r="GK34" s="261"/>
      <c r="GL34" s="261"/>
      <c r="GM34" s="261"/>
      <c r="GN34" s="281"/>
      <c r="GO34" s="261"/>
      <c r="GP34" s="261"/>
      <c r="GQ34" s="261"/>
      <c r="GR34" s="261"/>
      <c r="GS34" s="261"/>
      <c r="GT34" s="261"/>
      <c r="GU34" s="231"/>
      <c r="GV34" s="277"/>
      <c r="GW34" s="277"/>
      <c r="GX34" s="278"/>
      <c r="GY34" s="263"/>
      <c r="GZ34" s="263"/>
      <c r="HA34" s="264"/>
      <c r="HB34" s="263"/>
      <c r="HC34" s="280"/>
      <c r="HD34" s="261"/>
      <c r="HE34" s="261"/>
      <c r="HF34" s="261"/>
      <c r="HG34" s="261"/>
      <c r="HH34" s="281"/>
      <c r="HI34" s="261"/>
      <c r="HJ34" s="261"/>
      <c r="HK34" s="261"/>
      <c r="HL34" s="261"/>
      <c r="HM34" s="261"/>
      <c r="HN34" s="261"/>
      <c r="HO34" s="231"/>
      <c r="HP34" s="277"/>
      <c r="HQ34" s="277"/>
      <c r="HR34" s="278"/>
      <c r="HS34" s="263"/>
      <c r="HT34" s="263"/>
      <c r="HU34" s="264"/>
      <c r="HV34" s="263"/>
      <c r="HW34" s="280"/>
      <c r="HX34" s="261"/>
      <c r="HY34" s="261"/>
      <c r="HZ34" s="261"/>
      <c r="IA34" s="261"/>
      <c r="IB34" s="281"/>
      <c r="IC34" s="261"/>
      <c r="ID34" s="261"/>
      <c r="IE34" s="261"/>
      <c r="IF34" s="261"/>
      <c r="IG34" s="261"/>
      <c r="IH34" s="261"/>
      <c r="II34" s="231"/>
      <c r="IJ34" s="277"/>
      <c r="IK34" s="277"/>
      <c r="IL34" s="278"/>
      <c r="IM34" s="263"/>
      <c r="IN34" s="263"/>
      <c r="IO34" s="264"/>
      <c r="IP34" s="263"/>
      <c r="IQ34" s="280"/>
      <c r="IR34" s="261"/>
      <c r="IS34" s="261"/>
      <c r="IT34" s="261"/>
      <c r="IU34" s="261"/>
      <c r="IV34" s="281"/>
      <c r="IW34" s="261"/>
      <c r="IX34" s="261"/>
      <c r="IY34" s="261"/>
      <c r="IZ34" s="261"/>
      <c r="JA34" s="261"/>
      <c r="JB34" s="261"/>
    </row>
    <row r="35" spans="1:262" s="275" customFormat="1" ht="13.5" customHeight="1">
      <c r="A35" s="260" t="s">
        <v>308</v>
      </c>
      <c r="B35" s="261" t="s">
        <v>1327</v>
      </c>
      <c r="C35" s="251"/>
      <c r="D35" s="262"/>
      <c r="E35" s="263" t="s">
        <v>292</v>
      </c>
      <c r="F35" s="264" t="s">
        <v>292</v>
      </c>
      <c r="G35" s="264" t="s">
        <v>292</v>
      </c>
      <c r="H35" s="261" t="s">
        <v>292</v>
      </c>
      <c r="I35" s="264" t="s">
        <v>292</v>
      </c>
      <c r="J35" s="264" t="s">
        <v>292</v>
      </c>
      <c r="K35" s="263"/>
      <c r="L35" s="264"/>
      <c r="M35" s="264"/>
      <c r="N35" s="261"/>
      <c r="O35" s="264"/>
      <c r="P35" s="266"/>
      <c r="Q35" s="263"/>
      <c r="R35" s="265"/>
      <c r="S35" s="265"/>
      <c r="T35" s="262"/>
      <c r="U35" s="265"/>
      <c r="V35" s="265"/>
      <c r="W35" s="251" t="s">
        <v>292</v>
      </c>
      <c r="X35" s="262"/>
      <c r="Y35" s="263">
        <v>51422</v>
      </c>
      <c r="Z35" s="265">
        <v>8.0000000000000002E-3</v>
      </c>
      <c r="AA35" s="265">
        <v>8.0000000000000002E-3</v>
      </c>
      <c r="AB35" s="268">
        <v>0</v>
      </c>
      <c r="AC35" s="265">
        <v>0</v>
      </c>
      <c r="AD35" s="265">
        <v>0</v>
      </c>
      <c r="AE35" s="263"/>
      <c r="AF35" s="265"/>
      <c r="AG35" s="265"/>
      <c r="AH35" s="268"/>
      <c r="AI35" s="265"/>
      <c r="AJ35" s="265"/>
      <c r="AK35" s="263"/>
      <c r="AL35" s="262"/>
      <c r="AM35" s="265"/>
      <c r="AN35" s="262"/>
      <c r="AO35" s="265"/>
      <c r="AP35" s="265"/>
      <c r="AQ35" s="269" t="s">
        <v>292</v>
      </c>
      <c r="AR35" s="241"/>
      <c r="AS35" s="241" t="s">
        <v>292</v>
      </c>
      <c r="AT35" s="250" t="s">
        <v>292</v>
      </c>
      <c r="AU35" s="235" t="s">
        <v>292</v>
      </c>
      <c r="AV35" s="235" t="s">
        <v>292</v>
      </c>
      <c r="AW35" s="250" t="s">
        <v>292</v>
      </c>
      <c r="AX35" s="265" t="s">
        <v>292</v>
      </c>
      <c r="AY35" s="263"/>
      <c r="AZ35" s="265"/>
      <c r="BA35" s="265"/>
      <c r="BB35" s="268"/>
      <c r="BC35" s="265"/>
      <c r="BD35" s="265"/>
      <c r="BE35" s="263"/>
      <c r="BF35" s="265"/>
      <c r="BG35" s="265"/>
      <c r="BH35" s="262"/>
      <c r="BI35" s="265"/>
      <c r="BJ35" s="265"/>
      <c r="BK35" s="262" t="s">
        <v>292</v>
      </c>
      <c r="BL35" s="262"/>
      <c r="BM35" s="263" t="s">
        <v>292</v>
      </c>
      <c r="BN35" s="264" t="s">
        <v>292</v>
      </c>
      <c r="BO35" s="264" t="s">
        <v>292</v>
      </c>
      <c r="BP35" s="261" t="s">
        <v>292</v>
      </c>
      <c r="BQ35" s="264" t="s">
        <v>292</v>
      </c>
      <c r="BR35" s="264" t="s">
        <v>292</v>
      </c>
      <c r="BS35" s="237"/>
      <c r="BT35" s="265"/>
      <c r="BU35" s="265"/>
      <c r="BV35" s="268"/>
      <c r="BW35" s="265"/>
      <c r="BX35" s="265"/>
      <c r="BY35" s="263"/>
      <c r="BZ35" s="265"/>
      <c r="CA35" s="265"/>
      <c r="CB35" s="262"/>
      <c r="CC35" s="265"/>
      <c r="CD35" s="265"/>
      <c r="CE35" s="263" t="s">
        <v>292</v>
      </c>
      <c r="CF35" s="262"/>
      <c r="CG35" s="263" t="s">
        <v>292</v>
      </c>
      <c r="CH35" s="264" t="s">
        <v>292</v>
      </c>
      <c r="CI35" s="264" t="s">
        <v>292</v>
      </c>
      <c r="CJ35" s="261" t="s">
        <v>292</v>
      </c>
      <c r="CK35" s="264" t="s">
        <v>292</v>
      </c>
      <c r="CL35" s="264" t="s">
        <v>292</v>
      </c>
      <c r="CM35" s="263"/>
      <c r="CN35" s="265"/>
      <c r="CO35" s="265"/>
      <c r="CP35" s="268"/>
      <c r="CQ35" s="265"/>
      <c r="CR35" s="265"/>
      <c r="CS35" s="263"/>
      <c r="CT35" s="265"/>
      <c r="CU35" s="265"/>
      <c r="CV35" s="262"/>
      <c r="CW35" s="265"/>
      <c r="CX35" s="265"/>
      <c r="CY35" s="251"/>
      <c r="CZ35" s="262"/>
      <c r="DA35" s="263"/>
      <c r="DB35" s="264"/>
      <c r="DC35" s="264"/>
      <c r="DD35" s="261"/>
      <c r="DE35" s="264"/>
      <c r="DF35" s="264"/>
      <c r="DG35" s="263"/>
      <c r="DH35" s="265"/>
      <c r="DI35" s="265"/>
      <c r="DJ35" s="268"/>
      <c r="DK35" s="265"/>
      <c r="DL35" s="265"/>
      <c r="DM35" s="263"/>
      <c r="DN35" s="265"/>
      <c r="DO35" s="265"/>
      <c r="DP35" s="262"/>
      <c r="DQ35" s="265"/>
      <c r="DR35" s="265"/>
      <c r="DS35" s="251"/>
      <c r="DT35" s="262"/>
      <c r="DU35" s="263"/>
      <c r="DV35" s="264"/>
      <c r="DW35" s="264"/>
      <c r="DX35" s="261"/>
      <c r="DY35" s="264"/>
      <c r="DZ35" s="264"/>
      <c r="EA35" s="263"/>
      <c r="EB35" s="262"/>
      <c r="EC35" s="273"/>
      <c r="ED35" s="262"/>
      <c r="EE35" s="262"/>
      <c r="EF35" s="266"/>
      <c r="EG35" s="263"/>
      <c r="EH35" s="265"/>
      <c r="EI35" s="265"/>
      <c r="EJ35" s="262"/>
      <c r="EK35" s="265"/>
      <c r="EL35" s="265"/>
      <c r="EM35" s="251"/>
      <c r="EN35" s="262"/>
      <c r="EO35" s="263"/>
      <c r="EP35" s="264"/>
      <c r="EQ35" s="264"/>
      <c r="ER35" s="261"/>
      <c r="ES35" s="264"/>
      <c r="ET35" s="264"/>
      <c r="EU35" s="263"/>
      <c r="EV35" s="265"/>
      <c r="EW35" s="265"/>
      <c r="EX35" s="262"/>
      <c r="EY35" s="262"/>
      <c r="EZ35" s="266"/>
      <c r="FA35" s="263"/>
      <c r="FB35" s="265"/>
      <c r="FC35" s="265"/>
      <c r="FD35" s="262"/>
      <c r="FE35" s="265"/>
      <c r="FF35" s="265"/>
      <c r="FG35" s="251"/>
      <c r="FH35" s="262"/>
      <c r="FI35" s="263"/>
      <c r="FJ35" s="264"/>
      <c r="FK35" s="264"/>
      <c r="FL35" s="261"/>
      <c r="FM35" s="264"/>
      <c r="FN35" s="264"/>
      <c r="FO35" s="263"/>
      <c r="FP35" s="265"/>
      <c r="FQ35" s="265"/>
      <c r="FR35" s="262"/>
      <c r="FS35" s="262"/>
      <c r="FT35" s="266"/>
      <c r="FU35" s="263"/>
      <c r="FV35" s="265"/>
      <c r="FW35" s="265"/>
      <c r="FX35" s="262"/>
      <c r="FY35" s="265"/>
      <c r="FZ35" s="265"/>
      <c r="GA35" s="251"/>
      <c r="GB35" s="262"/>
      <c r="GC35" s="261"/>
      <c r="GD35" s="264"/>
      <c r="GE35" s="261"/>
      <c r="GF35" s="261"/>
      <c r="GG35" s="264"/>
      <c r="GH35" s="261"/>
      <c r="GI35" s="274"/>
      <c r="GJ35" s="262"/>
      <c r="GK35" s="262"/>
      <c r="GL35" s="262"/>
      <c r="GM35" s="262"/>
      <c r="GN35" s="266"/>
      <c r="GO35" s="262"/>
      <c r="GP35" s="262"/>
      <c r="GQ35" s="262"/>
      <c r="GR35" s="262"/>
      <c r="GS35" s="262"/>
      <c r="GT35" s="262"/>
      <c r="GU35" s="251"/>
      <c r="GV35" s="262"/>
      <c r="GW35" s="261"/>
      <c r="GX35" s="264"/>
      <c r="GY35" s="261"/>
      <c r="GZ35" s="261"/>
      <c r="HA35" s="264"/>
      <c r="HB35" s="261"/>
      <c r="HC35" s="274"/>
      <c r="HD35" s="262"/>
      <c r="HE35" s="262"/>
      <c r="HF35" s="262"/>
      <c r="HG35" s="262"/>
      <c r="HH35" s="266"/>
      <c r="HI35" s="262"/>
      <c r="HJ35" s="262"/>
      <c r="HK35" s="262"/>
      <c r="HL35" s="262"/>
      <c r="HM35" s="262"/>
      <c r="HN35" s="262"/>
      <c r="HO35" s="251"/>
      <c r="HP35" s="262"/>
      <c r="HQ35" s="261"/>
      <c r="HR35" s="264"/>
      <c r="HS35" s="261"/>
      <c r="HT35" s="261"/>
      <c r="HU35" s="264"/>
      <c r="HV35" s="261"/>
      <c r="HW35" s="274"/>
      <c r="HX35" s="262"/>
      <c r="HY35" s="262"/>
      <c r="HZ35" s="262"/>
      <c r="IA35" s="262"/>
      <c r="IB35" s="266"/>
      <c r="IC35" s="262"/>
      <c r="ID35" s="262"/>
      <c r="IE35" s="262"/>
      <c r="IF35" s="262"/>
      <c r="IG35" s="262"/>
      <c r="IH35" s="262"/>
      <c r="II35" s="251"/>
      <c r="IJ35" s="262"/>
      <c r="IK35" s="261"/>
      <c r="IL35" s="264"/>
      <c r="IM35" s="261"/>
      <c r="IN35" s="261"/>
      <c r="IO35" s="264"/>
      <c r="IP35" s="261"/>
      <c r="IQ35" s="274"/>
      <c r="IR35" s="262"/>
      <c r="IS35" s="262"/>
      <c r="IT35" s="262"/>
      <c r="IU35" s="262"/>
      <c r="IV35" s="266"/>
      <c r="IW35" s="262"/>
      <c r="IX35" s="262"/>
      <c r="IY35" s="262"/>
      <c r="IZ35" s="262"/>
      <c r="JA35" s="262"/>
      <c r="JB35" s="262"/>
    </row>
    <row r="36" spans="1:262" s="275" customFormat="1" ht="13.5" customHeight="1">
      <c r="A36" s="260" t="s">
        <v>320</v>
      </c>
      <c r="B36" s="262" t="s">
        <v>1328</v>
      </c>
      <c r="C36" s="251"/>
      <c r="D36" s="262"/>
      <c r="E36" s="262" t="s">
        <v>292</v>
      </c>
      <c r="F36" s="262" t="s">
        <v>292</v>
      </c>
      <c r="G36" s="262" t="s">
        <v>292</v>
      </c>
      <c r="H36" s="262" t="s">
        <v>292</v>
      </c>
      <c r="I36" s="262" t="s">
        <v>292</v>
      </c>
      <c r="J36" s="262" t="s">
        <v>292</v>
      </c>
      <c r="K36" s="262"/>
      <c r="L36" s="262"/>
      <c r="M36" s="262"/>
      <c r="N36" s="262"/>
      <c r="O36" s="262"/>
      <c r="P36" s="262"/>
      <c r="Q36" s="262"/>
      <c r="R36" s="262"/>
      <c r="S36" s="262"/>
      <c r="T36" s="262"/>
      <c r="U36" s="262"/>
      <c r="V36" s="262"/>
      <c r="W36" s="262" t="s">
        <v>292</v>
      </c>
      <c r="X36" s="262"/>
      <c r="Y36" s="262">
        <v>15374</v>
      </c>
      <c r="Z36" s="265">
        <v>3.0000000000000001E-3</v>
      </c>
      <c r="AA36" s="265">
        <v>1E-3</v>
      </c>
      <c r="AB36" s="262">
        <v>0</v>
      </c>
      <c r="AC36" s="265">
        <v>0</v>
      </c>
      <c r="AD36" s="265">
        <v>0</v>
      </c>
      <c r="AE36" s="262"/>
      <c r="AF36" s="262"/>
      <c r="AG36" s="262"/>
      <c r="AH36" s="262"/>
      <c r="AI36" s="262"/>
      <c r="AJ36" s="262"/>
      <c r="AK36" s="262"/>
      <c r="AL36" s="262"/>
      <c r="AM36" s="262"/>
      <c r="AN36" s="262"/>
      <c r="AO36" s="262"/>
      <c r="AP36" s="262"/>
      <c r="AQ36" s="276" t="s">
        <v>292</v>
      </c>
      <c r="AR36" s="241"/>
      <c r="AS36" s="241" t="s">
        <v>292</v>
      </c>
      <c r="AT36" s="250" t="s">
        <v>292</v>
      </c>
      <c r="AU36" s="235" t="s">
        <v>292</v>
      </c>
      <c r="AV36" s="235" t="s">
        <v>292</v>
      </c>
      <c r="AW36" s="250" t="s">
        <v>292</v>
      </c>
      <c r="AX36" s="262" t="s">
        <v>292</v>
      </c>
      <c r="AY36" s="262"/>
      <c r="AZ36" s="262"/>
      <c r="BA36" s="262"/>
      <c r="BB36" s="262"/>
      <c r="BC36" s="262"/>
      <c r="BD36" s="262"/>
      <c r="BE36" s="262"/>
      <c r="BF36" s="262"/>
      <c r="BG36" s="262"/>
      <c r="BH36" s="262"/>
      <c r="BI36" s="262"/>
      <c r="BJ36" s="262"/>
      <c r="BK36" s="262" t="s">
        <v>292</v>
      </c>
      <c r="BL36" s="262"/>
      <c r="BM36" s="262" t="s">
        <v>292</v>
      </c>
      <c r="BN36" s="286" t="s">
        <v>292</v>
      </c>
      <c r="BO36" s="262" t="s">
        <v>292</v>
      </c>
      <c r="BP36" s="262" t="s">
        <v>292</v>
      </c>
      <c r="BQ36" s="262" t="s">
        <v>292</v>
      </c>
      <c r="BR36" s="262" t="s">
        <v>292</v>
      </c>
      <c r="BS36" s="262"/>
      <c r="BT36" s="262"/>
      <c r="BU36" s="262"/>
      <c r="BV36" s="262"/>
      <c r="BW36" s="262"/>
      <c r="BX36" s="262"/>
      <c r="BY36" s="262"/>
      <c r="BZ36" s="262"/>
      <c r="CA36" s="262"/>
      <c r="CB36" s="262"/>
      <c r="CC36" s="262"/>
      <c r="CD36" s="262"/>
      <c r="CE36" s="262" t="s">
        <v>292</v>
      </c>
      <c r="CF36" s="262"/>
      <c r="CG36" s="262" t="s">
        <v>292</v>
      </c>
      <c r="CH36" s="262" t="s">
        <v>292</v>
      </c>
      <c r="CI36" s="262" t="s">
        <v>292</v>
      </c>
      <c r="CJ36" s="262" t="s">
        <v>292</v>
      </c>
      <c r="CK36" s="262" t="s">
        <v>292</v>
      </c>
      <c r="CL36" s="262" t="s">
        <v>292</v>
      </c>
      <c r="CM36" s="262"/>
      <c r="CN36" s="262"/>
      <c r="CO36" s="262"/>
      <c r="CP36" s="262"/>
      <c r="CQ36" s="262"/>
      <c r="CR36" s="262"/>
      <c r="CS36" s="262"/>
      <c r="CT36" s="262"/>
      <c r="CU36" s="262"/>
      <c r="CV36" s="262"/>
      <c r="CW36" s="262"/>
      <c r="CX36" s="262"/>
      <c r="CY36" s="262"/>
      <c r="CZ36" s="262"/>
      <c r="DA36" s="262"/>
      <c r="DB36" s="262"/>
      <c r="DC36" s="264"/>
      <c r="DD36" s="261"/>
      <c r="DE36" s="264"/>
      <c r="DF36" s="264"/>
      <c r="DG36" s="263"/>
      <c r="DH36" s="265"/>
      <c r="DI36" s="265"/>
      <c r="DJ36" s="268"/>
      <c r="DK36" s="265"/>
      <c r="DL36" s="265"/>
      <c r="DM36" s="263"/>
      <c r="DN36" s="265"/>
      <c r="DO36" s="265"/>
      <c r="DP36" s="262"/>
      <c r="DQ36" s="265"/>
      <c r="DR36" s="265"/>
      <c r="DS36" s="251"/>
      <c r="DT36" s="262"/>
      <c r="DU36" s="263"/>
      <c r="DV36" s="264"/>
      <c r="DW36" s="264"/>
      <c r="DX36" s="261"/>
      <c r="DY36" s="264"/>
      <c r="DZ36" s="264"/>
      <c r="EA36" s="263"/>
      <c r="EB36" s="262"/>
      <c r="EC36" s="273"/>
      <c r="ED36" s="262"/>
      <c r="EE36" s="262"/>
      <c r="EF36" s="266"/>
      <c r="EG36" s="263"/>
      <c r="EH36" s="265"/>
      <c r="EI36" s="265"/>
      <c r="EJ36" s="262"/>
      <c r="EK36" s="265"/>
      <c r="EL36" s="265"/>
      <c r="EM36" s="251"/>
      <c r="EN36" s="262"/>
      <c r="EO36" s="263"/>
      <c r="EP36" s="264"/>
      <c r="EQ36" s="264"/>
      <c r="ER36" s="261"/>
      <c r="ES36" s="264"/>
      <c r="ET36" s="264"/>
      <c r="EU36" s="263"/>
      <c r="EV36" s="265"/>
      <c r="EW36" s="265"/>
      <c r="EX36" s="262"/>
      <c r="EY36" s="262"/>
      <c r="EZ36" s="266"/>
      <c r="FA36" s="263"/>
      <c r="FB36" s="265"/>
      <c r="FC36" s="265"/>
      <c r="FD36" s="262"/>
      <c r="FE36" s="265"/>
      <c r="FF36" s="265"/>
      <c r="FG36" s="251"/>
      <c r="FH36" s="262"/>
      <c r="FI36" s="263"/>
      <c r="FJ36" s="264"/>
      <c r="FK36" s="264"/>
      <c r="FL36" s="261"/>
      <c r="FM36" s="264"/>
      <c r="FN36" s="264"/>
      <c r="FO36" s="263"/>
      <c r="FP36" s="265"/>
      <c r="FQ36" s="265"/>
      <c r="FR36" s="262"/>
      <c r="FS36" s="262"/>
      <c r="FT36" s="266"/>
      <c r="FU36" s="263"/>
      <c r="FV36" s="265"/>
      <c r="FW36" s="265"/>
      <c r="FX36" s="262"/>
      <c r="FY36" s="265"/>
      <c r="FZ36" s="265"/>
      <c r="GA36" s="231"/>
      <c r="GB36" s="277"/>
      <c r="GC36" s="277"/>
      <c r="GD36" s="278"/>
      <c r="GE36" s="261"/>
      <c r="GF36" s="279"/>
      <c r="GG36" s="278"/>
      <c r="GH36" s="261"/>
      <c r="GI36" s="280"/>
      <c r="GJ36" s="261"/>
      <c r="GK36" s="261"/>
      <c r="GL36" s="261"/>
      <c r="GM36" s="261"/>
      <c r="GN36" s="281"/>
      <c r="GO36" s="261"/>
      <c r="GP36" s="261"/>
      <c r="GQ36" s="261"/>
      <c r="GR36" s="261"/>
      <c r="GS36" s="261"/>
      <c r="GT36" s="261"/>
      <c r="GU36" s="231"/>
      <c r="GV36" s="277"/>
      <c r="GW36" s="277"/>
      <c r="GX36" s="278"/>
      <c r="GY36" s="261"/>
      <c r="GZ36" s="279"/>
      <c r="HA36" s="278"/>
      <c r="HB36" s="261"/>
      <c r="HC36" s="280"/>
      <c r="HD36" s="261"/>
      <c r="HE36" s="261"/>
      <c r="HF36" s="261"/>
      <c r="HG36" s="261"/>
      <c r="HH36" s="281"/>
      <c r="HI36" s="261"/>
      <c r="HJ36" s="261"/>
      <c r="HK36" s="261"/>
      <c r="HL36" s="261"/>
      <c r="HM36" s="261"/>
      <c r="HN36" s="261"/>
      <c r="HO36" s="231"/>
      <c r="HP36" s="277"/>
      <c r="HQ36" s="277"/>
      <c r="HR36" s="278"/>
      <c r="HS36" s="261"/>
      <c r="HT36" s="279"/>
      <c r="HU36" s="278"/>
      <c r="HV36" s="261"/>
      <c r="HW36" s="280"/>
      <c r="HX36" s="261"/>
      <c r="HY36" s="261"/>
      <c r="HZ36" s="261"/>
      <c r="IA36" s="261"/>
      <c r="IB36" s="281"/>
      <c r="IC36" s="261"/>
      <c r="ID36" s="261"/>
      <c r="IE36" s="261"/>
      <c r="IF36" s="261"/>
      <c r="IG36" s="261"/>
      <c r="IH36" s="261"/>
      <c r="II36" s="231"/>
      <c r="IJ36" s="277"/>
      <c r="IK36" s="277"/>
      <c r="IL36" s="278"/>
      <c r="IM36" s="261"/>
      <c r="IN36" s="279"/>
      <c r="IO36" s="278"/>
      <c r="IP36" s="261"/>
      <c r="IQ36" s="280"/>
      <c r="IR36" s="261"/>
      <c r="IS36" s="261"/>
      <c r="IT36" s="261"/>
      <c r="IU36" s="261"/>
      <c r="IV36" s="281"/>
      <c r="IW36" s="261"/>
      <c r="IX36" s="261"/>
      <c r="IY36" s="261"/>
      <c r="IZ36" s="261"/>
      <c r="JA36" s="261"/>
      <c r="JB36" s="261"/>
    </row>
    <row r="37" spans="1:262" s="275" customFormat="1" ht="13.5" customHeight="1">
      <c r="A37" s="260" t="s">
        <v>294</v>
      </c>
      <c r="B37" s="262" t="s">
        <v>1329</v>
      </c>
      <c r="C37" s="251"/>
      <c r="D37" s="262"/>
      <c r="E37" s="262" t="s">
        <v>292</v>
      </c>
      <c r="F37" s="262" t="s">
        <v>292</v>
      </c>
      <c r="G37" s="262" t="s">
        <v>292</v>
      </c>
      <c r="H37" s="262" t="s">
        <v>292</v>
      </c>
      <c r="I37" s="262" t="s">
        <v>292</v>
      </c>
      <c r="J37" s="262" t="s">
        <v>292</v>
      </c>
      <c r="K37" s="262"/>
      <c r="L37" s="262"/>
      <c r="M37" s="262"/>
      <c r="N37" s="262"/>
      <c r="O37" s="262"/>
      <c r="P37" s="262"/>
      <c r="Q37" s="262"/>
      <c r="R37" s="262"/>
      <c r="S37" s="262"/>
      <c r="T37" s="262"/>
      <c r="U37" s="262"/>
      <c r="V37" s="262"/>
      <c r="W37" s="262" t="s">
        <v>292</v>
      </c>
      <c r="X37" s="262"/>
      <c r="Y37" s="262">
        <v>13878</v>
      </c>
      <c r="Z37" s="265">
        <v>2E-3</v>
      </c>
      <c r="AA37" s="265">
        <v>2E-3</v>
      </c>
      <c r="AB37" s="262">
        <v>0</v>
      </c>
      <c r="AC37" s="265">
        <v>0</v>
      </c>
      <c r="AD37" s="265">
        <v>0</v>
      </c>
      <c r="AE37" s="262"/>
      <c r="AF37" s="262"/>
      <c r="AG37" s="262"/>
      <c r="AH37" s="262"/>
      <c r="AI37" s="262"/>
      <c r="AJ37" s="262"/>
      <c r="AK37" s="262"/>
      <c r="AL37" s="262"/>
      <c r="AM37" s="262"/>
      <c r="AN37" s="262"/>
      <c r="AO37" s="262"/>
      <c r="AP37" s="262"/>
      <c r="AQ37" s="276" t="s">
        <v>292</v>
      </c>
      <c r="AR37" s="241"/>
      <c r="AS37" s="241" t="s">
        <v>292</v>
      </c>
      <c r="AT37" s="250" t="s">
        <v>292</v>
      </c>
      <c r="AU37" s="235" t="s">
        <v>292</v>
      </c>
      <c r="AV37" s="235" t="s">
        <v>292</v>
      </c>
      <c r="AW37" s="250" t="s">
        <v>292</v>
      </c>
      <c r="AX37" s="262" t="s">
        <v>292</v>
      </c>
      <c r="AY37" s="262"/>
      <c r="AZ37" s="262"/>
      <c r="BA37" s="262"/>
      <c r="BB37" s="262"/>
      <c r="BC37" s="262"/>
      <c r="BD37" s="262"/>
      <c r="BE37" s="262"/>
      <c r="BF37" s="262"/>
      <c r="BG37" s="262"/>
      <c r="BH37" s="262"/>
      <c r="BI37" s="262"/>
      <c r="BJ37" s="262"/>
      <c r="BK37" s="262" t="s">
        <v>292</v>
      </c>
      <c r="BL37" s="262"/>
      <c r="BM37" s="262" t="s">
        <v>292</v>
      </c>
      <c r="BN37" s="286" t="s">
        <v>292</v>
      </c>
      <c r="BO37" s="262" t="s">
        <v>292</v>
      </c>
      <c r="BP37" s="262" t="s">
        <v>292</v>
      </c>
      <c r="BQ37" s="262" t="s">
        <v>292</v>
      </c>
      <c r="BR37" s="262" t="s">
        <v>292</v>
      </c>
      <c r="BS37" s="262"/>
      <c r="BT37" s="262"/>
      <c r="BU37" s="262"/>
      <c r="BV37" s="262"/>
      <c r="BW37" s="262"/>
      <c r="BX37" s="262"/>
      <c r="BY37" s="262"/>
      <c r="BZ37" s="262"/>
      <c r="CA37" s="262"/>
      <c r="CB37" s="262"/>
      <c r="CC37" s="262"/>
      <c r="CD37" s="262"/>
      <c r="CE37" s="262" t="s">
        <v>292</v>
      </c>
      <c r="CF37" s="262"/>
      <c r="CG37" s="262" t="s">
        <v>292</v>
      </c>
      <c r="CH37" s="262" t="s">
        <v>292</v>
      </c>
      <c r="CI37" s="262" t="s">
        <v>292</v>
      </c>
      <c r="CJ37" s="262" t="s">
        <v>292</v>
      </c>
      <c r="CK37" s="262" t="s">
        <v>292</v>
      </c>
      <c r="CL37" s="262" t="s">
        <v>292</v>
      </c>
      <c r="CM37" s="262"/>
      <c r="CN37" s="262"/>
      <c r="CO37" s="262"/>
      <c r="CP37" s="262"/>
      <c r="CQ37" s="262"/>
      <c r="CR37" s="262"/>
      <c r="CS37" s="262"/>
      <c r="CT37" s="262"/>
      <c r="CU37" s="262"/>
      <c r="CV37" s="262"/>
      <c r="CW37" s="262"/>
      <c r="CX37" s="262"/>
      <c r="CY37" s="262"/>
      <c r="CZ37" s="262"/>
      <c r="DA37" s="262"/>
      <c r="DB37" s="262"/>
      <c r="DC37" s="264"/>
      <c r="DD37" s="261"/>
      <c r="DE37" s="264"/>
      <c r="DF37" s="264"/>
      <c r="DG37" s="263"/>
      <c r="DH37" s="265"/>
      <c r="DI37" s="265"/>
      <c r="DJ37" s="268"/>
      <c r="DK37" s="265"/>
      <c r="DL37" s="265"/>
      <c r="DM37" s="263"/>
      <c r="DN37" s="265"/>
      <c r="DO37" s="265"/>
      <c r="DP37" s="262"/>
      <c r="DQ37" s="265"/>
      <c r="DR37" s="265"/>
      <c r="DS37" s="251"/>
      <c r="DT37" s="262"/>
      <c r="DU37" s="263"/>
      <c r="DV37" s="264"/>
      <c r="DW37" s="264"/>
      <c r="DX37" s="261"/>
      <c r="DY37" s="264"/>
      <c r="DZ37" s="264"/>
      <c r="EA37" s="263"/>
      <c r="EB37" s="262"/>
      <c r="EC37" s="273"/>
      <c r="ED37" s="262"/>
      <c r="EE37" s="262"/>
      <c r="EF37" s="266"/>
      <c r="EG37" s="263"/>
      <c r="EH37" s="265"/>
      <c r="EI37" s="265"/>
      <c r="EJ37" s="262"/>
      <c r="EK37" s="265"/>
      <c r="EL37" s="265"/>
      <c r="EM37" s="251"/>
      <c r="EN37" s="262"/>
      <c r="EO37" s="263"/>
      <c r="EP37" s="264"/>
      <c r="EQ37" s="264"/>
      <c r="ER37" s="261"/>
      <c r="ES37" s="264"/>
      <c r="ET37" s="264"/>
      <c r="EU37" s="263"/>
      <c r="EV37" s="265"/>
      <c r="EW37" s="265"/>
      <c r="EX37" s="262"/>
      <c r="EY37" s="262"/>
      <c r="EZ37" s="266"/>
      <c r="FA37" s="263"/>
      <c r="FB37" s="265"/>
      <c r="FC37" s="265"/>
      <c r="FD37" s="262"/>
      <c r="FE37" s="265"/>
      <c r="FF37" s="265"/>
      <c r="FG37" s="251"/>
      <c r="FH37" s="262"/>
      <c r="FI37" s="263"/>
      <c r="FJ37" s="264"/>
      <c r="FK37" s="264"/>
      <c r="FL37" s="261"/>
      <c r="FM37" s="264"/>
      <c r="FN37" s="264"/>
      <c r="FO37" s="263"/>
      <c r="FP37" s="265"/>
      <c r="FQ37" s="265"/>
      <c r="FR37" s="262"/>
      <c r="FS37" s="262"/>
      <c r="FT37" s="266"/>
      <c r="FU37" s="263"/>
      <c r="FV37" s="265"/>
      <c r="FW37" s="265"/>
      <c r="FX37" s="262"/>
      <c r="FY37" s="265"/>
      <c r="FZ37" s="265"/>
      <c r="GA37" s="231"/>
      <c r="GB37" s="277"/>
      <c r="GC37" s="277"/>
      <c r="GD37" s="278"/>
      <c r="GE37" s="261"/>
      <c r="GF37" s="279"/>
      <c r="GG37" s="278"/>
      <c r="GH37" s="261"/>
      <c r="GI37" s="280"/>
      <c r="GJ37" s="261"/>
      <c r="GK37" s="261"/>
      <c r="GL37" s="261"/>
      <c r="GM37" s="261"/>
      <c r="GN37" s="281"/>
      <c r="GO37" s="261"/>
      <c r="GP37" s="261"/>
      <c r="GQ37" s="261"/>
      <c r="GR37" s="261"/>
      <c r="GS37" s="261"/>
      <c r="GT37" s="261"/>
      <c r="GU37" s="231"/>
      <c r="GV37" s="277"/>
      <c r="GW37" s="277"/>
      <c r="GX37" s="278"/>
      <c r="GY37" s="261"/>
      <c r="GZ37" s="279"/>
      <c r="HA37" s="278"/>
      <c r="HB37" s="261"/>
      <c r="HC37" s="280"/>
      <c r="HD37" s="261"/>
      <c r="HE37" s="261"/>
      <c r="HF37" s="261"/>
      <c r="HG37" s="261"/>
      <c r="HH37" s="281"/>
      <c r="HI37" s="261"/>
      <c r="HJ37" s="261"/>
      <c r="HK37" s="261"/>
      <c r="HL37" s="261"/>
      <c r="HM37" s="261"/>
      <c r="HN37" s="261"/>
      <c r="HO37" s="231"/>
      <c r="HP37" s="277"/>
      <c r="HQ37" s="277"/>
      <c r="HR37" s="278"/>
      <c r="HS37" s="261"/>
      <c r="HT37" s="279"/>
      <c r="HU37" s="278"/>
      <c r="HV37" s="261"/>
      <c r="HW37" s="280"/>
      <c r="HX37" s="261"/>
      <c r="HY37" s="261"/>
      <c r="HZ37" s="261"/>
      <c r="IA37" s="261"/>
      <c r="IB37" s="281"/>
      <c r="IC37" s="261"/>
      <c r="ID37" s="261"/>
      <c r="IE37" s="261"/>
      <c r="IF37" s="261"/>
      <c r="IG37" s="261"/>
      <c r="IH37" s="261"/>
      <c r="II37" s="231"/>
      <c r="IJ37" s="277"/>
      <c r="IK37" s="277"/>
      <c r="IL37" s="278"/>
      <c r="IM37" s="261"/>
      <c r="IN37" s="279"/>
      <c r="IO37" s="278"/>
      <c r="IP37" s="261"/>
      <c r="IQ37" s="280"/>
      <c r="IR37" s="261"/>
      <c r="IS37" s="261"/>
      <c r="IT37" s="261"/>
      <c r="IU37" s="261"/>
      <c r="IV37" s="281"/>
      <c r="IW37" s="261"/>
      <c r="IX37" s="261"/>
      <c r="IY37" s="261"/>
      <c r="IZ37" s="261"/>
      <c r="JA37" s="261"/>
      <c r="JB37" s="261"/>
    </row>
    <row r="38" spans="1:262" s="275" customFormat="1" ht="13.5" customHeight="1">
      <c r="A38" s="260" t="s">
        <v>295</v>
      </c>
      <c r="B38" s="262" t="s">
        <v>1323</v>
      </c>
      <c r="C38" s="251"/>
      <c r="D38" s="262"/>
      <c r="E38" s="262" t="s">
        <v>292</v>
      </c>
      <c r="F38" s="262" t="s">
        <v>292</v>
      </c>
      <c r="G38" s="262" t="s">
        <v>292</v>
      </c>
      <c r="H38" s="262" t="s">
        <v>292</v>
      </c>
      <c r="I38" s="262" t="s">
        <v>292</v>
      </c>
      <c r="J38" s="262" t="s">
        <v>292</v>
      </c>
      <c r="K38" s="263"/>
      <c r="L38" s="264"/>
      <c r="M38" s="265"/>
      <c r="N38" s="261"/>
      <c r="O38" s="262"/>
      <c r="P38" s="262"/>
      <c r="Q38" s="262"/>
      <c r="R38" s="262"/>
      <c r="S38" s="262"/>
      <c r="T38" s="262"/>
      <c r="U38" s="262"/>
      <c r="V38" s="262"/>
      <c r="W38" s="262" t="s">
        <v>292</v>
      </c>
      <c r="X38" s="262"/>
      <c r="Y38" s="262">
        <v>10186</v>
      </c>
      <c r="Z38" s="265">
        <v>2E-3</v>
      </c>
      <c r="AA38" s="265">
        <v>0</v>
      </c>
      <c r="AB38" s="262">
        <v>0</v>
      </c>
      <c r="AC38" s="265">
        <v>0</v>
      </c>
      <c r="AD38" s="265">
        <v>0</v>
      </c>
      <c r="AE38" s="262"/>
      <c r="AF38" s="262"/>
      <c r="AG38" s="262"/>
      <c r="AH38" s="262"/>
      <c r="AI38" s="262"/>
      <c r="AJ38" s="262"/>
      <c r="AK38" s="262"/>
      <c r="AL38" s="262"/>
      <c r="AM38" s="262"/>
      <c r="AN38" s="262"/>
      <c r="AO38" s="262"/>
      <c r="AP38" s="262"/>
      <c r="AQ38" s="262" t="s">
        <v>292</v>
      </c>
      <c r="AR38" s="262"/>
      <c r="AS38" s="262" t="s">
        <v>292</v>
      </c>
      <c r="AT38" s="262" t="s">
        <v>292</v>
      </c>
      <c r="AU38" s="262" t="s">
        <v>292</v>
      </c>
      <c r="AV38" s="262" t="s">
        <v>292</v>
      </c>
      <c r="AW38" s="262" t="s">
        <v>292</v>
      </c>
      <c r="AX38" s="262" t="s">
        <v>292</v>
      </c>
      <c r="AY38" s="262"/>
      <c r="AZ38" s="262"/>
      <c r="BA38" s="262"/>
      <c r="BB38" s="262"/>
      <c r="BC38" s="262"/>
      <c r="BD38" s="262"/>
      <c r="BE38" s="262"/>
      <c r="BF38" s="262"/>
      <c r="BG38" s="262"/>
      <c r="BH38" s="262"/>
      <c r="BI38" s="262"/>
      <c r="BJ38" s="262"/>
      <c r="BK38" s="262" t="s">
        <v>292</v>
      </c>
      <c r="BL38" s="262"/>
      <c r="BM38" s="262" t="s">
        <v>292</v>
      </c>
      <c r="BN38" s="286" t="s">
        <v>292</v>
      </c>
      <c r="BO38" s="262" t="s">
        <v>292</v>
      </c>
      <c r="BP38" s="262" t="s">
        <v>292</v>
      </c>
      <c r="BQ38" s="262" t="s">
        <v>292</v>
      </c>
      <c r="BR38" s="262" t="s">
        <v>292</v>
      </c>
      <c r="BS38" s="262"/>
      <c r="BT38" s="262"/>
      <c r="BU38" s="262"/>
      <c r="BV38" s="262"/>
      <c r="BW38" s="262"/>
      <c r="BX38" s="262"/>
      <c r="BY38" s="262"/>
      <c r="BZ38" s="262"/>
      <c r="CA38" s="262"/>
      <c r="CB38" s="262"/>
      <c r="CC38" s="262"/>
      <c r="CD38" s="262"/>
      <c r="CE38" s="262" t="s">
        <v>292</v>
      </c>
      <c r="CF38" s="262"/>
      <c r="CG38" s="262" t="s">
        <v>292</v>
      </c>
      <c r="CH38" s="262" t="s">
        <v>292</v>
      </c>
      <c r="CI38" s="262" t="s">
        <v>292</v>
      </c>
      <c r="CJ38" s="262" t="s">
        <v>292</v>
      </c>
      <c r="CK38" s="262" t="s">
        <v>292</v>
      </c>
      <c r="CL38" s="262" t="s">
        <v>292</v>
      </c>
      <c r="CM38" s="262"/>
      <c r="CN38" s="262"/>
      <c r="CO38" s="262"/>
      <c r="CP38" s="262"/>
      <c r="CQ38" s="262"/>
      <c r="CR38" s="262"/>
      <c r="CS38" s="262"/>
      <c r="CT38" s="262"/>
      <c r="CU38" s="262"/>
      <c r="CV38" s="262"/>
      <c r="CW38" s="262"/>
      <c r="CX38" s="262"/>
      <c r="CY38" s="262"/>
      <c r="CZ38" s="262"/>
      <c r="DA38" s="262"/>
      <c r="DB38" s="262"/>
      <c r="DC38" s="262"/>
      <c r="DD38" s="262"/>
      <c r="DE38" s="262"/>
      <c r="DF38" s="262"/>
      <c r="DG38" s="262"/>
      <c r="DH38" s="262"/>
      <c r="DI38" s="262"/>
      <c r="DJ38" s="262"/>
      <c r="DK38" s="262"/>
      <c r="DL38" s="262"/>
      <c r="DM38" s="262"/>
      <c r="DN38" s="262"/>
      <c r="DO38" s="262"/>
      <c r="DP38" s="262"/>
      <c r="DQ38" s="262"/>
      <c r="DR38" s="262"/>
      <c r="DS38" s="262"/>
      <c r="DT38" s="262"/>
      <c r="DU38" s="262"/>
      <c r="DV38" s="262"/>
      <c r="DW38" s="262"/>
      <c r="DX38" s="262"/>
      <c r="DY38" s="262"/>
      <c r="DZ38" s="262"/>
      <c r="EA38" s="262"/>
      <c r="EB38" s="262"/>
      <c r="EC38" s="262"/>
      <c r="ED38" s="262"/>
      <c r="EE38" s="262"/>
      <c r="EF38" s="262"/>
      <c r="EG38" s="262"/>
      <c r="EH38" s="262"/>
      <c r="EI38" s="262"/>
      <c r="EJ38" s="262"/>
      <c r="EK38" s="262"/>
      <c r="EL38" s="262"/>
      <c r="EM38" s="262"/>
      <c r="EN38" s="262"/>
      <c r="EO38" s="262"/>
      <c r="EP38" s="262"/>
      <c r="EQ38" s="262"/>
      <c r="ER38" s="262"/>
      <c r="ES38" s="262"/>
      <c r="ET38" s="262"/>
      <c r="EU38" s="262"/>
      <c r="EV38" s="262"/>
      <c r="EW38" s="262"/>
      <c r="EX38" s="262"/>
      <c r="EY38" s="262"/>
      <c r="EZ38" s="262"/>
      <c r="FA38" s="262"/>
      <c r="FB38" s="262"/>
      <c r="FC38" s="262"/>
      <c r="FD38" s="262"/>
      <c r="FE38" s="262"/>
      <c r="FF38" s="262"/>
      <c r="FG38" s="262"/>
      <c r="FH38" s="262"/>
      <c r="FI38" s="262"/>
      <c r="FJ38" s="262"/>
      <c r="FK38" s="262"/>
      <c r="FL38" s="262"/>
      <c r="FM38" s="262"/>
      <c r="FN38" s="262"/>
      <c r="FO38" s="262"/>
      <c r="FP38" s="262"/>
      <c r="FQ38" s="262"/>
      <c r="FR38" s="262"/>
      <c r="FS38" s="262"/>
      <c r="FT38" s="262"/>
      <c r="FU38" s="262"/>
      <c r="FV38" s="262"/>
      <c r="FW38" s="262"/>
      <c r="FX38" s="262"/>
      <c r="FY38" s="262"/>
      <c r="FZ38" s="262"/>
      <c r="GA38" s="262"/>
      <c r="GB38" s="262"/>
      <c r="GC38" s="262"/>
      <c r="GD38" s="262"/>
      <c r="GE38" s="262"/>
      <c r="GF38" s="262"/>
      <c r="GG38" s="262"/>
      <c r="GH38" s="262"/>
      <c r="GI38" s="262"/>
      <c r="GJ38" s="262"/>
      <c r="GK38" s="262"/>
      <c r="GL38" s="262"/>
      <c r="GM38" s="262"/>
      <c r="GN38" s="262"/>
      <c r="GO38" s="262"/>
      <c r="GP38" s="262"/>
      <c r="GQ38" s="262"/>
      <c r="GR38" s="262"/>
      <c r="GS38" s="262"/>
      <c r="GT38" s="262"/>
      <c r="GU38" s="262"/>
      <c r="GV38" s="262"/>
      <c r="GW38" s="262"/>
      <c r="GX38" s="262"/>
      <c r="GY38" s="262"/>
      <c r="GZ38" s="262"/>
      <c r="HA38" s="262"/>
      <c r="HB38" s="262"/>
      <c r="HC38" s="262"/>
      <c r="HD38" s="262"/>
      <c r="HE38" s="262"/>
      <c r="HF38" s="262"/>
      <c r="HG38" s="262"/>
      <c r="HH38" s="262"/>
      <c r="HI38" s="262"/>
      <c r="HJ38" s="262"/>
      <c r="HK38" s="262"/>
      <c r="HL38" s="262"/>
      <c r="HM38" s="262"/>
      <c r="HN38" s="262"/>
      <c r="HO38" s="262"/>
      <c r="HP38" s="262"/>
      <c r="HQ38" s="262"/>
      <c r="HR38" s="262"/>
      <c r="HS38" s="262"/>
      <c r="HT38" s="262"/>
      <c r="HU38" s="262"/>
      <c r="HV38" s="262"/>
      <c r="HW38" s="262"/>
      <c r="HX38" s="262"/>
      <c r="HY38" s="262"/>
      <c r="HZ38" s="262"/>
      <c r="IA38" s="262"/>
      <c r="IB38" s="262"/>
      <c r="IC38" s="262"/>
      <c r="ID38" s="262"/>
      <c r="IE38" s="262"/>
      <c r="IF38" s="262"/>
      <c r="IG38" s="262"/>
      <c r="IH38" s="262"/>
      <c r="II38" s="262"/>
      <c r="IJ38" s="262"/>
      <c r="IK38" s="262"/>
      <c r="IL38" s="262"/>
      <c r="IM38" s="262"/>
      <c r="IN38" s="262"/>
      <c r="IO38" s="262"/>
      <c r="IP38" s="262"/>
      <c r="IQ38" s="262"/>
      <c r="IR38" s="262"/>
      <c r="IS38" s="262"/>
      <c r="IT38" s="262"/>
      <c r="IU38" s="262"/>
      <c r="IV38" s="262"/>
      <c r="IW38" s="262"/>
      <c r="IX38" s="262"/>
      <c r="IY38" s="262"/>
      <c r="IZ38" s="262"/>
      <c r="JA38" s="262"/>
      <c r="JB38" s="262"/>
    </row>
    <row r="39" spans="1:262" s="275" customFormat="1" ht="13.5" customHeight="1">
      <c r="A39" s="260" t="s">
        <v>304</v>
      </c>
      <c r="B39" s="261" t="s">
        <v>1330</v>
      </c>
      <c r="C39" s="251"/>
      <c r="D39" s="262"/>
      <c r="E39" s="263" t="s">
        <v>292</v>
      </c>
      <c r="F39" s="264" t="s">
        <v>292</v>
      </c>
      <c r="G39" s="264" t="s">
        <v>292</v>
      </c>
      <c r="H39" s="261" t="s">
        <v>292</v>
      </c>
      <c r="I39" s="264" t="s">
        <v>292</v>
      </c>
      <c r="J39" s="264" t="s">
        <v>292</v>
      </c>
      <c r="K39" s="263"/>
      <c r="L39" s="264"/>
      <c r="M39" s="265"/>
      <c r="N39" s="261"/>
      <c r="O39" s="264"/>
      <c r="P39" s="266"/>
      <c r="Q39" s="263"/>
      <c r="R39" s="265"/>
      <c r="S39" s="265"/>
      <c r="T39" s="262"/>
      <c r="U39" s="265"/>
      <c r="V39" s="265"/>
      <c r="W39" s="251" t="s">
        <v>292</v>
      </c>
      <c r="X39" s="262"/>
      <c r="Y39" s="263">
        <v>8480</v>
      </c>
      <c r="Z39" s="264">
        <v>1E-3</v>
      </c>
      <c r="AA39" s="264">
        <v>1E-3</v>
      </c>
      <c r="AB39" s="261">
        <v>0</v>
      </c>
      <c r="AC39" s="264">
        <v>0</v>
      </c>
      <c r="AD39" s="264">
        <v>0</v>
      </c>
      <c r="AE39" s="263"/>
      <c r="AF39" s="265"/>
      <c r="AG39" s="265"/>
      <c r="AH39" s="268"/>
      <c r="AI39" s="265"/>
      <c r="AJ39" s="265"/>
      <c r="AK39" s="263"/>
      <c r="AL39" s="262"/>
      <c r="AM39" s="265"/>
      <c r="AN39" s="262"/>
      <c r="AO39" s="265"/>
      <c r="AP39" s="265"/>
      <c r="AQ39" s="251" t="s">
        <v>292</v>
      </c>
      <c r="AR39" s="262"/>
      <c r="AS39" s="263" t="s">
        <v>292</v>
      </c>
      <c r="AT39" s="265" t="s">
        <v>292</v>
      </c>
      <c r="AU39" s="265" t="s">
        <v>292</v>
      </c>
      <c r="AV39" s="261" t="s">
        <v>292</v>
      </c>
      <c r="AW39" s="265" t="s">
        <v>292</v>
      </c>
      <c r="AX39" s="265" t="s">
        <v>292</v>
      </c>
      <c r="AY39" s="263"/>
      <c r="AZ39" s="265"/>
      <c r="BA39" s="265"/>
      <c r="BB39" s="268"/>
      <c r="BC39" s="265"/>
      <c r="BD39" s="265"/>
      <c r="BE39" s="263"/>
      <c r="BF39" s="265"/>
      <c r="BG39" s="265"/>
      <c r="BH39" s="262"/>
      <c r="BI39" s="265"/>
      <c r="BJ39" s="265"/>
      <c r="BK39" s="251" t="s">
        <v>292</v>
      </c>
      <c r="BL39" s="262"/>
      <c r="BM39" s="263" t="s">
        <v>292</v>
      </c>
      <c r="BN39" s="264" t="s">
        <v>292</v>
      </c>
      <c r="BO39" s="264" t="s">
        <v>292</v>
      </c>
      <c r="BP39" s="261" t="s">
        <v>292</v>
      </c>
      <c r="BQ39" s="264" t="s">
        <v>292</v>
      </c>
      <c r="BR39" s="264" t="s">
        <v>292</v>
      </c>
      <c r="BS39" s="237"/>
      <c r="BT39" s="265"/>
      <c r="BU39" s="265"/>
      <c r="BV39" s="268"/>
      <c r="BW39" s="265"/>
      <c r="BX39" s="265"/>
      <c r="BY39" s="263"/>
      <c r="BZ39" s="265"/>
      <c r="CA39" s="265"/>
      <c r="CB39" s="262"/>
      <c r="CC39" s="265"/>
      <c r="CD39" s="265"/>
      <c r="CE39" s="263" t="s">
        <v>292</v>
      </c>
      <c r="CF39" s="262"/>
      <c r="CG39" s="263" t="s">
        <v>292</v>
      </c>
      <c r="CH39" s="264" t="s">
        <v>292</v>
      </c>
      <c r="CI39" s="264" t="s">
        <v>292</v>
      </c>
      <c r="CJ39" s="261" t="s">
        <v>292</v>
      </c>
      <c r="CK39" s="264" t="s">
        <v>292</v>
      </c>
      <c r="CL39" s="264" t="s">
        <v>292</v>
      </c>
      <c r="CM39" s="263"/>
      <c r="CN39" s="265"/>
      <c r="CO39" s="265"/>
      <c r="CP39" s="268"/>
      <c r="CQ39" s="265"/>
      <c r="CR39" s="265"/>
      <c r="CS39" s="263"/>
      <c r="CT39" s="265"/>
      <c r="CU39" s="265"/>
      <c r="CV39" s="262"/>
      <c r="CW39" s="265"/>
      <c r="CX39" s="265"/>
      <c r="CY39" s="251"/>
      <c r="CZ39" s="262"/>
      <c r="DA39" s="263"/>
      <c r="DB39" s="264"/>
      <c r="DC39" s="264"/>
      <c r="DD39" s="261"/>
      <c r="DE39" s="264"/>
      <c r="DF39" s="264"/>
      <c r="DG39" s="263"/>
      <c r="DH39" s="265"/>
      <c r="DI39" s="265"/>
      <c r="DJ39" s="268"/>
      <c r="DK39" s="265"/>
      <c r="DL39" s="265"/>
      <c r="DM39" s="263"/>
      <c r="DN39" s="265"/>
      <c r="DO39" s="265"/>
      <c r="DP39" s="262"/>
      <c r="DQ39" s="265"/>
      <c r="DR39" s="265"/>
      <c r="DS39" s="251"/>
      <c r="DT39" s="262"/>
      <c r="DU39" s="263"/>
      <c r="DV39" s="264"/>
      <c r="DW39" s="264"/>
      <c r="DX39" s="261"/>
      <c r="DY39" s="264"/>
      <c r="DZ39" s="264"/>
      <c r="EA39" s="263"/>
      <c r="EB39" s="262"/>
      <c r="EC39" s="273"/>
      <c r="ED39" s="262"/>
      <c r="EE39" s="262"/>
      <c r="EF39" s="266"/>
      <c r="EG39" s="263"/>
      <c r="EH39" s="265"/>
      <c r="EI39" s="265"/>
      <c r="EJ39" s="262"/>
      <c r="EK39" s="265"/>
      <c r="EL39" s="265"/>
      <c r="EM39" s="251"/>
      <c r="EN39" s="262"/>
      <c r="EO39" s="263"/>
      <c r="EP39" s="264"/>
      <c r="EQ39" s="264"/>
      <c r="ER39" s="261"/>
      <c r="ES39" s="264"/>
      <c r="ET39" s="264"/>
      <c r="EU39" s="263"/>
      <c r="EV39" s="265"/>
      <c r="EW39" s="265"/>
      <c r="EX39" s="262"/>
      <c r="EY39" s="262"/>
      <c r="EZ39" s="266"/>
      <c r="FA39" s="263"/>
      <c r="FB39" s="265"/>
      <c r="FC39" s="265"/>
      <c r="FD39" s="262"/>
      <c r="FE39" s="265"/>
      <c r="FF39" s="265"/>
      <c r="FG39" s="251"/>
      <c r="FH39" s="262"/>
      <c r="FI39" s="263"/>
      <c r="FJ39" s="264"/>
      <c r="FK39" s="264"/>
      <c r="FL39" s="261"/>
      <c r="FM39" s="264"/>
      <c r="FN39" s="264"/>
      <c r="FO39" s="263"/>
      <c r="FP39" s="265"/>
      <c r="FQ39" s="265"/>
      <c r="FR39" s="262"/>
      <c r="FS39" s="262"/>
      <c r="FT39" s="266"/>
      <c r="FU39" s="263"/>
      <c r="FV39" s="265"/>
      <c r="FW39" s="265"/>
      <c r="FX39" s="262"/>
      <c r="FY39" s="265"/>
      <c r="FZ39" s="265"/>
      <c r="GA39" s="231"/>
      <c r="GB39" s="277"/>
      <c r="GC39" s="277"/>
      <c r="GD39" s="278"/>
      <c r="GE39" s="261"/>
      <c r="GF39" s="279"/>
      <c r="GG39" s="278"/>
      <c r="GH39" s="261"/>
      <c r="GI39" s="280"/>
      <c r="GJ39" s="261"/>
      <c r="GK39" s="261"/>
      <c r="GL39" s="261"/>
      <c r="GM39" s="261"/>
      <c r="GN39" s="281"/>
      <c r="GO39" s="261"/>
      <c r="GP39" s="261"/>
      <c r="GQ39" s="261"/>
      <c r="GR39" s="261"/>
      <c r="GS39" s="261"/>
      <c r="GT39" s="261"/>
      <c r="GU39" s="231"/>
      <c r="GV39" s="277"/>
      <c r="GW39" s="277"/>
      <c r="GX39" s="278"/>
      <c r="GY39" s="261"/>
      <c r="GZ39" s="279"/>
      <c r="HA39" s="278"/>
      <c r="HB39" s="261"/>
      <c r="HC39" s="280"/>
      <c r="HD39" s="261"/>
      <c r="HE39" s="261"/>
      <c r="HF39" s="261"/>
      <c r="HG39" s="261"/>
      <c r="HH39" s="281"/>
      <c r="HI39" s="261"/>
      <c r="HJ39" s="261"/>
      <c r="HK39" s="261"/>
      <c r="HL39" s="261"/>
      <c r="HM39" s="261"/>
      <c r="HN39" s="261"/>
      <c r="HO39" s="231"/>
      <c r="HP39" s="277"/>
      <c r="HQ39" s="277"/>
      <c r="HR39" s="278"/>
      <c r="HS39" s="261"/>
      <c r="HT39" s="279"/>
      <c r="HU39" s="278"/>
      <c r="HV39" s="261"/>
      <c r="HW39" s="280"/>
      <c r="HX39" s="261"/>
      <c r="HY39" s="261"/>
      <c r="HZ39" s="261"/>
      <c r="IA39" s="261"/>
      <c r="IB39" s="281"/>
      <c r="IC39" s="261"/>
      <c r="ID39" s="261"/>
      <c r="IE39" s="261"/>
      <c r="IF39" s="261"/>
      <c r="IG39" s="261"/>
      <c r="IH39" s="261"/>
      <c r="II39" s="231"/>
      <c r="IJ39" s="277"/>
      <c r="IK39" s="277"/>
      <c r="IL39" s="278"/>
      <c r="IM39" s="261"/>
      <c r="IN39" s="279"/>
      <c r="IO39" s="278"/>
      <c r="IP39" s="261"/>
      <c r="IQ39" s="280"/>
      <c r="IR39" s="261"/>
      <c r="IS39" s="261"/>
      <c r="IT39" s="261"/>
      <c r="IU39" s="261"/>
      <c r="IV39" s="281"/>
      <c r="IW39" s="261"/>
      <c r="IX39" s="261"/>
      <c r="IY39" s="261"/>
      <c r="IZ39" s="261"/>
      <c r="JA39" s="261"/>
      <c r="JB39" s="261"/>
    </row>
    <row r="40" spans="1:262" s="275" customFormat="1" ht="13.5" customHeight="1">
      <c r="A40" s="260" t="s">
        <v>326</v>
      </c>
      <c r="B40" s="261" t="s">
        <v>1331</v>
      </c>
      <c r="C40" s="251"/>
      <c r="D40" s="262"/>
      <c r="E40" s="263" t="s">
        <v>292</v>
      </c>
      <c r="F40" s="264" t="s">
        <v>292</v>
      </c>
      <c r="G40" s="265" t="s">
        <v>292</v>
      </c>
      <c r="H40" s="261" t="s">
        <v>292</v>
      </c>
      <c r="I40" s="264" t="s">
        <v>292</v>
      </c>
      <c r="J40" s="265" t="s">
        <v>292</v>
      </c>
      <c r="K40" s="263"/>
      <c r="L40" s="264"/>
      <c r="M40" s="265"/>
      <c r="N40" s="261"/>
      <c r="O40" s="264"/>
      <c r="P40" s="266"/>
      <c r="Q40" s="263"/>
      <c r="R40" s="265"/>
      <c r="S40" s="265"/>
      <c r="T40" s="262"/>
      <c r="U40" s="265"/>
      <c r="V40" s="265"/>
      <c r="W40" s="251" t="s">
        <v>1338</v>
      </c>
      <c r="X40" s="262"/>
      <c r="Y40" s="263">
        <v>6462</v>
      </c>
      <c r="Z40" s="264">
        <v>1E-3</v>
      </c>
      <c r="AA40" s="264">
        <v>1E-3</v>
      </c>
      <c r="AB40" s="261">
        <v>0</v>
      </c>
      <c r="AC40" s="264">
        <v>0</v>
      </c>
      <c r="AD40" s="264">
        <v>0</v>
      </c>
      <c r="AE40" s="263"/>
      <c r="AF40" s="265"/>
      <c r="AG40" s="265"/>
      <c r="AH40" s="268"/>
      <c r="AI40" s="265"/>
      <c r="AJ40" s="265"/>
      <c r="AK40" s="263"/>
      <c r="AL40" s="262"/>
      <c r="AM40" s="265"/>
      <c r="AN40" s="262"/>
      <c r="AO40" s="265"/>
      <c r="AP40" s="265"/>
      <c r="AQ40" s="251" t="s">
        <v>292</v>
      </c>
      <c r="AR40" s="262"/>
      <c r="AS40" s="263" t="s">
        <v>292</v>
      </c>
      <c r="AT40" s="265" t="s">
        <v>292</v>
      </c>
      <c r="AU40" s="265" t="s">
        <v>292</v>
      </c>
      <c r="AV40" s="261" t="s">
        <v>292</v>
      </c>
      <c r="AW40" s="265" t="s">
        <v>292</v>
      </c>
      <c r="AX40" s="265" t="s">
        <v>292</v>
      </c>
      <c r="AY40" s="263"/>
      <c r="AZ40" s="265"/>
      <c r="BA40" s="265"/>
      <c r="BB40" s="268"/>
      <c r="BC40" s="265"/>
      <c r="BD40" s="265"/>
      <c r="BE40" s="263"/>
      <c r="BF40" s="265"/>
      <c r="BG40" s="265"/>
      <c r="BH40" s="262"/>
      <c r="BI40" s="265"/>
      <c r="BJ40" s="265"/>
      <c r="BK40" s="251" t="s">
        <v>292</v>
      </c>
      <c r="BL40" s="262"/>
      <c r="BM40" s="263" t="s">
        <v>292</v>
      </c>
      <c r="BN40" s="264" t="s">
        <v>292</v>
      </c>
      <c r="BO40" s="264" t="s">
        <v>292</v>
      </c>
      <c r="BP40" s="261" t="s">
        <v>292</v>
      </c>
      <c r="BQ40" s="264" t="s">
        <v>292</v>
      </c>
      <c r="BR40" s="264" t="s">
        <v>292</v>
      </c>
      <c r="BS40" s="237"/>
      <c r="BT40" s="265"/>
      <c r="BU40" s="265"/>
      <c r="BV40" s="268"/>
      <c r="BW40" s="265"/>
      <c r="BX40" s="265"/>
      <c r="BY40" s="263"/>
      <c r="BZ40" s="265"/>
      <c r="CA40" s="265"/>
      <c r="CB40" s="262"/>
      <c r="CC40" s="265"/>
      <c r="CD40" s="265"/>
      <c r="CE40" s="263" t="s">
        <v>292</v>
      </c>
      <c r="CF40" s="262"/>
      <c r="CG40" s="263" t="s">
        <v>292</v>
      </c>
      <c r="CH40" s="264" t="s">
        <v>292</v>
      </c>
      <c r="CI40" s="264" t="s">
        <v>292</v>
      </c>
      <c r="CJ40" s="261" t="s">
        <v>292</v>
      </c>
      <c r="CK40" s="264" t="s">
        <v>292</v>
      </c>
      <c r="CL40" s="264" t="s">
        <v>292</v>
      </c>
      <c r="CM40" s="263"/>
      <c r="CN40" s="265"/>
      <c r="CO40" s="265"/>
      <c r="CP40" s="268"/>
      <c r="CQ40" s="265"/>
      <c r="CR40" s="265"/>
      <c r="CS40" s="263"/>
      <c r="CT40" s="265"/>
      <c r="CU40" s="265"/>
      <c r="CV40" s="262"/>
      <c r="CW40" s="265"/>
      <c r="CX40" s="265"/>
      <c r="CY40" s="251"/>
      <c r="CZ40" s="262"/>
      <c r="DA40" s="263"/>
      <c r="DB40" s="264"/>
      <c r="DC40" s="264"/>
      <c r="DD40" s="261"/>
      <c r="DE40" s="264"/>
      <c r="DF40" s="264"/>
      <c r="DG40" s="263"/>
      <c r="DH40" s="265"/>
      <c r="DI40" s="265"/>
      <c r="DJ40" s="268"/>
      <c r="DK40" s="265"/>
      <c r="DL40" s="265"/>
      <c r="DM40" s="263"/>
      <c r="DN40" s="265"/>
      <c r="DO40" s="265"/>
      <c r="DP40" s="262"/>
      <c r="DQ40" s="265"/>
      <c r="DR40" s="265"/>
      <c r="DS40" s="251"/>
      <c r="DT40" s="262"/>
      <c r="DU40" s="263"/>
      <c r="DV40" s="264"/>
      <c r="DW40" s="264"/>
      <c r="DX40" s="261"/>
      <c r="DY40" s="264"/>
      <c r="DZ40" s="264"/>
      <c r="EA40" s="263"/>
      <c r="EB40" s="262"/>
      <c r="EC40" s="273"/>
      <c r="ED40" s="262"/>
      <c r="EE40" s="262"/>
      <c r="EF40" s="266"/>
      <c r="EG40" s="263"/>
      <c r="EH40" s="265"/>
      <c r="EI40" s="265"/>
      <c r="EJ40" s="262"/>
      <c r="EK40" s="265"/>
      <c r="EL40" s="265"/>
      <c r="EM40" s="251"/>
      <c r="EN40" s="262"/>
      <c r="EO40" s="263"/>
      <c r="EP40" s="264"/>
      <c r="EQ40" s="264"/>
      <c r="ER40" s="261"/>
      <c r="ES40" s="264"/>
      <c r="ET40" s="264"/>
      <c r="EU40" s="263"/>
      <c r="EV40" s="265"/>
      <c r="EW40" s="265"/>
      <c r="EX40" s="262"/>
      <c r="EY40" s="262"/>
      <c r="EZ40" s="266"/>
      <c r="FA40" s="263"/>
      <c r="FB40" s="265"/>
      <c r="FC40" s="265"/>
      <c r="FD40" s="262"/>
      <c r="FE40" s="265"/>
      <c r="FF40" s="265"/>
      <c r="FG40" s="251"/>
      <c r="FH40" s="262"/>
      <c r="FI40" s="263"/>
      <c r="FJ40" s="264"/>
      <c r="FK40" s="264"/>
      <c r="FL40" s="261"/>
      <c r="FM40" s="264"/>
      <c r="FN40" s="264"/>
      <c r="FO40" s="263"/>
      <c r="FP40" s="265"/>
      <c r="FQ40" s="265"/>
      <c r="FR40" s="262"/>
      <c r="FS40" s="262"/>
      <c r="FT40" s="266"/>
      <c r="FU40" s="263"/>
      <c r="FV40" s="265"/>
      <c r="FW40" s="265"/>
      <c r="FX40" s="262"/>
      <c r="FY40" s="265"/>
      <c r="FZ40" s="265"/>
      <c r="GA40" s="231"/>
      <c r="GB40" s="277"/>
      <c r="GC40" s="277"/>
      <c r="GD40" s="278"/>
      <c r="GE40" s="261"/>
      <c r="GF40" s="279"/>
      <c r="GG40" s="278"/>
      <c r="GH40" s="261"/>
      <c r="GI40" s="280"/>
      <c r="GJ40" s="261"/>
      <c r="GK40" s="261"/>
      <c r="GL40" s="261"/>
      <c r="GM40" s="261"/>
      <c r="GN40" s="281"/>
      <c r="GO40" s="261"/>
      <c r="GP40" s="261"/>
      <c r="GQ40" s="261"/>
      <c r="GR40" s="261"/>
      <c r="GS40" s="261"/>
      <c r="GT40" s="261"/>
      <c r="GU40" s="231"/>
      <c r="GV40" s="277"/>
      <c r="GW40" s="277"/>
      <c r="GX40" s="278"/>
      <c r="GY40" s="261"/>
      <c r="GZ40" s="279"/>
      <c r="HA40" s="278"/>
      <c r="HB40" s="261"/>
      <c r="HC40" s="280"/>
      <c r="HD40" s="261"/>
      <c r="HE40" s="261"/>
      <c r="HF40" s="261"/>
      <c r="HG40" s="261"/>
      <c r="HH40" s="281"/>
      <c r="HI40" s="261"/>
      <c r="HJ40" s="261"/>
      <c r="HK40" s="261"/>
      <c r="HL40" s="261"/>
      <c r="HM40" s="261"/>
      <c r="HN40" s="261"/>
      <c r="HO40" s="231"/>
      <c r="HP40" s="277"/>
      <c r="HQ40" s="277"/>
      <c r="HR40" s="278"/>
      <c r="HS40" s="261"/>
      <c r="HT40" s="279"/>
      <c r="HU40" s="278"/>
      <c r="HV40" s="261"/>
      <c r="HW40" s="280"/>
      <c r="HX40" s="261"/>
      <c r="HY40" s="261"/>
      <c r="HZ40" s="261"/>
      <c r="IA40" s="261"/>
      <c r="IB40" s="281"/>
      <c r="IC40" s="261"/>
      <c r="ID40" s="261"/>
      <c r="IE40" s="261"/>
      <c r="IF40" s="261"/>
      <c r="IG40" s="261"/>
      <c r="IH40" s="261"/>
      <c r="II40" s="231"/>
      <c r="IJ40" s="277"/>
      <c r="IK40" s="277"/>
      <c r="IL40" s="278"/>
      <c r="IM40" s="261"/>
      <c r="IN40" s="279"/>
      <c r="IO40" s="278"/>
      <c r="IP40" s="261"/>
      <c r="IQ40" s="280"/>
      <c r="IR40" s="261"/>
      <c r="IS40" s="261"/>
      <c r="IT40" s="261"/>
      <c r="IU40" s="261"/>
      <c r="IV40" s="281"/>
      <c r="IW40" s="261"/>
      <c r="IX40" s="261"/>
      <c r="IY40" s="261"/>
      <c r="IZ40" s="261"/>
      <c r="JA40" s="261"/>
      <c r="JB40" s="261"/>
    </row>
    <row r="41" spans="1:262" s="275" customFormat="1" ht="13.5" customHeight="1">
      <c r="A41" s="260" t="s">
        <v>316</v>
      </c>
      <c r="B41" s="261" t="s">
        <v>1332</v>
      </c>
      <c r="C41" s="251"/>
      <c r="D41" s="262"/>
      <c r="E41" s="263" t="s">
        <v>292</v>
      </c>
      <c r="F41" s="264" t="s">
        <v>292</v>
      </c>
      <c r="G41" s="265" t="s">
        <v>292</v>
      </c>
      <c r="H41" s="261" t="s">
        <v>292</v>
      </c>
      <c r="I41" s="264" t="s">
        <v>292</v>
      </c>
      <c r="J41" s="265" t="s">
        <v>292</v>
      </c>
      <c r="K41" s="263"/>
      <c r="L41" s="264"/>
      <c r="M41" s="265"/>
      <c r="N41" s="261"/>
      <c r="O41" s="264"/>
      <c r="P41" s="266"/>
      <c r="Q41" s="263"/>
      <c r="R41" s="265"/>
      <c r="S41" s="265"/>
      <c r="T41" s="262"/>
      <c r="U41" s="265"/>
      <c r="V41" s="265"/>
      <c r="W41" s="251" t="s">
        <v>292</v>
      </c>
      <c r="X41" s="262"/>
      <c r="Y41" s="263">
        <v>5314</v>
      </c>
      <c r="Z41" s="264">
        <v>1E-3</v>
      </c>
      <c r="AA41" s="264">
        <v>1E-3</v>
      </c>
      <c r="AB41" s="261">
        <v>0</v>
      </c>
      <c r="AC41" s="264">
        <v>0</v>
      </c>
      <c r="AD41" s="264">
        <v>0</v>
      </c>
      <c r="AE41" s="263"/>
      <c r="AF41" s="265"/>
      <c r="AG41" s="265"/>
      <c r="AH41" s="268"/>
      <c r="AI41" s="265"/>
      <c r="AJ41" s="265"/>
      <c r="AK41" s="263"/>
      <c r="AL41" s="262"/>
      <c r="AM41" s="265"/>
      <c r="AN41" s="262"/>
      <c r="AO41" s="265"/>
      <c r="AP41" s="265"/>
      <c r="AQ41" s="251" t="s">
        <v>292</v>
      </c>
      <c r="AR41" s="262"/>
      <c r="AS41" s="263" t="s">
        <v>292</v>
      </c>
      <c r="AT41" s="265" t="s">
        <v>292</v>
      </c>
      <c r="AU41" s="265" t="s">
        <v>292</v>
      </c>
      <c r="AV41" s="261" t="s">
        <v>292</v>
      </c>
      <c r="AW41" s="265" t="s">
        <v>292</v>
      </c>
      <c r="AX41" s="265" t="s">
        <v>292</v>
      </c>
      <c r="AY41" s="263"/>
      <c r="AZ41" s="265"/>
      <c r="BA41" s="265"/>
      <c r="BB41" s="268"/>
      <c r="BC41" s="265"/>
      <c r="BD41" s="265"/>
      <c r="BE41" s="263"/>
      <c r="BF41" s="265"/>
      <c r="BG41" s="265"/>
      <c r="BH41" s="262"/>
      <c r="BI41" s="265"/>
      <c r="BJ41" s="265"/>
      <c r="BK41" s="251" t="s">
        <v>292</v>
      </c>
      <c r="BL41" s="262"/>
      <c r="BM41" s="263" t="s">
        <v>292</v>
      </c>
      <c r="BN41" s="264" t="s">
        <v>292</v>
      </c>
      <c r="BO41" s="264" t="s">
        <v>292</v>
      </c>
      <c r="BP41" s="261" t="s">
        <v>292</v>
      </c>
      <c r="BQ41" s="264" t="s">
        <v>292</v>
      </c>
      <c r="BR41" s="264" t="s">
        <v>292</v>
      </c>
      <c r="BS41" s="237"/>
      <c r="BT41" s="265"/>
      <c r="BU41" s="265"/>
      <c r="BV41" s="268"/>
      <c r="BW41" s="265"/>
      <c r="BX41" s="265"/>
      <c r="BY41" s="263"/>
      <c r="BZ41" s="265"/>
      <c r="CA41" s="265"/>
      <c r="CB41" s="262"/>
      <c r="CC41" s="265"/>
      <c r="CD41" s="265"/>
      <c r="CE41" s="263" t="s">
        <v>292</v>
      </c>
      <c r="CF41" s="262"/>
      <c r="CG41" s="263" t="s">
        <v>292</v>
      </c>
      <c r="CH41" s="264" t="s">
        <v>292</v>
      </c>
      <c r="CI41" s="264" t="s">
        <v>292</v>
      </c>
      <c r="CJ41" s="261" t="s">
        <v>292</v>
      </c>
      <c r="CK41" s="264" t="s">
        <v>292</v>
      </c>
      <c r="CL41" s="264" t="s">
        <v>292</v>
      </c>
      <c r="CM41" s="263"/>
      <c r="CN41" s="265"/>
      <c r="CO41" s="265"/>
      <c r="CP41" s="268"/>
      <c r="CQ41" s="265"/>
      <c r="CR41" s="265"/>
      <c r="CS41" s="263"/>
      <c r="CT41" s="265"/>
      <c r="CU41" s="265"/>
      <c r="CV41" s="262"/>
      <c r="CW41" s="265"/>
      <c r="CX41" s="265"/>
      <c r="CY41" s="251"/>
      <c r="CZ41" s="262"/>
      <c r="DA41" s="263"/>
      <c r="DB41" s="264"/>
      <c r="DC41" s="264"/>
      <c r="DD41" s="261"/>
      <c r="DE41" s="264"/>
      <c r="DF41" s="264"/>
      <c r="DG41" s="263"/>
      <c r="DH41" s="265"/>
      <c r="DI41" s="265"/>
      <c r="DJ41" s="268"/>
      <c r="DK41" s="265"/>
      <c r="DL41" s="265"/>
      <c r="DM41" s="263"/>
      <c r="DN41" s="265"/>
      <c r="DO41" s="265"/>
      <c r="DP41" s="262"/>
      <c r="DQ41" s="265"/>
      <c r="DR41" s="265"/>
      <c r="DS41" s="251"/>
      <c r="DT41" s="262"/>
      <c r="DU41" s="263"/>
      <c r="DV41" s="264"/>
      <c r="DW41" s="264"/>
      <c r="DX41" s="261"/>
      <c r="DY41" s="264"/>
      <c r="DZ41" s="264"/>
      <c r="EA41" s="263"/>
      <c r="EB41" s="262"/>
      <c r="EC41" s="273"/>
      <c r="ED41" s="262"/>
      <c r="EE41" s="262"/>
      <c r="EF41" s="266"/>
      <c r="EG41" s="263"/>
      <c r="EH41" s="265"/>
      <c r="EI41" s="265"/>
      <c r="EJ41" s="262"/>
      <c r="EK41" s="265"/>
      <c r="EL41" s="265"/>
      <c r="EM41" s="251"/>
      <c r="EN41" s="262"/>
      <c r="EO41" s="263"/>
      <c r="EP41" s="264"/>
      <c r="EQ41" s="264"/>
      <c r="ER41" s="261"/>
      <c r="ES41" s="264"/>
      <c r="ET41" s="264"/>
      <c r="EU41" s="263"/>
      <c r="EV41" s="265"/>
      <c r="EW41" s="265"/>
      <c r="EX41" s="262"/>
      <c r="EY41" s="262"/>
      <c r="EZ41" s="266"/>
      <c r="FA41" s="263"/>
      <c r="FB41" s="265"/>
      <c r="FC41" s="265"/>
      <c r="FD41" s="262"/>
      <c r="FE41" s="265"/>
      <c r="FF41" s="265"/>
      <c r="FG41" s="251"/>
      <c r="FH41" s="262"/>
      <c r="FI41" s="263"/>
      <c r="FJ41" s="264"/>
      <c r="FK41" s="264"/>
      <c r="FL41" s="261"/>
      <c r="FM41" s="264"/>
      <c r="FN41" s="264"/>
      <c r="FO41" s="263"/>
      <c r="FP41" s="265"/>
      <c r="FQ41" s="265"/>
      <c r="FR41" s="262"/>
      <c r="FS41" s="262"/>
      <c r="FT41" s="266"/>
      <c r="FU41" s="263"/>
      <c r="FV41" s="265"/>
      <c r="FW41" s="265"/>
      <c r="FX41" s="262"/>
      <c r="FY41" s="265"/>
      <c r="FZ41" s="265"/>
      <c r="GA41" s="231"/>
      <c r="GB41" s="277"/>
      <c r="GC41" s="277"/>
      <c r="GD41" s="278"/>
      <c r="GE41" s="261"/>
      <c r="GF41" s="279"/>
      <c r="GG41" s="278"/>
      <c r="GH41" s="261"/>
      <c r="GI41" s="280"/>
      <c r="GJ41" s="261"/>
      <c r="GK41" s="261"/>
      <c r="GL41" s="261"/>
      <c r="GM41" s="261"/>
      <c r="GN41" s="281"/>
      <c r="GO41" s="261"/>
      <c r="GP41" s="261"/>
      <c r="GQ41" s="261"/>
      <c r="GR41" s="261"/>
      <c r="GS41" s="261"/>
      <c r="GT41" s="261"/>
      <c r="GU41" s="231"/>
      <c r="GV41" s="277"/>
      <c r="GW41" s="277"/>
      <c r="GX41" s="278"/>
      <c r="GY41" s="261"/>
      <c r="GZ41" s="279"/>
      <c r="HA41" s="278"/>
      <c r="HB41" s="261"/>
      <c r="HC41" s="280"/>
      <c r="HD41" s="261"/>
      <c r="HE41" s="261"/>
      <c r="HF41" s="261"/>
      <c r="HG41" s="261"/>
      <c r="HH41" s="281"/>
      <c r="HI41" s="261"/>
      <c r="HJ41" s="261"/>
      <c r="HK41" s="261"/>
      <c r="HL41" s="261"/>
      <c r="HM41" s="261"/>
      <c r="HN41" s="261"/>
      <c r="HO41" s="231"/>
      <c r="HP41" s="277"/>
      <c r="HQ41" s="277"/>
      <c r="HR41" s="278"/>
      <c r="HS41" s="261"/>
      <c r="HT41" s="279"/>
      <c r="HU41" s="278"/>
      <c r="HV41" s="261"/>
      <c r="HW41" s="280"/>
      <c r="HX41" s="261"/>
      <c r="HY41" s="261"/>
      <c r="HZ41" s="261"/>
      <c r="IA41" s="261"/>
      <c r="IB41" s="281"/>
      <c r="IC41" s="261"/>
      <c r="ID41" s="261"/>
      <c r="IE41" s="261"/>
      <c r="IF41" s="261"/>
      <c r="IG41" s="261"/>
      <c r="IH41" s="261"/>
      <c r="II41" s="231"/>
      <c r="IJ41" s="277"/>
      <c r="IK41" s="277"/>
      <c r="IL41" s="278"/>
      <c r="IM41" s="261"/>
      <c r="IN41" s="279"/>
      <c r="IO41" s="278"/>
      <c r="IP41" s="261"/>
      <c r="IQ41" s="280"/>
      <c r="IR41" s="261"/>
      <c r="IS41" s="261"/>
      <c r="IT41" s="261"/>
      <c r="IU41" s="261"/>
      <c r="IV41" s="281"/>
      <c r="IW41" s="261"/>
      <c r="IX41" s="261"/>
      <c r="IY41" s="261"/>
      <c r="IZ41" s="261"/>
      <c r="JA41" s="261"/>
      <c r="JB41" s="261"/>
    </row>
    <row r="42" spans="1:262" s="275" customFormat="1" ht="13.5" customHeight="1">
      <c r="A42" s="260" t="s">
        <v>311</v>
      </c>
      <c r="B42" s="261" t="s">
        <v>1333</v>
      </c>
      <c r="C42" s="251"/>
      <c r="D42" s="262"/>
      <c r="E42" s="263" t="s">
        <v>292</v>
      </c>
      <c r="F42" s="264" t="s">
        <v>292</v>
      </c>
      <c r="G42" s="265" t="s">
        <v>292</v>
      </c>
      <c r="H42" s="261" t="s">
        <v>292</v>
      </c>
      <c r="I42" s="264" t="s">
        <v>292</v>
      </c>
      <c r="J42" s="265" t="s">
        <v>292</v>
      </c>
      <c r="K42" s="263"/>
      <c r="L42" s="264"/>
      <c r="M42" s="265"/>
      <c r="N42" s="261"/>
      <c r="O42" s="264"/>
      <c r="P42" s="266"/>
      <c r="Q42" s="263"/>
      <c r="R42" s="265"/>
      <c r="S42" s="265"/>
      <c r="T42" s="262"/>
      <c r="U42" s="265"/>
      <c r="V42" s="265"/>
      <c r="W42" s="251" t="s">
        <v>292</v>
      </c>
      <c r="X42" s="262"/>
      <c r="Y42" s="263">
        <v>5243</v>
      </c>
      <c r="Z42" s="264">
        <v>1E-3</v>
      </c>
      <c r="AA42" s="264">
        <v>1E-3</v>
      </c>
      <c r="AB42" s="261">
        <v>0</v>
      </c>
      <c r="AC42" s="264">
        <v>0</v>
      </c>
      <c r="AD42" s="264">
        <v>0</v>
      </c>
      <c r="AE42" s="263"/>
      <c r="AF42" s="265"/>
      <c r="AG42" s="265"/>
      <c r="AH42" s="268"/>
      <c r="AI42" s="265"/>
      <c r="AJ42" s="265"/>
      <c r="AK42" s="263"/>
      <c r="AL42" s="262"/>
      <c r="AM42" s="265"/>
      <c r="AN42" s="262"/>
      <c r="AO42" s="265"/>
      <c r="AP42" s="265"/>
      <c r="AQ42" s="251" t="s">
        <v>292</v>
      </c>
      <c r="AR42" s="262"/>
      <c r="AS42" s="263" t="s">
        <v>292</v>
      </c>
      <c r="AT42" s="265" t="s">
        <v>292</v>
      </c>
      <c r="AU42" s="265" t="s">
        <v>292</v>
      </c>
      <c r="AV42" s="261" t="s">
        <v>292</v>
      </c>
      <c r="AW42" s="265" t="s">
        <v>292</v>
      </c>
      <c r="AX42" s="265" t="s">
        <v>292</v>
      </c>
      <c r="AY42" s="263"/>
      <c r="AZ42" s="265"/>
      <c r="BA42" s="265"/>
      <c r="BB42" s="268"/>
      <c r="BC42" s="265"/>
      <c r="BD42" s="265"/>
      <c r="BE42" s="263"/>
      <c r="BF42" s="265"/>
      <c r="BG42" s="265"/>
      <c r="BH42" s="262"/>
      <c r="BI42" s="265"/>
      <c r="BJ42" s="265"/>
      <c r="BK42" s="251" t="s">
        <v>292</v>
      </c>
      <c r="BL42" s="262"/>
      <c r="BM42" s="263" t="s">
        <v>292</v>
      </c>
      <c r="BN42" s="264" t="s">
        <v>292</v>
      </c>
      <c r="BO42" s="264" t="s">
        <v>292</v>
      </c>
      <c r="BP42" s="261" t="s">
        <v>292</v>
      </c>
      <c r="BQ42" s="264" t="s">
        <v>292</v>
      </c>
      <c r="BR42" s="264" t="s">
        <v>292</v>
      </c>
      <c r="BS42" s="237"/>
      <c r="BT42" s="265"/>
      <c r="BU42" s="265"/>
      <c r="BV42" s="268"/>
      <c r="BW42" s="265"/>
      <c r="BX42" s="265"/>
      <c r="BY42" s="263"/>
      <c r="BZ42" s="265"/>
      <c r="CA42" s="265"/>
      <c r="CB42" s="262"/>
      <c r="CC42" s="265"/>
      <c r="CD42" s="265"/>
      <c r="CE42" s="263" t="s">
        <v>292</v>
      </c>
      <c r="CF42" s="262"/>
      <c r="CG42" s="263" t="s">
        <v>292</v>
      </c>
      <c r="CH42" s="264" t="s">
        <v>292</v>
      </c>
      <c r="CI42" s="264" t="s">
        <v>292</v>
      </c>
      <c r="CJ42" s="261" t="s">
        <v>292</v>
      </c>
      <c r="CK42" s="264" t="s">
        <v>292</v>
      </c>
      <c r="CL42" s="264" t="s">
        <v>292</v>
      </c>
      <c r="CM42" s="263"/>
      <c r="CN42" s="265"/>
      <c r="CO42" s="265"/>
      <c r="CP42" s="268"/>
      <c r="CQ42" s="265"/>
      <c r="CR42" s="265"/>
      <c r="CS42" s="263"/>
      <c r="CT42" s="265"/>
      <c r="CU42" s="265"/>
      <c r="CV42" s="262"/>
      <c r="CW42" s="265"/>
      <c r="CX42" s="265"/>
      <c r="CY42" s="251"/>
      <c r="CZ42" s="262"/>
      <c r="DA42" s="263"/>
      <c r="DB42" s="264"/>
      <c r="DC42" s="264"/>
      <c r="DD42" s="261"/>
      <c r="DE42" s="264"/>
      <c r="DF42" s="264"/>
      <c r="DG42" s="263"/>
      <c r="DH42" s="265"/>
      <c r="DI42" s="265"/>
      <c r="DJ42" s="262"/>
      <c r="DK42" s="262"/>
      <c r="DL42" s="266"/>
      <c r="DM42" s="263"/>
      <c r="DN42" s="265"/>
      <c r="DO42" s="265"/>
      <c r="DP42" s="262"/>
      <c r="DQ42" s="265"/>
      <c r="DR42" s="265"/>
      <c r="DS42" s="251"/>
      <c r="DT42" s="262"/>
      <c r="DU42" s="263"/>
      <c r="DV42" s="264"/>
      <c r="DW42" s="264"/>
      <c r="DX42" s="261"/>
      <c r="DY42" s="264"/>
      <c r="DZ42" s="264"/>
      <c r="EA42" s="263"/>
      <c r="EB42" s="262"/>
      <c r="EC42" s="273"/>
      <c r="ED42" s="262"/>
      <c r="EE42" s="262"/>
      <c r="EF42" s="266"/>
      <c r="EG42" s="263"/>
      <c r="EH42" s="265"/>
      <c r="EI42" s="265"/>
      <c r="EJ42" s="262"/>
      <c r="EK42" s="265"/>
      <c r="EL42" s="265"/>
      <c r="EM42" s="251"/>
      <c r="EN42" s="262"/>
      <c r="EO42" s="263"/>
      <c r="EP42" s="264"/>
      <c r="EQ42" s="264"/>
      <c r="ER42" s="261"/>
      <c r="ES42" s="264"/>
      <c r="ET42" s="264"/>
      <c r="EU42" s="263"/>
      <c r="EV42" s="265"/>
      <c r="EW42" s="265"/>
      <c r="EX42" s="262"/>
      <c r="EY42" s="262"/>
      <c r="EZ42" s="266"/>
      <c r="FA42" s="263"/>
      <c r="FB42" s="265"/>
      <c r="FC42" s="265"/>
      <c r="FD42" s="262"/>
      <c r="FE42" s="265"/>
      <c r="FF42" s="265"/>
      <c r="FG42" s="251"/>
      <c r="FH42" s="262"/>
      <c r="FI42" s="263"/>
      <c r="FJ42" s="264"/>
      <c r="FK42" s="264"/>
      <c r="FL42" s="261"/>
      <c r="FM42" s="264"/>
      <c r="FN42" s="264"/>
      <c r="FO42" s="263"/>
      <c r="FP42" s="265"/>
      <c r="FQ42" s="265"/>
      <c r="FR42" s="262"/>
      <c r="FS42" s="262"/>
      <c r="FT42" s="266"/>
      <c r="FU42" s="263"/>
      <c r="FV42" s="265"/>
      <c r="FW42" s="265"/>
      <c r="FX42" s="262"/>
      <c r="FY42" s="265"/>
      <c r="FZ42" s="265"/>
      <c r="GA42" s="231"/>
      <c r="GB42" s="277"/>
      <c r="GC42" s="277"/>
      <c r="GD42" s="278"/>
      <c r="GE42" s="263"/>
      <c r="GF42" s="263"/>
      <c r="GG42" s="264"/>
      <c r="GH42" s="263"/>
      <c r="GI42" s="280"/>
      <c r="GJ42" s="261"/>
      <c r="GK42" s="261"/>
      <c r="GL42" s="261"/>
      <c r="GM42" s="261"/>
      <c r="GN42" s="281"/>
      <c r="GO42" s="261"/>
      <c r="GP42" s="261"/>
      <c r="GQ42" s="261"/>
      <c r="GR42" s="261"/>
      <c r="GS42" s="261"/>
      <c r="GT42" s="261"/>
      <c r="GU42" s="231"/>
      <c r="GV42" s="277"/>
      <c r="GW42" s="277"/>
      <c r="GX42" s="278"/>
      <c r="GY42" s="263"/>
      <c r="GZ42" s="263"/>
      <c r="HA42" s="264"/>
      <c r="HB42" s="263"/>
      <c r="HC42" s="280"/>
      <c r="HD42" s="261"/>
      <c r="HE42" s="261"/>
      <c r="HF42" s="261"/>
      <c r="HG42" s="261"/>
      <c r="HH42" s="281"/>
      <c r="HI42" s="261"/>
      <c r="HJ42" s="261"/>
      <c r="HK42" s="261"/>
      <c r="HL42" s="261"/>
      <c r="HM42" s="261"/>
      <c r="HN42" s="261"/>
      <c r="HO42" s="231"/>
      <c r="HP42" s="277"/>
      <c r="HQ42" s="277"/>
      <c r="HR42" s="278"/>
      <c r="HS42" s="263"/>
      <c r="HT42" s="263"/>
      <c r="HU42" s="264"/>
      <c r="HV42" s="263"/>
      <c r="HW42" s="280"/>
      <c r="HX42" s="261"/>
      <c r="HY42" s="261"/>
      <c r="HZ42" s="261"/>
      <c r="IA42" s="261"/>
      <c r="IB42" s="281"/>
      <c r="IC42" s="261"/>
      <c r="ID42" s="261"/>
      <c r="IE42" s="261"/>
      <c r="IF42" s="261"/>
      <c r="IG42" s="261"/>
      <c r="IH42" s="261"/>
      <c r="II42" s="231"/>
      <c r="IJ42" s="277"/>
      <c r="IK42" s="277"/>
      <c r="IL42" s="278"/>
      <c r="IM42" s="263"/>
      <c r="IN42" s="263"/>
      <c r="IO42" s="264"/>
      <c r="IP42" s="263"/>
      <c r="IQ42" s="280"/>
      <c r="IR42" s="261"/>
      <c r="IS42" s="261"/>
      <c r="IT42" s="261"/>
      <c r="IU42" s="261"/>
      <c r="IV42" s="281"/>
      <c r="IW42" s="261"/>
      <c r="IX42" s="261"/>
      <c r="IY42" s="261"/>
      <c r="IZ42" s="261"/>
      <c r="JA42" s="261"/>
      <c r="JB42" s="261"/>
    </row>
    <row r="43" spans="1:262" s="275" customFormat="1" ht="13.5" customHeight="1">
      <c r="A43" s="260" t="s">
        <v>324</v>
      </c>
      <c r="B43" s="261" t="s">
        <v>1334</v>
      </c>
      <c r="C43" s="251"/>
      <c r="D43" s="262"/>
      <c r="E43" s="263" t="s">
        <v>292</v>
      </c>
      <c r="F43" s="264" t="s">
        <v>292</v>
      </c>
      <c r="G43" s="265" t="s">
        <v>292</v>
      </c>
      <c r="H43" s="261" t="s">
        <v>292</v>
      </c>
      <c r="I43" s="264" t="s">
        <v>292</v>
      </c>
      <c r="J43" s="265" t="s">
        <v>292</v>
      </c>
      <c r="K43" s="263"/>
      <c r="L43" s="264"/>
      <c r="M43" s="265"/>
      <c r="N43" s="261"/>
      <c r="O43" s="264"/>
      <c r="P43" s="266"/>
      <c r="Q43" s="263"/>
      <c r="R43" s="265"/>
      <c r="S43" s="265"/>
      <c r="T43" s="262"/>
      <c r="U43" s="265"/>
      <c r="V43" s="265"/>
      <c r="W43" s="251" t="s">
        <v>292</v>
      </c>
      <c r="X43" s="262"/>
      <c r="Y43" s="263" t="s">
        <v>292</v>
      </c>
      <c r="Z43" s="264" t="s">
        <v>292</v>
      </c>
      <c r="AA43" s="264" t="s">
        <v>292</v>
      </c>
      <c r="AB43" s="261" t="s">
        <v>292</v>
      </c>
      <c r="AC43" s="264" t="s">
        <v>292</v>
      </c>
      <c r="AD43" s="264" t="s">
        <v>292</v>
      </c>
      <c r="AE43" s="263"/>
      <c r="AF43" s="265"/>
      <c r="AG43" s="265"/>
      <c r="AH43" s="262"/>
      <c r="AI43" s="262"/>
      <c r="AJ43" s="266"/>
      <c r="AK43" s="263"/>
      <c r="AL43" s="262"/>
      <c r="AM43" s="265"/>
      <c r="AN43" s="262"/>
      <c r="AO43" s="265"/>
      <c r="AP43" s="265"/>
      <c r="AQ43" s="251" t="s">
        <v>384</v>
      </c>
      <c r="AR43" s="262"/>
      <c r="AS43" s="263">
        <v>130701</v>
      </c>
      <c r="AT43" s="264">
        <v>2.1000000000000001E-2</v>
      </c>
      <c r="AU43" s="264">
        <v>0</v>
      </c>
      <c r="AV43" s="261">
        <v>0</v>
      </c>
      <c r="AW43" s="265">
        <v>0</v>
      </c>
      <c r="AX43" s="265">
        <v>0</v>
      </c>
      <c r="AY43" s="263"/>
      <c r="AZ43" s="265"/>
      <c r="BA43" s="265"/>
      <c r="BB43" s="262"/>
      <c r="BC43" s="262"/>
      <c r="BD43" s="266"/>
      <c r="BE43" s="263"/>
      <c r="BF43" s="265"/>
      <c r="BG43" s="265"/>
      <c r="BH43" s="262"/>
      <c r="BI43" s="265"/>
      <c r="BJ43" s="265"/>
      <c r="BK43" s="251" t="s">
        <v>384</v>
      </c>
      <c r="BL43" s="262"/>
      <c r="BM43" s="263">
        <v>81337</v>
      </c>
      <c r="BN43" s="264">
        <v>1.3000000000000001E-2</v>
      </c>
      <c r="BO43" s="264">
        <v>-8.0000000000000002E-3</v>
      </c>
      <c r="BP43" s="261">
        <v>0</v>
      </c>
      <c r="BQ43" s="264">
        <v>0</v>
      </c>
      <c r="BR43" s="264">
        <v>0</v>
      </c>
      <c r="BS43" s="237"/>
      <c r="BT43" s="265"/>
      <c r="BU43" s="265"/>
      <c r="BV43" s="262"/>
      <c r="BW43" s="262"/>
      <c r="BX43" s="266"/>
      <c r="BY43" s="263"/>
      <c r="BZ43" s="265"/>
      <c r="CA43" s="265"/>
      <c r="CB43" s="262"/>
      <c r="CC43" s="265"/>
      <c r="CD43" s="265"/>
      <c r="CE43" s="263" t="s">
        <v>292</v>
      </c>
      <c r="CF43" s="262"/>
      <c r="CG43" s="263" t="s">
        <v>292</v>
      </c>
      <c r="CH43" s="264" t="s">
        <v>292</v>
      </c>
      <c r="CI43" s="264" t="s">
        <v>292</v>
      </c>
      <c r="CJ43" s="261" t="s">
        <v>292</v>
      </c>
      <c r="CK43" s="264" t="s">
        <v>292</v>
      </c>
      <c r="CL43" s="264" t="s">
        <v>292</v>
      </c>
      <c r="CM43" s="263"/>
      <c r="CN43" s="265"/>
      <c r="CO43" s="265"/>
      <c r="CP43" s="262"/>
      <c r="CQ43" s="262"/>
      <c r="CR43" s="266"/>
      <c r="CS43" s="263"/>
      <c r="CT43" s="265"/>
      <c r="CU43" s="265"/>
      <c r="CV43" s="262"/>
      <c r="CW43" s="265"/>
      <c r="CX43" s="265"/>
      <c r="CY43" s="251"/>
      <c r="CZ43" s="262"/>
      <c r="DA43" s="263"/>
      <c r="DB43" s="264"/>
      <c r="DC43" s="264"/>
      <c r="DD43" s="261"/>
      <c r="DE43" s="264"/>
      <c r="DF43" s="264"/>
      <c r="DG43" s="263"/>
      <c r="DH43" s="265"/>
      <c r="DI43" s="265"/>
      <c r="DJ43" s="262"/>
      <c r="DK43" s="262"/>
      <c r="DL43" s="266"/>
      <c r="DM43" s="263"/>
      <c r="DN43" s="265"/>
      <c r="DO43" s="265"/>
      <c r="DP43" s="262"/>
      <c r="DQ43" s="265"/>
      <c r="DR43" s="265"/>
      <c r="DS43" s="251"/>
      <c r="DT43" s="262"/>
      <c r="DU43" s="263"/>
      <c r="DV43" s="264"/>
      <c r="DW43" s="264"/>
      <c r="DX43" s="261"/>
      <c r="DY43" s="264"/>
      <c r="DZ43" s="264"/>
      <c r="EA43" s="263"/>
      <c r="EB43" s="262"/>
      <c r="EC43" s="273"/>
      <c r="ED43" s="262"/>
      <c r="EE43" s="262"/>
      <c r="EF43" s="266"/>
      <c r="EG43" s="263"/>
      <c r="EH43" s="265"/>
      <c r="EI43" s="265"/>
      <c r="EJ43" s="262"/>
      <c r="EK43" s="265"/>
      <c r="EL43" s="265"/>
      <c r="EM43" s="251"/>
      <c r="EN43" s="262"/>
      <c r="EO43" s="263"/>
      <c r="EP43" s="264"/>
      <c r="EQ43" s="264"/>
      <c r="ER43" s="261"/>
      <c r="ES43" s="264"/>
      <c r="ET43" s="264"/>
      <c r="EU43" s="263"/>
      <c r="EV43" s="265"/>
      <c r="EW43" s="265"/>
      <c r="EX43" s="262"/>
      <c r="EY43" s="262"/>
      <c r="EZ43" s="266"/>
      <c r="FA43" s="263"/>
      <c r="FB43" s="265"/>
      <c r="FC43" s="265"/>
      <c r="FD43" s="262"/>
      <c r="FE43" s="265"/>
      <c r="FF43" s="265"/>
      <c r="FG43" s="251"/>
      <c r="FH43" s="262"/>
      <c r="FI43" s="263"/>
      <c r="FJ43" s="264"/>
      <c r="FK43" s="264"/>
      <c r="FL43" s="261"/>
      <c r="FM43" s="264"/>
      <c r="FN43" s="264"/>
      <c r="FO43" s="263"/>
      <c r="FP43" s="265"/>
      <c r="FQ43" s="265"/>
      <c r="FR43" s="262"/>
      <c r="FS43" s="262"/>
      <c r="FT43" s="266"/>
      <c r="FU43" s="263"/>
      <c r="FV43" s="265"/>
      <c r="FW43" s="265"/>
      <c r="FX43" s="262"/>
      <c r="FY43" s="265"/>
      <c r="FZ43" s="265"/>
      <c r="GA43" s="231"/>
      <c r="GB43" s="277"/>
      <c r="GC43" s="277"/>
      <c r="GD43" s="278"/>
      <c r="GE43" s="261"/>
      <c r="GF43" s="279"/>
      <c r="GG43" s="278"/>
      <c r="GH43" s="261"/>
      <c r="GI43" s="280"/>
      <c r="GJ43" s="261"/>
      <c r="GK43" s="261"/>
      <c r="GL43" s="261"/>
      <c r="GM43" s="261"/>
      <c r="GN43" s="281"/>
      <c r="GO43" s="261"/>
      <c r="GP43" s="261"/>
      <c r="GQ43" s="261"/>
      <c r="GR43" s="261"/>
      <c r="GS43" s="261"/>
      <c r="GT43" s="261"/>
      <c r="GU43" s="231"/>
      <c r="GV43" s="277"/>
      <c r="GW43" s="277"/>
      <c r="GX43" s="278"/>
      <c r="GY43" s="261"/>
      <c r="GZ43" s="279"/>
      <c r="HA43" s="278"/>
      <c r="HB43" s="261"/>
      <c r="HC43" s="280"/>
      <c r="HD43" s="261"/>
      <c r="HE43" s="261"/>
      <c r="HF43" s="261"/>
      <c r="HG43" s="261"/>
      <c r="HH43" s="281"/>
      <c r="HI43" s="261"/>
      <c r="HJ43" s="261"/>
      <c r="HK43" s="261"/>
      <c r="HL43" s="261"/>
      <c r="HM43" s="261"/>
      <c r="HN43" s="261"/>
      <c r="HO43" s="231"/>
      <c r="HP43" s="277"/>
      <c r="HQ43" s="277"/>
      <c r="HR43" s="278"/>
      <c r="HS43" s="261"/>
      <c r="HT43" s="279"/>
      <c r="HU43" s="278"/>
      <c r="HV43" s="261"/>
      <c r="HW43" s="280"/>
      <c r="HX43" s="261"/>
      <c r="HY43" s="261"/>
      <c r="HZ43" s="261"/>
      <c r="IA43" s="261"/>
      <c r="IB43" s="281"/>
      <c r="IC43" s="261"/>
      <c r="ID43" s="261"/>
      <c r="IE43" s="261"/>
      <c r="IF43" s="261"/>
      <c r="IG43" s="261"/>
      <c r="IH43" s="261"/>
      <c r="II43" s="231"/>
      <c r="IJ43" s="277"/>
      <c r="IK43" s="277"/>
      <c r="IL43" s="278"/>
      <c r="IM43" s="261"/>
      <c r="IN43" s="279"/>
      <c r="IO43" s="278"/>
      <c r="IP43" s="261"/>
      <c r="IQ43" s="280"/>
      <c r="IR43" s="261"/>
      <c r="IS43" s="261"/>
      <c r="IT43" s="261"/>
      <c r="IU43" s="261"/>
      <c r="IV43" s="281"/>
      <c r="IW43" s="261"/>
      <c r="IX43" s="261"/>
      <c r="IY43" s="261"/>
      <c r="IZ43" s="261"/>
      <c r="JA43" s="261"/>
      <c r="JB43" s="261"/>
    </row>
    <row r="44" spans="1:262" s="275" customFormat="1" ht="13.5" customHeight="1">
      <c r="A44" s="260" t="s">
        <v>1371</v>
      </c>
      <c r="B44" s="261" t="s">
        <v>1503</v>
      </c>
      <c r="C44" s="251"/>
      <c r="D44" s="262"/>
      <c r="E44" s="263"/>
      <c r="F44" s="264"/>
      <c r="G44" s="265"/>
      <c r="H44" s="261"/>
      <c r="I44" s="264"/>
      <c r="J44" s="265"/>
      <c r="K44" s="263"/>
      <c r="L44" s="264"/>
      <c r="M44" s="265"/>
      <c r="N44" s="261"/>
      <c r="O44" s="264"/>
      <c r="P44" s="266"/>
      <c r="Q44" s="263"/>
      <c r="R44" s="265"/>
      <c r="S44" s="265"/>
      <c r="T44" s="262"/>
      <c r="U44" s="265"/>
      <c r="V44" s="265"/>
      <c r="W44" s="251"/>
      <c r="X44" s="262"/>
      <c r="Y44" s="263"/>
      <c r="Z44" s="264"/>
      <c r="AA44" s="264"/>
      <c r="AB44" s="261"/>
      <c r="AC44" s="264"/>
      <c r="AD44" s="264"/>
      <c r="AE44" s="263"/>
      <c r="AF44" s="265"/>
      <c r="AG44" s="265"/>
      <c r="AH44" s="262"/>
      <c r="AI44" s="262"/>
      <c r="AJ44" s="266"/>
      <c r="AK44" s="263"/>
      <c r="AL44" s="262"/>
      <c r="AM44" s="265"/>
      <c r="AN44" s="262"/>
      <c r="AO44" s="265"/>
      <c r="AP44" s="265"/>
      <c r="AQ44" s="262"/>
      <c r="AR44" s="262"/>
      <c r="AS44" s="263"/>
      <c r="AT44" s="264"/>
      <c r="AU44" s="264"/>
      <c r="AV44" s="261"/>
      <c r="AW44" s="265"/>
      <c r="AX44" s="265"/>
      <c r="AY44" s="263"/>
      <c r="AZ44" s="265"/>
      <c r="BA44" s="265"/>
      <c r="BB44" s="262"/>
      <c r="BC44" s="262"/>
      <c r="BD44" s="266"/>
      <c r="BE44" s="263"/>
      <c r="BF44" s="265"/>
      <c r="BG44" s="265"/>
      <c r="BH44" s="262"/>
      <c r="BI44" s="265"/>
      <c r="BJ44" s="265"/>
      <c r="BK44" s="262"/>
      <c r="BL44" s="262"/>
      <c r="BM44" s="263"/>
      <c r="BN44" s="264"/>
      <c r="BO44" s="264"/>
      <c r="BP44" s="261"/>
      <c r="BQ44" s="264"/>
      <c r="BR44" s="264"/>
      <c r="BS44" s="237"/>
      <c r="BT44" s="265"/>
      <c r="BU44" s="265"/>
      <c r="BV44" s="262"/>
      <c r="BW44" s="262"/>
      <c r="BX44" s="266"/>
      <c r="BY44" s="263"/>
      <c r="BZ44" s="265"/>
      <c r="CA44" s="265"/>
      <c r="CB44" s="262"/>
      <c r="CC44" s="265"/>
      <c r="CD44" s="265"/>
      <c r="CE44" s="263"/>
      <c r="CF44" s="262"/>
      <c r="CG44" s="263"/>
      <c r="CH44" s="264"/>
      <c r="CI44" s="264"/>
      <c r="CJ44" s="261"/>
      <c r="CK44" s="264"/>
      <c r="CL44" s="264"/>
      <c r="CM44" s="263"/>
      <c r="CN44" s="265"/>
      <c r="CO44" s="265"/>
      <c r="CP44" s="262"/>
      <c r="CQ44" s="262"/>
      <c r="CR44" s="266"/>
      <c r="CS44" s="263"/>
      <c r="CT44" s="265"/>
      <c r="CU44" s="265"/>
      <c r="CV44" s="262"/>
      <c r="CW44" s="265"/>
      <c r="CX44" s="265"/>
      <c r="CY44" s="251"/>
      <c r="CZ44" s="262"/>
      <c r="DA44" s="263">
        <v>36642</v>
      </c>
      <c r="DB44" s="264">
        <f>DA44/CY$7</f>
        <v>5.6135958036372096E-3</v>
      </c>
      <c r="DC44" s="264">
        <f>DB44-CH44</f>
        <v>5.6135958036372096E-3</v>
      </c>
      <c r="DD44" s="261">
        <v>0</v>
      </c>
      <c r="DE44" s="264">
        <v>0</v>
      </c>
      <c r="DF44" s="264">
        <v>-0.01</v>
      </c>
      <c r="DG44" s="263"/>
      <c r="DH44" s="265"/>
      <c r="DI44" s="265"/>
      <c r="DJ44" s="262"/>
      <c r="DK44" s="262"/>
      <c r="DL44" s="266"/>
      <c r="DM44" s="263"/>
      <c r="DN44" s="265"/>
      <c r="DO44" s="265"/>
      <c r="DP44" s="262"/>
      <c r="DQ44" s="265"/>
      <c r="DR44" s="265"/>
      <c r="DS44" s="251"/>
      <c r="DT44" s="262"/>
      <c r="DU44" s="263"/>
      <c r="DV44" s="264"/>
      <c r="DW44" s="264"/>
      <c r="DX44" s="261"/>
      <c r="DY44" s="264"/>
      <c r="DZ44" s="264"/>
      <c r="EA44" s="263"/>
      <c r="EB44" s="262"/>
      <c r="EC44" s="273"/>
      <c r="ED44" s="262"/>
      <c r="EE44" s="262"/>
      <c r="EF44" s="266"/>
      <c r="EG44" s="263"/>
      <c r="EH44" s="265"/>
      <c r="EI44" s="265"/>
      <c r="EJ44" s="262"/>
      <c r="EK44" s="265"/>
      <c r="EL44" s="265"/>
      <c r="EM44" s="251"/>
      <c r="EN44" s="262"/>
      <c r="EO44" s="263"/>
      <c r="EP44" s="264"/>
      <c r="EQ44" s="264"/>
      <c r="ER44" s="261"/>
      <c r="ES44" s="264"/>
      <c r="ET44" s="264"/>
      <c r="EU44" s="263"/>
      <c r="EV44" s="265"/>
      <c r="EW44" s="265"/>
      <c r="EX44" s="262"/>
      <c r="EY44" s="262"/>
      <c r="EZ44" s="266"/>
      <c r="FA44" s="263"/>
      <c r="FB44" s="265"/>
      <c r="FC44" s="265"/>
      <c r="FD44" s="262"/>
      <c r="FE44" s="265"/>
      <c r="FF44" s="265"/>
      <c r="FG44" s="251"/>
      <c r="FH44" s="262"/>
      <c r="FI44" s="263"/>
      <c r="FJ44" s="264"/>
      <c r="FK44" s="264"/>
      <c r="FL44" s="261"/>
      <c r="FM44" s="264"/>
      <c r="FN44" s="264"/>
      <c r="FO44" s="263"/>
      <c r="FP44" s="265"/>
      <c r="FQ44" s="265"/>
      <c r="FR44" s="262"/>
      <c r="FS44" s="262"/>
      <c r="FT44" s="266"/>
      <c r="FU44" s="263"/>
      <c r="FV44" s="265"/>
      <c r="FW44" s="265"/>
      <c r="FX44" s="262"/>
      <c r="FY44" s="265"/>
      <c r="FZ44" s="265"/>
      <c r="GA44" s="231"/>
      <c r="GB44" s="277"/>
      <c r="GC44" s="277"/>
      <c r="GD44" s="278"/>
      <c r="GE44" s="261"/>
      <c r="GF44" s="279"/>
      <c r="GG44" s="278"/>
      <c r="GH44" s="261"/>
      <c r="GI44" s="280"/>
      <c r="GJ44" s="261"/>
      <c r="GK44" s="261"/>
      <c r="GL44" s="261"/>
      <c r="GM44" s="261"/>
      <c r="GN44" s="281"/>
      <c r="GO44" s="261"/>
      <c r="GP44" s="261"/>
      <c r="GQ44" s="261"/>
      <c r="GR44" s="261"/>
      <c r="GS44" s="261"/>
      <c r="GT44" s="261"/>
      <c r="GU44" s="231"/>
      <c r="GV44" s="277"/>
      <c r="GW44" s="277"/>
      <c r="GX44" s="278"/>
      <c r="GY44" s="261"/>
      <c r="GZ44" s="279"/>
      <c r="HA44" s="278"/>
      <c r="HB44" s="261"/>
      <c r="HC44" s="280"/>
      <c r="HD44" s="261"/>
      <c r="HE44" s="261"/>
      <c r="HF44" s="261"/>
      <c r="HG44" s="261"/>
      <c r="HH44" s="281"/>
      <c r="HI44" s="261"/>
      <c r="HJ44" s="261"/>
      <c r="HK44" s="261"/>
      <c r="HL44" s="261"/>
      <c r="HM44" s="261"/>
      <c r="HN44" s="261"/>
      <c r="HO44" s="231"/>
      <c r="HP44" s="277"/>
      <c r="HQ44" s="277"/>
      <c r="HR44" s="278"/>
      <c r="HS44" s="261"/>
      <c r="HT44" s="279"/>
      <c r="HU44" s="278"/>
      <c r="HV44" s="261"/>
      <c r="HW44" s="280"/>
      <c r="HX44" s="261"/>
      <c r="HY44" s="261"/>
      <c r="HZ44" s="261"/>
      <c r="IA44" s="261"/>
      <c r="IB44" s="281"/>
      <c r="IC44" s="261"/>
      <c r="ID44" s="261"/>
      <c r="IE44" s="261"/>
      <c r="IF44" s="261"/>
      <c r="IG44" s="261"/>
      <c r="IH44" s="261"/>
      <c r="II44" s="231"/>
      <c r="IJ44" s="277"/>
      <c r="IK44" s="277"/>
      <c r="IL44" s="278"/>
      <c r="IM44" s="261"/>
      <c r="IN44" s="279"/>
      <c r="IO44" s="278"/>
      <c r="IP44" s="261"/>
      <c r="IQ44" s="280"/>
      <c r="IR44" s="261"/>
      <c r="IS44" s="261"/>
      <c r="IT44" s="261"/>
      <c r="IU44" s="261"/>
      <c r="IV44" s="281"/>
      <c r="IW44" s="261"/>
      <c r="IX44" s="261"/>
      <c r="IY44" s="261"/>
      <c r="IZ44" s="261"/>
      <c r="JA44" s="261"/>
      <c r="JB44" s="261"/>
    </row>
    <row r="45" spans="1:262" s="275" customFormat="1" ht="13.5" customHeight="1">
      <c r="A45" s="260" t="s">
        <v>1395</v>
      </c>
      <c r="B45" s="261" t="s">
        <v>1504</v>
      </c>
      <c r="C45" s="251"/>
      <c r="D45" s="262"/>
      <c r="E45" s="263"/>
      <c r="F45" s="264"/>
      <c r="G45" s="265"/>
      <c r="H45" s="261"/>
      <c r="I45" s="264"/>
      <c r="J45" s="265"/>
      <c r="K45" s="263"/>
      <c r="L45" s="264"/>
      <c r="M45" s="265"/>
      <c r="N45" s="261"/>
      <c r="O45" s="264"/>
      <c r="P45" s="266"/>
      <c r="Q45" s="263"/>
      <c r="R45" s="265"/>
      <c r="S45" s="265"/>
      <c r="T45" s="262"/>
      <c r="U45" s="265"/>
      <c r="V45" s="265"/>
      <c r="W45" s="251"/>
      <c r="X45" s="262"/>
      <c r="Y45" s="263"/>
      <c r="Z45" s="264"/>
      <c r="AA45" s="264"/>
      <c r="AB45" s="261"/>
      <c r="AC45" s="264"/>
      <c r="AD45" s="264"/>
      <c r="AE45" s="263"/>
      <c r="AF45" s="265"/>
      <c r="AG45" s="265"/>
      <c r="AH45" s="262"/>
      <c r="AI45" s="262"/>
      <c r="AJ45" s="266"/>
      <c r="AK45" s="263"/>
      <c r="AL45" s="262"/>
      <c r="AM45" s="265"/>
      <c r="AN45" s="262"/>
      <c r="AO45" s="265"/>
      <c r="AP45" s="265"/>
      <c r="AQ45" s="262"/>
      <c r="AR45" s="262"/>
      <c r="AS45" s="263"/>
      <c r="AT45" s="264"/>
      <c r="AU45" s="264"/>
      <c r="AV45" s="261"/>
      <c r="AW45" s="265"/>
      <c r="AX45" s="265"/>
      <c r="AY45" s="263"/>
      <c r="AZ45" s="265"/>
      <c r="BA45" s="265"/>
      <c r="BB45" s="262"/>
      <c r="BC45" s="262"/>
      <c r="BD45" s="266"/>
      <c r="BE45" s="263"/>
      <c r="BF45" s="265"/>
      <c r="BG45" s="265"/>
      <c r="BH45" s="262"/>
      <c r="BI45" s="265"/>
      <c r="BJ45" s="265"/>
      <c r="BK45" s="262"/>
      <c r="BL45" s="262"/>
      <c r="BM45" s="263"/>
      <c r="BN45" s="264"/>
      <c r="BO45" s="264"/>
      <c r="BP45" s="261"/>
      <c r="BQ45" s="264"/>
      <c r="BR45" s="264"/>
      <c r="BS45" s="237"/>
      <c r="BT45" s="265"/>
      <c r="BU45" s="265"/>
      <c r="BV45" s="262"/>
      <c r="BW45" s="262"/>
      <c r="BX45" s="266"/>
      <c r="BY45" s="263"/>
      <c r="BZ45" s="265"/>
      <c r="CA45" s="265"/>
      <c r="CB45" s="262"/>
      <c r="CC45" s="265"/>
      <c r="CD45" s="265"/>
      <c r="CE45" s="263"/>
      <c r="CF45" s="262"/>
      <c r="CG45" s="263"/>
      <c r="CH45" s="264"/>
      <c r="CI45" s="264"/>
      <c r="CJ45" s="261"/>
      <c r="CK45" s="264"/>
      <c r="CL45" s="264"/>
      <c r="CM45" s="263"/>
      <c r="CN45" s="265"/>
      <c r="CO45" s="265"/>
      <c r="CP45" s="262"/>
      <c r="CQ45" s="262"/>
      <c r="CR45" s="266"/>
      <c r="CS45" s="263"/>
      <c r="CT45" s="265"/>
      <c r="CU45" s="265"/>
      <c r="CV45" s="262"/>
      <c r="CW45" s="265"/>
      <c r="CX45" s="265"/>
      <c r="CY45" s="251"/>
      <c r="CZ45" s="262"/>
      <c r="DA45" s="263">
        <v>35743</v>
      </c>
      <c r="DB45" s="264">
        <f>DA45/CY$7</f>
        <v>5.4758679878119309E-3</v>
      </c>
      <c r="DC45" s="264">
        <f>DB45-CH45</f>
        <v>5.4758679878119309E-3</v>
      </c>
      <c r="DD45" s="261">
        <v>0</v>
      </c>
      <c r="DE45" s="264">
        <v>0</v>
      </c>
      <c r="DF45" s="264">
        <v>-0.01</v>
      </c>
      <c r="DG45" s="263"/>
      <c r="DH45" s="265"/>
      <c r="DI45" s="265"/>
      <c r="DJ45" s="262"/>
      <c r="DK45" s="262"/>
      <c r="DL45" s="266"/>
      <c r="DM45" s="263"/>
      <c r="DN45" s="265"/>
      <c r="DO45" s="265"/>
      <c r="DP45" s="262"/>
      <c r="DQ45" s="265"/>
      <c r="DR45" s="265"/>
      <c r="DS45" s="251"/>
      <c r="DT45" s="262"/>
      <c r="DU45" s="263"/>
      <c r="DV45" s="264"/>
      <c r="DW45" s="264"/>
      <c r="DX45" s="261"/>
      <c r="DY45" s="264"/>
      <c r="DZ45" s="264"/>
      <c r="EA45" s="263"/>
      <c r="EB45" s="262"/>
      <c r="EC45" s="273"/>
      <c r="ED45" s="262"/>
      <c r="EE45" s="262"/>
      <c r="EF45" s="266"/>
      <c r="EG45" s="263"/>
      <c r="EH45" s="265"/>
      <c r="EI45" s="265"/>
      <c r="EJ45" s="262"/>
      <c r="EK45" s="265"/>
      <c r="EL45" s="265"/>
      <c r="EM45" s="251"/>
      <c r="EN45" s="262"/>
      <c r="EO45" s="263"/>
      <c r="EP45" s="264"/>
      <c r="EQ45" s="264"/>
      <c r="ER45" s="261"/>
      <c r="ES45" s="264"/>
      <c r="ET45" s="264"/>
      <c r="EU45" s="263"/>
      <c r="EV45" s="265"/>
      <c r="EW45" s="265"/>
      <c r="EX45" s="262"/>
      <c r="EY45" s="262"/>
      <c r="EZ45" s="266"/>
      <c r="FA45" s="263"/>
      <c r="FB45" s="265"/>
      <c r="FC45" s="265"/>
      <c r="FD45" s="262"/>
      <c r="FE45" s="265"/>
      <c r="FF45" s="265"/>
      <c r="FG45" s="251"/>
      <c r="FH45" s="262"/>
      <c r="FI45" s="263"/>
      <c r="FJ45" s="264"/>
      <c r="FK45" s="264"/>
      <c r="FL45" s="261"/>
      <c r="FM45" s="264"/>
      <c r="FN45" s="264"/>
      <c r="FO45" s="263"/>
      <c r="FP45" s="265"/>
      <c r="FQ45" s="265"/>
      <c r="FR45" s="262"/>
      <c r="FS45" s="262"/>
      <c r="FT45" s="266"/>
      <c r="FU45" s="263"/>
      <c r="FV45" s="265"/>
      <c r="FW45" s="265"/>
      <c r="FX45" s="262"/>
      <c r="FY45" s="265"/>
      <c r="FZ45" s="265"/>
      <c r="GA45" s="231"/>
      <c r="GB45" s="277"/>
      <c r="GC45" s="277"/>
      <c r="GD45" s="278"/>
      <c r="GE45" s="261"/>
      <c r="GF45" s="279"/>
      <c r="GG45" s="278"/>
      <c r="GH45" s="261"/>
      <c r="GI45" s="280"/>
      <c r="GJ45" s="261"/>
      <c r="GK45" s="261"/>
      <c r="GL45" s="261"/>
      <c r="GM45" s="261"/>
      <c r="GN45" s="281"/>
      <c r="GO45" s="261"/>
      <c r="GP45" s="261"/>
      <c r="GQ45" s="261"/>
      <c r="GR45" s="261"/>
      <c r="GS45" s="261"/>
      <c r="GT45" s="261"/>
      <c r="GU45" s="231"/>
      <c r="GV45" s="277"/>
      <c r="GW45" s="277"/>
      <c r="GX45" s="278"/>
      <c r="GY45" s="261"/>
      <c r="GZ45" s="279"/>
      <c r="HA45" s="278"/>
      <c r="HB45" s="261"/>
      <c r="HC45" s="280"/>
      <c r="HD45" s="261"/>
      <c r="HE45" s="261"/>
      <c r="HF45" s="261"/>
      <c r="HG45" s="261"/>
      <c r="HH45" s="281"/>
      <c r="HI45" s="261"/>
      <c r="HJ45" s="261"/>
      <c r="HK45" s="261"/>
      <c r="HL45" s="261"/>
      <c r="HM45" s="261"/>
      <c r="HN45" s="261"/>
      <c r="HO45" s="231"/>
      <c r="HP45" s="277"/>
      <c r="HQ45" s="277"/>
      <c r="HR45" s="278"/>
      <c r="HS45" s="261"/>
      <c r="HT45" s="279"/>
      <c r="HU45" s="278"/>
      <c r="HV45" s="261"/>
      <c r="HW45" s="280"/>
      <c r="HX45" s="261"/>
      <c r="HY45" s="261"/>
      <c r="HZ45" s="261"/>
      <c r="IA45" s="261"/>
      <c r="IB45" s="281"/>
      <c r="IC45" s="261"/>
      <c r="ID45" s="261"/>
      <c r="IE45" s="261"/>
      <c r="IF45" s="261"/>
      <c r="IG45" s="261"/>
      <c r="IH45" s="261"/>
      <c r="II45" s="231"/>
      <c r="IJ45" s="277"/>
      <c r="IK45" s="277"/>
      <c r="IL45" s="278"/>
      <c r="IM45" s="261"/>
      <c r="IN45" s="279"/>
      <c r="IO45" s="278"/>
      <c r="IP45" s="261"/>
      <c r="IQ45" s="280"/>
      <c r="IR45" s="261"/>
      <c r="IS45" s="261"/>
      <c r="IT45" s="261"/>
      <c r="IU45" s="261"/>
      <c r="IV45" s="281"/>
      <c r="IW45" s="261"/>
      <c r="IX45" s="261"/>
      <c r="IY45" s="261"/>
      <c r="IZ45" s="261"/>
      <c r="JA45" s="261"/>
      <c r="JB45" s="261"/>
    </row>
    <row r="46" spans="1:262" s="275" customFormat="1" ht="13.5" customHeight="1">
      <c r="A46" s="260" t="s">
        <v>299</v>
      </c>
      <c r="B46" s="265" t="s">
        <v>1304</v>
      </c>
      <c r="C46" s="251"/>
      <c r="D46" s="262"/>
      <c r="E46" s="263" t="s">
        <v>292</v>
      </c>
      <c r="F46" s="264" t="s">
        <v>292</v>
      </c>
      <c r="G46" s="265" t="s">
        <v>292</v>
      </c>
      <c r="H46" s="261" t="s">
        <v>292</v>
      </c>
      <c r="I46" s="264" t="s">
        <v>292</v>
      </c>
      <c r="J46" s="265" t="s">
        <v>292</v>
      </c>
      <c r="K46" s="263"/>
      <c r="L46" s="264"/>
      <c r="M46" s="265"/>
      <c r="N46" s="261"/>
      <c r="O46" s="264"/>
      <c r="P46" s="266"/>
      <c r="Q46" s="263"/>
      <c r="R46" s="265"/>
      <c r="S46" s="265"/>
      <c r="T46" s="262"/>
      <c r="U46" s="265"/>
      <c r="V46" s="265"/>
      <c r="W46" s="251" t="s">
        <v>292</v>
      </c>
      <c r="X46" s="262"/>
      <c r="Y46" s="263" t="s">
        <v>292</v>
      </c>
      <c r="Z46" s="264" t="s">
        <v>292</v>
      </c>
      <c r="AA46" s="264" t="s">
        <v>292</v>
      </c>
      <c r="AB46" s="261" t="s">
        <v>292</v>
      </c>
      <c r="AC46" s="264" t="s">
        <v>292</v>
      </c>
      <c r="AD46" s="264" t="s">
        <v>292</v>
      </c>
      <c r="AE46" s="263"/>
      <c r="AF46" s="265"/>
      <c r="AG46" s="265"/>
      <c r="AH46" s="262"/>
      <c r="AI46" s="262"/>
      <c r="AJ46" s="266"/>
      <c r="AK46" s="263"/>
      <c r="AL46" s="262"/>
      <c r="AM46" s="265"/>
      <c r="AN46" s="262"/>
      <c r="AO46" s="265"/>
      <c r="AP46" s="265"/>
      <c r="AQ46" s="262" t="s">
        <v>292</v>
      </c>
      <c r="AR46" s="262"/>
      <c r="AS46" s="263" t="s">
        <v>292</v>
      </c>
      <c r="AT46" s="264" t="s">
        <v>292</v>
      </c>
      <c r="AU46" s="264" t="s">
        <v>292</v>
      </c>
      <c r="AV46" s="261" t="s">
        <v>292</v>
      </c>
      <c r="AW46" s="265" t="s">
        <v>292</v>
      </c>
      <c r="AX46" s="265" t="s">
        <v>292</v>
      </c>
      <c r="AY46" s="263"/>
      <c r="AZ46" s="265"/>
      <c r="BA46" s="265"/>
      <c r="BB46" s="262"/>
      <c r="BC46" s="262"/>
      <c r="BD46" s="266"/>
      <c r="BE46" s="263"/>
      <c r="BF46" s="265"/>
      <c r="BG46" s="265"/>
      <c r="BH46" s="262"/>
      <c r="BI46" s="265"/>
      <c r="BJ46" s="265"/>
      <c r="BK46" s="262" t="s">
        <v>292</v>
      </c>
      <c r="BL46" s="262"/>
      <c r="BM46" s="263" t="s">
        <v>292</v>
      </c>
      <c r="BN46" s="264" t="s">
        <v>292</v>
      </c>
      <c r="BO46" s="264" t="s">
        <v>292</v>
      </c>
      <c r="BP46" s="261" t="s">
        <v>292</v>
      </c>
      <c r="BQ46" s="264" t="s">
        <v>292</v>
      </c>
      <c r="BR46" s="264" t="s">
        <v>292</v>
      </c>
      <c r="BS46" s="237"/>
      <c r="BT46" s="265"/>
      <c r="BU46" s="265"/>
      <c r="BV46" s="262"/>
      <c r="BW46" s="262"/>
      <c r="BX46" s="266"/>
      <c r="BY46" s="263"/>
      <c r="BZ46" s="265"/>
      <c r="CA46" s="265"/>
      <c r="CB46" s="262"/>
      <c r="CC46" s="265"/>
      <c r="CD46" s="265"/>
      <c r="CE46" s="263" t="s">
        <v>292</v>
      </c>
      <c r="CF46" s="262"/>
      <c r="CG46" s="263">
        <v>268648</v>
      </c>
      <c r="CH46" s="264">
        <f>CG46/CE$7</f>
        <v>4.0268850729086723E-2</v>
      </c>
      <c r="CI46" s="264">
        <v>0.04</v>
      </c>
      <c r="CJ46" s="261">
        <v>5</v>
      </c>
      <c r="CK46" s="264">
        <v>3.3000000000000002E-2</v>
      </c>
      <c r="CL46" s="264">
        <v>0.05</v>
      </c>
      <c r="CM46" s="263"/>
      <c r="CN46" s="265"/>
      <c r="CO46" s="265"/>
      <c r="CP46" s="262"/>
      <c r="CQ46" s="262"/>
      <c r="CR46" s="266"/>
      <c r="CS46" s="263"/>
      <c r="CT46" s="265"/>
      <c r="CU46" s="265"/>
      <c r="CV46" s="262"/>
      <c r="CW46" s="265"/>
      <c r="CX46" s="265"/>
      <c r="CY46" s="251" t="s">
        <v>1349</v>
      </c>
      <c r="CZ46" s="262"/>
      <c r="DA46" s="263">
        <v>150577</v>
      </c>
      <c r="DB46" s="264">
        <f>DA46/CY$7</f>
        <v>2.3068566544519407E-2</v>
      </c>
      <c r="DC46" s="264">
        <f>DB46-CH46</f>
        <v>-1.7200284184567316E-2</v>
      </c>
      <c r="DD46" s="261">
        <v>1</v>
      </c>
      <c r="DE46" s="264">
        <v>6.9999999999999993E-3</v>
      </c>
      <c r="DF46" s="264">
        <v>-0.04</v>
      </c>
      <c r="DG46" s="263"/>
      <c r="DH46" s="265"/>
      <c r="DI46" s="265"/>
      <c r="DJ46" s="262"/>
      <c r="DK46" s="262"/>
      <c r="DL46" s="266"/>
      <c r="DM46" s="263"/>
      <c r="DN46" s="265"/>
      <c r="DO46" s="265"/>
      <c r="DP46" s="262"/>
      <c r="DQ46" s="265"/>
      <c r="DR46" s="265"/>
      <c r="DS46" s="251"/>
      <c r="DT46" s="262"/>
      <c r="DU46" s="272">
        <v>28414</v>
      </c>
      <c r="DV46" s="264">
        <f t="shared" ref="DV46:DV49" si="4">DU46/DS$7</f>
        <v>4.2128848683239952E-3</v>
      </c>
      <c r="DW46" s="264">
        <f t="shared" ref="DW46:DW49" si="5">DV46-DB46</f>
        <v>-1.8855681676195411E-2</v>
      </c>
      <c r="DX46" s="261">
        <v>0</v>
      </c>
      <c r="DY46" s="264">
        <f t="shared" ref="DY46:DY50" si="6">DX46/DS$3</f>
        <v>0</v>
      </c>
      <c r="DZ46" s="264">
        <f t="shared" ref="DZ46:DZ49" si="7">DY46-DE46</f>
        <v>-6.9999999999999993E-3</v>
      </c>
      <c r="EA46" s="263"/>
      <c r="EB46" s="262"/>
      <c r="EC46" s="273"/>
      <c r="ED46" s="262"/>
      <c r="EE46" s="262"/>
      <c r="EF46" s="266"/>
      <c r="EG46" s="263"/>
      <c r="EH46" s="265"/>
      <c r="EI46" s="265"/>
      <c r="EJ46" s="262"/>
      <c r="EK46" s="265"/>
      <c r="EL46" s="265"/>
      <c r="EM46" s="251" t="s">
        <v>1425</v>
      </c>
      <c r="EN46" s="262"/>
      <c r="EO46" s="263"/>
      <c r="EP46" s="264"/>
      <c r="EQ46" s="264"/>
      <c r="ER46" s="261"/>
      <c r="ES46" s="264"/>
      <c r="ET46" s="264"/>
      <c r="EU46" s="263"/>
      <c r="EV46" s="265"/>
      <c r="EW46" s="265"/>
      <c r="EX46" s="262"/>
      <c r="EY46" s="262"/>
      <c r="EZ46" s="266"/>
      <c r="FA46" s="263"/>
      <c r="FB46" s="265"/>
      <c r="FC46" s="265"/>
      <c r="FD46" s="262"/>
      <c r="FE46" s="265"/>
      <c r="FF46" s="265"/>
      <c r="FG46" s="251"/>
      <c r="FH46" s="262"/>
      <c r="FI46" s="263"/>
      <c r="FJ46" s="264"/>
      <c r="FK46" s="264"/>
      <c r="FL46" s="261"/>
      <c r="FM46" s="264"/>
      <c r="FN46" s="264"/>
      <c r="FO46" s="263"/>
      <c r="FP46" s="265"/>
      <c r="FQ46" s="265"/>
      <c r="FR46" s="262"/>
      <c r="FS46" s="262"/>
      <c r="FT46" s="266"/>
      <c r="FU46" s="263"/>
      <c r="FV46" s="265"/>
      <c r="FW46" s="265"/>
      <c r="FX46" s="262"/>
      <c r="FY46" s="265"/>
      <c r="FZ46" s="265"/>
      <c r="GA46" s="231"/>
      <c r="GB46" s="277"/>
      <c r="GC46" s="277"/>
      <c r="GD46" s="278"/>
      <c r="GE46" s="261"/>
      <c r="GF46" s="279"/>
      <c r="GG46" s="278"/>
      <c r="GH46" s="261"/>
      <c r="GI46" s="280"/>
      <c r="GJ46" s="261"/>
      <c r="GK46" s="261"/>
      <c r="GL46" s="261"/>
      <c r="GM46" s="261"/>
      <c r="GN46" s="281"/>
      <c r="GO46" s="261"/>
      <c r="GP46" s="261"/>
      <c r="GQ46" s="261"/>
      <c r="GR46" s="261"/>
      <c r="GS46" s="261"/>
      <c r="GT46" s="261"/>
      <c r="GU46" s="231"/>
      <c r="GV46" s="277"/>
      <c r="GW46" s="277"/>
      <c r="GX46" s="278"/>
      <c r="GY46" s="261"/>
      <c r="GZ46" s="279"/>
      <c r="HA46" s="278"/>
      <c r="HB46" s="261"/>
      <c r="HC46" s="280"/>
      <c r="HD46" s="261"/>
      <c r="HE46" s="261"/>
      <c r="HF46" s="261"/>
      <c r="HG46" s="261"/>
      <c r="HH46" s="281"/>
      <c r="HI46" s="261"/>
      <c r="HJ46" s="261"/>
      <c r="HK46" s="261"/>
      <c r="HL46" s="261"/>
      <c r="HM46" s="261"/>
      <c r="HN46" s="261"/>
      <c r="HO46" s="231"/>
      <c r="HP46" s="277"/>
      <c r="HQ46" s="277"/>
      <c r="HR46" s="278"/>
      <c r="HS46" s="261"/>
      <c r="HT46" s="279"/>
      <c r="HU46" s="278"/>
      <c r="HV46" s="261"/>
      <c r="HW46" s="280"/>
      <c r="HX46" s="261"/>
      <c r="HY46" s="261"/>
      <c r="HZ46" s="261"/>
      <c r="IA46" s="261"/>
      <c r="IB46" s="281"/>
      <c r="IC46" s="261"/>
      <c r="ID46" s="261"/>
      <c r="IE46" s="261"/>
      <c r="IF46" s="261"/>
      <c r="IG46" s="261"/>
      <c r="IH46" s="261"/>
      <c r="II46" s="231"/>
      <c r="IJ46" s="277"/>
      <c r="IK46" s="277"/>
      <c r="IL46" s="278"/>
      <c r="IM46" s="261"/>
      <c r="IN46" s="279"/>
      <c r="IO46" s="278"/>
      <c r="IP46" s="261"/>
      <c r="IQ46" s="280"/>
      <c r="IR46" s="261"/>
      <c r="IS46" s="261"/>
      <c r="IT46" s="261"/>
      <c r="IU46" s="261"/>
      <c r="IV46" s="281"/>
      <c r="IW46" s="261"/>
      <c r="IX46" s="261"/>
      <c r="IY46" s="261"/>
      <c r="IZ46" s="261"/>
      <c r="JA46" s="261"/>
      <c r="JB46" s="261"/>
    </row>
    <row r="47" spans="1:262" s="275" customFormat="1" ht="13.5" customHeight="1">
      <c r="A47" s="260" t="s">
        <v>627</v>
      </c>
      <c r="B47" s="251" t="s">
        <v>1352</v>
      </c>
      <c r="C47" s="251"/>
      <c r="D47" s="262"/>
      <c r="E47" s="263"/>
      <c r="F47" s="264"/>
      <c r="G47" s="265"/>
      <c r="H47" s="261"/>
      <c r="I47" s="264"/>
      <c r="J47" s="265"/>
      <c r="K47" s="263"/>
      <c r="L47" s="264"/>
      <c r="M47" s="265"/>
      <c r="N47" s="261"/>
      <c r="O47" s="264"/>
      <c r="P47" s="266"/>
      <c r="Q47" s="263"/>
      <c r="R47" s="265"/>
      <c r="S47" s="265"/>
      <c r="T47" s="262"/>
      <c r="U47" s="265"/>
      <c r="V47" s="265"/>
      <c r="W47" s="251"/>
      <c r="X47" s="262"/>
      <c r="Y47" s="263"/>
      <c r="Z47" s="264"/>
      <c r="AA47" s="264"/>
      <c r="AB47" s="261"/>
      <c r="AC47" s="264"/>
      <c r="AD47" s="264"/>
      <c r="AE47" s="263"/>
      <c r="AF47" s="265"/>
      <c r="AG47" s="265"/>
      <c r="AH47" s="262"/>
      <c r="AI47" s="262"/>
      <c r="AJ47" s="266"/>
      <c r="AK47" s="263"/>
      <c r="AL47" s="262"/>
      <c r="AM47" s="265"/>
      <c r="AN47" s="262"/>
      <c r="AO47" s="265"/>
      <c r="AP47" s="265"/>
      <c r="AQ47" s="262"/>
      <c r="AR47" s="262"/>
      <c r="AS47" s="263"/>
      <c r="AT47" s="264"/>
      <c r="AU47" s="264"/>
      <c r="AV47" s="261"/>
      <c r="AW47" s="265"/>
      <c r="AX47" s="265"/>
      <c r="AY47" s="263"/>
      <c r="AZ47" s="265"/>
      <c r="BA47" s="265"/>
      <c r="BB47" s="262"/>
      <c r="BC47" s="262"/>
      <c r="BD47" s="266"/>
      <c r="BE47" s="263"/>
      <c r="BF47" s="265"/>
      <c r="BG47" s="265"/>
      <c r="BH47" s="262"/>
      <c r="BI47" s="265"/>
      <c r="BJ47" s="265"/>
      <c r="BK47" s="262"/>
      <c r="BL47" s="262"/>
      <c r="BM47" s="263"/>
      <c r="BN47" s="264"/>
      <c r="BO47" s="264"/>
      <c r="BP47" s="261"/>
      <c r="BQ47" s="264"/>
      <c r="BR47" s="264"/>
      <c r="BS47" s="237"/>
      <c r="BT47" s="265"/>
      <c r="BU47" s="265"/>
      <c r="BV47" s="262"/>
      <c r="BW47" s="262"/>
      <c r="BX47" s="266"/>
      <c r="BY47" s="263"/>
      <c r="BZ47" s="265"/>
      <c r="CA47" s="265"/>
      <c r="CB47" s="262"/>
      <c r="CC47" s="265"/>
      <c r="CD47" s="265"/>
      <c r="CE47" s="263"/>
      <c r="CF47" s="262"/>
      <c r="CG47" s="263"/>
      <c r="CH47" s="264"/>
      <c r="CI47" s="264"/>
      <c r="CJ47" s="261"/>
      <c r="CK47" s="264"/>
      <c r="CL47" s="264"/>
      <c r="CM47" s="263"/>
      <c r="CN47" s="265"/>
      <c r="CO47" s="265"/>
      <c r="CP47" s="262"/>
      <c r="CQ47" s="262"/>
      <c r="CR47" s="266"/>
      <c r="CS47" s="263"/>
      <c r="CT47" s="265"/>
      <c r="CU47" s="265"/>
      <c r="CV47" s="262"/>
      <c r="CW47" s="265"/>
      <c r="CX47" s="265"/>
      <c r="CY47" s="251" t="s">
        <v>1352</v>
      </c>
      <c r="CZ47" s="262"/>
      <c r="DA47" s="263">
        <v>1135617</v>
      </c>
      <c r="DB47" s="264">
        <f>DA47/CY$7</f>
        <v>0.17397780759071765</v>
      </c>
      <c r="DC47" s="264">
        <f>DB47-CH47</f>
        <v>0.17397780759071765</v>
      </c>
      <c r="DD47" s="261">
        <v>27</v>
      </c>
      <c r="DE47" s="264">
        <v>0.18</v>
      </c>
      <c r="DF47" s="264">
        <v>0.18</v>
      </c>
      <c r="DG47" s="263"/>
      <c r="DH47" s="265"/>
      <c r="DI47" s="265"/>
      <c r="DJ47" s="262"/>
      <c r="DK47" s="262"/>
      <c r="DL47" s="266"/>
      <c r="DM47" s="263"/>
      <c r="DN47" s="265"/>
      <c r="DO47" s="265"/>
      <c r="DP47" s="262"/>
      <c r="DQ47" s="265"/>
      <c r="DR47" s="265"/>
      <c r="DS47" s="251"/>
      <c r="DT47" s="262"/>
      <c r="DU47" s="272">
        <v>1366397</v>
      </c>
      <c r="DV47" s="264">
        <f t="shared" si="4"/>
        <v>0.20259285019438666</v>
      </c>
      <c r="DW47" s="264">
        <f t="shared" si="5"/>
        <v>2.8615042603669011E-2</v>
      </c>
      <c r="DX47" s="261">
        <v>33</v>
      </c>
      <c r="DY47" s="264">
        <f t="shared" si="6"/>
        <v>0.22</v>
      </c>
      <c r="DZ47" s="264">
        <f t="shared" si="7"/>
        <v>4.0000000000000008E-2</v>
      </c>
      <c r="EA47" s="263"/>
      <c r="EB47" s="262"/>
      <c r="EC47" s="273"/>
      <c r="ED47" s="262"/>
      <c r="EE47" s="262"/>
      <c r="EF47" s="266"/>
      <c r="EG47" s="263"/>
      <c r="EH47" s="265"/>
      <c r="EI47" s="265"/>
      <c r="EJ47" s="262"/>
      <c r="EK47" s="265"/>
      <c r="EL47" s="265"/>
      <c r="EM47" s="251" t="s">
        <v>625</v>
      </c>
      <c r="EN47" s="262"/>
      <c r="EO47" s="263">
        <v>1086787</v>
      </c>
      <c r="EP47" s="264">
        <v>0.16028034943539879</v>
      </c>
      <c r="EQ47" s="264"/>
      <c r="ER47" s="261">
        <v>25</v>
      </c>
      <c r="ES47" s="264">
        <v>0.16666666666666666</v>
      </c>
      <c r="ET47" s="264">
        <v>-5.3333333333333344E-2</v>
      </c>
      <c r="EU47" s="263"/>
      <c r="EV47" s="265"/>
      <c r="EW47" s="265"/>
      <c r="EX47" s="262"/>
      <c r="EY47" s="262"/>
      <c r="EZ47" s="266"/>
      <c r="FA47" s="263"/>
      <c r="FB47" s="265"/>
      <c r="FC47" s="265"/>
      <c r="FD47" s="262"/>
      <c r="FE47" s="265"/>
      <c r="FF47" s="265"/>
      <c r="FG47" s="251"/>
      <c r="FH47" s="262"/>
      <c r="FI47" s="263"/>
      <c r="FJ47" s="264"/>
      <c r="FK47" s="264"/>
      <c r="FL47" s="261"/>
      <c r="FM47" s="264"/>
      <c r="FN47" s="264"/>
      <c r="FO47" s="263"/>
      <c r="FP47" s="265"/>
      <c r="FQ47" s="265"/>
      <c r="FR47" s="262"/>
      <c r="FS47" s="262"/>
      <c r="FT47" s="266"/>
      <c r="FU47" s="263"/>
      <c r="FV47" s="265"/>
      <c r="FW47" s="265"/>
      <c r="FX47" s="262"/>
      <c r="FY47" s="265"/>
      <c r="FZ47" s="265"/>
      <c r="GA47" s="231"/>
      <c r="GB47" s="277"/>
      <c r="GC47" s="277"/>
      <c r="GD47" s="278"/>
      <c r="GE47" s="261"/>
      <c r="GF47" s="279"/>
      <c r="GG47" s="278"/>
      <c r="GH47" s="261"/>
      <c r="GI47" s="280"/>
      <c r="GJ47" s="261"/>
      <c r="GK47" s="261"/>
      <c r="GL47" s="261"/>
      <c r="GM47" s="261"/>
      <c r="GN47" s="281"/>
      <c r="GO47" s="261"/>
      <c r="GP47" s="261"/>
      <c r="GQ47" s="261"/>
      <c r="GR47" s="261"/>
      <c r="GS47" s="261"/>
      <c r="GT47" s="261"/>
      <c r="GU47" s="231"/>
      <c r="GV47" s="277"/>
      <c r="GW47" s="277"/>
      <c r="GX47" s="278"/>
      <c r="GY47" s="261"/>
      <c r="GZ47" s="279"/>
      <c r="HA47" s="278"/>
      <c r="HB47" s="261"/>
      <c r="HC47" s="280"/>
      <c r="HD47" s="261"/>
      <c r="HE47" s="261"/>
      <c r="HF47" s="261"/>
      <c r="HG47" s="261"/>
      <c r="HH47" s="281"/>
      <c r="HI47" s="261"/>
      <c r="HJ47" s="261"/>
      <c r="HK47" s="261"/>
      <c r="HL47" s="261"/>
      <c r="HM47" s="261"/>
      <c r="HN47" s="261"/>
      <c r="HO47" s="231"/>
      <c r="HP47" s="277"/>
      <c r="HQ47" s="277"/>
      <c r="HR47" s="278"/>
      <c r="HS47" s="261"/>
      <c r="HT47" s="279"/>
      <c r="HU47" s="278"/>
      <c r="HV47" s="261"/>
      <c r="HW47" s="280"/>
      <c r="HX47" s="261"/>
      <c r="HY47" s="261"/>
      <c r="HZ47" s="261"/>
      <c r="IA47" s="261"/>
      <c r="IB47" s="281"/>
      <c r="IC47" s="261"/>
      <c r="ID47" s="261"/>
      <c r="IE47" s="261"/>
      <c r="IF47" s="261"/>
      <c r="IG47" s="261"/>
      <c r="IH47" s="261"/>
      <c r="II47" s="231"/>
      <c r="IJ47" s="277"/>
      <c r="IK47" s="277"/>
      <c r="IL47" s="278"/>
      <c r="IM47" s="261"/>
      <c r="IN47" s="279"/>
      <c r="IO47" s="278"/>
      <c r="IP47" s="261"/>
      <c r="IQ47" s="280"/>
      <c r="IR47" s="261"/>
      <c r="IS47" s="261"/>
      <c r="IT47" s="261"/>
      <c r="IU47" s="261"/>
      <c r="IV47" s="281"/>
      <c r="IW47" s="261"/>
      <c r="IX47" s="261"/>
      <c r="IY47" s="261"/>
      <c r="IZ47" s="261"/>
      <c r="JA47" s="261"/>
      <c r="JB47" s="261"/>
    </row>
    <row r="48" spans="1:262" s="275" customFormat="1" ht="13.5" customHeight="1">
      <c r="A48" s="260" t="s">
        <v>1357</v>
      </c>
      <c r="B48" s="251" t="s">
        <v>1353</v>
      </c>
      <c r="C48" s="251"/>
      <c r="D48" s="262"/>
      <c r="E48" s="263"/>
      <c r="F48" s="264"/>
      <c r="G48" s="265"/>
      <c r="H48" s="261"/>
      <c r="I48" s="264"/>
      <c r="J48" s="265"/>
      <c r="K48" s="263"/>
      <c r="L48" s="264"/>
      <c r="M48" s="265"/>
      <c r="N48" s="261"/>
      <c r="O48" s="264"/>
      <c r="P48" s="266"/>
      <c r="Q48" s="263"/>
      <c r="R48" s="265"/>
      <c r="S48" s="265"/>
      <c r="T48" s="262"/>
      <c r="U48" s="265"/>
      <c r="V48" s="265"/>
      <c r="W48" s="251"/>
      <c r="X48" s="262"/>
      <c r="Y48" s="263"/>
      <c r="Z48" s="264"/>
      <c r="AA48" s="264"/>
      <c r="AB48" s="261"/>
      <c r="AC48" s="264"/>
      <c r="AD48" s="264"/>
      <c r="AE48" s="263"/>
      <c r="AF48" s="265"/>
      <c r="AG48" s="265"/>
      <c r="AH48" s="262"/>
      <c r="AI48" s="262"/>
      <c r="AJ48" s="266"/>
      <c r="AK48" s="263"/>
      <c r="AL48" s="262"/>
      <c r="AM48" s="265"/>
      <c r="AN48" s="262"/>
      <c r="AO48" s="265"/>
      <c r="AP48" s="265"/>
      <c r="AQ48" s="262"/>
      <c r="AR48" s="262"/>
      <c r="AS48" s="263"/>
      <c r="AT48" s="264"/>
      <c r="AU48" s="264"/>
      <c r="AV48" s="261"/>
      <c r="AW48" s="265"/>
      <c r="AX48" s="265"/>
      <c r="AY48" s="263"/>
      <c r="AZ48" s="265"/>
      <c r="BA48" s="265"/>
      <c r="BB48" s="262"/>
      <c r="BC48" s="262"/>
      <c r="BD48" s="266"/>
      <c r="BE48" s="263"/>
      <c r="BF48" s="265"/>
      <c r="BG48" s="265"/>
      <c r="BH48" s="262"/>
      <c r="BI48" s="265"/>
      <c r="BJ48" s="265"/>
      <c r="BK48" s="262"/>
      <c r="BL48" s="262"/>
      <c r="BM48" s="263"/>
      <c r="BN48" s="264"/>
      <c r="BO48" s="264"/>
      <c r="BP48" s="261"/>
      <c r="BQ48" s="264"/>
      <c r="BR48" s="264"/>
      <c r="BS48" s="237"/>
      <c r="BT48" s="265"/>
      <c r="BU48" s="265"/>
      <c r="BV48" s="262"/>
      <c r="BW48" s="262"/>
      <c r="BX48" s="266"/>
      <c r="BY48" s="263"/>
      <c r="BZ48" s="265"/>
      <c r="CA48" s="265"/>
      <c r="CB48" s="262"/>
      <c r="CC48" s="265"/>
      <c r="CD48" s="265"/>
      <c r="CE48" s="263"/>
      <c r="CF48" s="262"/>
      <c r="CG48" s="263"/>
      <c r="CH48" s="264"/>
      <c r="CI48" s="264"/>
      <c r="CJ48" s="261"/>
      <c r="CK48" s="264"/>
      <c r="CL48" s="264"/>
      <c r="CM48" s="263"/>
      <c r="CN48" s="265"/>
      <c r="CO48" s="265"/>
      <c r="CP48" s="262"/>
      <c r="CQ48" s="262"/>
      <c r="CR48" s="266"/>
      <c r="CS48" s="263"/>
      <c r="CT48" s="265"/>
      <c r="CU48" s="265"/>
      <c r="CV48" s="262"/>
      <c r="CW48" s="265"/>
      <c r="CX48" s="265"/>
      <c r="CY48" s="251" t="s">
        <v>1353</v>
      </c>
      <c r="CZ48" s="262"/>
      <c r="DA48" s="263">
        <v>84005</v>
      </c>
      <c r="DB48" s="264">
        <f>DA48/CY$7</f>
        <v>1.2869660921471092E-2</v>
      </c>
      <c r="DC48" s="264">
        <f>DB48-CH48</f>
        <v>1.2869660921471092E-2</v>
      </c>
      <c r="DD48" s="261">
        <v>1</v>
      </c>
      <c r="DE48" s="264">
        <v>6.9999999999999993E-3</v>
      </c>
      <c r="DF48" s="264">
        <v>6.9999999999999993E-3</v>
      </c>
      <c r="DG48" s="263"/>
      <c r="DH48" s="265"/>
      <c r="DI48" s="265"/>
      <c r="DJ48" s="262"/>
      <c r="DK48" s="262"/>
      <c r="DL48" s="266"/>
      <c r="DM48" s="263"/>
      <c r="DN48" s="265"/>
      <c r="DO48" s="265"/>
      <c r="DP48" s="262"/>
      <c r="DQ48" s="265"/>
      <c r="DR48" s="265"/>
      <c r="DS48" s="251"/>
      <c r="DT48" s="262"/>
      <c r="DU48" s="282">
        <v>102581</v>
      </c>
      <c r="DV48" s="264">
        <f t="shared" si="4"/>
        <v>1.5209472185455895E-2</v>
      </c>
      <c r="DW48" s="264">
        <f t="shared" si="5"/>
        <v>2.3398112639848034E-3</v>
      </c>
      <c r="DX48" s="261">
        <v>1</v>
      </c>
      <c r="DY48" s="264">
        <f t="shared" si="6"/>
        <v>6.6666666666666671E-3</v>
      </c>
      <c r="DZ48" s="264">
        <f t="shared" si="7"/>
        <v>-3.3333333333333218E-4</v>
      </c>
      <c r="EA48" s="263"/>
      <c r="EB48" s="262"/>
      <c r="EC48" s="273"/>
      <c r="ED48" s="262"/>
      <c r="EE48" s="262"/>
      <c r="EF48" s="266"/>
      <c r="EG48" s="263"/>
      <c r="EH48" s="265"/>
      <c r="EI48" s="265"/>
      <c r="EJ48" s="262"/>
      <c r="EK48" s="265"/>
      <c r="EL48" s="265"/>
      <c r="EM48" s="251" t="s">
        <v>1579</v>
      </c>
      <c r="EN48" s="262"/>
      <c r="EO48" s="263">
        <v>75096</v>
      </c>
      <c r="EP48" s="264">
        <v>1.1075227363964334E-2</v>
      </c>
      <c r="EQ48" s="264"/>
      <c r="ER48" s="261">
        <v>0</v>
      </c>
      <c r="ES48" s="264">
        <v>0</v>
      </c>
      <c r="ET48" s="264">
        <v>-6.6666666666666671E-3</v>
      </c>
      <c r="EU48" s="263"/>
      <c r="EV48" s="265"/>
      <c r="EW48" s="265"/>
      <c r="EX48" s="262"/>
      <c r="EY48" s="262"/>
      <c r="EZ48" s="266"/>
      <c r="FA48" s="263"/>
      <c r="FB48" s="265"/>
      <c r="FC48" s="265"/>
      <c r="FD48" s="262"/>
      <c r="FE48" s="265"/>
      <c r="FF48" s="265"/>
      <c r="FG48" s="251"/>
      <c r="FH48" s="262"/>
      <c r="FI48" s="263"/>
      <c r="FJ48" s="264"/>
      <c r="FK48" s="264"/>
      <c r="FL48" s="261"/>
      <c r="FM48" s="264"/>
      <c r="FN48" s="264"/>
      <c r="FO48" s="263"/>
      <c r="FP48" s="265"/>
      <c r="FQ48" s="265"/>
      <c r="FR48" s="262"/>
      <c r="FS48" s="262"/>
      <c r="FT48" s="266"/>
      <c r="FU48" s="263"/>
      <c r="FV48" s="265"/>
      <c r="FW48" s="265"/>
      <c r="FX48" s="262"/>
      <c r="FY48" s="265"/>
      <c r="FZ48" s="265"/>
      <c r="GA48" s="231"/>
      <c r="GB48" s="277"/>
      <c r="GC48" s="277"/>
      <c r="GD48" s="278"/>
      <c r="GE48" s="261"/>
      <c r="GF48" s="279"/>
      <c r="GG48" s="278"/>
      <c r="GH48" s="261"/>
      <c r="GI48" s="280"/>
      <c r="GJ48" s="261"/>
      <c r="GK48" s="261"/>
      <c r="GL48" s="261"/>
      <c r="GM48" s="261"/>
      <c r="GN48" s="281"/>
      <c r="GO48" s="261"/>
      <c r="GP48" s="261"/>
      <c r="GQ48" s="261"/>
      <c r="GR48" s="261"/>
      <c r="GS48" s="261"/>
      <c r="GT48" s="261"/>
      <c r="GU48" s="231"/>
      <c r="GV48" s="277"/>
      <c r="GW48" s="277"/>
      <c r="GX48" s="278"/>
      <c r="GY48" s="261"/>
      <c r="GZ48" s="279"/>
      <c r="HA48" s="278"/>
      <c r="HB48" s="261"/>
      <c r="HC48" s="280"/>
      <c r="HD48" s="261"/>
      <c r="HE48" s="261"/>
      <c r="HF48" s="261"/>
      <c r="HG48" s="261"/>
      <c r="HH48" s="281"/>
      <c r="HI48" s="261"/>
      <c r="HJ48" s="261"/>
      <c r="HK48" s="261"/>
      <c r="HL48" s="261"/>
      <c r="HM48" s="261"/>
      <c r="HN48" s="261"/>
      <c r="HO48" s="231"/>
      <c r="HP48" s="277"/>
      <c r="HQ48" s="277"/>
      <c r="HR48" s="278"/>
      <c r="HS48" s="261"/>
      <c r="HT48" s="279"/>
      <c r="HU48" s="278"/>
      <c r="HV48" s="261"/>
      <c r="HW48" s="280"/>
      <c r="HX48" s="261"/>
      <c r="HY48" s="261"/>
      <c r="HZ48" s="261"/>
      <c r="IA48" s="261"/>
      <c r="IB48" s="281"/>
      <c r="IC48" s="261"/>
      <c r="ID48" s="261"/>
      <c r="IE48" s="261"/>
      <c r="IF48" s="261"/>
      <c r="IG48" s="261"/>
      <c r="IH48" s="261"/>
      <c r="II48" s="231"/>
      <c r="IJ48" s="277"/>
      <c r="IK48" s="277"/>
      <c r="IL48" s="278"/>
      <c r="IM48" s="261"/>
      <c r="IN48" s="279"/>
      <c r="IO48" s="278"/>
      <c r="IP48" s="261"/>
      <c r="IQ48" s="280"/>
      <c r="IR48" s="261"/>
      <c r="IS48" s="261"/>
      <c r="IT48" s="261"/>
      <c r="IU48" s="261"/>
      <c r="IV48" s="281"/>
      <c r="IW48" s="261"/>
      <c r="IX48" s="261"/>
      <c r="IY48" s="261"/>
      <c r="IZ48" s="261"/>
      <c r="JA48" s="261"/>
      <c r="JB48" s="261"/>
    </row>
    <row r="49" spans="1:262" s="275" customFormat="1" ht="13.5" customHeight="1">
      <c r="A49" s="260" t="s">
        <v>1483</v>
      </c>
      <c r="B49" s="287" t="s">
        <v>1501</v>
      </c>
      <c r="C49" s="251"/>
      <c r="D49" s="262"/>
      <c r="E49" s="263"/>
      <c r="F49" s="264"/>
      <c r="G49" s="265"/>
      <c r="H49" s="261"/>
      <c r="I49" s="264"/>
      <c r="J49" s="265"/>
      <c r="K49" s="263"/>
      <c r="L49" s="264"/>
      <c r="M49" s="265"/>
      <c r="N49" s="261"/>
      <c r="O49" s="264"/>
      <c r="P49" s="266"/>
      <c r="Q49" s="263"/>
      <c r="R49" s="265"/>
      <c r="S49" s="265"/>
      <c r="T49" s="262"/>
      <c r="U49" s="265"/>
      <c r="V49" s="265"/>
      <c r="W49" s="251"/>
      <c r="X49" s="262"/>
      <c r="Y49" s="263"/>
      <c r="Z49" s="264"/>
      <c r="AA49" s="264"/>
      <c r="AB49" s="261"/>
      <c r="AC49" s="264"/>
      <c r="AD49" s="264"/>
      <c r="AE49" s="263"/>
      <c r="AF49" s="265"/>
      <c r="AG49" s="265"/>
      <c r="AH49" s="262"/>
      <c r="AI49" s="262"/>
      <c r="AJ49" s="266"/>
      <c r="AK49" s="263"/>
      <c r="AL49" s="262"/>
      <c r="AM49" s="265"/>
      <c r="AN49" s="262"/>
      <c r="AO49" s="265"/>
      <c r="AP49" s="265"/>
      <c r="AQ49" s="262"/>
      <c r="AR49" s="262"/>
      <c r="AS49" s="263"/>
      <c r="AT49" s="264"/>
      <c r="AU49" s="264"/>
      <c r="AV49" s="261"/>
      <c r="AW49" s="265"/>
      <c r="AX49" s="265"/>
      <c r="AY49" s="263"/>
      <c r="AZ49" s="265"/>
      <c r="BA49" s="265"/>
      <c r="BB49" s="262"/>
      <c r="BC49" s="262"/>
      <c r="BD49" s="266"/>
      <c r="BE49" s="263"/>
      <c r="BF49" s="265"/>
      <c r="BG49" s="265"/>
      <c r="BH49" s="262"/>
      <c r="BI49" s="265"/>
      <c r="BJ49" s="265"/>
      <c r="BK49" s="262"/>
      <c r="BL49" s="262"/>
      <c r="BM49" s="263"/>
      <c r="BN49" s="264"/>
      <c r="BO49" s="264"/>
      <c r="BP49" s="261"/>
      <c r="BQ49" s="264"/>
      <c r="BR49" s="264"/>
      <c r="BS49" s="237"/>
      <c r="BT49" s="265"/>
      <c r="BU49" s="265"/>
      <c r="BV49" s="262"/>
      <c r="BW49" s="262"/>
      <c r="BX49" s="266"/>
      <c r="BY49" s="263"/>
      <c r="BZ49" s="265"/>
      <c r="CA49" s="265"/>
      <c r="CB49" s="262"/>
      <c r="CC49" s="265"/>
      <c r="CD49" s="265"/>
      <c r="CE49" s="263"/>
      <c r="CF49" s="262"/>
      <c r="CG49" s="263"/>
      <c r="CH49" s="264"/>
      <c r="CI49" s="264"/>
      <c r="CJ49" s="261"/>
      <c r="CK49" s="264"/>
      <c r="CL49" s="264"/>
      <c r="CM49" s="263"/>
      <c r="CN49" s="265"/>
      <c r="CO49" s="265"/>
      <c r="CP49" s="262"/>
      <c r="CQ49" s="262"/>
      <c r="CR49" s="266"/>
      <c r="CS49" s="263"/>
      <c r="CT49" s="265"/>
      <c r="CU49" s="265"/>
      <c r="CV49" s="262"/>
      <c r="CW49" s="265"/>
      <c r="CX49" s="265"/>
      <c r="CY49" s="251"/>
      <c r="CZ49" s="262"/>
      <c r="DA49" s="263"/>
      <c r="DB49" s="264"/>
      <c r="DC49" s="264"/>
      <c r="DD49" s="261"/>
      <c r="DE49" s="264"/>
      <c r="DF49" s="264"/>
      <c r="DG49" s="263"/>
      <c r="DH49" s="265"/>
      <c r="DI49" s="265"/>
      <c r="DJ49" s="262"/>
      <c r="DK49" s="262"/>
      <c r="DL49" s="266"/>
      <c r="DM49" s="263"/>
      <c r="DN49" s="265"/>
      <c r="DO49" s="265"/>
      <c r="DP49" s="262"/>
      <c r="DQ49" s="265"/>
      <c r="DR49" s="265"/>
      <c r="DS49" s="251"/>
      <c r="DT49" s="262"/>
      <c r="DU49" s="282">
        <v>58043</v>
      </c>
      <c r="DV49" s="264">
        <f t="shared" si="4"/>
        <v>8.6059152675487319E-3</v>
      </c>
      <c r="DW49" s="264">
        <f t="shared" si="5"/>
        <v>8.6059152675487319E-3</v>
      </c>
      <c r="DX49" s="261">
        <v>0</v>
      </c>
      <c r="DY49" s="264">
        <f t="shared" si="6"/>
        <v>0</v>
      </c>
      <c r="DZ49" s="264">
        <f t="shared" si="7"/>
        <v>0</v>
      </c>
      <c r="EA49" s="263"/>
      <c r="EB49" s="262"/>
      <c r="EC49" s="273"/>
      <c r="ED49" s="262"/>
      <c r="EE49" s="262"/>
      <c r="EF49" s="266"/>
      <c r="EG49" s="263"/>
      <c r="EH49" s="265"/>
      <c r="EI49" s="265"/>
      <c r="EJ49" s="262"/>
      <c r="EK49" s="265"/>
      <c r="EL49" s="265"/>
      <c r="EM49" s="251" t="s">
        <v>1501</v>
      </c>
      <c r="EN49" s="262"/>
      <c r="EO49" s="263"/>
      <c r="EP49" s="264"/>
      <c r="EQ49" s="264"/>
      <c r="ER49" s="261"/>
      <c r="ES49" s="264"/>
      <c r="ET49" s="264"/>
      <c r="EU49" s="263"/>
      <c r="EV49" s="265"/>
      <c r="EW49" s="265"/>
      <c r="EX49" s="262"/>
      <c r="EY49" s="262"/>
      <c r="EZ49" s="266"/>
      <c r="FA49" s="263"/>
      <c r="FB49" s="265"/>
      <c r="FC49" s="265"/>
      <c r="FD49" s="262"/>
      <c r="FE49" s="265"/>
      <c r="FF49" s="265"/>
      <c r="FG49" s="251"/>
      <c r="FH49" s="262"/>
      <c r="FI49" s="263"/>
      <c r="FJ49" s="264"/>
      <c r="FK49" s="264"/>
      <c r="FL49" s="261"/>
      <c r="FM49" s="264"/>
      <c r="FN49" s="264"/>
      <c r="FO49" s="263"/>
      <c r="FP49" s="265"/>
      <c r="FQ49" s="265"/>
      <c r="FR49" s="262"/>
      <c r="FS49" s="262"/>
      <c r="FT49" s="266"/>
      <c r="FU49" s="263"/>
      <c r="FV49" s="265"/>
      <c r="FW49" s="265"/>
      <c r="FX49" s="262"/>
      <c r="FY49" s="265"/>
      <c r="FZ49" s="265"/>
      <c r="GA49" s="231"/>
      <c r="GB49" s="277"/>
      <c r="GC49" s="277"/>
      <c r="GD49" s="278"/>
      <c r="GE49" s="261"/>
      <c r="GF49" s="279"/>
      <c r="GG49" s="278"/>
      <c r="GH49" s="261"/>
      <c r="GI49" s="280"/>
      <c r="GJ49" s="261"/>
      <c r="GK49" s="261"/>
      <c r="GL49" s="261"/>
      <c r="GM49" s="261"/>
      <c r="GN49" s="281"/>
      <c r="GO49" s="261"/>
      <c r="GP49" s="261"/>
      <c r="GQ49" s="261"/>
      <c r="GR49" s="261"/>
      <c r="GS49" s="261"/>
      <c r="GT49" s="261"/>
      <c r="GU49" s="231"/>
      <c r="GV49" s="277"/>
      <c r="GW49" s="277"/>
      <c r="GX49" s="278"/>
      <c r="GY49" s="261"/>
      <c r="GZ49" s="279"/>
      <c r="HA49" s="278"/>
      <c r="HB49" s="261"/>
      <c r="HC49" s="280"/>
      <c r="HD49" s="261"/>
      <c r="HE49" s="261"/>
      <c r="HF49" s="261"/>
      <c r="HG49" s="261"/>
      <c r="HH49" s="281"/>
      <c r="HI49" s="261"/>
      <c r="HJ49" s="261"/>
      <c r="HK49" s="261"/>
      <c r="HL49" s="261"/>
      <c r="HM49" s="261"/>
      <c r="HN49" s="261"/>
      <c r="HO49" s="231"/>
      <c r="HP49" s="277"/>
      <c r="HQ49" s="277"/>
      <c r="HR49" s="278"/>
      <c r="HS49" s="261"/>
      <c r="HT49" s="279"/>
      <c r="HU49" s="278"/>
      <c r="HV49" s="261"/>
      <c r="HW49" s="280"/>
      <c r="HX49" s="261"/>
      <c r="HY49" s="261"/>
      <c r="HZ49" s="261"/>
      <c r="IA49" s="261"/>
      <c r="IB49" s="281"/>
      <c r="IC49" s="261"/>
      <c r="ID49" s="261"/>
      <c r="IE49" s="261"/>
      <c r="IF49" s="261"/>
      <c r="IG49" s="261"/>
      <c r="IH49" s="261"/>
      <c r="II49" s="231"/>
      <c r="IJ49" s="277"/>
      <c r="IK49" s="277"/>
      <c r="IL49" s="278"/>
      <c r="IM49" s="261"/>
      <c r="IN49" s="279"/>
      <c r="IO49" s="278"/>
      <c r="IP49" s="261"/>
      <c r="IQ49" s="280"/>
      <c r="IR49" s="261"/>
      <c r="IS49" s="261"/>
      <c r="IT49" s="261"/>
      <c r="IU49" s="261"/>
      <c r="IV49" s="281"/>
      <c r="IW49" s="261"/>
      <c r="IX49" s="261"/>
      <c r="IY49" s="261"/>
      <c r="IZ49" s="261"/>
      <c r="JA49" s="261"/>
      <c r="JB49" s="261"/>
    </row>
    <row r="50" spans="1:262" s="275" customFormat="1" ht="13.5" customHeight="1">
      <c r="A50" s="260" t="s">
        <v>314</v>
      </c>
      <c r="B50" s="261" t="s">
        <v>1335</v>
      </c>
      <c r="C50" s="251"/>
      <c r="D50" s="262"/>
      <c r="E50" s="263">
        <v>30910</v>
      </c>
      <c r="F50" s="264">
        <v>5.0000000000000001E-3</v>
      </c>
      <c r="G50" s="265">
        <v>0</v>
      </c>
      <c r="H50" s="261">
        <v>0</v>
      </c>
      <c r="I50" s="264">
        <v>0</v>
      </c>
      <c r="J50" s="265">
        <v>0</v>
      </c>
      <c r="K50" s="263"/>
      <c r="L50" s="264"/>
      <c r="M50" s="265"/>
      <c r="N50" s="261"/>
      <c r="O50" s="264"/>
      <c r="P50" s="266"/>
      <c r="Q50" s="263"/>
      <c r="R50" s="265"/>
      <c r="S50" s="265"/>
      <c r="T50" s="262"/>
      <c r="U50" s="265"/>
      <c r="V50" s="265"/>
      <c r="W50" s="251" t="s">
        <v>1336</v>
      </c>
      <c r="X50" s="262"/>
      <c r="Y50" s="263">
        <v>45207</v>
      </c>
      <c r="Z50" s="264">
        <v>6.9999999999999993E-3</v>
      </c>
      <c r="AA50" s="264">
        <v>0</v>
      </c>
      <c r="AB50" s="261">
        <v>0</v>
      </c>
      <c r="AC50" s="264">
        <v>0</v>
      </c>
      <c r="AD50" s="264">
        <v>0</v>
      </c>
      <c r="AE50" s="263"/>
      <c r="AF50" s="265"/>
      <c r="AG50" s="265"/>
      <c r="AH50" s="262"/>
      <c r="AI50" s="262"/>
      <c r="AJ50" s="266"/>
      <c r="AK50" s="263"/>
      <c r="AL50" s="262"/>
      <c r="AM50" s="265"/>
      <c r="AN50" s="262"/>
      <c r="AO50" s="265"/>
      <c r="AP50" s="265"/>
      <c r="AQ50" s="262" t="s">
        <v>292</v>
      </c>
      <c r="AR50" s="262"/>
      <c r="AS50" s="263">
        <v>157389</v>
      </c>
      <c r="AT50" s="264">
        <v>2.5000000000000001E-2</v>
      </c>
      <c r="AU50" s="264">
        <v>-1.3999999999999999E-2</v>
      </c>
      <c r="AV50" s="261">
        <v>0</v>
      </c>
      <c r="AW50" s="265">
        <v>0</v>
      </c>
      <c r="AX50" s="265">
        <v>0</v>
      </c>
      <c r="AY50" s="263"/>
      <c r="AZ50" s="265"/>
      <c r="BA50" s="265"/>
      <c r="BB50" s="262"/>
      <c r="BC50" s="262"/>
      <c r="BD50" s="266"/>
      <c r="BE50" s="263"/>
      <c r="BF50" s="265"/>
      <c r="BG50" s="265"/>
      <c r="BH50" s="262"/>
      <c r="BI50" s="265"/>
      <c r="BJ50" s="265"/>
      <c r="BK50" s="262" t="s">
        <v>1336</v>
      </c>
      <c r="BL50" s="262"/>
      <c r="BM50" s="263">
        <v>204187</v>
      </c>
      <c r="BN50" s="264">
        <v>3.1000000000000003E-2</v>
      </c>
      <c r="BO50" s="264">
        <v>6.0000000000000001E-3</v>
      </c>
      <c r="BP50" s="261">
        <v>0</v>
      </c>
      <c r="BQ50" s="264">
        <v>0</v>
      </c>
      <c r="BR50" s="264">
        <v>0</v>
      </c>
      <c r="BS50" s="237"/>
      <c r="BT50" s="265"/>
      <c r="BU50" s="265"/>
      <c r="BV50" s="262"/>
      <c r="BW50" s="262"/>
      <c r="BX50" s="266"/>
      <c r="BY50" s="263"/>
      <c r="BZ50" s="265"/>
      <c r="CA50" s="265"/>
      <c r="CB50" s="262"/>
      <c r="CC50" s="265"/>
      <c r="CD50" s="265"/>
      <c r="CE50" s="263" t="s">
        <v>292</v>
      </c>
      <c r="CF50" s="262"/>
      <c r="CG50" s="263">
        <v>192555</v>
      </c>
      <c r="CH50" s="264">
        <f>CG50/CE$7</f>
        <v>2.8862930496930162E-2</v>
      </c>
      <c r="CI50" s="264">
        <v>-1.3000000000000001E-2</v>
      </c>
      <c r="CJ50" s="261">
        <v>0</v>
      </c>
      <c r="CK50" s="264">
        <v>0</v>
      </c>
      <c r="CL50" s="264">
        <v>0</v>
      </c>
      <c r="CM50" s="263"/>
      <c r="CN50" s="265"/>
      <c r="CO50" s="265"/>
      <c r="CP50" s="262"/>
      <c r="CQ50" s="262"/>
      <c r="CR50" s="266"/>
      <c r="CS50" s="263"/>
      <c r="CT50" s="265"/>
      <c r="CU50" s="265"/>
      <c r="CV50" s="262"/>
      <c r="CW50" s="265"/>
      <c r="CX50" s="265"/>
      <c r="CY50" s="251" t="s">
        <v>1336</v>
      </c>
      <c r="CZ50" s="262"/>
      <c r="DA50" s="263">
        <v>118357</v>
      </c>
      <c r="DB50" s="264">
        <f>DA50/CY$7</f>
        <v>1.8132426137522219E-2</v>
      </c>
      <c r="DC50" s="264">
        <v>0</v>
      </c>
      <c r="DD50" s="261">
        <v>0</v>
      </c>
      <c r="DE50" s="264">
        <v>0</v>
      </c>
      <c r="DF50" s="264">
        <v>0</v>
      </c>
      <c r="DG50" s="263"/>
      <c r="DH50" s="265"/>
      <c r="DI50" s="265"/>
      <c r="DJ50" s="262"/>
      <c r="DK50" s="262"/>
      <c r="DL50" s="266"/>
      <c r="DM50" s="263"/>
      <c r="DN50" s="265"/>
      <c r="DO50" s="265"/>
      <c r="DP50" s="262"/>
      <c r="DQ50" s="265"/>
      <c r="DR50" s="265"/>
      <c r="DS50" s="251"/>
      <c r="DT50" s="262"/>
      <c r="DU50" s="288">
        <v>175664</v>
      </c>
      <c r="DV50" s="264">
        <f>DU50/DS$7</f>
        <v>2.6045337070080467E-2</v>
      </c>
      <c r="DW50" s="264">
        <v>0</v>
      </c>
      <c r="DX50" s="261">
        <v>0</v>
      </c>
      <c r="DY50" s="264">
        <f t="shared" si="6"/>
        <v>0</v>
      </c>
      <c r="DZ50" s="264">
        <v>0</v>
      </c>
      <c r="EA50" s="263"/>
      <c r="EB50" s="262"/>
      <c r="EC50" s="273"/>
      <c r="ED50" s="262"/>
      <c r="EE50" s="262"/>
      <c r="EF50" s="266"/>
      <c r="EG50" s="263"/>
      <c r="EH50" s="265"/>
      <c r="EI50" s="265"/>
      <c r="EJ50" s="262"/>
      <c r="EK50" s="265"/>
      <c r="EL50" s="265"/>
      <c r="EM50" s="251" t="s">
        <v>1336</v>
      </c>
      <c r="EN50" s="262"/>
      <c r="EO50" s="263">
        <v>200978</v>
      </c>
      <c r="EP50" s="264">
        <v>2.9640420863359222E-2</v>
      </c>
      <c r="EQ50" s="264"/>
      <c r="ER50" s="261">
        <v>0</v>
      </c>
      <c r="ES50" s="264">
        <v>0</v>
      </c>
      <c r="ET50" s="264">
        <v>0</v>
      </c>
      <c r="EU50" s="263"/>
      <c r="EV50" s="265"/>
      <c r="EW50" s="265"/>
      <c r="EX50" s="262"/>
      <c r="EY50" s="262"/>
      <c r="EZ50" s="266"/>
      <c r="FA50" s="263"/>
      <c r="FB50" s="265"/>
      <c r="FC50" s="265"/>
      <c r="FD50" s="262"/>
      <c r="FE50" s="265"/>
      <c r="FF50" s="265"/>
      <c r="FG50" s="251"/>
      <c r="FH50" s="262"/>
      <c r="FI50" s="263"/>
      <c r="FJ50" s="264"/>
      <c r="FK50" s="264"/>
      <c r="FL50" s="261"/>
      <c r="FM50" s="264"/>
      <c r="FN50" s="264"/>
      <c r="FO50" s="263"/>
      <c r="FP50" s="265"/>
      <c r="FQ50" s="265"/>
      <c r="FR50" s="262"/>
      <c r="FS50" s="262"/>
      <c r="FT50" s="266"/>
      <c r="FU50" s="263"/>
      <c r="FV50" s="265"/>
      <c r="FW50" s="265"/>
      <c r="FX50" s="262"/>
      <c r="FY50" s="265"/>
      <c r="FZ50" s="265"/>
      <c r="GA50" s="231"/>
      <c r="GB50" s="277"/>
      <c r="GC50" s="277"/>
      <c r="GD50" s="278"/>
      <c r="GE50" s="261"/>
      <c r="GF50" s="279"/>
      <c r="GG50" s="278"/>
      <c r="GH50" s="261"/>
      <c r="GI50" s="280"/>
      <c r="GJ50" s="261"/>
      <c r="GK50" s="261"/>
      <c r="GL50" s="261"/>
      <c r="GM50" s="261"/>
      <c r="GN50" s="281"/>
      <c r="GO50" s="261"/>
      <c r="GP50" s="261"/>
      <c r="GQ50" s="261"/>
      <c r="GR50" s="261"/>
      <c r="GS50" s="261"/>
      <c r="GT50" s="261"/>
      <c r="GU50" s="231"/>
      <c r="GV50" s="277"/>
      <c r="GW50" s="277"/>
      <c r="GX50" s="278"/>
      <c r="GY50" s="261"/>
      <c r="GZ50" s="279"/>
      <c r="HA50" s="278"/>
      <c r="HB50" s="261"/>
      <c r="HC50" s="280"/>
      <c r="HD50" s="261"/>
      <c r="HE50" s="261"/>
      <c r="HF50" s="261"/>
      <c r="HG50" s="261"/>
      <c r="HH50" s="281"/>
      <c r="HI50" s="261"/>
      <c r="HJ50" s="261"/>
      <c r="HK50" s="261"/>
      <c r="HL50" s="261"/>
      <c r="HM50" s="261"/>
      <c r="HN50" s="261"/>
      <c r="HO50" s="231"/>
      <c r="HP50" s="277"/>
      <c r="HQ50" s="277"/>
      <c r="HR50" s="278"/>
      <c r="HS50" s="261"/>
      <c r="HT50" s="279"/>
      <c r="HU50" s="278"/>
      <c r="HV50" s="261"/>
      <c r="HW50" s="280"/>
      <c r="HX50" s="261"/>
      <c r="HY50" s="261"/>
      <c r="HZ50" s="261"/>
      <c r="IA50" s="261"/>
      <c r="IB50" s="281"/>
      <c r="IC50" s="261"/>
      <c r="ID50" s="261"/>
      <c r="IE50" s="261"/>
      <c r="IF50" s="261"/>
      <c r="IG50" s="261"/>
      <c r="IH50" s="261"/>
      <c r="II50" s="231"/>
      <c r="IJ50" s="277"/>
      <c r="IK50" s="277"/>
      <c r="IL50" s="278"/>
      <c r="IM50" s="261"/>
      <c r="IN50" s="279"/>
      <c r="IO50" s="278"/>
      <c r="IP50" s="261"/>
      <c r="IQ50" s="280"/>
      <c r="IR50" s="261"/>
      <c r="IS50" s="261"/>
      <c r="IT50" s="261"/>
      <c r="IU50" s="261"/>
      <c r="IV50" s="281"/>
      <c r="IW50" s="261"/>
      <c r="IX50" s="261"/>
      <c r="IY50" s="261"/>
      <c r="IZ50" s="261"/>
      <c r="JA50" s="261"/>
      <c r="JB50" s="261"/>
    </row>
    <row r="51" spans="1:262" s="275" customFormat="1" ht="13.5" customHeight="1">
      <c r="A51" s="260"/>
      <c r="B51" s="89"/>
      <c r="C51" s="289"/>
      <c r="E51" s="242"/>
      <c r="F51" s="290"/>
      <c r="G51" s="291"/>
      <c r="H51" s="89"/>
      <c r="I51" s="290"/>
      <c r="J51" s="291"/>
      <c r="K51" s="242"/>
      <c r="L51" s="290"/>
      <c r="M51" s="291"/>
      <c r="N51" s="89"/>
      <c r="O51" s="290"/>
      <c r="P51" s="292"/>
      <c r="Q51" s="242"/>
      <c r="R51" s="291"/>
      <c r="S51" s="291"/>
      <c r="U51" s="291"/>
      <c r="V51" s="291"/>
      <c r="W51" s="289"/>
      <c r="Y51" s="242"/>
      <c r="Z51" s="290"/>
      <c r="AA51" s="290"/>
      <c r="AB51" s="89"/>
      <c r="AC51" s="290"/>
      <c r="AD51" s="290"/>
      <c r="AE51" s="242"/>
      <c r="AF51" s="291"/>
      <c r="AG51" s="291"/>
      <c r="AJ51" s="292"/>
      <c r="AK51" s="242"/>
      <c r="AM51" s="291"/>
      <c r="AO51" s="291"/>
      <c r="AP51" s="291"/>
      <c r="AQ51" s="293"/>
      <c r="AS51" s="294"/>
      <c r="AT51" s="295"/>
      <c r="AV51" s="296"/>
      <c r="AW51" s="297"/>
      <c r="AX51" s="291"/>
      <c r="AY51" s="242"/>
      <c r="AZ51" s="291"/>
      <c r="BA51" s="291"/>
      <c r="BD51" s="292"/>
      <c r="BE51" s="242"/>
      <c r="BF51" s="291"/>
      <c r="BG51" s="291"/>
      <c r="BI51" s="291"/>
      <c r="BJ51" s="291"/>
      <c r="BM51" s="242"/>
      <c r="BN51" s="290"/>
      <c r="BO51" s="290"/>
      <c r="BP51" s="89"/>
      <c r="BQ51" s="290"/>
      <c r="BR51" s="290"/>
      <c r="BS51" s="298"/>
      <c r="BT51" s="291"/>
      <c r="BU51" s="291"/>
      <c r="BX51" s="292"/>
      <c r="BY51" s="242"/>
      <c r="BZ51" s="291"/>
      <c r="CA51" s="291"/>
      <c r="CC51" s="291"/>
      <c r="CD51" s="291"/>
      <c r="CE51" s="242"/>
      <c r="CG51" s="242"/>
      <c r="CH51" s="290"/>
      <c r="CI51" s="290"/>
      <c r="CJ51" s="89"/>
      <c r="CK51" s="290"/>
      <c r="CL51" s="290"/>
      <c r="CM51" s="242"/>
      <c r="CN51" s="291"/>
      <c r="CO51" s="291"/>
      <c r="CR51" s="292"/>
      <c r="CS51" s="242"/>
      <c r="CT51" s="291"/>
      <c r="CU51" s="291"/>
      <c r="CW51" s="291"/>
      <c r="CX51" s="291"/>
      <c r="CY51" s="289"/>
      <c r="DA51" s="242"/>
      <c r="DB51" s="290"/>
      <c r="DC51" s="290"/>
      <c r="DD51" s="89"/>
      <c r="DE51" s="290"/>
      <c r="DF51" s="290"/>
      <c r="DG51" s="242"/>
      <c r="DH51" s="291"/>
      <c r="DI51" s="291"/>
      <c r="DL51" s="292"/>
      <c r="DM51" s="242"/>
      <c r="DN51" s="291"/>
      <c r="DO51" s="291"/>
      <c r="DQ51" s="291"/>
      <c r="DR51" s="291"/>
      <c r="DS51" s="289"/>
      <c r="DU51" s="242"/>
      <c r="DV51" s="290"/>
      <c r="DW51" s="290"/>
      <c r="DX51" s="89"/>
      <c r="DY51" s="290"/>
      <c r="DZ51" s="290"/>
      <c r="EA51" s="242"/>
      <c r="EC51" s="299"/>
      <c r="EF51" s="292"/>
      <c r="EG51" s="242"/>
      <c r="EH51" s="291"/>
      <c r="EI51" s="291"/>
      <c r="EK51" s="291"/>
      <c r="EL51" s="291"/>
      <c r="EM51" s="289"/>
      <c r="EO51" s="242"/>
      <c r="EP51" s="290"/>
      <c r="EQ51" s="290"/>
      <c r="ER51" s="89"/>
      <c r="ES51" s="290"/>
      <c r="ET51" s="290"/>
      <c r="EU51" s="242"/>
      <c r="EV51" s="291"/>
      <c r="EW51" s="291"/>
      <c r="EZ51" s="292"/>
      <c r="FA51" s="242"/>
      <c r="FB51" s="291"/>
      <c r="FC51" s="291"/>
      <c r="FE51" s="291"/>
      <c r="FF51" s="291"/>
      <c r="FG51" s="289"/>
      <c r="FI51" s="242"/>
      <c r="FJ51" s="290"/>
      <c r="FK51" s="290"/>
      <c r="FL51" s="89"/>
      <c r="FM51" s="290"/>
      <c r="FN51" s="290"/>
      <c r="FO51" s="242"/>
      <c r="FP51" s="291"/>
      <c r="FQ51" s="291"/>
      <c r="FT51" s="292"/>
      <c r="FU51" s="242"/>
      <c r="FV51" s="291"/>
      <c r="FW51" s="291"/>
      <c r="FY51" s="291"/>
      <c r="FZ51" s="291"/>
      <c r="GA51" s="77"/>
      <c r="GB51" s="300"/>
      <c r="GC51" s="300"/>
      <c r="GD51" s="301"/>
      <c r="GE51" s="89"/>
      <c r="GF51" s="302"/>
      <c r="GG51" s="301"/>
      <c r="GH51" s="89"/>
      <c r="GI51" s="303"/>
      <c r="GJ51" s="89"/>
      <c r="GK51" s="89"/>
      <c r="GL51" s="89"/>
      <c r="GM51" s="89"/>
      <c r="GN51" s="304"/>
      <c r="GO51" s="89"/>
      <c r="GP51" s="89"/>
      <c r="GQ51" s="89"/>
      <c r="GR51" s="89"/>
      <c r="GS51" s="89"/>
      <c r="GT51" s="89"/>
      <c r="GU51" s="77"/>
      <c r="GV51" s="300"/>
      <c r="GW51" s="300"/>
      <c r="GX51" s="301"/>
      <c r="GY51" s="89"/>
      <c r="GZ51" s="302"/>
      <c r="HA51" s="301"/>
      <c r="HB51" s="89"/>
      <c r="HC51" s="303"/>
      <c r="HD51" s="89"/>
      <c r="HE51" s="89"/>
      <c r="HF51" s="89"/>
      <c r="HG51" s="89"/>
      <c r="HH51" s="304"/>
      <c r="HI51" s="89"/>
      <c r="HJ51" s="89"/>
      <c r="HK51" s="89"/>
      <c r="HL51" s="89"/>
      <c r="HM51" s="89"/>
      <c r="HN51" s="89"/>
      <c r="HO51" s="77"/>
      <c r="HP51" s="300"/>
      <c r="HQ51" s="300"/>
      <c r="HR51" s="301"/>
      <c r="HS51" s="89"/>
      <c r="HT51" s="302"/>
      <c r="HU51" s="301"/>
      <c r="HV51" s="89"/>
      <c r="HW51" s="303"/>
      <c r="HX51" s="89"/>
      <c r="HY51" s="89"/>
      <c r="HZ51" s="89"/>
      <c r="IA51" s="89"/>
      <c r="IB51" s="304"/>
      <c r="IC51" s="89"/>
      <c r="ID51" s="89"/>
      <c r="IE51" s="89"/>
      <c r="IF51" s="89"/>
      <c r="IG51" s="89"/>
      <c r="IH51" s="89"/>
      <c r="II51" s="77"/>
      <c r="IJ51" s="300"/>
      <c r="IK51" s="300"/>
      <c r="IL51" s="301"/>
      <c r="IM51" s="89"/>
      <c r="IN51" s="302"/>
      <c r="IO51" s="301"/>
      <c r="IP51" s="89"/>
      <c r="IQ51" s="303"/>
      <c r="IR51" s="89"/>
      <c r="IS51" s="89"/>
      <c r="IT51" s="89"/>
      <c r="IU51" s="89"/>
      <c r="IV51" s="304"/>
      <c r="IW51" s="89"/>
      <c r="IX51" s="89"/>
      <c r="IY51" s="89"/>
      <c r="IZ51" s="89"/>
      <c r="JA51" s="89"/>
      <c r="JB51" s="89"/>
    </row>
    <row r="52" spans="1:262" s="275" customFormat="1" ht="13.5" customHeight="1">
      <c r="A52" s="260"/>
      <c r="B52" s="89"/>
      <c r="C52" s="289"/>
      <c r="E52" s="242"/>
      <c r="F52" s="290"/>
      <c r="G52" s="291"/>
      <c r="H52" s="89"/>
      <c r="I52" s="290"/>
      <c r="J52" s="291"/>
      <c r="K52" s="242"/>
      <c r="L52" s="290"/>
      <c r="M52" s="291"/>
      <c r="N52" s="89"/>
      <c r="O52" s="290"/>
      <c r="P52" s="292"/>
      <c r="Q52" s="242"/>
      <c r="R52" s="291"/>
      <c r="S52" s="291"/>
      <c r="U52" s="291"/>
      <c r="V52" s="291"/>
      <c r="W52" s="289"/>
      <c r="Y52" s="242"/>
      <c r="Z52" s="290"/>
      <c r="AA52" s="290"/>
      <c r="AB52" s="89"/>
      <c r="AC52" s="290"/>
      <c r="AD52" s="290"/>
      <c r="AE52" s="242"/>
      <c r="AF52" s="291"/>
      <c r="AG52" s="291"/>
      <c r="AJ52" s="292"/>
      <c r="AK52" s="242"/>
      <c r="AM52" s="291"/>
      <c r="AO52" s="291"/>
      <c r="AP52" s="291"/>
      <c r="AQ52" s="289"/>
      <c r="AS52" s="242"/>
      <c r="AT52" s="290"/>
      <c r="AU52" s="290"/>
      <c r="AV52" s="89"/>
      <c r="AW52" s="291"/>
      <c r="AX52" s="291"/>
      <c r="AY52" s="242"/>
      <c r="AZ52" s="291"/>
      <c r="BA52" s="291"/>
      <c r="BD52" s="292"/>
      <c r="BE52" s="242"/>
      <c r="BF52" s="291"/>
      <c r="BG52" s="291"/>
      <c r="BI52" s="291"/>
      <c r="BJ52" s="291"/>
      <c r="BK52" s="289"/>
      <c r="BM52" s="242"/>
      <c r="BN52" s="290"/>
      <c r="BO52" s="290"/>
      <c r="BP52" s="89"/>
      <c r="BQ52" s="290"/>
      <c r="BR52" s="290"/>
      <c r="BS52" s="298"/>
      <c r="BT52" s="291"/>
      <c r="BU52" s="291"/>
      <c r="BX52" s="292"/>
      <c r="BY52" s="242"/>
      <c r="BZ52" s="291"/>
      <c r="CA52" s="291"/>
      <c r="CC52" s="291"/>
      <c r="CD52" s="291"/>
      <c r="CE52" s="242"/>
      <c r="CG52" s="242"/>
      <c r="CH52" s="290"/>
      <c r="CI52" s="290"/>
      <c r="CJ52" s="89"/>
      <c r="CK52" s="290"/>
      <c r="CL52" s="290"/>
      <c r="CM52" s="242"/>
      <c r="CN52" s="291"/>
      <c r="CO52" s="291"/>
      <c r="CR52" s="292"/>
      <c r="CS52" s="242"/>
      <c r="CT52" s="291"/>
      <c r="CU52" s="291"/>
      <c r="CW52" s="291"/>
      <c r="CX52" s="291"/>
      <c r="CY52" s="289"/>
      <c r="DA52" s="242"/>
      <c r="DB52" s="290"/>
      <c r="DC52" s="290"/>
      <c r="DD52" s="89"/>
      <c r="DE52" s="290"/>
      <c r="DF52" s="290"/>
      <c r="DG52" s="242"/>
      <c r="DH52" s="291"/>
      <c r="DI52" s="291"/>
      <c r="DL52" s="292"/>
      <c r="DM52" s="242"/>
      <c r="DN52" s="291"/>
      <c r="DO52" s="291"/>
      <c r="DQ52" s="291"/>
      <c r="DR52" s="291"/>
      <c r="DS52" s="289"/>
      <c r="DU52" s="242"/>
      <c r="DV52" s="290"/>
      <c r="DW52" s="290"/>
      <c r="DX52" s="89"/>
      <c r="DY52" s="290"/>
      <c r="DZ52" s="290"/>
      <c r="EA52" s="242"/>
      <c r="EC52" s="299"/>
      <c r="EF52" s="292"/>
      <c r="EG52" s="242"/>
      <c r="EH52" s="291"/>
      <c r="EI52" s="291"/>
      <c r="EK52" s="291"/>
      <c r="EL52" s="291"/>
      <c r="EM52" s="289"/>
      <c r="EO52" s="242"/>
      <c r="EP52" s="290"/>
      <c r="EQ52" s="290"/>
      <c r="ER52" s="89"/>
      <c r="ES52" s="290"/>
      <c r="ET52" s="290"/>
      <c r="EU52" s="242"/>
      <c r="EV52" s="291"/>
      <c r="EW52" s="291"/>
      <c r="EZ52" s="292"/>
      <c r="FA52" s="242"/>
      <c r="FB52" s="291"/>
      <c r="FC52" s="291"/>
      <c r="FE52" s="291"/>
      <c r="FF52" s="291"/>
      <c r="FG52" s="289"/>
      <c r="FI52" s="242"/>
      <c r="FJ52" s="290"/>
      <c r="FK52" s="290"/>
      <c r="FL52" s="89"/>
      <c r="FM52" s="290"/>
      <c r="FN52" s="290"/>
      <c r="FO52" s="242"/>
      <c r="FP52" s="291"/>
      <c r="FQ52" s="291"/>
      <c r="FT52" s="292"/>
      <c r="FU52" s="242"/>
      <c r="FV52" s="291"/>
      <c r="FW52" s="291"/>
      <c r="FY52" s="291"/>
      <c r="FZ52" s="291"/>
      <c r="GA52" s="77"/>
      <c r="GB52" s="300"/>
      <c r="GC52" s="300"/>
      <c r="GD52" s="301"/>
      <c r="GE52" s="89"/>
      <c r="GF52" s="302"/>
      <c r="GG52" s="301"/>
      <c r="GH52" s="89"/>
      <c r="GI52" s="303"/>
      <c r="GJ52" s="89"/>
      <c r="GK52" s="89"/>
      <c r="GL52" s="89"/>
      <c r="GM52" s="89"/>
      <c r="GN52" s="304"/>
      <c r="GO52" s="89"/>
      <c r="GP52" s="89"/>
      <c r="GQ52" s="89"/>
      <c r="GR52" s="89"/>
      <c r="GS52" s="89"/>
      <c r="GT52" s="89"/>
      <c r="GU52" s="77"/>
      <c r="GV52" s="300"/>
      <c r="GW52" s="300"/>
      <c r="GX52" s="301"/>
      <c r="GY52" s="89"/>
      <c r="GZ52" s="302"/>
      <c r="HA52" s="301"/>
      <c r="HB52" s="89"/>
      <c r="HC52" s="303"/>
      <c r="HD52" s="89"/>
      <c r="HE52" s="89"/>
      <c r="HF52" s="89"/>
      <c r="HG52" s="89"/>
      <c r="HH52" s="304"/>
      <c r="HI52" s="89"/>
      <c r="HJ52" s="89"/>
      <c r="HK52" s="89"/>
      <c r="HL52" s="89"/>
      <c r="HM52" s="89"/>
      <c r="HN52" s="89"/>
      <c r="HO52" s="77"/>
      <c r="HP52" s="300"/>
      <c r="HQ52" s="300"/>
      <c r="HR52" s="301"/>
      <c r="HS52" s="89"/>
      <c r="HT52" s="302"/>
      <c r="HU52" s="301"/>
      <c r="HV52" s="89"/>
      <c r="HW52" s="303"/>
      <c r="HX52" s="89"/>
      <c r="HY52" s="89"/>
      <c r="HZ52" s="89"/>
      <c r="IA52" s="89"/>
      <c r="IB52" s="304"/>
      <c r="IC52" s="89"/>
      <c r="ID52" s="89"/>
      <c r="IE52" s="89"/>
      <c r="IF52" s="89"/>
      <c r="IG52" s="89"/>
      <c r="IH52" s="89"/>
      <c r="II52" s="77"/>
      <c r="IJ52" s="300"/>
      <c r="IK52" s="300"/>
      <c r="IL52" s="301"/>
      <c r="IM52" s="89"/>
      <c r="IN52" s="302"/>
      <c r="IO52" s="301"/>
      <c r="IP52" s="89"/>
      <c r="IQ52" s="303"/>
      <c r="IR52" s="89"/>
      <c r="IS52" s="89"/>
      <c r="IT52" s="89"/>
      <c r="IU52" s="89"/>
      <c r="IV52" s="304"/>
      <c r="IW52" s="89"/>
      <c r="IX52" s="89"/>
      <c r="IY52" s="89"/>
      <c r="IZ52" s="89"/>
      <c r="JA52" s="89"/>
      <c r="JB52" s="89"/>
    </row>
    <row r="53" spans="1:262" s="275" customFormat="1" ht="13.5" customHeight="1">
      <c r="A53" s="260"/>
      <c r="B53" s="89"/>
      <c r="C53" s="289"/>
      <c r="E53" s="242"/>
      <c r="F53" s="290"/>
      <c r="G53" s="291"/>
      <c r="H53" s="89"/>
      <c r="I53" s="290"/>
      <c r="J53" s="291"/>
      <c r="K53" s="242"/>
      <c r="L53" s="290"/>
      <c r="M53" s="291"/>
      <c r="N53" s="89"/>
      <c r="O53" s="290"/>
      <c r="P53" s="292"/>
      <c r="Q53" s="242"/>
      <c r="R53" s="291"/>
      <c r="S53" s="291"/>
      <c r="U53" s="291"/>
      <c r="V53" s="291"/>
      <c r="W53" s="289"/>
      <c r="Y53" s="242"/>
      <c r="Z53" s="290"/>
      <c r="AA53" s="290"/>
      <c r="AB53" s="89"/>
      <c r="AC53" s="290"/>
      <c r="AD53" s="290"/>
      <c r="AE53" s="242"/>
      <c r="AF53" s="291"/>
      <c r="AG53" s="291"/>
      <c r="AJ53" s="292"/>
      <c r="AK53" s="242"/>
      <c r="AM53" s="291"/>
      <c r="AO53" s="291"/>
      <c r="AP53" s="291"/>
      <c r="AQ53" s="289"/>
      <c r="AR53" s="293"/>
      <c r="AS53" s="294"/>
      <c r="AT53" s="295"/>
      <c r="AU53" s="296"/>
      <c r="AV53" s="305"/>
      <c r="AW53" s="291"/>
      <c r="AX53" s="291"/>
      <c r="AY53" s="242"/>
      <c r="AZ53" s="291"/>
      <c r="BA53" s="291"/>
      <c r="BD53" s="292"/>
      <c r="BE53" s="242"/>
      <c r="BF53" s="291"/>
      <c r="BG53" s="291"/>
      <c r="BI53" s="291"/>
      <c r="BJ53" s="291"/>
      <c r="BK53" s="289"/>
      <c r="BM53" s="242"/>
      <c r="BN53" s="290"/>
      <c r="BO53" s="290"/>
      <c r="BP53" s="89"/>
      <c r="BQ53" s="290"/>
      <c r="BR53" s="290"/>
      <c r="BS53" s="298"/>
      <c r="BT53" s="291"/>
      <c r="BU53" s="291"/>
      <c r="BX53" s="292"/>
      <c r="BY53" s="242"/>
      <c r="BZ53" s="291"/>
      <c r="CA53" s="291"/>
      <c r="CC53" s="291"/>
      <c r="CD53" s="291"/>
      <c r="CE53" s="242"/>
      <c r="CG53" s="242"/>
      <c r="CH53" s="290"/>
      <c r="CI53" s="290"/>
      <c r="CJ53" s="89"/>
      <c r="CK53" s="290"/>
      <c r="CL53" s="290"/>
      <c r="CM53" s="242"/>
      <c r="CN53" s="291"/>
      <c r="CO53" s="291"/>
      <c r="CR53" s="292"/>
      <c r="CS53" s="242"/>
      <c r="CT53" s="291"/>
      <c r="CU53" s="291"/>
      <c r="CW53" s="291"/>
      <c r="CX53" s="291"/>
      <c r="CY53" s="289"/>
      <c r="DA53" s="242"/>
      <c r="DB53" s="290"/>
      <c r="DC53" s="290"/>
      <c r="DD53" s="89"/>
      <c r="DE53" s="290"/>
      <c r="DF53" s="290"/>
      <c r="DG53" s="242"/>
      <c r="DH53" s="291"/>
      <c r="DI53" s="291"/>
      <c r="DL53" s="292"/>
      <c r="DM53" s="242"/>
      <c r="DN53" s="291"/>
      <c r="DO53" s="291"/>
      <c r="DQ53" s="291"/>
      <c r="DR53" s="291"/>
      <c r="DS53" s="289"/>
      <c r="DU53" s="242"/>
      <c r="DV53" s="290"/>
      <c r="DW53" s="290"/>
      <c r="DX53" s="89"/>
      <c r="DY53" s="290"/>
      <c r="DZ53" s="290"/>
      <c r="EA53" s="242"/>
      <c r="EC53" s="299"/>
      <c r="EF53" s="292"/>
      <c r="EG53" s="242"/>
      <c r="EH53" s="291"/>
      <c r="EI53" s="291"/>
      <c r="EK53" s="291"/>
      <c r="EL53" s="291"/>
      <c r="EM53" s="289"/>
      <c r="EO53" s="242"/>
      <c r="EP53" s="290"/>
      <c r="EQ53" s="290"/>
      <c r="ER53" s="89"/>
      <c r="ES53" s="290"/>
      <c r="ET53" s="290"/>
      <c r="EU53" s="242"/>
      <c r="EV53" s="291"/>
      <c r="EW53" s="291"/>
      <c r="EZ53" s="292"/>
      <c r="FA53" s="242"/>
      <c r="FB53" s="291"/>
      <c r="FC53" s="291"/>
      <c r="FE53" s="291"/>
      <c r="FF53" s="291"/>
      <c r="FG53" s="289"/>
      <c r="FI53" s="242"/>
      <c r="FJ53" s="290"/>
      <c r="FK53" s="290"/>
      <c r="FL53" s="89"/>
      <c r="FM53" s="290"/>
      <c r="FN53" s="290"/>
      <c r="FO53" s="242"/>
      <c r="FP53" s="291"/>
      <c r="FQ53" s="291"/>
      <c r="FT53" s="292"/>
      <c r="FU53" s="242"/>
      <c r="FV53" s="291"/>
      <c r="FW53" s="291"/>
      <c r="FY53" s="291"/>
      <c r="FZ53" s="291"/>
      <c r="GA53" s="77"/>
      <c r="GB53" s="300"/>
      <c r="GC53" s="300"/>
      <c r="GD53" s="301"/>
      <c r="GE53" s="89"/>
      <c r="GF53" s="302"/>
      <c r="GG53" s="301"/>
      <c r="GH53" s="89"/>
      <c r="GI53" s="303"/>
      <c r="GJ53" s="89"/>
      <c r="GK53" s="89"/>
      <c r="GL53" s="89"/>
      <c r="GM53" s="89"/>
      <c r="GN53" s="304"/>
      <c r="GO53" s="89"/>
      <c r="GP53" s="89"/>
      <c r="GQ53" s="89"/>
      <c r="GR53" s="89"/>
      <c r="GS53" s="89"/>
      <c r="GT53" s="89"/>
      <c r="GU53" s="77"/>
      <c r="GV53" s="300"/>
      <c r="GW53" s="300"/>
      <c r="GX53" s="301"/>
      <c r="GY53" s="89"/>
      <c r="GZ53" s="302"/>
      <c r="HA53" s="301"/>
      <c r="HB53" s="89"/>
      <c r="HC53" s="303"/>
      <c r="HD53" s="89"/>
      <c r="HE53" s="89"/>
      <c r="HF53" s="89"/>
      <c r="HG53" s="89"/>
      <c r="HH53" s="304"/>
      <c r="HI53" s="89"/>
      <c r="HJ53" s="89"/>
      <c r="HK53" s="89"/>
      <c r="HL53" s="89"/>
      <c r="HM53" s="89"/>
      <c r="HN53" s="89"/>
      <c r="HO53" s="77"/>
      <c r="HP53" s="300"/>
      <c r="HQ53" s="300"/>
      <c r="HR53" s="301"/>
      <c r="HS53" s="89"/>
      <c r="HT53" s="302"/>
      <c r="HU53" s="301"/>
      <c r="HV53" s="89"/>
      <c r="HW53" s="303"/>
      <c r="HX53" s="89"/>
      <c r="HY53" s="89"/>
      <c r="HZ53" s="89"/>
      <c r="IA53" s="89"/>
      <c r="IB53" s="304"/>
      <c r="IC53" s="89"/>
      <c r="ID53" s="89"/>
      <c r="IE53" s="89"/>
      <c r="IF53" s="89"/>
      <c r="IG53" s="89"/>
      <c r="IH53" s="89"/>
      <c r="II53" s="77"/>
      <c r="IJ53" s="300"/>
      <c r="IK53" s="300"/>
      <c r="IL53" s="301"/>
      <c r="IM53" s="89"/>
      <c r="IN53" s="302"/>
      <c r="IO53" s="301"/>
      <c r="IP53" s="89"/>
      <c r="IQ53" s="303"/>
      <c r="IR53" s="89"/>
      <c r="IS53" s="89"/>
      <c r="IT53" s="89"/>
      <c r="IU53" s="89"/>
      <c r="IV53" s="304"/>
      <c r="IW53" s="89"/>
      <c r="IX53" s="89"/>
      <c r="IY53" s="89"/>
      <c r="IZ53" s="89"/>
      <c r="JA53" s="89"/>
      <c r="JB53" s="89"/>
    </row>
    <row r="54" spans="1:262" s="275" customFormat="1" ht="13.5" customHeight="1">
      <c r="A54" s="260"/>
      <c r="B54" s="89"/>
      <c r="C54" s="289"/>
      <c r="E54" s="242"/>
      <c r="F54" s="290"/>
      <c r="G54" s="291"/>
      <c r="H54" s="89"/>
      <c r="I54" s="290"/>
      <c r="J54" s="291"/>
      <c r="K54" s="242"/>
      <c r="L54" s="290"/>
      <c r="M54" s="291"/>
      <c r="N54" s="89"/>
      <c r="O54" s="290"/>
      <c r="P54" s="292"/>
      <c r="Q54" s="242"/>
      <c r="R54" s="291"/>
      <c r="S54" s="291"/>
      <c r="U54" s="291"/>
      <c r="V54" s="291"/>
      <c r="W54" s="289"/>
      <c r="Y54" s="242"/>
      <c r="Z54" s="290"/>
      <c r="AA54" s="290"/>
      <c r="AB54" s="89"/>
      <c r="AC54" s="290"/>
      <c r="AD54" s="290"/>
      <c r="AE54" s="242"/>
      <c r="AF54" s="291"/>
      <c r="AG54" s="291"/>
      <c r="AJ54" s="292"/>
      <c r="AK54" s="242"/>
      <c r="AM54" s="291"/>
      <c r="AO54" s="291"/>
      <c r="AP54" s="291"/>
      <c r="AQ54" s="289"/>
      <c r="AS54" s="242"/>
      <c r="AT54" s="290"/>
      <c r="AU54" s="290"/>
      <c r="AV54" s="89"/>
      <c r="AW54" s="291"/>
      <c r="AX54" s="291"/>
      <c r="AY54" s="242"/>
      <c r="AZ54" s="291"/>
      <c r="BA54" s="291"/>
      <c r="BD54" s="292"/>
      <c r="BE54" s="242"/>
      <c r="BF54" s="291"/>
      <c r="BG54" s="291"/>
      <c r="BI54" s="291"/>
      <c r="BJ54" s="291"/>
      <c r="BK54" s="289"/>
      <c r="BM54" s="242"/>
      <c r="BN54" s="290"/>
      <c r="BO54" s="290"/>
      <c r="BP54" s="89"/>
      <c r="BQ54" s="290"/>
      <c r="BR54" s="290"/>
      <c r="BS54" s="298"/>
      <c r="BT54" s="291"/>
      <c r="BU54" s="291"/>
      <c r="BX54" s="292"/>
      <c r="BY54" s="242"/>
      <c r="BZ54" s="291"/>
      <c r="CA54" s="291"/>
      <c r="CC54" s="291"/>
      <c r="CD54" s="291"/>
      <c r="CE54" s="242"/>
      <c r="CG54" s="242"/>
      <c r="CH54" s="290"/>
      <c r="CI54" s="290"/>
      <c r="CJ54" s="89"/>
      <c r="CK54" s="290"/>
      <c r="CL54" s="290"/>
      <c r="CM54" s="242"/>
      <c r="CN54" s="291"/>
      <c r="CO54" s="291"/>
      <c r="CR54" s="292"/>
      <c r="CS54" s="242"/>
      <c r="CT54" s="291"/>
      <c r="CU54" s="291"/>
      <c r="CW54" s="291"/>
      <c r="CX54" s="291"/>
      <c r="CY54" s="289"/>
      <c r="DA54" s="242"/>
      <c r="DB54" s="290"/>
      <c r="DC54" s="290"/>
      <c r="DD54" s="89"/>
      <c r="DE54" s="290"/>
      <c r="DF54" s="290"/>
      <c r="DG54" s="242"/>
      <c r="DH54" s="291"/>
      <c r="DI54" s="291"/>
      <c r="DL54" s="292"/>
      <c r="DM54" s="242"/>
      <c r="DN54" s="291"/>
      <c r="DO54" s="291"/>
      <c r="DQ54" s="291"/>
      <c r="DR54" s="291"/>
      <c r="DS54" s="289"/>
      <c r="DU54" s="242"/>
      <c r="DV54" s="290"/>
      <c r="DW54" s="290"/>
      <c r="DX54" s="89"/>
      <c r="DY54" s="290"/>
      <c r="DZ54" s="290"/>
      <c r="EA54" s="242"/>
      <c r="EC54" s="299"/>
      <c r="EF54" s="292"/>
      <c r="EG54" s="242"/>
      <c r="EH54" s="291"/>
      <c r="EI54" s="291"/>
      <c r="EK54" s="291"/>
      <c r="EL54" s="291"/>
      <c r="EM54" s="289"/>
      <c r="EO54" s="242"/>
      <c r="EP54" s="290"/>
      <c r="EQ54" s="290"/>
      <c r="ER54" s="89"/>
      <c r="ES54" s="290"/>
      <c r="ET54" s="290"/>
      <c r="EU54" s="242"/>
      <c r="EV54" s="291"/>
      <c r="EW54" s="291"/>
      <c r="EZ54" s="292"/>
      <c r="FA54" s="242"/>
      <c r="FB54" s="291"/>
      <c r="FC54" s="291"/>
      <c r="FE54" s="291"/>
      <c r="FF54" s="291"/>
      <c r="FG54" s="289"/>
      <c r="FI54" s="242"/>
      <c r="FJ54" s="290"/>
      <c r="FK54" s="290"/>
      <c r="FL54" s="89"/>
      <c r="FM54" s="290"/>
      <c r="FN54" s="290"/>
      <c r="FO54" s="242"/>
      <c r="FP54" s="291"/>
      <c r="FQ54" s="291"/>
      <c r="FT54" s="292"/>
      <c r="FU54" s="242"/>
      <c r="FV54" s="291"/>
      <c r="FW54" s="291"/>
      <c r="FY54" s="291"/>
      <c r="FZ54" s="291"/>
      <c r="GA54" s="77"/>
      <c r="GB54" s="300"/>
      <c r="GC54" s="300"/>
      <c r="GD54" s="301"/>
      <c r="GE54" s="89"/>
      <c r="GF54" s="302"/>
      <c r="GG54" s="301"/>
      <c r="GH54" s="89"/>
      <c r="GI54" s="303"/>
      <c r="GJ54" s="89"/>
      <c r="GK54" s="89"/>
      <c r="GL54" s="89"/>
      <c r="GM54" s="89"/>
      <c r="GN54" s="304"/>
      <c r="GO54" s="89"/>
      <c r="GP54" s="89"/>
      <c r="GQ54" s="89"/>
      <c r="GR54" s="89"/>
      <c r="GS54" s="89"/>
      <c r="GT54" s="89"/>
      <c r="GU54" s="77"/>
      <c r="GV54" s="300"/>
      <c r="GW54" s="300"/>
      <c r="GX54" s="301"/>
      <c r="GY54" s="89"/>
      <c r="GZ54" s="302"/>
      <c r="HA54" s="301"/>
      <c r="HB54" s="89"/>
      <c r="HC54" s="303"/>
      <c r="HD54" s="89"/>
      <c r="HE54" s="89"/>
      <c r="HF54" s="89"/>
      <c r="HG54" s="89"/>
      <c r="HH54" s="304"/>
      <c r="HI54" s="89"/>
      <c r="HJ54" s="89"/>
      <c r="HK54" s="89"/>
      <c r="HL54" s="89"/>
      <c r="HM54" s="89"/>
      <c r="HN54" s="89"/>
      <c r="HO54" s="77"/>
      <c r="HP54" s="300"/>
      <c r="HQ54" s="300"/>
      <c r="HR54" s="301"/>
      <c r="HS54" s="89"/>
      <c r="HT54" s="302"/>
      <c r="HU54" s="301"/>
      <c r="HV54" s="89"/>
      <c r="HW54" s="303"/>
      <c r="HX54" s="89"/>
      <c r="HY54" s="89"/>
      <c r="HZ54" s="89"/>
      <c r="IA54" s="89"/>
      <c r="IB54" s="304"/>
      <c r="IC54" s="89"/>
      <c r="ID54" s="89"/>
      <c r="IE54" s="89"/>
      <c r="IF54" s="89"/>
      <c r="IG54" s="89"/>
      <c r="IH54" s="89"/>
      <c r="II54" s="77"/>
      <c r="IJ54" s="300"/>
      <c r="IK54" s="300"/>
      <c r="IL54" s="301"/>
      <c r="IM54" s="89"/>
      <c r="IN54" s="302"/>
      <c r="IO54" s="301"/>
      <c r="IP54" s="89"/>
      <c r="IQ54" s="303"/>
      <c r="IR54" s="89"/>
      <c r="IS54" s="89"/>
      <c r="IT54" s="89"/>
      <c r="IU54" s="89"/>
      <c r="IV54" s="304"/>
      <c r="IW54" s="89"/>
      <c r="IX54" s="89"/>
      <c r="IY54" s="89"/>
      <c r="IZ54" s="89"/>
      <c r="JA54" s="89"/>
      <c r="JB54" s="89"/>
    </row>
    <row r="55" spans="1:262" s="275" customFormat="1" ht="13.5" customHeight="1">
      <c r="A55" s="260"/>
      <c r="B55" s="89"/>
      <c r="C55" s="289"/>
      <c r="E55" s="242"/>
      <c r="F55" s="290"/>
      <c r="G55" s="291"/>
      <c r="H55" s="89"/>
      <c r="I55" s="290"/>
      <c r="J55" s="291"/>
      <c r="K55" s="242"/>
      <c r="L55" s="290"/>
      <c r="M55" s="291"/>
      <c r="N55" s="89"/>
      <c r="O55" s="290"/>
      <c r="P55" s="292"/>
      <c r="Q55" s="242"/>
      <c r="R55" s="291"/>
      <c r="S55" s="291"/>
      <c r="U55" s="291"/>
      <c r="V55" s="291"/>
      <c r="W55" s="289"/>
      <c r="Y55" s="242"/>
      <c r="Z55" s="290"/>
      <c r="AA55" s="290"/>
      <c r="AB55" s="89"/>
      <c r="AC55" s="290"/>
      <c r="AD55" s="290"/>
      <c r="AE55" s="242"/>
      <c r="AF55" s="291"/>
      <c r="AG55" s="291"/>
      <c r="AJ55" s="292"/>
      <c r="AK55" s="242"/>
      <c r="AM55" s="291"/>
      <c r="AO55" s="291"/>
      <c r="AP55" s="291"/>
      <c r="AQ55" s="289"/>
      <c r="AS55" s="242"/>
      <c r="AT55" s="290"/>
      <c r="AU55" s="290"/>
      <c r="AV55" s="89"/>
      <c r="AW55" s="291"/>
      <c r="AX55" s="291"/>
      <c r="AY55" s="242"/>
      <c r="AZ55" s="291"/>
      <c r="BA55" s="291"/>
      <c r="BD55" s="292"/>
      <c r="BE55" s="242"/>
      <c r="BF55" s="291"/>
      <c r="BG55" s="291"/>
      <c r="BI55" s="291"/>
      <c r="BJ55" s="291"/>
      <c r="BK55" s="289"/>
      <c r="BM55" s="242"/>
      <c r="BN55" s="290"/>
      <c r="BO55" s="290"/>
      <c r="BP55" s="89"/>
      <c r="BQ55" s="290"/>
      <c r="BR55" s="290"/>
      <c r="BS55" s="298"/>
      <c r="BT55" s="291"/>
      <c r="BU55" s="291"/>
      <c r="BX55" s="292"/>
      <c r="BY55" s="242"/>
      <c r="BZ55" s="291"/>
      <c r="CA55" s="291"/>
      <c r="CC55" s="291"/>
      <c r="CD55" s="291"/>
      <c r="CE55" s="242"/>
      <c r="CG55" s="242"/>
      <c r="CH55" s="290"/>
      <c r="CI55" s="290"/>
      <c r="CJ55" s="89"/>
      <c r="CK55" s="290"/>
      <c r="CL55" s="290"/>
      <c r="CM55" s="242"/>
      <c r="CN55" s="291"/>
      <c r="CO55" s="291"/>
      <c r="CR55" s="292"/>
      <c r="CS55" s="242"/>
      <c r="CT55" s="291"/>
      <c r="CU55" s="291"/>
      <c r="CW55" s="291"/>
      <c r="CX55" s="291"/>
      <c r="CY55" s="289"/>
      <c r="DA55" s="242"/>
      <c r="DB55" s="290"/>
      <c r="DC55" s="290"/>
      <c r="DD55" s="89"/>
      <c r="DE55" s="290"/>
      <c r="DF55" s="290"/>
      <c r="DG55" s="242"/>
      <c r="DH55" s="291"/>
      <c r="DI55" s="291"/>
      <c r="DL55" s="292"/>
      <c r="DM55" s="242"/>
      <c r="DN55" s="291"/>
      <c r="DO55" s="291"/>
      <c r="DQ55" s="291"/>
      <c r="DR55" s="291"/>
      <c r="DS55" s="289"/>
      <c r="DU55" s="242"/>
      <c r="DV55" s="290"/>
      <c r="DW55" s="290"/>
      <c r="DX55" s="89"/>
      <c r="DY55" s="290"/>
      <c r="DZ55" s="290"/>
      <c r="EA55" s="242"/>
      <c r="EC55" s="299"/>
      <c r="EF55" s="292"/>
      <c r="EG55" s="242"/>
      <c r="EH55" s="291"/>
      <c r="EI55" s="291"/>
      <c r="EK55" s="291"/>
      <c r="EL55" s="291"/>
      <c r="EM55" s="289"/>
      <c r="EO55" s="242"/>
      <c r="EP55" s="290"/>
      <c r="EQ55" s="290"/>
      <c r="ER55" s="89"/>
      <c r="ES55" s="290"/>
      <c r="ET55" s="290"/>
      <c r="EU55" s="242"/>
      <c r="EV55" s="291"/>
      <c r="EW55" s="291"/>
      <c r="EZ55" s="292"/>
      <c r="FA55" s="242"/>
      <c r="FB55" s="291"/>
      <c r="FC55" s="291"/>
      <c r="FE55" s="291"/>
      <c r="FF55" s="291"/>
      <c r="FG55" s="289"/>
      <c r="FI55" s="242"/>
      <c r="FJ55" s="290"/>
      <c r="FK55" s="290"/>
      <c r="FL55" s="89"/>
      <c r="FM55" s="290"/>
      <c r="FN55" s="290"/>
      <c r="FO55" s="242"/>
      <c r="FP55" s="291"/>
      <c r="FQ55" s="291"/>
      <c r="FT55" s="292"/>
      <c r="FU55" s="242"/>
      <c r="FV55" s="291"/>
      <c r="FW55" s="291"/>
      <c r="FY55" s="291"/>
      <c r="FZ55" s="291"/>
      <c r="GA55" s="77"/>
      <c r="GB55" s="300"/>
      <c r="GC55" s="300"/>
      <c r="GD55" s="301"/>
      <c r="GE55" s="89"/>
      <c r="GF55" s="302"/>
      <c r="GG55" s="301"/>
      <c r="GH55" s="89"/>
      <c r="GI55" s="303"/>
      <c r="GJ55" s="89"/>
      <c r="GK55" s="89"/>
      <c r="GL55" s="89"/>
      <c r="GM55" s="89"/>
      <c r="GN55" s="304"/>
      <c r="GO55" s="89"/>
      <c r="GP55" s="89"/>
      <c r="GQ55" s="89"/>
      <c r="GR55" s="89"/>
      <c r="GS55" s="89"/>
      <c r="GT55" s="89"/>
      <c r="GU55" s="77"/>
      <c r="GV55" s="300"/>
      <c r="GW55" s="300"/>
      <c r="GX55" s="301"/>
      <c r="GY55" s="89"/>
      <c r="GZ55" s="302"/>
      <c r="HA55" s="301"/>
      <c r="HB55" s="89"/>
      <c r="HC55" s="303"/>
      <c r="HD55" s="89"/>
      <c r="HE55" s="89"/>
      <c r="HF55" s="89"/>
      <c r="HG55" s="89"/>
      <c r="HH55" s="304"/>
      <c r="HI55" s="89"/>
      <c r="HJ55" s="89"/>
      <c r="HK55" s="89"/>
      <c r="HL55" s="89"/>
      <c r="HM55" s="89"/>
      <c r="HN55" s="89"/>
      <c r="HO55" s="77"/>
      <c r="HP55" s="300"/>
      <c r="HQ55" s="300"/>
      <c r="HR55" s="301"/>
      <c r="HS55" s="89"/>
      <c r="HT55" s="302"/>
      <c r="HU55" s="301"/>
      <c r="HV55" s="89"/>
      <c r="HW55" s="303"/>
      <c r="HX55" s="89"/>
      <c r="HY55" s="89"/>
      <c r="HZ55" s="89"/>
      <c r="IA55" s="89"/>
      <c r="IB55" s="304"/>
      <c r="IC55" s="89"/>
      <c r="ID55" s="89"/>
      <c r="IE55" s="89"/>
      <c r="IF55" s="89"/>
      <c r="IG55" s="89"/>
      <c r="IH55" s="89"/>
      <c r="II55" s="77"/>
      <c r="IJ55" s="300"/>
      <c r="IK55" s="300"/>
      <c r="IL55" s="301"/>
      <c r="IM55" s="89"/>
      <c r="IN55" s="302"/>
      <c r="IO55" s="301"/>
      <c r="IP55" s="89"/>
      <c r="IQ55" s="303"/>
      <c r="IR55" s="89"/>
      <c r="IS55" s="89"/>
      <c r="IT55" s="89"/>
      <c r="IU55" s="89"/>
      <c r="IV55" s="304"/>
      <c r="IW55" s="89"/>
      <c r="IX55" s="89"/>
      <c r="IY55" s="89"/>
      <c r="IZ55" s="89"/>
      <c r="JA55" s="89"/>
      <c r="JB55" s="89"/>
    </row>
    <row r="56" spans="1:262" s="275" customFormat="1" ht="13.5" customHeight="1">
      <c r="A56" s="260"/>
      <c r="B56" s="89"/>
      <c r="C56" s="289"/>
      <c r="E56" s="242"/>
      <c r="F56" s="290"/>
      <c r="G56" s="291"/>
      <c r="H56" s="89"/>
      <c r="I56" s="290"/>
      <c r="J56" s="291"/>
      <c r="K56" s="242"/>
      <c r="L56" s="290"/>
      <c r="M56" s="291"/>
      <c r="N56" s="89"/>
      <c r="O56" s="290"/>
      <c r="P56" s="292"/>
      <c r="Q56" s="242"/>
      <c r="R56" s="291"/>
      <c r="S56" s="291"/>
      <c r="U56" s="291"/>
      <c r="V56" s="291"/>
      <c r="W56" s="289"/>
      <c r="Y56" s="242"/>
      <c r="Z56" s="290"/>
      <c r="AA56" s="290"/>
      <c r="AB56" s="89"/>
      <c r="AC56" s="290"/>
      <c r="AD56" s="290"/>
      <c r="AE56" s="242"/>
      <c r="AF56" s="291"/>
      <c r="AG56" s="291"/>
      <c r="AJ56" s="292"/>
      <c r="AK56" s="242"/>
      <c r="AM56" s="291"/>
      <c r="AO56" s="291"/>
      <c r="AP56" s="291"/>
      <c r="AQ56" s="289"/>
      <c r="AS56" s="242"/>
      <c r="AT56" s="290"/>
      <c r="AU56" s="290"/>
      <c r="AV56" s="89"/>
      <c r="AW56" s="291"/>
      <c r="AX56" s="291"/>
      <c r="AY56" s="242"/>
      <c r="AZ56" s="291"/>
      <c r="BA56" s="291"/>
      <c r="BD56" s="292"/>
      <c r="BE56" s="242"/>
      <c r="BF56" s="291"/>
      <c r="BG56" s="291"/>
      <c r="BI56" s="291"/>
      <c r="BJ56" s="291"/>
      <c r="BK56" s="289"/>
      <c r="BM56" s="242"/>
      <c r="BN56" s="290"/>
      <c r="BO56" s="290"/>
      <c r="BP56" s="89"/>
      <c r="BQ56" s="290"/>
      <c r="BR56" s="290"/>
      <c r="BS56" s="298"/>
      <c r="BT56" s="291"/>
      <c r="BU56" s="291"/>
      <c r="BX56" s="292"/>
      <c r="BY56" s="242"/>
      <c r="BZ56" s="291"/>
      <c r="CA56" s="291"/>
      <c r="CC56" s="291"/>
      <c r="CD56" s="291"/>
      <c r="CE56" s="242"/>
      <c r="CG56" s="242"/>
      <c r="CH56" s="290"/>
      <c r="CI56" s="290"/>
      <c r="CJ56" s="89"/>
      <c r="CK56" s="290"/>
      <c r="CL56" s="290"/>
      <c r="CM56" s="242"/>
      <c r="CN56" s="291"/>
      <c r="CO56" s="291"/>
      <c r="CR56" s="292"/>
      <c r="CS56" s="242"/>
      <c r="CT56" s="291"/>
      <c r="CU56" s="291"/>
      <c r="CW56" s="291"/>
      <c r="CX56" s="291"/>
      <c r="CY56" s="289"/>
      <c r="DA56" s="242"/>
      <c r="DB56" s="290"/>
      <c r="DC56" s="290"/>
      <c r="DD56" s="89"/>
      <c r="DE56" s="290"/>
      <c r="DF56" s="290"/>
      <c r="DG56" s="242"/>
      <c r="DH56" s="291"/>
      <c r="DI56" s="291"/>
      <c r="DL56" s="292"/>
      <c r="DM56" s="242"/>
      <c r="DN56" s="291"/>
      <c r="DO56" s="291"/>
      <c r="DQ56" s="291"/>
      <c r="DR56" s="291"/>
      <c r="DS56" s="289"/>
      <c r="DU56" s="242"/>
      <c r="DV56" s="290"/>
      <c r="DW56" s="290"/>
      <c r="DX56" s="89"/>
      <c r="DY56" s="290"/>
      <c r="DZ56" s="290"/>
      <c r="EA56" s="242"/>
      <c r="EC56" s="299"/>
      <c r="EF56" s="292"/>
      <c r="EG56" s="242"/>
      <c r="EH56" s="291"/>
      <c r="EI56" s="291"/>
      <c r="EK56" s="291"/>
      <c r="EL56" s="291"/>
      <c r="EM56" s="289"/>
      <c r="EO56" s="242"/>
      <c r="EP56" s="290"/>
      <c r="EQ56" s="290"/>
      <c r="ER56" s="89"/>
      <c r="ES56" s="290"/>
      <c r="ET56" s="290"/>
      <c r="EU56" s="242"/>
      <c r="EV56" s="291"/>
      <c r="EW56" s="291"/>
      <c r="EZ56" s="292"/>
      <c r="FA56" s="242"/>
      <c r="FB56" s="291"/>
      <c r="FC56" s="291"/>
      <c r="FE56" s="291"/>
      <c r="FF56" s="291"/>
      <c r="FG56" s="289"/>
      <c r="FI56" s="242"/>
      <c r="FJ56" s="290"/>
      <c r="FK56" s="290"/>
      <c r="FL56" s="89"/>
      <c r="FM56" s="290"/>
      <c r="FN56" s="290"/>
      <c r="FO56" s="242"/>
      <c r="FP56" s="291"/>
      <c r="FQ56" s="291"/>
      <c r="FT56" s="292"/>
      <c r="FU56" s="242"/>
      <c r="FV56" s="291"/>
      <c r="FW56" s="291"/>
      <c r="FY56" s="291"/>
      <c r="FZ56" s="291"/>
      <c r="GA56" s="77"/>
      <c r="GB56" s="300"/>
      <c r="GC56" s="300"/>
      <c r="GD56" s="301"/>
      <c r="GE56" s="89"/>
      <c r="GF56" s="302"/>
      <c r="GG56" s="301"/>
      <c r="GH56" s="89"/>
      <c r="GI56" s="303"/>
      <c r="GJ56" s="89"/>
      <c r="GK56" s="89"/>
      <c r="GL56" s="89"/>
      <c r="GM56" s="89"/>
      <c r="GN56" s="304"/>
      <c r="GO56" s="89"/>
      <c r="GP56" s="89"/>
      <c r="GQ56" s="89"/>
      <c r="GR56" s="89"/>
      <c r="GS56" s="89"/>
      <c r="GT56" s="89"/>
      <c r="GU56" s="77"/>
      <c r="GV56" s="300"/>
      <c r="GW56" s="300"/>
      <c r="GX56" s="301"/>
      <c r="GY56" s="89"/>
      <c r="GZ56" s="302"/>
      <c r="HA56" s="301"/>
      <c r="HB56" s="89"/>
      <c r="HC56" s="303"/>
      <c r="HD56" s="89"/>
      <c r="HE56" s="89"/>
      <c r="HF56" s="89"/>
      <c r="HG56" s="89"/>
      <c r="HH56" s="304"/>
      <c r="HI56" s="89"/>
      <c r="HJ56" s="89"/>
      <c r="HK56" s="89"/>
      <c r="HL56" s="89"/>
      <c r="HM56" s="89"/>
      <c r="HN56" s="89"/>
      <c r="HO56" s="77"/>
      <c r="HP56" s="300"/>
      <c r="HQ56" s="300"/>
      <c r="HR56" s="301"/>
      <c r="HS56" s="89"/>
      <c r="HT56" s="302"/>
      <c r="HU56" s="301"/>
      <c r="HV56" s="89"/>
      <c r="HW56" s="303"/>
      <c r="HX56" s="89"/>
      <c r="HY56" s="89"/>
      <c r="HZ56" s="89"/>
      <c r="IA56" s="89"/>
      <c r="IB56" s="304"/>
      <c r="IC56" s="89"/>
      <c r="ID56" s="89"/>
      <c r="IE56" s="89"/>
      <c r="IF56" s="89"/>
      <c r="IG56" s="89"/>
      <c r="IH56" s="89"/>
      <c r="II56" s="77"/>
      <c r="IJ56" s="300"/>
      <c r="IK56" s="300"/>
      <c r="IL56" s="301"/>
      <c r="IM56" s="89"/>
      <c r="IN56" s="302"/>
      <c r="IO56" s="301"/>
      <c r="IP56" s="89"/>
      <c r="IQ56" s="303"/>
      <c r="IR56" s="89"/>
      <c r="IS56" s="89"/>
      <c r="IT56" s="89"/>
      <c r="IU56" s="89"/>
      <c r="IV56" s="304"/>
      <c r="IW56" s="89"/>
      <c r="IX56" s="89"/>
      <c r="IY56" s="89"/>
      <c r="IZ56" s="89"/>
      <c r="JA56" s="89"/>
      <c r="JB56" s="89"/>
    </row>
    <row r="57" spans="1:262" s="275" customFormat="1" ht="13.5" customHeight="1">
      <c r="A57" s="260"/>
      <c r="B57" s="89"/>
      <c r="C57" s="289"/>
      <c r="E57" s="242"/>
      <c r="F57" s="290"/>
      <c r="G57" s="291"/>
      <c r="H57" s="89"/>
      <c r="I57" s="290"/>
      <c r="J57" s="291"/>
      <c r="K57" s="242"/>
      <c r="L57" s="290"/>
      <c r="M57" s="291"/>
      <c r="N57" s="89"/>
      <c r="O57" s="290"/>
      <c r="P57" s="292"/>
      <c r="Q57" s="242"/>
      <c r="R57" s="291"/>
      <c r="S57" s="291"/>
      <c r="U57" s="291"/>
      <c r="V57" s="291"/>
      <c r="W57" s="289"/>
      <c r="Y57" s="242"/>
      <c r="Z57" s="290"/>
      <c r="AA57" s="290"/>
      <c r="AB57" s="89"/>
      <c r="AC57" s="290"/>
      <c r="AD57" s="290"/>
      <c r="AE57" s="242"/>
      <c r="AF57" s="291"/>
      <c r="AG57" s="291"/>
      <c r="AJ57" s="292"/>
      <c r="AK57" s="242"/>
      <c r="AM57" s="291"/>
      <c r="AO57" s="291"/>
      <c r="AP57" s="291"/>
      <c r="AQ57" s="289"/>
      <c r="AS57" s="242"/>
      <c r="AT57" s="290"/>
      <c r="AU57" s="290"/>
      <c r="AV57" s="89"/>
      <c r="AW57" s="291"/>
      <c r="AX57" s="291"/>
      <c r="AY57" s="242"/>
      <c r="AZ57" s="291"/>
      <c r="BA57" s="291"/>
      <c r="BD57" s="292"/>
      <c r="BE57" s="242"/>
      <c r="BF57" s="291"/>
      <c r="BG57" s="291"/>
      <c r="BI57" s="291"/>
      <c r="BJ57" s="291"/>
      <c r="BK57" s="289"/>
      <c r="BM57" s="242"/>
      <c r="BN57" s="290"/>
      <c r="BO57" s="290"/>
      <c r="BP57" s="89"/>
      <c r="BQ57" s="290"/>
      <c r="BR57" s="290"/>
      <c r="BS57" s="298"/>
      <c r="BT57" s="291"/>
      <c r="BU57" s="291"/>
      <c r="BX57" s="292"/>
      <c r="BY57" s="242"/>
      <c r="BZ57" s="291"/>
      <c r="CA57" s="291"/>
      <c r="CC57" s="291"/>
      <c r="CD57" s="291"/>
      <c r="CE57" s="242"/>
      <c r="CG57" s="242"/>
      <c r="CH57" s="290"/>
      <c r="CI57" s="290"/>
      <c r="CJ57" s="89"/>
      <c r="CK57" s="290"/>
      <c r="CL57" s="290"/>
      <c r="CM57" s="242"/>
      <c r="CN57" s="291"/>
      <c r="CO57" s="291"/>
      <c r="CR57" s="292"/>
      <c r="CS57" s="242"/>
      <c r="CT57" s="291"/>
      <c r="CU57" s="291"/>
      <c r="CW57" s="291"/>
      <c r="CX57" s="291"/>
      <c r="CY57" s="289"/>
      <c r="DA57" s="242"/>
      <c r="DB57" s="290"/>
      <c r="DC57" s="290"/>
      <c r="DD57" s="89"/>
      <c r="DE57" s="290"/>
      <c r="DF57" s="290"/>
      <c r="DG57" s="242"/>
      <c r="DH57" s="291"/>
      <c r="DI57" s="291"/>
      <c r="DL57" s="292"/>
      <c r="DM57" s="242"/>
      <c r="DN57" s="291"/>
      <c r="DO57" s="291"/>
      <c r="DQ57" s="291"/>
      <c r="DR57" s="291"/>
      <c r="DS57" s="289"/>
      <c r="DU57" s="242"/>
      <c r="DV57" s="290"/>
      <c r="DW57" s="290"/>
      <c r="DX57" s="89"/>
      <c r="DY57" s="290"/>
      <c r="DZ57" s="290"/>
      <c r="EA57" s="242"/>
      <c r="EC57" s="299"/>
      <c r="EF57" s="292"/>
      <c r="EG57" s="242"/>
      <c r="EH57" s="291"/>
      <c r="EI57" s="291"/>
      <c r="EK57" s="291"/>
      <c r="EL57" s="291"/>
      <c r="EM57" s="289"/>
      <c r="EO57" s="242"/>
      <c r="EP57" s="290"/>
      <c r="EQ57" s="290"/>
      <c r="ER57" s="89"/>
      <c r="ES57" s="290"/>
      <c r="ET57" s="290"/>
      <c r="EU57" s="242"/>
      <c r="EV57" s="291"/>
      <c r="EW57" s="291"/>
      <c r="EZ57" s="292"/>
      <c r="FA57" s="242"/>
      <c r="FB57" s="291"/>
      <c r="FC57" s="291"/>
      <c r="FE57" s="291"/>
      <c r="FF57" s="291"/>
      <c r="FG57" s="289"/>
      <c r="FI57" s="242"/>
      <c r="FJ57" s="290"/>
      <c r="FK57" s="290"/>
      <c r="FL57" s="89"/>
      <c r="FM57" s="290"/>
      <c r="FN57" s="290"/>
      <c r="FO57" s="242"/>
      <c r="FP57" s="291"/>
      <c r="FQ57" s="291"/>
      <c r="FT57" s="292"/>
      <c r="FU57" s="242"/>
      <c r="FV57" s="291"/>
      <c r="FW57" s="291"/>
      <c r="FY57" s="291"/>
      <c r="FZ57" s="291"/>
      <c r="GA57" s="77"/>
      <c r="GB57" s="300"/>
      <c r="GC57" s="300"/>
      <c r="GD57" s="306"/>
      <c r="GE57" s="89"/>
      <c r="GF57" s="300"/>
      <c r="GG57" s="301"/>
      <c r="GH57" s="89"/>
      <c r="GI57" s="303"/>
      <c r="GJ57" s="89"/>
      <c r="GK57" s="89"/>
      <c r="GL57" s="89"/>
      <c r="GM57" s="89"/>
      <c r="GN57" s="304"/>
      <c r="GO57" s="89"/>
      <c r="GP57" s="89"/>
      <c r="GQ57" s="89"/>
      <c r="GR57" s="89"/>
      <c r="GS57" s="89"/>
      <c r="GT57" s="89"/>
      <c r="GU57" s="77"/>
      <c r="GV57" s="300"/>
      <c r="GW57" s="300"/>
      <c r="GX57" s="306"/>
      <c r="GY57" s="89"/>
      <c r="GZ57" s="300"/>
      <c r="HA57" s="301"/>
      <c r="HB57" s="89"/>
      <c r="HC57" s="303"/>
      <c r="HD57" s="89"/>
      <c r="HE57" s="89"/>
      <c r="HF57" s="89"/>
      <c r="HG57" s="89"/>
      <c r="HH57" s="304"/>
      <c r="HI57" s="89"/>
      <c r="HJ57" s="89"/>
      <c r="HK57" s="89"/>
      <c r="HL57" s="89"/>
      <c r="HM57" s="89"/>
      <c r="HN57" s="89"/>
      <c r="HO57" s="77"/>
      <c r="HP57" s="300"/>
      <c r="HQ57" s="300"/>
      <c r="HR57" s="306"/>
      <c r="HS57" s="89"/>
      <c r="HT57" s="300"/>
      <c r="HU57" s="301"/>
      <c r="HV57" s="89"/>
      <c r="HW57" s="303"/>
      <c r="HX57" s="89"/>
      <c r="HY57" s="89"/>
      <c r="HZ57" s="89"/>
      <c r="IA57" s="89"/>
      <c r="IB57" s="304"/>
      <c r="IC57" s="89"/>
      <c r="ID57" s="89"/>
      <c r="IE57" s="89"/>
      <c r="IF57" s="89"/>
      <c r="IG57" s="89"/>
      <c r="IH57" s="89"/>
      <c r="II57" s="77"/>
      <c r="IJ57" s="300"/>
      <c r="IK57" s="300"/>
      <c r="IL57" s="306"/>
      <c r="IM57" s="89"/>
      <c r="IN57" s="300"/>
      <c r="IO57" s="301"/>
      <c r="IP57" s="89"/>
      <c r="IQ57" s="303"/>
      <c r="IR57" s="89"/>
      <c r="IS57" s="89"/>
      <c r="IT57" s="89"/>
      <c r="IU57" s="89"/>
      <c r="IV57" s="304"/>
      <c r="IW57" s="89"/>
      <c r="IX57" s="89"/>
      <c r="IY57" s="89"/>
      <c r="IZ57" s="89"/>
      <c r="JA57" s="89"/>
      <c r="JB57" s="89"/>
    </row>
    <row r="58" spans="1:262" s="275" customFormat="1" ht="13.5" customHeight="1">
      <c r="A58" s="260"/>
      <c r="B58" s="89"/>
      <c r="C58" s="289"/>
      <c r="E58" s="242"/>
      <c r="F58" s="290"/>
      <c r="G58" s="291"/>
      <c r="H58" s="89"/>
      <c r="I58" s="290"/>
      <c r="J58" s="291"/>
      <c r="K58" s="242"/>
      <c r="L58" s="290"/>
      <c r="M58" s="291"/>
      <c r="N58" s="89"/>
      <c r="O58" s="290"/>
      <c r="P58" s="292"/>
      <c r="Q58" s="242"/>
      <c r="R58" s="291"/>
      <c r="S58" s="291"/>
      <c r="U58" s="291"/>
      <c r="V58" s="291"/>
      <c r="W58" s="289"/>
      <c r="Y58" s="242"/>
      <c r="Z58" s="290"/>
      <c r="AA58" s="290"/>
      <c r="AB58" s="89"/>
      <c r="AC58" s="290"/>
      <c r="AD58" s="290"/>
      <c r="AE58" s="242"/>
      <c r="AF58" s="291"/>
      <c r="AG58" s="291"/>
      <c r="AJ58" s="292"/>
      <c r="AK58" s="242"/>
      <c r="AM58" s="291"/>
      <c r="AO58" s="291"/>
      <c r="AP58" s="291"/>
      <c r="AQ58" s="289"/>
      <c r="AS58" s="242"/>
      <c r="AT58" s="290"/>
      <c r="AU58" s="290"/>
      <c r="AV58" s="89"/>
      <c r="AW58" s="291"/>
      <c r="AX58" s="291"/>
      <c r="AY58" s="242"/>
      <c r="AZ58" s="291"/>
      <c r="BA58" s="291"/>
      <c r="BD58" s="292"/>
      <c r="BE58" s="242"/>
      <c r="BF58" s="291"/>
      <c r="BG58" s="291"/>
      <c r="BI58" s="291"/>
      <c r="BJ58" s="291"/>
      <c r="BK58" s="289"/>
      <c r="BM58" s="242"/>
      <c r="BN58" s="290"/>
      <c r="BO58" s="290"/>
      <c r="BP58" s="89"/>
      <c r="BQ58" s="290"/>
      <c r="BR58" s="290"/>
      <c r="BS58" s="298"/>
      <c r="BT58" s="291"/>
      <c r="BU58" s="291"/>
      <c r="BX58" s="292"/>
      <c r="BY58" s="242"/>
      <c r="BZ58" s="291"/>
      <c r="CA58" s="291"/>
      <c r="CC58" s="291"/>
      <c r="CD58" s="291"/>
      <c r="CE58" s="242"/>
      <c r="CG58" s="242"/>
      <c r="CH58" s="290"/>
      <c r="CI58" s="290"/>
      <c r="CJ58" s="89"/>
      <c r="CK58" s="290"/>
      <c r="CL58" s="290"/>
      <c r="CM58" s="242"/>
      <c r="CN58" s="291"/>
      <c r="CO58" s="291"/>
      <c r="CR58" s="292"/>
      <c r="CS58" s="242"/>
      <c r="CT58" s="291"/>
      <c r="CU58" s="291"/>
      <c r="CW58" s="291"/>
      <c r="CX58" s="291"/>
      <c r="CY58" s="289"/>
      <c r="DA58" s="242"/>
      <c r="DB58" s="290"/>
      <c r="DC58" s="290"/>
      <c r="DD58" s="89"/>
      <c r="DE58" s="290"/>
      <c r="DF58" s="290"/>
      <c r="DG58" s="242"/>
      <c r="DH58" s="291"/>
      <c r="DI58" s="291"/>
      <c r="DL58" s="292"/>
      <c r="DM58" s="242"/>
      <c r="DN58" s="291"/>
      <c r="DO58" s="291"/>
      <c r="DQ58" s="291"/>
      <c r="DR58" s="291"/>
      <c r="DS58" s="289"/>
      <c r="DU58" s="242"/>
      <c r="DV58" s="290"/>
      <c r="DW58" s="290"/>
      <c r="DX58" s="89"/>
      <c r="DY58" s="290"/>
      <c r="DZ58" s="290"/>
      <c r="EA58" s="242"/>
      <c r="EC58" s="299"/>
      <c r="EF58" s="292"/>
      <c r="EG58" s="242"/>
      <c r="EH58" s="291"/>
      <c r="EI58" s="291"/>
      <c r="EK58" s="291"/>
      <c r="EL58" s="291"/>
      <c r="EM58" s="289"/>
      <c r="EO58" s="242"/>
      <c r="EP58" s="290"/>
      <c r="EQ58" s="290"/>
      <c r="ER58" s="89"/>
      <c r="ES58" s="290"/>
      <c r="ET58" s="290"/>
      <c r="EU58" s="242"/>
      <c r="EV58" s="291"/>
      <c r="EW58" s="291"/>
      <c r="EZ58" s="292"/>
      <c r="FA58" s="242"/>
      <c r="FB58" s="291"/>
      <c r="FC58" s="291"/>
      <c r="FE58" s="291"/>
      <c r="FF58" s="291"/>
      <c r="FG58" s="289"/>
      <c r="FI58" s="242"/>
      <c r="FJ58" s="290"/>
      <c r="FK58" s="290"/>
      <c r="FL58" s="89"/>
      <c r="FM58" s="290"/>
      <c r="FN58" s="290"/>
      <c r="FO58" s="242"/>
      <c r="FP58" s="291"/>
      <c r="FQ58" s="291"/>
      <c r="FT58" s="292"/>
      <c r="FU58" s="242"/>
      <c r="FV58" s="291"/>
      <c r="FW58" s="291"/>
      <c r="FY58" s="291"/>
      <c r="FZ58" s="291"/>
      <c r="GA58" s="77"/>
      <c r="GB58" s="300"/>
      <c r="GC58" s="300"/>
      <c r="GD58" s="306"/>
      <c r="GE58" s="89"/>
      <c r="GF58" s="300"/>
      <c r="GG58" s="301"/>
      <c r="GH58" s="89"/>
      <c r="GI58" s="303"/>
      <c r="GJ58" s="89"/>
      <c r="GK58" s="89"/>
      <c r="GL58" s="89"/>
      <c r="GM58" s="89"/>
      <c r="GN58" s="304"/>
      <c r="GO58" s="89"/>
      <c r="GP58" s="89"/>
      <c r="GQ58" s="89"/>
      <c r="GR58" s="89"/>
      <c r="GS58" s="89"/>
      <c r="GT58" s="89"/>
      <c r="GU58" s="77"/>
      <c r="GV58" s="300"/>
      <c r="GW58" s="300"/>
      <c r="GX58" s="306"/>
      <c r="GY58" s="89"/>
      <c r="GZ58" s="300"/>
      <c r="HA58" s="301"/>
      <c r="HB58" s="89"/>
      <c r="HC58" s="303"/>
      <c r="HD58" s="89"/>
      <c r="HE58" s="89"/>
      <c r="HF58" s="89"/>
      <c r="HG58" s="89"/>
      <c r="HH58" s="304"/>
      <c r="HI58" s="89"/>
      <c r="HJ58" s="89"/>
      <c r="HK58" s="89"/>
      <c r="HL58" s="89"/>
      <c r="HM58" s="89"/>
      <c r="HN58" s="89"/>
      <c r="HO58" s="77"/>
      <c r="HP58" s="300"/>
      <c r="HQ58" s="300"/>
      <c r="HR58" s="306"/>
      <c r="HS58" s="89"/>
      <c r="HT58" s="300"/>
      <c r="HU58" s="301"/>
      <c r="HV58" s="89"/>
      <c r="HW58" s="303"/>
      <c r="HX58" s="89"/>
      <c r="HY58" s="89"/>
      <c r="HZ58" s="89"/>
      <c r="IA58" s="89"/>
      <c r="IB58" s="304"/>
      <c r="IC58" s="89"/>
      <c r="ID58" s="89"/>
      <c r="IE58" s="89"/>
      <c r="IF58" s="89"/>
      <c r="IG58" s="89"/>
      <c r="IH58" s="89"/>
      <c r="II58" s="77"/>
      <c r="IJ58" s="300"/>
      <c r="IK58" s="300"/>
      <c r="IL58" s="306"/>
      <c r="IM58" s="89"/>
      <c r="IN58" s="300"/>
      <c r="IO58" s="301"/>
      <c r="IP58" s="89"/>
      <c r="IQ58" s="303"/>
      <c r="IR58" s="89"/>
      <c r="IS58" s="89"/>
      <c r="IT58" s="89"/>
      <c r="IU58" s="89"/>
      <c r="IV58" s="304"/>
      <c r="IW58" s="89"/>
      <c r="IX58" s="89"/>
      <c r="IY58" s="89"/>
      <c r="IZ58" s="89"/>
      <c r="JA58" s="89"/>
      <c r="JB58" s="89"/>
    </row>
    <row r="59" spans="1:262" s="275" customFormat="1" ht="13.5" customHeight="1">
      <c r="A59" s="260"/>
      <c r="B59" s="89"/>
      <c r="C59" s="289"/>
      <c r="E59" s="242"/>
      <c r="F59" s="290"/>
      <c r="G59" s="291"/>
      <c r="H59" s="89"/>
      <c r="I59" s="290"/>
      <c r="J59" s="291"/>
      <c r="K59" s="242"/>
      <c r="L59" s="291"/>
      <c r="M59" s="291"/>
      <c r="P59" s="292"/>
      <c r="Q59" s="242"/>
      <c r="R59" s="291"/>
      <c r="S59" s="291"/>
      <c r="U59" s="291"/>
      <c r="V59" s="291"/>
      <c r="W59" s="289"/>
      <c r="Y59" s="242"/>
      <c r="Z59" s="290"/>
      <c r="AA59" s="290"/>
      <c r="AB59" s="89"/>
      <c r="AC59" s="290"/>
      <c r="AD59" s="290"/>
      <c r="AE59" s="242"/>
      <c r="AF59" s="291"/>
      <c r="AG59" s="291"/>
      <c r="AJ59" s="292"/>
      <c r="AK59" s="242"/>
      <c r="AM59" s="291"/>
      <c r="AO59" s="291"/>
      <c r="AP59" s="291"/>
      <c r="AQ59" s="289"/>
      <c r="AS59" s="242"/>
      <c r="AT59" s="290"/>
      <c r="AU59" s="290"/>
      <c r="AV59" s="89"/>
      <c r="AW59" s="291"/>
      <c r="AX59" s="291"/>
      <c r="AY59" s="242"/>
      <c r="AZ59" s="291"/>
      <c r="BA59" s="291"/>
      <c r="BD59" s="292"/>
      <c r="BE59" s="242"/>
      <c r="BF59" s="291"/>
      <c r="BG59" s="291"/>
      <c r="BI59" s="291"/>
      <c r="BJ59" s="291"/>
      <c r="BK59" s="289"/>
      <c r="BM59" s="242"/>
      <c r="BN59" s="290"/>
      <c r="BO59" s="290"/>
      <c r="BP59" s="89"/>
      <c r="BQ59" s="290"/>
      <c r="BR59" s="290"/>
      <c r="BS59" s="298"/>
      <c r="BT59" s="291"/>
      <c r="BU59" s="291"/>
      <c r="BX59" s="292"/>
      <c r="BY59" s="242"/>
      <c r="BZ59" s="291"/>
      <c r="CA59" s="291"/>
      <c r="CC59" s="291"/>
      <c r="CD59" s="291"/>
      <c r="CE59" s="242"/>
      <c r="CG59" s="242"/>
      <c r="CH59" s="290"/>
      <c r="CI59" s="290"/>
      <c r="CJ59" s="89"/>
      <c r="CK59" s="290"/>
      <c r="CL59" s="290"/>
      <c r="CM59" s="242"/>
      <c r="CN59" s="291"/>
      <c r="CO59" s="291"/>
      <c r="CR59" s="292"/>
      <c r="CS59" s="242"/>
      <c r="CT59" s="291"/>
      <c r="CU59" s="291"/>
      <c r="CW59" s="291"/>
      <c r="CX59" s="291"/>
      <c r="CY59" s="289"/>
      <c r="DA59" s="242"/>
      <c r="DB59" s="290"/>
      <c r="DC59" s="290"/>
      <c r="DD59" s="89"/>
      <c r="DE59" s="290"/>
      <c r="DF59" s="290"/>
      <c r="DG59" s="242"/>
      <c r="DH59" s="291"/>
      <c r="DI59" s="291"/>
      <c r="DL59" s="292"/>
      <c r="DM59" s="242"/>
      <c r="DN59" s="291"/>
      <c r="DO59" s="291"/>
      <c r="DQ59" s="291"/>
      <c r="DR59" s="291"/>
      <c r="DS59" s="289"/>
      <c r="DU59" s="242"/>
      <c r="DV59" s="290"/>
      <c r="DW59" s="290"/>
      <c r="DX59" s="89"/>
      <c r="DY59" s="290"/>
      <c r="DZ59" s="290"/>
      <c r="EA59" s="242"/>
      <c r="EC59" s="299"/>
      <c r="EF59" s="292"/>
      <c r="EG59" s="242"/>
      <c r="EH59" s="291"/>
      <c r="EI59" s="291"/>
      <c r="EK59" s="291"/>
      <c r="EL59" s="291"/>
      <c r="EM59" s="289"/>
      <c r="EO59" s="242"/>
      <c r="EP59" s="290"/>
      <c r="EQ59" s="290"/>
      <c r="ER59" s="89"/>
      <c r="ES59" s="290"/>
      <c r="ET59" s="290"/>
      <c r="EU59" s="242"/>
      <c r="EV59" s="291"/>
      <c r="EW59" s="291"/>
      <c r="EZ59" s="292"/>
      <c r="FA59" s="242"/>
      <c r="FB59" s="291"/>
      <c r="FC59" s="291"/>
      <c r="FE59" s="291"/>
      <c r="FF59" s="291"/>
      <c r="FG59" s="289"/>
      <c r="FI59" s="242"/>
      <c r="FJ59" s="290"/>
      <c r="FK59" s="290"/>
      <c r="FL59" s="89"/>
      <c r="FM59" s="290"/>
      <c r="FN59" s="290"/>
      <c r="FO59" s="242"/>
      <c r="FP59" s="291"/>
      <c r="FQ59" s="291"/>
      <c r="FT59" s="292"/>
      <c r="FU59" s="242"/>
      <c r="FV59" s="291"/>
      <c r="FW59" s="291"/>
      <c r="FY59" s="291"/>
      <c r="FZ59" s="291"/>
      <c r="GA59" s="77"/>
      <c r="GB59" s="300"/>
      <c r="GC59" s="300"/>
      <c r="GD59" s="306"/>
      <c r="GE59" s="89"/>
      <c r="GF59" s="300"/>
      <c r="GG59" s="301"/>
      <c r="GH59" s="89"/>
      <c r="GI59" s="303"/>
      <c r="GJ59" s="89"/>
      <c r="GK59" s="89"/>
      <c r="GL59" s="89"/>
      <c r="GM59" s="89"/>
      <c r="GN59" s="304"/>
      <c r="GO59" s="89"/>
      <c r="GP59" s="89"/>
      <c r="GQ59" s="89"/>
      <c r="GR59" s="89"/>
      <c r="GS59" s="89"/>
      <c r="GT59" s="89"/>
      <c r="GU59" s="77"/>
      <c r="GV59" s="300"/>
      <c r="GW59" s="300"/>
      <c r="GX59" s="306"/>
      <c r="GY59" s="89"/>
      <c r="GZ59" s="300"/>
      <c r="HA59" s="301"/>
      <c r="HB59" s="89"/>
      <c r="HC59" s="303"/>
      <c r="HD59" s="89"/>
      <c r="HE59" s="89"/>
      <c r="HF59" s="89"/>
      <c r="HG59" s="89"/>
      <c r="HH59" s="304"/>
      <c r="HI59" s="89"/>
      <c r="HJ59" s="89"/>
      <c r="HK59" s="89"/>
      <c r="HL59" s="89"/>
      <c r="HM59" s="89"/>
      <c r="HN59" s="89"/>
      <c r="HO59" s="77"/>
      <c r="HP59" s="300"/>
      <c r="HQ59" s="300"/>
      <c r="HR59" s="306"/>
      <c r="HS59" s="89"/>
      <c r="HT59" s="300"/>
      <c r="HU59" s="301"/>
      <c r="HV59" s="89"/>
      <c r="HW59" s="303"/>
      <c r="HX59" s="89"/>
      <c r="HY59" s="89"/>
      <c r="HZ59" s="89"/>
      <c r="IA59" s="89"/>
      <c r="IB59" s="304"/>
      <c r="IC59" s="89"/>
      <c r="ID59" s="89"/>
      <c r="IE59" s="89"/>
      <c r="IF59" s="89"/>
      <c r="IG59" s="89"/>
      <c r="IH59" s="89"/>
      <c r="II59" s="77"/>
      <c r="IJ59" s="300"/>
      <c r="IK59" s="300"/>
      <c r="IL59" s="306"/>
      <c r="IM59" s="89"/>
      <c r="IN59" s="300"/>
      <c r="IO59" s="301"/>
      <c r="IP59" s="89"/>
      <c r="IQ59" s="303"/>
      <c r="IR59" s="89"/>
      <c r="IS59" s="89"/>
      <c r="IT59" s="89"/>
      <c r="IU59" s="89"/>
      <c r="IV59" s="304"/>
      <c r="IW59" s="89"/>
      <c r="IX59" s="89"/>
      <c r="IY59" s="89"/>
      <c r="IZ59" s="89"/>
      <c r="JA59" s="89"/>
      <c r="JB59" s="89"/>
    </row>
    <row r="60" spans="1:262" s="275" customFormat="1" ht="13.5" customHeight="1">
      <c r="A60" s="260"/>
      <c r="B60" s="89"/>
      <c r="C60" s="289"/>
      <c r="E60" s="242"/>
      <c r="F60" s="290"/>
      <c r="G60" s="291"/>
      <c r="H60" s="89"/>
      <c r="I60" s="290"/>
      <c r="J60" s="291"/>
      <c r="K60" s="242"/>
      <c r="L60" s="291"/>
      <c r="M60" s="291"/>
      <c r="P60" s="292"/>
      <c r="Q60" s="242"/>
      <c r="R60" s="291"/>
      <c r="S60" s="291"/>
      <c r="U60" s="291"/>
      <c r="V60" s="291"/>
      <c r="W60" s="289"/>
      <c r="Y60" s="242"/>
      <c r="Z60" s="290"/>
      <c r="AA60" s="290"/>
      <c r="AB60" s="89"/>
      <c r="AC60" s="290"/>
      <c r="AD60" s="290"/>
      <c r="AE60" s="242"/>
      <c r="AF60" s="291"/>
      <c r="AG60" s="291"/>
      <c r="AJ60" s="292"/>
      <c r="AK60" s="242"/>
      <c r="AM60" s="291"/>
      <c r="AO60" s="291"/>
      <c r="AP60" s="291"/>
      <c r="AQ60" s="289"/>
      <c r="AS60" s="242"/>
      <c r="AT60" s="290"/>
      <c r="AU60" s="290"/>
      <c r="AV60" s="89"/>
      <c r="AW60" s="291"/>
      <c r="AX60" s="291"/>
      <c r="AY60" s="242"/>
      <c r="AZ60" s="291"/>
      <c r="BA60" s="291"/>
      <c r="BD60" s="292"/>
      <c r="BE60" s="242"/>
      <c r="BF60" s="291"/>
      <c r="BG60" s="291"/>
      <c r="BI60" s="291"/>
      <c r="BJ60" s="291"/>
      <c r="BK60" s="289"/>
      <c r="BM60" s="242"/>
      <c r="BN60" s="290"/>
      <c r="BO60" s="290"/>
      <c r="BP60" s="89"/>
      <c r="BQ60" s="290"/>
      <c r="BR60" s="290"/>
      <c r="BS60" s="298"/>
      <c r="BT60" s="291"/>
      <c r="BU60" s="291"/>
      <c r="BX60" s="292"/>
      <c r="BY60" s="242"/>
      <c r="BZ60" s="291"/>
      <c r="CA60" s="291"/>
      <c r="CC60" s="291"/>
      <c r="CD60" s="291"/>
      <c r="CE60" s="242"/>
      <c r="CG60" s="242"/>
      <c r="CH60" s="290"/>
      <c r="CI60" s="290"/>
      <c r="CJ60" s="89"/>
      <c r="CK60" s="290"/>
      <c r="CL60" s="290"/>
      <c r="CM60" s="242"/>
      <c r="CN60" s="291"/>
      <c r="CO60" s="291"/>
      <c r="CR60" s="292"/>
      <c r="CS60" s="242"/>
      <c r="CT60" s="291"/>
      <c r="CU60" s="291"/>
      <c r="CW60" s="291"/>
      <c r="CX60" s="291"/>
      <c r="CY60" s="289"/>
      <c r="DA60" s="242"/>
      <c r="DB60" s="290"/>
      <c r="DC60" s="290"/>
      <c r="DD60" s="89"/>
      <c r="DE60" s="290"/>
      <c r="DF60" s="290"/>
      <c r="DG60" s="242"/>
      <c r="DH60" s="291"/>
      <c r="DI60" s="291"/>
      <c r="DL60" s="292"/>
      <c r="DM60" s="242"/>
      <c r="DN60" s="291"/>
      <c r="DO60" s="291"/>
      <c r="DQ60" s="291"/>
      <c r="DR60" s="291"/>
      <c r="DS60" s="289"/>
      <c r="DU60" s="242"/>
      <c r="DV60" s="290"/>
      <c r="DW60" s="290"/>
      <c r="DX60" s="89"/>
      <c r="DY60" s="290"/>
      <c r="DZ60" s="290"/>
      <c r="EA60" s="242"/>
      <c r="EC60" s="299"/>
      <c r="EF60" s="292"/>
      <c r="EG60" s="242"/>
      <c r="EH60" s="291"/>
      <c r="EI60" s="291"/>
      <c r="EK60" s="291"/>
      <c r="EL60" s="291"/>
      <c r="EM60" s="289"/>
      <c r="EO60" s="242"/>
      <c r="EP60" s="290"/>
      <c r="EQ60" s="290"/>
      <c r="ER60" s="89"/>
      <c r="ES60" s="290"/>
      <c r="ET60" s="290"/>
      <c r="EU60" s="242"/>
      <c r="EV60" s="291"/>
      <c r="EW60" s="291"/>
      <c r="EZ60" s="292"/>
      <c r="FA60" s="242"/>
      <c r="FB60" s="291"/>
      <c r="FC60" s="291"/>
      <c r="FE60" s="291"/>
      <c r="FF60" s="291"/>
      <c r="FG60" s="289"/>
      <c r="FI60" s="242"/>
      <c r="FJ60" s="290"/>
      <c r="FK60" s="290"/>
      <c r="FL60" s="89"/>
      <c r="FM60" s="290"/>
      <c r="FN60" s="290"/>
      <c r="FO60" s="242"/>
      <c r="FP60" s="291"/>
      <c r="FQ60" s="291"/>
      <c r="FT60" s="292"/>
      <c r="FU60" s="242"/>
      <c r="FV60" s="291"/>
      <c r="FW60" s="291"/>
      <c r="FY60" s="291"/>
      <c r="FZ60" s="291"/>
      <c r="GA60" s="307"/>
      <c r="GB60" s="300"/>
      <c r="GC60" s="301"/>
      <c r="GD60" s="302"/>
      <c r="GE60" s="301"/>
      <c r="GF60" s="300"/>
      <c r="GG60" s="301"/>
      <c r="GH60" s="301"/>
      <c r="GI60" s="308"/>
      <c r="GJ60" s="301"/>
      <c r="GN60" s="292"/>
      <c r="GS60" s="302"/>
      <c r="GT60" s="301"/>
      <c r="GU60" s="307"/>
      <c r="GV60" s="300"/>
      <c r="GW60" s="301"/>
      <c r="GX60" s="302"/>
      <c r="GY60" s="301"/>
      <c r="GZ60" s="300"/>
      <c r="HA60" s="301"/>
      <c r="HB60" s="301"/>
      <c r="HC60" s="308"/>
      <c r="HD60" s="301"/>
      <c r="HH60" s="292"/>
      <c r="HM60" s="302"/>
      <c r="HN60" s="301"/>
      <c r="HO60" s="307"/>
      <c r="HP60" s="300"/>
      <c r="HQ60" s="301"/>
      <c r="HR60" s="302"/>
      <c r="HS60" s="301"/>
      <c r="HT60" s="300"/>
      <c r="HU60" s="301"/>
      <c r="HV60" s="301"/>
      <c r="HW60" s="308"/>
      <c r="HX60" s="301"/>
      <c r="IB60" s="292"/>
      <c r="IG60" s="302"/>
      <c r="IH60" s="301"/>
      <c r="II60" s="307"/>
      <c r="IJ60" s="300"/>
      <c r="IK60" s="301"/>
      <c r="IL60" s="302"/>
      <c r="IM60" s="301"/>
      <c r="IN60" s="300"/>
      <c r="IO60" s="301"/>
      <c r="IP60" s="301"/>
      <c r="IQ60" s="308"/>
      <c r="IR60" s="301"/>
      <c r="IV60" s="292"/>
      <c r="JA60" s="302"/>
      <c r="JB60" s="301"/>
    </row>
    <row r="61" spans="1:262" s="275" customFormat="1" ht="13.5" customHeight="1">
      <c r="A61" s="260"/>
      <c r="B61" s="89"/>
      <c r="C61" s="289"/>
      <c r="E61" s="242"/>
      <c r="F61" s="290"/>
      <c r="G61" s="291"/>
      <c r="H61" s="89"/>
      <c r="I61" s="290"/>
      <c r="J61" s="291"/>
      <c r="K61" s="242"/>
      <c r="L61" s="291"/>
      <c r="M61" s="291"/>
      <c r="P61" s="292"/>
      <c r="Q61" s="242"/>
      <c r="R61" s="291"/>
      <c r="S61" s="291"/>
      <c r="U61" s="291"/>
      <c r="V61" s="291"/>
      <c r="W61" s="289"/>
      <c r="Y61" s="242"/>
      <c r="Z61" s="290"/>
      <c r="AA61" s="290"/>
      <c r="AB61" s="89"/>
      <c r="AC61" s="290"/>
      <c r="AD61" s="290"/>
      <c r="AE61" s="242"/>
      <c r="AF61" s="291"/>
      <c r="AG61" s="291"/>
      <c r="AJ61" s="292"/>
      <c r="AK61" s="242"/>
      <c r="AM61" s="291"/>
      <c r="AO61" s="291"/>
      <c r="AP61" s="291"/>
      <c r="AQ61" s="289"/>
      <c r="AS61" s="242"/>
      <c r="AT61" s="290"/>
      <c r="AU61" s="290"/>
      <c r="AV61" s="89"/>
      <c r="AW61" s="290"/>
      <c r="AX61" s="290"/>
      <c r="AY61" s="242"/>
      <c r="AZ61" s="291"/>
      <c r="BA61" s="291"/>
      <c r="BD61" s="292"/>
      <c r="BE61" s="242"/>
      <c r="BF61" s="291"/>
      <c r="BG61" s="291"/>
      <c r="BI61" s="291"/>
      <c r="BJ61" s="291"/>
      <c r="BK61" s="289"/>
      <c r="BM61" s="242"/>
      <c r="BN61" s="290"/>
      <c r="BO61" s="290"/>
      <c r="BP61" s="89"/>
      <c r="BQ61" s="290"/>
      <c r="BR61" s="290"/>
      <c r="BS61" s="298"/>
      <c r="BT61" s="291"/>
      <c r="BU61" s="291"/>
      <c r="BX61" s="292"/>
      <c r="BY61" s="242"/>
      <c r="BZ61" s="291"/>
      <c r="CA61" s="291"/>
      <c r="CC61" s="291"/>
      <c r="CD61" s="291"/>
      <c r="CE61" s="242"/>
      <c r="CG61" s="242"/>
      <c r="CH61" s="290"/>
      <c r="CI61" s="290"/>
      <c r="CJ61" s="89"/>
      <c r="CK61" s="290"/>
      <c r="CL61" s="290"/>
      <c r="CM61" s="242"/>
      <c r="CN61" s="291"/>
      <c r="CO61" s="291"/>
      <c r="CR61" s="292"/>
      <c r="CS61" s="242"/>
      <c r="CT61" s="291"/>
      <c r="CU61" s="291"/>
      <c r="CW61" s="291"/>
      <c r="CX61" s="291"/>
      <c r="CY61" s="289"/>
      <c r="DA61" s="242"/>
      <c r="DB61" s="290"/>
      <c r="DC61" s="290"/>
      <c r="DD61" s="89"/>
      <c r="DE61" s="290"/>
      <c r="DF61" s="290"/>
      <c r="DG61" s="242"/>
      <c r="DH61" s="291"/>
      <c r="DI61" s="291"/>
      <c r="DL61" s="292"/>
      <c r="DM61" s="242"/>
      <c r="DN61" s="291"/>
      <c r="DO61" s="291"/>
      <c r="DQ61" s="291"/>
      <c r="DR61" s="291"/>
      <c r="DS61" s="289"/>
      <c r="DU61" s="242"/>
      <c r="DV61" s="290"/>
      <c r="DW61" s="290"/>
      <c r="DX61" s="89"/>
      <c r="DY61" s="290"/>
      <c r="DZ61" s="290"/>
      <c r="EA61" s="242"/>
      <c r="EC61" s="299"/>
      <c r="EF61" s="292"/>
      <c r="EG61" s="242"/>
      <c r="EH61" s="291"/>
      <c r="EI61" s="291"/>
      <c r="EK61" s="291"/>
      <c r="EL61" s="291"/>
      <c r="EM61" s="289"/>
      <c r="EO61" s="242"/>
      <c r="EP61" s="290"/>
      <c r="EQ61" s="290"/>
      <c r="ER61" s="89"/>
      <c r="ES61" s="290"/>
      <c r="ET61" s="290"/>
      <c r="EU61" s="242"/>
      <c r="EV61" s="291"/>
      <c r="EW61" s="291"/>
      <c r="EZ61" s="292"/>
      <c r="FA61" s="242"/>
      <c r="FB61" s="291"/>
      <c r="FC61" s="291"/>
      <c r="FE61" s="291"/>
      <c r="FF61" s="291"/>
      <c r="FG61" s="289"/>
      <c r="FI61" s="242"/>
      <c r="FJ61" s="290"/>
      <c r="FK61" s="290"/>
      <c r="FL61" s="89"/>
      <c r="FM61" s="290"/>
      <c r="FN61" s="290"/>
      <c r="FO61" s="242"/>
      <c r="FP61" s="291"/>
      <c r="FQ61" s="291"/>
      <c r="FT61" s="292"/>
      <c r="FU61" s="242"/>
      <c r="FV61" s="291"/>
      <c r="FW61" s="291"/>
      <c r="FY61" s="291"/>
      <c r="FZ61" s="291"/>
      <c r="GA61" s="77"/>
      <c r="GB61" s="300"/>
      <c r="GC61" s="300"/>
      <c r="GD61" s="306"/>
      <c r="GE61" s="89"/>
      <c r="GF61" s="300"/>
      <c r="GG61" s="301"/>
      <c r="GH61" s="89"/>
      <c r="GI61" s="303"/>
      <c r="GJ61" s="89"/>
      <c r="GK61" s="89"/>
      <c r="GL61" s="89"/>
      <c r="GM61" s="89"/>
      <c r="GN61" s="304"/>
      <c r="GO61" s="89"/>
      <c r="GP61" s="89"/>
      <c r="GQ61" s="89"/>
      <c r="GR61" s="89"/>
      <c r="GS61" s="89"/>
      <c r="GT61" s="89"/>
      <c r="GU61" s="77"/>
      <c r="GV61" s="300"/>
      <c r="GW61" s="300"/>
      <c r="GX61" s="306"/>
      <c r="GY61" s="89"/>
      <c r="GZ61" s="300"/>
      <c r="HA61" s="301"/>
      <c r="HB61" s="89"/>
      <c r="HC61" s="303"/>
      <c r="HD61" s="89"/>
      <c r="HE61" s="89"/>
      <c r="HF61" s="89"/>
      <c r="HG61" s="89"/>
      <c r="HH61" s="304"/>
      <c r="HI61" s="89"/>
      <c r="HJ61" s="89"/>
      <c r="HK61" s="89"/>
      <c r="HL61" s="89"/>
      <c r="HM61" s="89"/>
      <c r="HN61" s="89"/>
      <c r="HO61" s="77"/>
      <c r="HP61" s="300"/>
      <c r="HQ61" s="300"/>
      <c r="HR61" s="306"/>
      <c r="HS61" s="89"/>
      <c r="HT61" s="300"/>
      <c r="HU61" s="301"/>
      <c r="HV61" s="89"/>
      <c r="HW61" s="303"/>
      <c r="HX61" s="89"/>
      <c r="HY61" s="89"/>
      <c r="HZ61" s="89"/>
      <c r="IA61" s="89"/>
      <c r="IB61" s="304"/>
      <c r="IC61" s="89"/>
      <c r="ID61" s="89"/>
      <c r="IE61" s="89"/>
      <c r="IF61" s="89"/>
      <c r="IG61" s="89"/>
      <c r="IH61" s="89"/>
      <c r="II61" s="77"/>
      <c r="IJ61" s="300"/>
      <c r="IK61" s="300"/>
      <c r="IL61" s="306"/>
      <c r="IM61" s="89"/>
      <c r="IN61" s="300"/>
      <c r="IO61" s="301"/>
      <c r="IP61" s="89"/>
      <c r="IQ61" s="303"/>
      <c r="IR61" s="89"/>
      <c r="IS61" s="89"/>
      <c r="IT61" s="89"/>
      <c r="IU61" s="89"/>
      <c r="IV61" s="304"/>
      <c r="IW61" s="89"/>
      <c r="IX61" s="89"/>
      <c r="IY61" s="89"/>
      <c r="IZ61" s="89"/>
      <c r="JA61" s="89"/>
      <c r="JB61" s="89"/>
    </row>
    <row r="62" spans="1:262" s="275" customFormat="1" ht="13.5" customHeight="1">
      <c r="A62" s="260"/>
      <c r="B62" s="89"/>
      <c r="C62" s="289"/>
      <c r="E62" s="242"/>
      <c r="F62" s="290"/>
      <c r="G62" s="291"/>
      <c r="H62" s="89"/>
      <c r="I62" s="290"/>
      <c r="J62" s="291"/>
      <c r="K62" s="242"/>
      <c r="L62" s="291"/>
      <c r="M62" s="291"/>
      <c r="P62" s="292"/>
      <c r="Q62" s="242"/>
      <c r="R62" s="291"/>
      <c r="S62" s="291"/>
      <c r="U62" s="291"/>
      <c r="V62" s="291"/>
      <c r="W62" s="289"/>
      <c r="Y62" s="242"/>
      <c r="Z62" s="290"/>
      <c r="AA62" s="290"/>
      <c r="AB62" s="89"/>
      <c r="AC62" s="290"/>
      <c r="AD62" s="290"/>
      <c r="AE62" s="242"/>
      <c r="AF62" s="291"/>
      <c r="AG62" s="291"/>
      <c r="AJ62" s="292"/>
      <c r="AK62" s="242"/>
      <c r="AM62" s="291"/>
      <c r="AO62" s="291"/>
      <c r="AP62" s="291"/>
      <c r="AQ62" s="289"/>
      <c r="AS62" s="242"/>
      <c r="AT62" s="290"/>
      <c r="AU62" s="290"/>
      <c r="AV62" s="89"/>
      <c r="AW62" s="290"/>
      <c r="AX62" s="290"/>
      <c r="AY62" s="242"/>
      <c r="AZ62" s="291"/>
      <c r="BA62" s="291"/>
      <c r="BD62" s="292"/>
      <c r="BE62" s="242"/>
      <c r="BF62" s="291"/>
      <c r="BG62" s="291"/>
      <c r="BI62" s="291"/>
      <c r="BJ62" s="291"/>
      <c r="BK62" s="289"/>
      <c r="BM62" s="242"/>
      <c r="BN62" s="290"/>
      <c r="BO62" s="290"/>
      <c r="BP62" s="89"/>
      <c r="BQ62" s="290"/>
      <c r="BR62" s="290"/>
      <c r="BS62" s="298"/>
      <c r="BT62" s="291"/>
      <c r="BU62" s="291"/>
      <c r="BX62" s="292"/>
      <c r="BY62" s="242"/>
      <c r="BZ62" s="291"/>
      <c r="CA62" s="291"/>
      <c r="CC62" s="291"/>
      <c r="CD62" s="291"/>
      <c r="CE62" s="242"/>
      <c r="CG62" s="242"/>
      <c r="CH62" s="290"/>
      <c r="CI62" s="290"/>
      <c r="CJ62" s="89"/>
      <c r="CK62" s="290"/>
      <c r="CL62" s="290"/>
      <c r="CM62" s="242"/>
      <c r="CN62" s="291"/>
      <c r="CO62" s="291"/>
      <c r="CR62" s="292"/>
      <c r="CS62" s="242"/>
      <c r="CT62" s="291"/>
      <c r="CU62" s="291"/>
      <c r="CW62" s="291"/>
      <c r="CX62" s="291"/>
      <c r="CY62" s="289"/>
      <c r="DA62" s="242"/>
      <c r="DB62" s="290"/>
      <c r="DC62" s="290"/>
      <c r="DD62" s="89"/>
      <c r="DE62" s="290"/>
      <c r="DF62" s="290"/>
      <c r="DG62" s="242"/>
      <c r="DH62" s="291"/>
      <c r="DI62" s="291"/>
      <c r="DL62" s="292"/>
      <c r="DM62" s="242"/>
      <c r="DN62" s="291"/>
      <c r="DO62" s="291"/>
      <c r="DQ62" s="291"/>
      <c r="DR62" s="291"/>
      <c r="DS62" s="289"/>
      <c r="DU62" s="242"/>
      <c r="DV62" s="290"/>
      <c r="DW62" s="290"/>
      <c r="DX62" s="89"/>
      <c r="DY62" s="290"/>
      <c r="DZ62" s="290"/>
      <c r="EA62" s="242"/>
      <c r="EC62" s="299"/>
      <c r="EF62" s="292"/>
      <c r="EG62" s="242"/>
      <c r="EH62" s="291"/>
      <c r="EI62" s="291"/>
      <c r="EK62" s="291"/>
      <c r="EL62" s="291"/>
      <c r="EM62" s="289"/>
      <c r="EO62" s="242"/>
      <c r="EP62" s="290"/>
      <c r="EQ62" s="290"/>
      <c r="ER62" s="89"/>
      <c r="ES62" s="290"/>
      <c r="ET62" s="290"/>
      <c r="EU62" s="242"/>
      <c r="EV62" s="291"/>
      <c r="EW62" s="291"/>
      <c r="EZ62" s="292"/>
      <c r="FA62" s="242"/>
      <c r="FB62" s="291"/>
      <c r="FC62" s="291"/>
      <c r="FE62" s="291"/>
      <c r="FF62" s="291"/>
      <c r="FG62" s="289"/>
      <c r="FI62" s="242"/>
      <c r="FJ62" s="290"/>
      <c r="FK62" s="290"/>
      <c r="FL62" s="89"/>
      <c r="FM62" s="290"/>
      <c r="FN62" s="290"/>
      <c r="FO62" s="242"/>
      <c r="FP62" s="291"/>
      <c r="FQ62" s="291"/>
      <c r="FT62" s="292"/>
      <c r="FU62" s="242"/>
      <c r="FV62" s="291"/>
      <c r="FW62" s="291"/>
      <c r="FY62" s="291"/>
      <c r="FZ62" s="291"/>
      <c r="GA62" s="77"/>
      <c r="GB62" s="300"/>
      <c r="GC62" s="300"/>
      <c r="GD62" s="306"/>
      <c r="GE62" s="306"/>
      <c r="GF62" s="300"/>
      <c r="GG62" s="301"/>
      <c r="GH62" s="89"/>
      <c r="GI62" s="303"/>
      <c r="GJ62" s="89"/>
      <c r="GK62" s="89"/>
      <c r="GL62" s="89"/>
      <c r="GM62" s="89"/>
      <c r="GN62" s="304"/>
      <c r="GO62" s="89"/>
      <c r="GP62" s="89"/>
      <c r="GQ62" s="89"/>
      <c r="GR62" s="89"/>
      <c r="GS62" s="89"/>
      <c r="GT62" s="89"/>
      <c r="GU62" s="77"/>
      <c r="GV62" s="300"/>
      <c r="GW62" s="300"/>
      <c r="GX62" s="306"/>
      <c r="GY62" s="306"/>
      <c r="GZ62" s="300"/>
      <c r="HA62" s="301"/>
      <c r="HB62" s="89"/>
      <c r="HC62" s="303"/>
      <c r="HD62" s="89"/>
      <c r="HE62" s="89"/>
      <c r="HF62" s="89"/>
      <c r="HG62" s="89"/>
      <c r="HH62" s="304"/>
      <c r="HI62" s="89"/>
      <c r="HJ62" s="89"/>
      <c r="HK62" s="89"/>
      <c r="HL62" s="89"/>
      <c r="HM62" s="89"/>
      <c r="HN62" s="89"/>
      <c r="HO62" s="77"/>
      <c r="HP62" s="300"/>
      <c r="HQ62" s="300"/>
      <c r="HR62" s="306"/>
      <c r="HS62" s="306"/>
      <c r="HT62" s="300"/>
      <c r="HU62" s="301"/>
      <c r="HV62" s="89"/>
      <c r="HW62" s="303"/>
      <c r="HX62" s="89"/>
      <c r="HY62" s="89"/>
      <c r="HZ62" s="89"/>
      <c r="IA62" s="89"/>
      <c r="IB62" s="304"/>
      <c r="IC62" s="89"/>
      <c r="ID62" s="89"/>
      <c r="IE62" s="89"/>
      <c r="IF62" s="89"/>
      <c r="IG62" s="89"/>
      <c r="IH62" s="89"/>
      <c r="II62" s="77"/>
      <c r="IJ62" s="300"/>
      <c r="IK62" s="300"/>
      <c r="IL62" s="306"/>
      <c r="IM62" s="306"/>
      <c r="IN62" s="300"/>
      <c r="IO62" s="301"/>
      <c r="IP62" s="89"/>
      <c r="IQ62" s="303"/>
      <c r="IR62" s="89"/>
      <c r="IS62" s="89"/>
      <c r="IT62" s="89"/>
      <c r="IU62" s="89"/>
      <c r="IV62" s="304"/>
      <c r="IW62" s="89"/>
      <c r="IX62" s="89"/>
      <c r="IY62" s="89"/>
      <c r="IZ62" s="89"/>
      <c r="JA62" s="89"/>
      <c r="JB62" s="89"/>
    </row>
    <row r="63" spans="1:262" s="275" customFormat="1" ht="13.5" customHeight="1">
      <c r="A63" s="260"/>
      <c r="B63" s="89"/>
      <c r="C63" s="289"/>
      <c r="E63" s="242"/>
      <c r="F63" s="290"/>
      <c r="G63" s="291"/>
      <c r="H63" s="89"/>
      <c r="I63" s="290"/>
      <c r="J63" s="291"/>
      <c r="K63" s="242"/>
      <c r="L63" s="291"/>
      <c r="M63" s="291"/>
      <c r="P63" s="292"/>
      <c r="Q63" s="242"/>
      <c r="R63" s="291"/>
      <c r="S63" s="291"/>
      <c r="U63" s="291"/>
      <c r="V63" s="291"/>
      <c r="W63" s="289"/>
      <c r="Y63" s="242"/>
      <c r="Z63" s="290"/>
      <c r="AA63" s="290"/>
      <c r="AB63" s="89"/>
      <c r="AC63" s="290"/>
      <c r="AD63" s="290"/>
      <c r="AE63" s="242"/>
      <c r="AF63" s="291"/>
      <c r="AG63" s="291"/>
      <c r="AJ63" s="292"/>
      <c r="AK63" s="242"/>
      <c r="AM63" s="291"/>
      <c r="AO63" s="291"/>
      <c r="AP63" s="291"/>
      <c r="AQ63" s="289"/>
      <c r="AS63" s="242"/>
      <c r="AT63" s="290"/>
      <c r="AU63" s="290"/>
      <c r="AV63" s="89"/>
      <c r="AW63" s="290"/>
      <c r="AX63" s="290"/>
      <c r="AY63" s="242"/>
      <c r="AZ63" s="291"/>
      <c r="BA63" s="291"/>
      <c r="BD63" s="292"/>
      <c r="BE63" s="242"/>
      <c r="BF63" s="291"/>
      <c r="BG63" s="291"/>
      <c r="BI63" s="291"/>
      <c r="BJ63" s="291"/>
      <c r="BK63" s="289"/>
      <c r="BM63" s="242"/>
      <c r="BN63" s="290"/>
      <c r="BO63" s="290"/>
      <c r="BP63" s="89"/>
      <c r="BQ63" s="290"/>
      <c r="BR63" s="290"/>
      <c r="BS63" s="298"/>
      <c r="BT63" s="291"/>
      <c r="BU63" s="291"/>
      <c r="BX63" s="292"/>
      <c r="BY63" s="242"/>
      <c r="BZ63" s="291"/>
      <c r="CA63" s="291"/>
      <c r="CC63" s="291"/>
      <c r="CD63" s="291"/>
      <c r="CE63" s="242"/>
      <c r="CG63" s="242"/>
      <c r="CH63" s="290"/>
      <c r="CI63" s="290"/>
      <c r="CJ63" s="89"/>
      <c r="CK63" s="290"/>
      <c r="CL63" s="290"/>
      <c r="CM63" s="242"/>
      <c r="CN63" s="291"/>
      <c r="CO63" s="291"/>
      <c r="CR63" s="292"/>
      <c r="CS63" s="242"/>
      <c r="CT63" s="291"/>
      <c r="CU63" s="291"/>
      <c r="CW63" s="291"/>
      <c r="CX63" s="291"/>
      <c r="CY63" s="289"/>
      <c r="DA63" s="242"/>
      <c r="DB63" s="290"/>
      <c r="DC63" s="290"/>
      <c r="DD63" s="89"/>
      <c r="DE63" s="290"/>
      <c r="DF63" s="290"/>
      <c r="DG63" s="242"/>
      <c r="DH63" s="291"/>
      <c r="DI63" s="291"/>
      <c r="DL63" s="292"/>
      <c r="DM63" s="242"/>
      <c r="DN63" s="291"/>
      <c r="DO63" s="291"/>
      <c r="DQ63" s="291"/>
      <c r="DR63" s="291"/>
      <c r="DS63" s="289"/>
      <c r="DU63" s="242"/>
      <c r="DV63" s="290"/>
      <c r="DW63" s="290"/>
      <c r="DX63" s="89"/>
      <c r="DY63" s="290"/>
      <c r="DZ63" s="290"/>
      <c r="EA63" s="242"/>
      <c r="EC63" s="299"/>
      <c r="EF63" s="292"/>
      <c r="EG63" s="242"/>
      <c r="EH63" s="291"/>
      <c r="EI63" s="291"/>
      <c r="EK63" s="291"/>
      <c r="EL63" s="291"/>
      <c r="EM63" s="289"/>
      <c r="EO63" s="242"/>
      <c r="EP63" s="290"/>
      <c r="EQ63" s="290"/>
      <c r="ER63" s="89"/>
      <c r="ES63" s="290"/>
      <c r="ET63" s="290"/>
      <c r="EU63" s="242"/>
      <c r="EV63" s="291"/>
      <c r="EW63" s="291"/>
      <c r="EZ63" s="292"/>
      <c r="FA63" s="242"/>
      <c r="FB63" s="291"/>
      <c r="FC63" s="291"/>
      <c r="FE63" s="291"/>
      <c r="FF63" s="291"/>
      <c r="FG63" s="289"/>
      <c r="FI63" s="242"/>
      <c r="FJ63" s="290"/>
      <c r="FK63" s="290"/>
      <c r="FL63" s="89"/>
      <c r="FM63" s="290"/>
      <c r="FN63" s="290"/>
      <c r="FO63" s="242"/>
      <c r="FP63" s="291"/>
      <c r="FQ63" s="291"/>
      <c r="FT63" s="292"/>
      <c r="FU63" s="242"/>
      <c r="FV63" s="291"/>
      <c r="FW63" s="291"/>
      <c r="FY63" s="291"/>
      <c r="FZ63" s="291"/>
      <c r="GA63" s="289"/>
      <c r="GG63" s="291"/>
      <c r="GI63" s="309"/>
      <c r="GN63" s="292"/>
      <c r="GU63" s="289"/>
      <c r="HA63" s="291"/>
      <c r="HC63" s="309"/>
      <c r="HH63" s="292"/>
      <c r="HO63" s="289"/>
      <c r="HU63" s="291"/>
      <c r="HW63" s="309"/>
      <c r="IB63" s="292"/>
      <c r="II63" s="289"/>
      <c r="IO63" s="291"/>
      <c r="IQ63" s="309"/>
      <c r="IV63" s="292"/>
    </row>
    <row r="64" spans="1:262" s="275" customFormat="1" ht="13.5" customHeight="1">
      <c r="A64" s="260"/>
      <c r="B64" s="89"/>
      <c r="C64" s="289"/>
      <c r="E64" s="242"/>
      <c r="F64" s="290"/>
      <c r="G64" s="291"/>
      <c r="H64" s="89"/>
      <c r="I64" s="290"/>
      <c r="J64" s="291"/>
      <c r="K64" s="242"/>
      <c r="L64" s="291"/>
      <c r="M64" s="291"/>
      <c r="P64" s="292"/>
      <c r="Q64" s="242"/>
      <c r="R64" s="291"/>
      <c r="S64" s="291"/>
      <c r="U64" s="291"/>
      <c r="V64" s="291"/>
      <c r="W64" s="289"/>
      <c r="Y64" s="242"/>
      <c r="Z64" s="290"/>
      <c r="AA64" s="290"/>
      <c r="AB64" s="89"/>
      <c r="AC64" s="290"/>
      <c r="AD64" s="290"/>
      <c r="AE64" s="242"/>
      <c r="AF64" s="291"/>
      <c r="AG64" s="291"/>
      <c r="AJ64" s="292"/>
      <c r="AK64" s="242"/>
      <c r="AM64" s="291"/>
      <c r="AO64" s="291"/>
      <c r="AP64" s="291"/>
      <c r="AQ64" s="289"/>
      <c r="AS64" s="242"/>
      <c r="AT64" s="290"/>
      <c r="AU64" s="290"/>
      <c r="AV64" s="89"/>
      <c r="AW64" s="290"/>
      <c r="AX64" s="290"/>
      <c r="AY64" s="242"/>
      <c r="AZ64" s="291"/>
      <c r="BA64" s="291"/>
      <c r="BD64" s="292"/>
      <c r="BE64" s="242"/>
      <c r="BF64" s="291"/>
      <c r="BG64" s="291"/>
      <c r="BI64" s="291"/>
      <c r="BJ64" s="291"/>
      <c r="BK64" s="289"/>
      <c r="BM64" s="242"/>
      <c r="BN64" s="290"/>
      <c r="BO64" s="290"/>
      <c r="BP64" s="89"/>
      <c r="BQ64" s="290"/>
      <c r="BR64" s="290"/>
      <c r="BS64" s="298"/>
      <c r="BT64" s="291"/>
      <c r="BU64" s="291"/>
      <c r="BX64" s="292"/>
      <c r="BY64" s="242"/>
      <c r="BZ64" s="291"/>
      <c r="CA64" s="291"/>
      <c r="CC64" s="291"/>
      <c r="CD64" s="291"/>
      <c r="CE64" s="242"/>
      <c r="CG64" s="242"/>
      <c r="CH64" s="290"/>
      <c r="CI64" s="290"/>
      <c r="CJ64" s="89"/>
      <c r="CK64" s="290"/>
      <c r="CL64" s="290"/>
      <c r="CM64" s="242"/>
      <c r="CN64" s="291"/>
      <c r="CO64" s="291"/>
      <c r="CR64" s="292"/>
      <c r="CS64" s="242"/>
      <c r="CT64" s="291"/>
      <c r="CU64" s="291"/>
      <c r="CW64" s="291"/>
      <c r="CX64" s="291"/>
      <c r="CY64" s="289"/>
      <c r="DA64" s="242"/>
      <c r="DB64" s="290"/>
      <c r="DC64" s="290"/>
      <c r="DD64" s="89"/>
      <c r="DE64" s="290"/>
      <c r="DF64" s="290"/>
      <c r="DG64" s="242"/>
      <c r="DH64" s="291"/>
      <c r="DI64" s="291"/>
      <c r="DL64" s="292"/>
      <c r="DM64" s="242"/>
      <c r="DN64" s="291"/>
      <c r="DO64" s="291"/>
      <c r="DQ64" s="291"/>
      <c r="DR64" s="291"/>
      <c r="DS64" s="289"/>
      <c r="DU64" s="242"/>
      <c r="DV64" s="290"/>
      <c r="DW64" s="290"/>
      <c r="DX64" s="89"/>
      <c r="DY64" s="290"/>
      <c r="DZ64" s="290"/>
      <c r="EA64" s="242"/>
      <c r="EC64" s="299"/>
      <c r="EF64" s="292"/>
      <c r="EG64" s="242"/>
      <c r="EH64" s="291"/>
      <c r="EI64" s="291"/>
      <c r="EK64" s="291"/>
      <c r="EL64" s="291"/>
      <c r="EM64" s="289"/>
      <c r="EO64" s="242"/>
      <c r="EP64" s="290"/>
      <c r="EQ64" s="290"/>
      <c r="ER64" s="89"/>
      <c r="ES64" s="290"/>
      <c r="ET64" s="290"/>
      <c r="EU64" s="242"/>
      <c r="EV64" s="291"/>
      <c r="EW64" s="291"/>
      <c r="EZ64" s="292"/>
      <c r="FA64" s="242"/>
      <c r="FB64" s="291"/>
      <c r="FC64" s="291"/>
      <c r="FE64" s="291"/>
      <c r="FF64" s="291"/>
      <c r="FG64" s="289"/>
      <c r="FI64" s="242"/>
      <c r="FJ64" s="290"/>
      <c r="FK64" s="290"/>
      <c r="FL64" s="89"/>
      <c r="FM64" s="290"/>
      <c r="FN64" s="290"/>
      <c r="FO64" s="242"/>
      <c r="FP64" s="291"/>
      <c r="FQ64" s="291"/>
      <c r="FT64" s="292"/>
      <c r="FU64" s="242"/>
      <c r="FV64" s="291"/>
      <c r="FW64" s="291"/>
      <c r="FY64" s="291"/>
      <c r="FZ64" s="291"/>
      <c r="GA64" s="289"/>
      <c r="GG64" s="291"/>
      <c r="GI64" s="309"/>
      <c r="GN64" s="292"/>
      <c r="GU64" s="289"/>
      <c r="HA64" s="291"/>
      <c r="HC64" s="309"/>
      <c r="HH64" s="292"/>
      <c r="HO64" s="289"/>
      <c r="HU64" s="291"/>
      <c r="HW64" s="309"/>
      <c r="IB64" s="292"/>
      <c r="II64" s="289"/>
      <c r="IO64" s="291"/>
      <c r="IQ64" s="309"/>
      <c r="IV64" s="292"/>
    </row>
    <row r="65" spans="1:256" s="275" customFormat="1" ht="13.5" customHeight="1">
      <c r="A65" s="260"/>
      <c r="B65" s="89"/>
      <c r="C65" s="289"/>
      <c r="E65" s="242"/>
      <c r="F65" s="290"/>
      <c r="G65" s="291"/>
      <c r="H65" s="89"/>
      <c r="I65" s="290"/>
      <c r="J65" s="291"/>
      <c r="K65" s="242"/>
      <c r="L65" s="291"/>
      <c r="M65" s="291"/>
      <c r="P65" s="292"/>
      <c r="Q65" s="242"/>
      <c r="R65" s="291"/>
      <c r="S65" s="291"/>
      <c r="U65" s="291"/>
      <c r="V65" s="291"/>
      <c r="W65" s="289"/>
      <c r="Y65" s="242"/>
      <c r="Z65" s="290"/>
      <c r="AA65" s="290"/>
      <c r="AB65" s="89"/>
      <c r="AC65" s="290"/>
      <c r="AD65" s="290"/>
      <c r="AE65" s="242"/>
      <c r="AF65" s="291"/>
      <c r="AG65" s="291"/>
      <c r="AJ65" s="292"/>
      <c r="AK65" s="242"/>
      <c r="AM65" s="291"/>
      <c r="AO65" s="291"/>
      <c r="AP65" s="291"/>
      <c r="AQ65" s="289"/>
      <c r="AS65" s="242"/>
      <c r="AT65" s="290"/>
      <c r="AU65" s="290"/>
      <c r="AV65" s="89"/>
      <c r="AW65" s="290"/>
      <c r="AX65" s="290"/>
      <c r="AY65" s="242"/>
      <c r="AZ65" s="291"/>
      <c r="BA65" s="291"/>
      <c r="BD65" s="292"/>
      <c r="BE65" s="242"/>
      <c r="BF65" s="291"/>
      <c r="BG65" s="291"/>
      <c r="BI65" s="291"/>
      <c r="BJ65" s="291"/>
      <c r="BK65" s="289"/>
      <c r="BM65" s="242"/>
      <c r="BN65" s="290"/>
      <c r="BO65" s="290"/>
      <c r="BP65" s="89"/>
      <c r="BQ65" s="290"/>
      <c r="BR65" s="290"/>
      <c r="BS65" s="298"/>
      <c r="BT65" s="291"/>
      <c r="BU65" s="291"/>
      <c r="BX65" s="292"/>
      <c r="BY65" s="242"/>
      <c r="BZ65" s="291"/>
      <c r="CA65" s="291"/>
      <c r="CC65" s="291"/>
      <c r="CD65" s="291"/>
      <c r="CE65" s="242"/>
      <c r="CG65" s="242"/>
      <c r="CH65" s="290"/>
      <c r="CI65" s="290"/>
      <c r="CJ65" s="89"/>
      <c r="CK65" s="290"/>
      <c r="CL65" s="290"/>
      <c r="CM65" s="242"/>
      <c r="CN65" s="291"/>
      <c r="CO65" s="291"/>
      <c r="CR65" s="292"/>
      <c r="CS65" s="242"/>
      <c r="CT65" s="291"/>
      <c r="CU65" s="291"/>
      <c r="CW65" s="291"/>
      <c r="CX65" s="291"/>
      <c r="CY65" s="289"/>
      <c r="DA65" s="242"/>
      <c r="DB65" s="290"/>
      <c r="DC65" s="290"/>
      <c r="DD65" s="89"/>
      <c r="DE65" s="290"/>
      <c r="DF65" s="290"/>
      <c r="DG65" s="242"/>
      <c r="DH65" s="291"/>
      <c r="DI65" s="291"/>
      <c r="DL65" s="292"/>
      <c r="DM65" s="242"/>
      <c r="DN65" s="291"/>
      <c r="DO65" s="291"/>
      <c r="DQ65" s="291"/>
      <c r="DR65" s="291"/>
      <c r="DS65" s="289"/>
      <c r="DU65" s="242"/>
      <c r="DV65" s="290"/>
      <c r="DW65" s="290"/>
      <c r="DX65" s="89"/>
      <c r="DY65" s="290"/>
      <c r="DZ65" s="290"/>
      <c r="EA65" s="242"/>
      <c r="EC65" s="299"/>
      <c r="EF65" s="292"/>
      <c r="EG65" s="242"/>
      <c r="EH65" s="291"/>
      <c r="EI65" s="291"/>
      <c r="EK65" s="291"/>
      <c r="EL65" s="291"/>
      <c r="EM65" s="289"/>
      <c r="EO65" s="242"/>
      <c r="EP65" s="290"/>
      <c r="EQ65" s="290"/>
      <c r="ER65" s="89"/>
      <c r="ES65" s="290"/>
      <c r="ET65" s="290"/>
      <c r="EU65" s="242"/>
      <c r="EV65" s="291"/>
      <c r="EW65" s="291"/>
      <c r="EZ65" s="292"/>
      <c r="FA65" s="242"/>
      <c r="FB65" s="291"/>
      <c r="FC65" s="291"/>
      <c r="FE65" s="291"/>
      <c r="FF65" s="291"/>
      <c r="FG65" s="289"/>
      <c r="FI65" s="242"/>
      <c r="FJ65" s="290"/>
      <c r="FK65" s="290"/>
      <c r="FL65" s="89"/>
      <c r="FM65" s="290"/>
      <c r="FN65" s="290"/>
      <c r="FO65" s="242"/>
      <c r="FP65" s="291"/>
      <c r="FQ65" s="291"/>
      <c r="FT65" s="292"/>
      <c r="FU65" s="242"/>
      <c r="FV65" s="291"/>
      <c r="FW65" s="291"/>
      <c r="FY65" s="291"/>
      <c r="FZ65" s="291"/>
      <c r="GA65" s="289"/>
      <c r="GG65" s="291"/>
      <c r="GI65" s="309"/>
      <c r="GN65" s="292"/>
      <c r="GU65" s="289"/>
      <c r="HA65" s="291"/>
      <c r="HC65" s="309"/>
      <c r="HH65" s="292"/>
      <c r="HO65" s="289"/>
      <c r="HU65" s="291"/>
      <c r="HW65" s="309"/>
      <c r="IB65" s="292"/>
      <c r="II65" s="289"/>
      <c r="IO65" s="291"/>
      <c r="IQ65" s="309"/>
      <c r="IV65" s="292"/>
    </row>
    <row r="66" spans="1:256" s="275" customFormat="1" ht="13.5" customHeight="1">
      <c r="A66" s="260"/>
      <c r="B66" s="89"/>
      <c r="C66" s="289"/>
      <c r="E66" s="242"/>
      <c r="F66" s="290"/>
      <c r="G66" s="291"/>
      <c r="H66" s="89"/>
      <c r="I66" s="290"/>
      <c r="J66" s="291"/>
      <c r="K66" s="242"/>
      <c r="L66" s="291"/>
      <c r="M66" s="291"/>
      <c r="P66" s="292"/>
      <c r="Q66" s="242"/>
      <c r="R66" s="291"/>
      <c r="S66" s="291"/>
      <c r="U66" s="291"/>
      <c r="V66" s="291"/>
      <c r="W66" s="289"/>
      <c r="Y66" s="242"/>
      <c r="Z66" s="290"/>
      <c r="AA66" s="290"/>
      <c r="AB66" s="89"/>
      <c r="AC66" s="290"/>
      <c r="AD66" s="290"/>
      <c r="AE66" s="242"/>
      <c r="AF66" s="291"/>
      <c r="AG66" s="291"/>
      <c r="AJ66" s="292"/>
      <c r="AK66" s="242"/>
      <c r="AM66" s="291"/>
      <c r="AO66" s="291"/>
      <c r="AP66" s="291"/>
      <c r="AQ66" s="289"/>
      <c r="AS66" s="242"/>
      <c r="AT66" s="290"/>
      <c r="AU66" s="290"/>
      <c r="AV66" s="89"/>
      <c r="AW66" s="290"/>
      <c r="AX66" s="290"/>
      <c r="AY66" s="242"/>
      <c r="AZ66" s="291"/>
      <c r="BA66" s="291"/>
      <c r="BD66" s="292"/>
      <c r="BE66" s="242"/>
      <c r="BF66" s="291"/>
      <c r="BG66" s="291"/>
      <c r="BI66" s="291"/>
      <c r="BJ66" s="291"/>
      <c r="BK66" s="289"/>
      <c r="BM66" s="242"/>
      <c r="BN66" s="290"/>
      <c r="BO66" s="290"/>
      <c r="BP66" s="89"/>
      <c r="BQ66" s="290"/>
      <c r="BR66" s="290"/>
      <c r="BS66" s="298"/>
      <c r="BT66" s="291"/>
      <c r="BU66" s="291"/>
      <c r="BX66" s="292"/>
      <c r="BY66" s="242"/>
      <c r="BZ66" s="291"/>
      <c r="CA66" s="291"/>
      <c r="CC66" s="291"/>
      <c r="CD66" s="291"/>
      <c r="CE66" s="242"/>
      <c r="CG66" s="242"/>
      <c r="CH66" s="290"/>
      <c r="CI66" s="290"/>
      <c r="CJ66" s="89"/>
      <c r="CK66" s="290"/>
      <c r="CL66" s="290"/>
      <c r="CM66" s="242"/>
      <c r="CN66" s="291"/>
      <c r="CO66" s="291"/>
      <c r="CR66" s="292"/>
      <c r="CS66" s="242"/>
      <c r="CT66" s="291"/>
      <c r="CU66" s="291"/>
      <c r="CW66" s="291"/>
      <c r="CX66" s="291"/>
      <c r="CY66" s="289"/>
      <c r="DA66" s="242"/>
      <c r="DB66" s="290"/>
      <c r="DC66" s="290"/>
      <c r="DD66" s="89"/>
      <c r="DE66" s="290"/>
      <c r="DF66" s="290"/>
      <c r="DG66" s="242"/>
      <c r="DH66" s="291"/>
      <c r="DI66" s="291"/>
      <c r="DL66" s="292"/>
      <c r="DM66" s="242"/>
      <c r="DN66" s="291"/>
      <c r="DO66" s="291"/>
      <c r="DQ66" s="291"/>
      <c r="DR66" s="291"/>
      <c r="DS66" s="289"/>
      <c r="DU66" s="242"/>
      <c r="DV66" s="290"/>
      <c r="DW66" s="290"/>
      <c r="DX66" s="89"/>
      <c r="DY66" s="290"/>
      <c r="DZ66" s="290"/>
      <c r="EA66" s="242"/>
      <c r="EC66" s="299"/>
      <c r="EF66" s="292"/>
      <c r="EG66" s="242"/>
      <c r="EH66" s="291"/>
      <c r="EI66" s="291"/>
      <c r="EK66" s="291"/>
      <c r="EL66" s="291"/>
      <c r="EM66" s="289"/>
      <c r="EO66" s="242"/>
      <c r="EP66" s="290"/>
      <c r="EQ66" s="290"/>
      <c r="ER66" s="89"/>
      <c r="ES66" s="290"/>
      <c r="ET66" s="290"/>
      <c r="EU66" s="242"/>
      <c r="EV66" s="291"/>
      <c r="EW66" s="291"/>
      <c r="EZ66" s="292"/>
      <c r="FA66" s="242"/>
      <c r="FB66" s="291"/>
      <c r="FC66" s="291"/>
      <c r="FE66" s="291"/>
      <c r="FF66" s="291"/>
      <c r="FG66" s="289"/>
      <c r="FI66" s="242"/>
      <c r="FJ66" s="290"/>
      <c r="FK66" s="290"/>
      <c r="FL66" s="89"/>
      <c r="FM66" s="290"/>
      <c r="FN66" s="290"/>
      <c r="FO66" s="242"/>
      <c r="FP66" s="291"/>
      <c r="FQ66" s="291"/>
      <c r="FT66" s="292"/>
      <c r="FU66" s="242"/>
      <c r="FV66" s="291"/>
      <c r="FW66" s="291"/>
      <c r="FY66" s="291"/>
      <c r="FZ66" s="291"/>
      <c r="GA66" s="289"/>
      <c r="GG66" s="291"/>
      <c r="GI66" s="309"/>
      <c r="GN66" s="292"/>
      <c r="GU66" s="289"/>
      <c r="HA66" s="291"/>
      <c r="HC66" s="309"/>
      <c r="HH66" s="292"/>
      <c r="HO66" s="289"/>
      <c r="HU66" s="291"/>
      <c r="HW66" s="309"/>
      <c r="IB66" s="292"/>
      <c r="II66" s="289"/>
      <c r="IO66" s="291"/>
      <c r="IQ66" s="309"/>
      <c r="IV66" s="292"/>
    </row>
    <row r="67" spans="1:256" s="275" customFormat="1" ht="13.5" customHeight="1">
      <c r="A67" s="260"/>
      <c r="B67" s="89"/>
      <c r="C67" s="289"/>
      <c r="E67" s="242"/>
      <c r="F67" s="290"/>
      <c r="G67" s="291"/>
      <c r="H67" s="89"/>
      <c r="I67" s="290"/>
      <c r="J67" s="291"/>
      <c r="K67" s="242"/>
      <c r="L67" s="291"/>
      <c r="M67" s="291"/>
      <c r="P67" s="292"/>
      <c r="Q67" s="242"/>
      <c r="R67" s="291"/>
      <c r="S67" s="291"/>
      <c r="U67" s="291"/>
      <c r="V67" s="291"/>
      <c r="W67" s="289"/>
      <c r="Y67" s="242"/>
      <c r="Z67" s="290"/>
      <c r="AA67" s="290"/>
      <c r="AB67" s="89"/>
      <c r="AC67" s="290"/>
      <c r="AD67" s="290"/>
      <c r="AE67" s="242"/>
      <c r="AF67" s="291"/>
      <c r="AG67" s="291"/>
      <c r="AJ67" s="292"/>
      <c r="AK67" s="242"/>
      <c r="AM67" s="291"/>
      <c r="AO67" s="291"/>
      <c r="AP67" s="291"/>
      <c r="AQ67" s="289"/>
      <c r="AS67" s="242"/>
      <c r="AT67" s="290"/>
      <c r="AU67" s="290"/>
      <c r="AV67" s="89"/>
      <c r="AW67" s="290"/>
      <c r="AX67" s="290"/>
      <c r="AY67" s="242"/>
      <c r="AZ67" s="291"/>
      <c r="BA67" s="291"/>
      <c r="BD67" s="292"/>
      <c r="BE67" s="242"/>
      <c r="BF67" s="291"/>
      <c r="BG67" s="291"/>
      <c r="BI67" s="291"/>
      <c r="BJ67" s="291"/>
      <c r="BK67" s="289"/>
      <c r="BM67" s="242"/>
      <c r="BN67" s="290"/>
      <c r="BO67" s="290"/>
      <c r="BP67" s="89"/>
      <c r="BQ67" s="290"/>
      <c r="BR67" s="290"/>
      <c r="BS67" s="298"/>
      <c r="BT67" s="291"/>
      <c r="BU67" s="291"/>
      <c r="BX67" s="292"/>
      <c r="BY67" s="242"/>
      <c r="BZ67" s="291"/>
      <c r="CA67" s="291"/>
      <c r="CC67" s="291"/>
      <c r="CD67" s="291"/>
      <c r="CE67" s="242"/>
      <c r="CG67" s="242"/>
      <c r="CH67" s="290"/>
      <c r="CI67" s="290"/>
      <c r="CJ67" s="89"/>
      <c r="CK67" s="290"/>
      <c r="CL67" s="290"/>
      <c r="CM67" s="242"/>
      <c r="CN67" s="291"/>
      <c r="CO67" s="291"/>
      <c r="CR67" s="292"/>
      <c r="CS67" s="242"/>
      <c r="CT67" s="291"/>
      <c r="CU67" s="291"/>
      <c r="CW67" s="291"/>
      <c r="CX67" s="291"/>
      <c r="CY67" s="289"/>
      <c r="DA67" s="242"/>
      <c r="DB67" s="290"/>
      <c r="DC67" s="290"/>
      <c r="DD67" s="89"/>
      <c r="DE67" s="290"/>
      <c r="DF67" s="290"/>
      <c r="DG67" s="242"/>
      <c r="DH67" s="291"/>
      <c r="DI67" s="291"/>
      <c r="DL67" s="292"/>
      <c r="DM67" s="242"/>
      <c r="DN67" s="291"/>
      <c r="DO67" s="291"/>
      <c r="DQ67" s="291"/>
      <c r="DR67" s="291"/>
      <c r="DS67" s="289"/>
      <c r="DU67" s="242"/>
      <c r="DV67" s="290"/>
      <c r="DW67" s="290"/>
      <c r="DX67" s="89"/>
      <c r="DY67" s="290"/>
      <c r="DZ67" s="290"/>
      <c r="EA67" s="242"/>
      <c r="EC67" s="299"/>
      <c r="EF67" s="292"/>
      <c r="EG67" s="242"/>
      <c r="EH67" s="291"/>
      <c r="EI67" s="291"/>
      <c r="EK67" s="291"/>
      <c r="EL67" s="291"/>
      <c r="EM67" s="289"/>
      <c r="EO67" s="242"/>
      <c r="EP67" s="290"/>
      <c r="EQ67" s="290"/>
      <c r="ER67" s="89"/>
      <c r="ES67" s="290"/>
      <c r="ET67" s="290"/>
      <c r="EU67" s="242"/>
      <c r="EV67" s="291"/>
      <c r="EW67" s="291"/>
      <c r="EZ67" s="292"/>
      <c r="FA67" s="242"/>
      <c r="FB67" s="291"/>
      <c r="FC67" s="291"/>
      <c r="FE67" s="291"/>
      <c r="FF67" s="291"/>
      <c r="FG67" s="289"/>
      <c r="FI67" s="242"/>
      <c r="FJ67" s="290"/>
      <c r="FK67" s="290"/>
      <c r="FL67" s="89"/>
      <c r="FM67" s="290"/>
      <c r="FN67" s="290"/>
      <c r="FO67" s="242"/>
      <c r="FP67" s="291"/>
      <c r="FQ67" s="291"/>
      <c r="FT67" s="292"/>
      <c r="FU67" s="242"/>
      <c r="FV67" s="291"/>
      <c r="FW67" s="291"/>
      <c r="FY67" s="291"/>
      <c r="FZ67" s="291"/>
      <c r="GA67" s="289"/>
      <c r="GG67" s="291"/>
      <c r="GI67" s="309"/>
      <c r="GN67" s="292"/>
      <c r="GU67" s="289"/>
      <c r="HA67" s="291"/>
      <c r="HC67" s="309"/>
      <c r="HH67" s="292"/>
      <c r="HO67" s="289"/>
      <c r="HU67" s="291"/>
      <c r="HW67" s="309"/>
      <c r="IB67" s="292"/>
      <c r="II67" s="289"/>
      <c r="IO67" s="291"/>
      <c r="IQ67" s="309"/>
      <c r="IV67" s="292"/>
    </row>
    <row r="68" spans="1:256" s="275" customFormat="1" ht="13.5" customHeight="1">
      <c r="A68" s="260"/>
      <c r="B68" s="89"/>
      <c r="C68" s="289"/>
      <c r="E68" s="242"/>
      <c r="F68" s="290"/>
      <c r="G68" s="291"/>
      <c r="H68" s="89"/>
      <c r="I68" s="290"/>
      <c r="J68" s="291"/>
      <c r="K68" s="242"/>
      <c r="L68" s="291"/>
      <c r="M68" s="291"/>
      <c r="P68" s="292"/>
      <c r="Q68" s="242"/>
      <c r="R68" s="291"/>
      <c r="S68" s="291"/>
      <c r="U68" s="291"/>
      <c r="V68" s="291"/>
      <c r="W68" s="289"/>
      <c r="Y68" s="242"/>
      <c r="Z68" s="290"/>
      <c r="AA68" s="290"/>
      <c r="AB68" s="89"/>
      <c r="AC68" s="290"/>
      <c r="AD68" s="290"/>
      <c r="AE68" s="242"/>
      <c r="AF68" s="291"/>
      <c r="AG68" s="291"/>
      <c r="AJ68" s="292"/>
      <c r="AK68" s="242"/>
      <c r="AM68" s="291"/>
      <c r="AO68" s="291"/>
      <c r="AP68" s="291"/>
      <c r="AQ68" s="289"/>
      <c r="AS68" s="242"/>
      <c r="AT68" s="290"/>
      <c r="AU68" s="290"/>
      <c r="AV68" s="89"/>
      <c r="AW68" s="290"/>
      <c r="AX68" s="290"/>
      <c r="AY68" s="242"/>
      <c r="AZ68" s="291"/>
      <c r="BA68" s="291"/>
      <c r="BD68" s="292"/>
      <c r="BE68" s="242"/>
      <c r="BF68" s="291"/>
      <c r="BG68" s="291"/>
      <c r="BI68" s="291"/>
      <c r="BJ68" s="291"/>
      <c r="BK68" s="289"/>
      <c r="BM68" s="242"/>
      <c r="BN68" s="290"/>
      <c r="BO68" s="290"/>
      <c r="BP68" s="89"/>
      <c r="BQ68" s="290"/>
      <c r="BR68" s="290"/>
      <c r="BS68" s="298"/>
      <c r="BT68" s="291"/>
      <c r="BU68" s="291"/>
      <c r="BX68" s="292"/>
      <c r="BY68" s="242"/>
      <c r="BZ68" s="291"/>
      <c r="CA68" s="291"/>
      <c r="CC68" s="291"/>
      <c r="CD68" s="291"/>
      <c r="CE68" s="242"/>
      <c r="CG68" s="242"/>
      <c r="CH68" s="290"/>
      <c r="CI68" s="290"/>
      <c r="CJ68" s="89"/>
      <c r="CK68" s="290"/>
      <c r="CL68" s="290"/>
      <c r="CM68" s="242"/>
      <c r="CN68" s="291"/>
      <c r="CO68" s="291"/>
      <c r="CR68" s="292"/>
      <c r="CS68" s="242"/>
      <c r="CT68" s="291"/>
      <c r="CU68" s="291"/>
      <c r="CW68" s="291"/>
      <c r="CX68" s="291"/>
      <c r="CY68" s="289"/>
      <c r="DA68" s="242"/>
      <c r="DB68" s="290"/>
      <c r="DC68" s="290"/>
      <c r="DD68" s="89"/>
      <c r="DE68" s="290"/>
      <c r="DF68" s="290"/>
      <c r="DG68" s="242"/>
      <c r="DH68" s="291"/>
      <c r="DI68" s="291"/>
      <c r="DL68" s="292"/>
      <c r="DM68" s="242"/>
      <c r="DN68" s="291"/>
      <c r="DO68" s="291"/>
      <c r="DQ68" s="291"/>
      <c r="DR68" s="291"/>
      <c r="DS68" s="289"/>
      <c r="DU68" s="242"/>
      <c r="DV68" s="290"/>
      <c r="DW68" s="290"/>
      <c r="DX68" s="89"/>
      <c r="DY68" s="290"/>
      <c r="DZ68" s="290"/>
      <c r="EA68" s="242"/>
      <c r="EC68" s="299"/>
      <c r="EF68" s="292"/>
      <c r="EG68" s="242"/>
      <c r="EH68" s="291"/>
      <c r="EI68" s="291"/>
      <c r="EK68" s="291"/>
      <c r="EL68" s="291"/>
      <c r="EM68" s="289"/>
      <c r="EO68" s="242"/>
      <c r="EP68" s="290"/>
      <c r="EQ68" s="290"/>
      <c r="ER68" s="89"/>
      <c r="ES68" s="290"/>
      <c r="ET68" s="290"/>
      <c r="EU68" s="242"/>
      <c r="EV68" s="291"/>
      <c r="EW68" s="291"/>
      <c r="EZ68" s="292"/>
      <c r="FA68" s="242"/>
      <c r="FB68" s="291"/>
      <c r="FC68" s="291"/>
      <c r="FE68" s="291"/>
      <c r="FF68" s="291"/>
      <c r="FG68" s="289"/>
      <c r="FI68" s="242"/>
      <c r="FJ68" s="290"/>
      <c r="FK68" s="290"/>
      <c r="FL68" s="89"/>
      <c r="FM68" s="290"/>
      <c r="FN68" s="290"/>
      <c r="FO68" s="242"/>
      <c r="FP68" s="291"/>
      <c r="FQ68" s="291"/>
      <c r="FT68" s="292"/>
      <c r="FU68" s="242"/>
      <c r="FV68" s="291"/>
      <c r="FW68" s="291"/>
      <c r="FY68" s="291"/>
      <c r="FZ68" s="291"/>
      <c r="GA68" s="289"/>
      <c r="GG68" s="291"/>
      <c r="GI68" s="309"/>
      <c r="GN68" s="292"/>
      <c r="GU68" s="289"/>
      <c r="HA68" s="291"/>
      <c r="HC68" s="309"/>
      <c r="HH68" s="292"/>
      <c r="HO68" s="289"/>
      <c r="HU68" s="291"/>
      <c r="HW68" s="309"/>
      <c r="IB68" s="292"/>
      <c r="II68" s="289"/>
      <c r="IO68" s="291"/>
      <c r="IQ68" s="309"/>
      <c r="IV68" s="292"/>
    </row>
    <row r="69" spans="1:256" s="275" customFormat="1" ht="13.5" customHeight="1">
      <c r="A69" s="260"/>
      <c r="B69" s="89"/>
      <c r="C69" s="289"/>
      <c r="E69" s="242"/>
      <c r="F69" s="290"/>
      <c r="G69" s="291"/>
      <c r="H69" s="89"/>
      <c r="I69" s="290"/>
      <c r="J69" s="291"/>
      <c r="K69" s="242"/>
      <c r="L69" s="291"/>
      <c r="M69" s="291"/>
      <c r="P69" s="292"/>
      <c r="Q69" s="242"/>
      <c r="R69" s="291"/>
      <c r="S69" s="291"/>
      <c r="U69" s="291"/>
      <c r="V69" s="291"/>
      <c r="W69" s="289"/>
      <c r="Y69" s="242"/>
      <c r="Z69" s="290"/>
      <c r="AA69" s="290"/>
      <c r="AB69" s="89"/>
      <c r="AC69" s="290"/>
      <c r="AD69" s="290"/>
      <c r="AE69" s="242"/>
      <c r="AF69" s="291"/>
      <c r="AG69" s="291"/>
      <c r="AJ69" s="292"/>
      <c r="AK69" s="242"/>
      <c r="AM69" s="291"/>
      <c r="AO69" s="291"/>
      <c r="AP69" s="291"/>
      <c r="AQ69" s="289"/>
      <c r="AS69" s="242"/>
      <c r="AT69" s="290"/>
      <c r="AU69" s="290"/>
      <c r="AV69" s="89"/>
      <c r="AW69" s="290"/>
      <c r="AX69" s="290"/>
      <c r="AY69" s="242"/>
      <c r="AZ69" s="291"/>
      <c r="BA69" s="291"/>
      <c r="BD69" s="292"/>
      <c r="BE69" s="242"/>
      <c r="BF69" s="291"/>
      <c r="BG69" s="291"/>
      <c r="BI69" s="291"/>
      <c r="BJ69" s="291"/>
      <c r="BK69" s="289"/>
      <c r="BM69" s="242"/>
      <c r="BN69" s="290"/>
      <c r="BO69" s="290"/>
      <c r="BP69" s="89"/>
      <c r="BQ69" s="290"/>
      <c r="BR69" s="290"/>
      <c r="BS69" s="298"/>
      <c r="BT69" s="291"/>
      <c r="BU69" s="291"/>
      <c r="BX69" s="292"/>
      <c r="BY69" s="242"/>
      <c r="BZ69" s="291"/>
      <c r="CA69" s="291"/>
      <c r="CC69" s="291"/>
      <c r="CD69" s="291"/>
      <c r="CE69" s="242"/>
      <c r="CG69" s="242"/>
      <c r="CH69" s="290"/>
      <c r="CI69" s="290"/>
      <c r="CJ69" s="89"/>
      <c r="CK69" s="290"/>
      <c r="CL69" s="290"/>
      <c r="CM69" s="242"/>
      <c r="CN69" s="291"/>
      <c r="CO69" s="291"/>
      <c r="CR69" s="292"/>
      <c r="CS69" s="242"/>
      <c r="CT69" s="291"/>
      <c r="CU69" s="291"/>
      <c r="CW69" s="291"/>
      <c r="CX69" s="291"/>
      <c r="CY69" s="289"/>
      <c r="DA69" s="242"/>
      <c r="DB69" s="290"/>
      <c r="DC69" s="290"/>
      <c r="DD69" s="89"/>
      <c r="DE69" s="290"/>
      <c r="DF69" s="290"/>
      <c r="DG69" s="242"/>
      <c r="DH69" s="291"/>
      <c r="DI69" s="291"/>
      <c r="DL69" s="292"/>
      <c r="DM69" s="242"/>
      <c r="DN69" s="291"/>
      <c r="DO69" s="291"/>
      <c r="DQ69" s="291"/>
      <c r="DR69" s="291"/>
      <c r="DS69" s="289"/>
      <c r="DU69" s="242"/>
      <c r="DV69" s="290"/>
      <c r="DW69" s="290"/>
      <c r="DX69" s="89"/>
      <c r="DY69" s="290"/>
      <c r="DZ69" s="290"/>
      <c r="EA69" s="242"/>
      <c r="EC69" s="299"/>
      <c r="EF69" s="292"/>
      <c r="EG69" s="242"/>
      <c r="EH69" s="291"/>
      <c r="EI69" s="291"/>
      <c r="EK69" s="291"/>
      <c r="EL69" s="291"/>
      <c r="EM69" s="289"/>
      <c r="EO69" s="242"/>
      <c r="EP69" s="290"/>
      <c r="EQ69" s="290"/>
      <c r="ER69" s="89"/>
      <c r="ES69" s="290"/>
      <c r="ET69" s="290"/>
      <c r="EU69" s="242"/>
      <c r="EV69" s="291"/>
      <c r="EW69" s="291"/>
      <c r="EZ69" s="292"/>
      <c r="FA69" s="242"/>
      <c r="FB69" s="291"/>
      <c r="FC69" s="291"/>
      <c r="FE69" s="291"/>
      <c r="FF69" s="291"/>
      <c r="FG69" s="289"/>
      <c r="FI69" s="242"/>
      <c r="FJ69" s="290"/>
      <c r="FK69" s="290"/>
      <c r="FL69" s="89"/>
      <c r="FM69" s="290"/>
      <c r="FN69" s="290"/>
      <c r="FO69" s="242"/>
      <c r="FP69" s="291"/>
      <c r="FQ69" s="291"/>
      <c r="FT69" s="292"/>
      <c r="FU69" s="242"/>
      <c r="FV69" s="291"/>
      <c r="FW69" s="291"/>
      <c r="FY69" s="291"/>
      <c r="FZ69" s="291"/>
      <c r="GA69" s="289"/>
      <c r="GG69" s="291"/>
      <c r="GI69" s="309"/>
      <c r="GN69" s="292"/>
      <c r="GU69" s="289"/>
      <c r="HA69" s="291"/>
      <c r="HC69" s="309"/>
      <c r="HH69" s="292"/>
      <c r="HO69" s="289"/>
      <c r="HU69" s="291"/>
      <c r="HW69" s="309"/>
      <c r="IB69" s="292"/>
      <c r="II69" s="289"/>
      <c r="IO69" s="291"/>
      <c r="IQ69" s="309"/>
      <c r="IV69" s="292"/>
    </row>
    <row r="70" spans="1:256" s="275" customFormat="1" ht="13.5" customHeight="1">
      <c r="A70" s="260"/>
      <c r="B70" s="89"/>
      <c r="C70" s="289"/>
      <c r="E70" s="242"/>
      <c r="F70" s="290"/>
      <c r="G70" s="291"/>
      <c r="H70" s="89"/>
      <c r="I70" s="290"/>
      <c r="J70" s="291"/>
      <c r="K70" s="242"/>
      <c r="L70" s="291"/>
      <c r="M70" s="291"/>
      <c r="P70" s="292"/>
      <c r="Q70" s="242"/>
      <c r="R70" s="291"/>
      <c r="S70" s="291"/>
      <c r="U70" s="291"/>
      <c r="V70" s="291"/>
      <c r="W70" s="289"/>
      <c r="Y70" s="242"/>
      <c r="Z70" s="290"/>
      <c r="AA70" s="290"/>
      <c r="AB70" s="89"/>
      <c r="AC70" s="290"/>
      <c r="AD70" s="290"/>
      <c r="AE70" s="242"/>
      <c r="AF70" s="291"/>
      <c r="AG70" s="291"/>
      <c r="AJ70" s="292"/>
      <c r="AK70" s="242"/>
      <c r="AM70" s="291"/>
      <c r="AO70" s="291"/>
      <c r="AP70" s="291"/>
      <c r="AQ70" s="289"/>
      <c r="AS70" s="242"/>
      <c r="AT70" s="290"/>
      <c r="AU70" s="290"/>
      <c r="AV70" s="89"/>
      <c r="AW70" s="290"/>
      <c r="AX70" s="290"/>
      <c r="AY70" s="242"/>
      <c r="AZ70" s="291"/>
      <c r="BA70" s="291"/>
      <c r="BD70" s="292"/>
      <c r="BE70" s="242"/>
      <c r="BF70" s="291"/>
      <c r="BG70" s="291"/>
      <c r="BI70" s="291"/>
      <c r="BJ70" s="291"/>
      <c r="BK70" s="289"/>
      <c r="BM70" s="242"/>
      <c r="BN70" s="290"/>
      <c r="BO70" s="290"/>
      <c r="BP70" s="89"/>
      <c r="BQ70" s="290"/>
      <c r="BR70" s="290"/>
      <c r="BS70" s="298"/>
      <c r="BT70" s="291"/>
      <c r="BU70" s="291"/>
      <c r="BX70" s="292"/>
      <c r="BY70" s="242"/>
      <c r="BZ70" s="291"/>
      <c r="CA70" s="291"/>
      <c r="CC70" s="291"/>
      <c r="CD70" s="291"/>
      <c r="CE70" s="242"/>
      <c r="CG70" s="242"/>
      <c r="CH70" s="290"/>
      <c r="CI70" s="290"/>
      <c r="CJ70" s="89"/>
      <c r="CK70" s="290"/>
      <c r="CL70" s="290"/>
      <c r="CM70" s="242"/>
      <c r="CN70" s="291"/>
      <c r="CO70" s="291"/>
      <c r="CR70" s="292"/>
      <c r="CS70" s="242"/>
      <c r="CT70" s="291"/>
      <c r="CU70" s="291"/>
      <c r="CW70" s="291"/>
      <c r="CX70" s="291"/>
      <c r="CY70" s="289"/>
      <c r="DA70" s="242"/>
      <c r="DB70" s="290"/>
      <c r="DC70" s="290"/>
      <c r="DD70" s="89"/>
      <c r="DE70" s="290"/>
      <c r="DF70" s="290"/>
      <c r="DG70" s="242"/>
      <c r="DH70" s="291"/>
      <c r="DI70" s="291"/>
      <c r="DL70" s="292"/>
      <c r="DM70" s="242"/>
      <c r="DN70" s="291"/>
      <c r="DO70" s="291"/>
      <c r="DQ70" s="291"/>
      <c r="DR70" s="291"/>
      <c r="DS70" s="289"/>
      <c r="DU70" s="242"/>
      <c r="DV70" s="290"/>
      <c r="DW70" s="290"/>
      <c r="DX70" s="89"/>
      <c r="DY70" s="290"/>
      <c r="DZ70" s="290"/>
      <c r="EA70" s="242"/>
      <c r="EC70" s="299"/>
      <c r="EF70" s="292"/>
      <c r="EG70" s="242"/>
      <c r="EH70" s="291"/>
      <c r="EI70" s="291"/>
      <c r="EK70" s="291"/>
      <c r="EL70" s="291"/>
      <c r="EM70" s="289"/>
      <c r="EO70" s="242"/>
      <c r="EP70" s="290"/>
      <c r="EQ70" s="290"/>
      <c r="ER70" s="89"/>
      <c r="ES70" s="290"/>
      <c r="ET70" s="290"/>
      <c r="EU70" s="242"/>
      <c r="EV70" s="291"/>
      <c r="EW70" s="291"/>
      <c r="EZ70" s="292"/>
      <c r="FA70" s="242"/>
      <c r="FB70" s="291"/>
      <c r="FC70" s="291"/>
      <c r="FE70" s="291"/>
      <c r="FF70" s="291"/>
      <c r="FG70" s="289"/>
      <c r="FI70" s="242"/>
      <c r="FJ70" s="290"/>
      <c r="FK70" s="290"/>
      <c r="FL70" s="89"/>
      <c r="FM70" s="290"/>
      <c r="FN70" s="290"/>
      <c r="FO70" s="242"/>
      <c r="FP70" s="291"/>
      <c r="FQ70" s="291"/>
      <c r="FT70" s="292"/>
      <c r="FU70" s="242"/>
      <c r="FV70" s="291"/>
      <c r="FW70" s="291"/>
      <c r="FY70" s="291"/>
      <c r="FZ70" s="291"/>
      <c r="GA70" s="289"/>
      <c r="GG70" s="291"/>
      <c r="GI70" s="309"/>
      <c r="GN70" s="292"/>
      <c r="GU70" s="289"/>
      <c r="HA70" s="291"/>
      <c r="HC70" s="309"/>
      <c r="HH70" s="292"/>
      <c r="HO70" s="289"/>
      <c r="HU70" s="291"/>
      <c r="HW70" s="309"/>
      <c r="IB70" s="292"/>
      <c r="II70" s="289"/>
      <c r="IO70" s="291"/>
      <c r="IQ70" s="309"/>
      <c r="IV70" s="292"/>
    </row>
    <row r="71" spans="1:256" s="275" customFormat="1" ht="13.5" customHeight="1">
      <c r="A71" s="260"/>
      <c r="B71" s="89"/>
      <c r="C71" s="289"/>
      <c r="E71" s="242"/>
      <c r="F71" s="290"/>
      <c r="G71" s="291"/>
      <c r="H71" s="89"/>
      <c r="I71" s="290"/>
      <c r="J71" s="291"/>
      <c r="K71" s="242"/>
      <c r="L71" s="291"/>
      <c r="M71" s="291"/>
      <c r="P71" s="292"/>
      <c r="Q71" s="242"/>
      <c r="R71" s="291"/>
      <c r="S71" s="291"/>
      <c r="U71" s="291"/>
      <c r="V71" s="291"/>
      <c r="W71" s="289"/>
      <c r="Y71" s="242"/>
      <c r="Z71" s="290"/>
      <c r="AA71" s="290"/>
      <c r="AB71" s="89"/>
      <c r="AC71" s="290"/>
      <c r="AD71" s="290"/>
      <c r="AE71" s="242"/>
      <c r="AF71" s="291"/>
      <c r="AG71" s="291"/>
      <c r="AJ71" s="292"/>
      <c r="AK71" s="242"/>
      <c r="AM71" s="291"/>
      <c r="AO71" s="291"/>
      <c r="AP71" s="291"/>
      <c r="AQ71" s="289"/>
      <c r="AS71" s="242"/>
      <c r="AT71" s="290"/>
      <c r="AU71" s="290"/>
      <c r="AV71" s="89"/>
      <c r="AW71" s="290"/>
      <c r="AX71" s="290"/>
      <c r="AY71" s="242"/>
      <c r="AZ71" s="291"/>
      <c r="BA71" s="291"/>
      <c r="BD71" s="292"/>
      <c r="BE71" s="242"/>
      <c r="BF71" s="291"/>
      <c r="BG71" s="291"/>
      <c r="BI71" s="291"/>
      <c r="BJ71" s="291"/>
      <c r="BK71" s="289"/>
      <c r="BM71" s="242"/>
      <c r="BN71" s="290"/>
      <c r="BO71" s="290"/>
      <c r="BP71" s="89"/>
      <c r="BQ71" s="290"/>
      <c r="BR71" s="290"/>
      <c r="BS71" s="298"/>
      <c r="BT71" s="291"/>
      <c r="BU71" s="291"/>
      <c r="BX71" s="292"/>
      <c r="BY71" s="242"/>
      <c r="BZ71" s="291"/>
      <c r="CA71" s="291"/>
      <c r="CC71" s="291"/>
      <c r="CD71" s="291"/>
      <c r="CE71" s="242"/>
      <c r="CG71" s="242"/>
      <c r="CH71" s="290"/>
      <c r="CI71" s="290"/>
      <c r="CJ71" s="89"/>
      <c r="CK71" s="290"/>
      <c r="CL71" s="290"/>
      <c r="CM71" s="242"/>
      <c r="CN71" s="291"/>
      <c r="CO71" s="291"/>
      <c r="CR71" s="292"/>
      <c r="CS71" s="242"/>
      <c r="CT71" s="291"/>
      <c r="CU71" s="291"/>
      <c r="CW71" s="291"/>
      <c r="CX71" s="291"/>
      <c r="CY71" s="289"/>
      <c r="DA71" s="242"/>
      <c r="DB71" s="290"/>
      <c r="DC71" s="290"/>
      <c r="DD71" s="89"/>
      <c r="DE71" s="290"/>
      <c r="DF71" s="290"/>
      <c r="DG71" s="242"/>
      <c r="DH71" s="291"/>
      <c r="DI71" s="291"/>
      <c r="DL71" s="292"/>
      <c r="DM71" s="242"/>
      <c r="DN71" s="291"/>
      <c r="DO71" s="291"/>
      <c r="DQ71" s="291"/>
      <c r="DR71" s="291"/>
      <c r="DS71" s="289"/>
      <c r="DU71" s="242"/>
      <c r="DV71" s="290"/>
      <c r="DW71" s="290"/>
      <c r="DX71" s="89"/>
      <c r="DY71" s="290"/>
      <c r="DZ71" s="290"/>
      <c r="EA71" s="242"/>
      <c r="EC71" s="299"/>
      <c r="EF71" s="292"/>
      <c r="EG71" s="242"/>
      <c r="EH71" s="291"/>
      <c r="EI71" s="291"/>
      <c r="EK71" s="291"/>
      <c r="EL71" s="291"/>
      <c r="EM71" s="289"/>
      <c r="EO71" s="242"/>
      <c r="EP71" s="290"/>
      <c r="EQ71" s="290"/>
      <c r="ER71" s="89"/>
      <c r="ES71" s="290"/>
      <c r="ET71" s="290"/>
      <c r="EU71" s="242"/>
      <c r="EV71" s="291"/>
      <c r="EW71" s="291"/>
      <c r="EZ71" s="292"/>
      <c r="FA71" s="242"/>
      <c r="FB71" s="291"/>
      <c r="FC71" s="291"/>
      <c r="FE71" s="291"/>
      <c r="FF71" s="291"/>
      <c r="FG71" s="289"/>
      <c r="FI71" s="242"/>
      <c r="FJ71" s="290"/>
      <c r="FK71" s="290"/>
      <c r="FL71" s="89"/>
      <c r="FM71" s="290"/>
      <c r="FN71" s="290"/>
      <c r="FO71" s="242"/>
      <c r="FP71" s="291"/>
      <c r="FQ71" s="291"/>
      <c r="FT71" s="292"/>
      <c r="FU71" s="242"/>
      <c r="FV71" s="291"/>
      <c r="FW71" s="291"/>
      <c r="FY71" s="291"/>
      <c r="FZ71" s="291"/>
      <c r="GA71" s="289"/>
      <c r="GG71" s="291"/>
      <c r="GI71" s="309"/>
      <c r="GN71" s="292"/>
      <c r="GU71" s="289"/>
      <c r="HA71" s="291"/>
      <c r="HC71" s="309"/>
      <c r="HH71" s="292"/>
      <c r="HO71" s="289"/>
      <c r="HU71" s="291"/>
      <c r="HW71" s="309"/>
      <c r="IB71" s="292"/>
      <c r="II71" s="289"/>
      <c r="IO71" s="291"/>
      <c r="IQ71" s="309"/>
      <c r="IV71" s="292"/>
    </row>
    <row r="72" spans="1:256" s="275" customFormat="1" ht="13.5" customHeight="1">
      <c r="A72" s="260"/>
      <c r="B72" s="89"/>
      <c r="C72" s="289"/>
      <c r="E72" s="242"/>
      <c r="F72" s="290"/>
      <c r="G72" s="291"/>
      <c r="H72" s="89"/>
      <c r="I72" s="290"/>
      <c r="J72" s="291"/>
      <c r="K72" s="242"/>
      <c r="L72" s="291"/>
      <c r="M72" s="291"/>
      <c r="P72" s="292"/>
      <c r="Q72" s="242"/>
      <c r="R72" s="291"/>
      <c r="S72" s="291"/>
      <c r="U72" s="291"/>
      <c r="V72" s="291"/>
      <c r="W72" s="289"/>
      <c r="Y72" s="242"/>
      <c r="Z72" s="290"/>
      <c r="AA72" s="290"/>
      <c r="AB72" s="89"/>
      <c r="AC72" s="290"/>
      <c r="AD72" s="290"/>
      <c r="AE72" s="242"/>
      <c r="AF72" s="291"/>
      <c r="AG72" s="291"/>
      <c r="AJ72" s="292"/>
      <c r="AK72" s="242"/>
      <c r="AM72" s="291"/>
      <c r="AO72" s="291"/>
      <c r="AP72" s="291"/>
      <c r="AQ72" s="289"/>
      <c r="AS72" s="242"/>
      <c r="AT72" s="290"/>
      <c r="AU72" s="290"/>
      <c r="AV72" s="89"/>
      <c r="AW72" s="290"/>
      <c r="AX72" s="290"/>
      <c r="AY72" s="242"/>
      <c r="AZ72" s="291"/>
      <c r="BA72" s="291"/>
      <c r="BD72" s="292"/>
      <c r="BE72" s="242"/>
      <c r="BF72" s="291"/>
      <c r="BG72" s="291"/>
      <c r="BI72" s="291"/>
      <c r="BJ72" s="291"/>
      <c r="BK72" s="289"/>
      <c r="BM72" s="242"/>
      <c r="BN72" s="290"/>
      <c r="BO72" s="290"/>
      <c r="BP72" s="89"/>
      <c r="BQ72" s="290"/>
      <c r="BR72" s="290"/>
      <c r="BS72" s="298"/>
      <c r="BT72" s="291"/>
      <c r="BU72" s="291"/>
      <c r="BX72" s="292"/>
      <c r="BY72" s="242"/>
      <c r="BZ72" s="291"/>
      <c r="CA72" s="291"/>
      <c r="CC72" s="291"/>
      <c r="CD72" s="291"/>
      <c r="CE72" s="242"/>
      <c r="CG72" s="242"/>
      <c r="CH72" s="290"/>
      <c r="CI72" s="290"/>
      <c r="CJ72" s="89"/>
      <c r="CK72" s="290"/>
      <c r="CL72" s="290"/>
      <c r="CM72" s="242"/>
      <c r="CN72" s="291"/>
      <c r="CO72" s="291"/>
      <c r="CR72" s="292"/>
      <c r="CS72" s="242"/>
      <c r="CT72" s="291"/>
      <c r="CU72" s="291"/>
      <c r="CW72" s="291"/>
      <c r="CX72" s="291"/>
      <c r="CY72" s="289"/>
      <c r="DA72" s="242"/>
      <c r="DB72" s="290"/>
      <c r="DC72" s="290"/>
      <c r="DD72" s="89"/>
      <c r="DE72" s="290"/>
      <c r="DF72" s="290"/>
      <c r="DG72" s="242"/>
      <c r="DH72" s="291"/>
      <c r="DI72" s="291"/>
      <c r="DL72" s="292"/>
      <c r="DM72" s="242"/>
      <c r="DN72" s="291"/>
      <c r="DO72" s="291"/>
      <c r="DQ72" s="291"/>
      <c r="DR72" s="291"/>
      <c r="DS72" s="289"/>
      <c r="DU72" s="242"/>
      <c r="DV72" s="290"/>
      <c r="DW72" s="290"/>
      <c r="DX72" s="89"/>
      <c r="DY72" s="290"/>
      <c r="DZ72" s="290"/>
      <c r="EA72" s="242"/>
      <c r="EC72" s="299"/>
      <c r="EF72" s="292"/>
      <c r="EG72" s="242"/>
      <c r="EH72" s="291"/>
      <c r="EI72" s="291"/>
      <c r="EK72" s="291"/>
      <c r="EL72" s="291"/>
      <c r="EM72" s="289"/>
      <c r="EO72" s="242"/>
      <c r="EP72" s="290"/>
      <c r="EQ72" s="290"/>
      <c r="ER72" s="89"/>
      <c r="ES72" s="290"/>
      <c r="ET72" s="290"/>
      <c r="EU72" s="242"/>
      <c r="EV72" s="291"/>
      <c r="EW72" s="291"/>
      <c r="EZ72" s="292"/>
      <c r="FA72" s="242"/>
      <c r="FB72" s="291"/>
      <c r="FC72" s="291"/>
      <c r="FE72" s="291"/>
      <c r="FF72" s="291"/>
      <c r="FG72" s="289"/>
      <c r="FI72" s="242"/>
      <c r="FJ72" s="290"/>
      <c r="FK72" s="290"/>
      <c r="FL72" s="89"/>
      <c r="FM72" s="290"/>
      <c r="FN72" s="290"/>
      <c r="FO72" s="242"/>
      <c r="FP72" s="291"/>
      <c r="FQ72" s="291"/>
      <c r="FT72" s="292"/>
      <c r="FU72" s="242"/>
      <c r="FV72" s="291"/>
      <c r="FW72" s="291"/>
      <c r="FY72" s="291"/>
      <c r="FZ72" s="291"/>
      <c r="GA72" s="289"/>
      <c r="GG72" s="291"/>
      <c r="GI72" s="309"/>
      <c r="GN72" s="292"/>
      <c r="GU72" s="289"/>
      <c r="HA72" s="291"/>
      <c r="HC72" s="309"/>
      <c r="HH72" s="292"/>
      <c r="HO72" s="289"/>
      <c r="HU72" s="291"/>
      <c r="HW72" s="309"/>
      <c r="IB72" s="292"/>
      <c r="II72" s="289"/>
      <c r="IO72" s="291"/>
      <c r="IQ72" s="309"/>
      <c r="IV72" s="292"/>
    </row>
    <row r="73" spans="1:256" s="275" customFormat="1" ht="13.5" customHeight="1">
      <c r="A73" s="260"/>
      <c r="B73" s="89"/>
      <c r="C73" s="289"/>
      <c r="E73" s="242"/>
      <c r="F73" s="290"/>
      <c r="G73" s="291"/>
      <c r="H73" s="89"/>
      <c r="I73" s="290"/>
      <c r="J73" s="291"/>
      <c r="K73" s="242"/>
      <c r="L73" s="291"/>
      <c r="M73" s="291"/>
      <c r="P73" s="292"/>
      <c r="Q73" s="242"/>
      <c r="R73" s="291"/>
      <c r="S73" s="291"/>
      <c r="U73" s="291"/>
      <c r="V73" s="291"/>
      <c r="W73" s="289"/>
      <c r="Y73" s="242"/>
      <c r="Z73" s="290"/>
      <c r="AA73" s="290"/>
      <c r="AB73" s="89"/>
      <c r="AC73" s="290"/>
      <c r="AD73" s="290"/>
      <c r="AE73" s="242"/>
      <c r="AF73" s="291"/>
      <c r="AG73" s="291"/>
      <c r="AJ73" s="292"/>
      <c r="AK73" s="242"/>
      <c r="AM73" s="291"/>
      <c r="AO73" s="291"/>
      <c r="AP73" s="291"/>
      <c r="AQ73" s="289"/>
      <c r="AS73" s="242"/>
      <c r="AT73" s="290"/>
      <c r="AU73" s="290"/>
      <c r="AV73" s="89"/>
      <c r="AW73" s="290"/>
      <c r="AX73" s="290"/>
      <c r="AY73" s="242"/>
      <c r="AZ73" s="291"/>
      <c r="BA73" s="291"/>
      <c r="BD73" s="292"/>
      <c r="BE73" s="242"/>
      <c r="BF73" s="291"/>
      <c r="BG73" s="291"/>
      <c r="BI73" s="291"/>
      <c r="BJ73" s="291"/>
      <c r="BK73" s="289"/>
      <c r="BM73" s="242"/>
      <c r="BN73" s="290"/>
      <c r="BO73" s="290"/>
      <c r="BP73" s="89"/>
      <c r="BQ73" s="290"/>
      <c r="BR73" s="290"/>
      <c r="BS73" s="298"/>
      <c r="BT73" s="291"/>
      <c r="BU73" s="291"/>
      <c r="BX73" s="292"/>
      <c r="BY73" s="242"/>
      <c r="BZ73" s="291"/>
      <c r="CA73" s="291"/>
      <c r="CC73" s="291"/>
      <c r="CD73" s="291"/>
      <c r="CE73" s="242"/>
      <c r="CG73" s="242"/>
      <c r="CH73" s="290"/>
      <c r="CI73" s="290"/>
      <c r="CJ73" s="89"/>
      <c r="CK73" s="290"/>
      <c r="CL73" s="290"/>
      <c r="CM73" s="242"/>
      <c r="CN73" s="291"/>
      <c r="CO73" s="291"/>
      <c r="CR73" s="292"/>
      <c r="CS73" s="242"/>
      <c r="CT73" s="291"/>
      <c r="CU73" s="291"/>
      <c r="CW73" s="291"/>
      <c r="CX73" s="291"/>
      <c r="CY73" s="289"/>
      <c r="DA73" s="242"/>
      <c r="DB73" s="290"/>
      <c r="DC73" s="290"/>
      <c r="DD73" s="89"/>
      <c r="DE73" s="290"/>
      <c r="DF73" s="290"/>
      <c r="DG73" s="242"/>
      <c r="DH73" s="291"/>
      <c r="DI73" s="291"/>
      <c r="DL73" s="292"/>
      <c r="DM73" s="242"/>
      <c r="DN73" s="291"/>
      <c r="DO73" s="291"/>
      <c r="DQ73" s="291"/>
      <c r="DR73" s="291"/>
      <c r="DS73" s="289"/>
      <c r="DU73" s="242"/>
      <c r="DV73" s="290"/>
      <c r="DW73" s="290"/>
      <c r="DX73" s="89"/>
      <c r="DY73" s="290"/>
      <c r="DZ73" s="290"/>
      <c r="EA73" s="242"/>
      <c r="EC73" s="299"/>
      <c r="EF73" s="292"/>
      <c r="EG73" s="242"/>
      <c r="EH73" s="291"/>
      <c r="EI73" s="291"/>
      <c r="EK73" s="291"/>
      <c r="EL73" s="291"/>
      <c r="EM73" s="289"/>
      <c r="EO73" s="242"/>
      <c r="EP73" s="290"/>
      <c r="EQ73" s="290"/>
      <c r="ER73" s="89"/>
      <c r="ES73" s="290"/>
      <c r="ET73" s="290"/>
      <c r="EU73" s="242"/>
      <c r="EV73" s="291"/>
      <c r="EW73" s="291"/>
      <c r="EZ73" s="292"/>
      <c r="FA73" s="242"/>
      <c r="FB73" s="291"/>
      <c r="FC73" s="291"/>
      <c r="FE73" s="291"/>
      <c r="FF73" s="291"/>
      <c r="FG73" s="289"/>
      <c r="FI73" s="242"/>
      <c r="FJ73" s="290"/>
      <c r="FK73" s="290"/>
      <c r="FL73" s="89"/>
      <c r="FM73" s="290"/>
      <c r="FN73" s="290"/>
      <c r="FO73" s="242"/>
      <c r="FP73" s="291"/>
      <c r="FQ73" s="291"/>
      <c r="FT73" s="292"/>
      <c r="FU73" s="242"/>
      <c r="FV73" s="291"/>
      <c r="FW73" s="291"/>
      <c r="FY73" s="291"/>
      <c r="FZ73" s="291"/>
      <c r="GA73" s="289"/>
      <c r="GI73" s="309"/>
      <c r="GN73" s="292"/>
      <c r="GU73" s="289"/>
      <c r="HC73" s="309"/>
      <c r="HH73" s="292"/>
      <c r="HO73" s="289"/>
      <c r="HW73" s="309"/>
      <c r="IB73" s="292"/>
      <c r="II73" s="289"/>
      <c r="IQ73" s="309"/>
      <c r="IV73" s="292"/>
    </row>
    <row r="74" spans="1:256" s="275" customFormat="1" ht="13.5" customHeight="1">
      <c r="A74" s="260"/>
      <c r="B74" s="89"/>
      <c r="C74" s="289"/>
      <c r="E74" s="242"/>
      <c r="F74" s="290"/>
      <c r="G74" s="291"/>
      <c r="H74" s="89"/>
      <c r="I74" s="290"/>
      <c r="J74" s="291"/>
      <c r="K74" s="242"/>
      <c r="L74" s="291"/>
      <c r="M74" s="291"/>
      <c r="P74" s="292"/>
      <c r="Q74" s="242"/>
      <c r="R74" s="291"/>
      <c r="S74" s="291"/>
      <c r="U74" s="291"/>
      <c r="V74" s="291"/>
      <c r="W74" s="289"/>
      <c r="Y74" s="242"/>
      <c r="Z74" s="290"/>
      <c r="AA74" s="290"/>
      <c r="AB74" s="89"/>
      <c r="AC74" s="290"/>
      <c r="AD74" s="290"/>
      <c r="AE74" s="242"/>
      <c r="AF74" s="291"/>
      <c r="AG74" s="291"/>
      <c r="AJ74" s="292"/>
      <c r="AK74" s="242"/>
      <c r="AM74" s="291"/>
      <c r="AO74" s="291"/>
      <c r="AP74" s="291"/>
      <c r="AQ74" s="289"/>
      <c r="AS74" s="242"/>
      <c r="AT74" s="290"/>
      <c r="AU74" s="290"/>
      <c r="AV74" s="89"/>
      <c r="AW74" s="290"/>
      <c r="AX74" s="290"/>
      <c r="AY74" s="242"/>
      <c r="AZ74" s="291"/>
      <c r="BA74" s="291"/>
      <c r="BD74" s="292"/>
      <c r="BE74" s="242"/>
      <c r="BF74" s="291"/>
      <c r="BG74" s="291"/>
      <c r="BI74" s="291"/>
      <c r="BJ74" s="291"/>
      <c r="BK74" s="289"/>
      <c r="BM74" s="242"/>
      <c r="BN74" s="290"/>
      <c r="BO74" s="290"/>
      <c r="BP74" s="89"/>
      <c r="BQ74" s="290"/>
      <c r="BR74" s="290"/>
      <c r="BS74" s="298"/>
      <c r="BT74" s="291"/>
      <c r="BU74" s="291"/>
      <c r="BX74" s="292"/>
      <c r="BY74" s="242"/>
      <c r="BZ74" s="291"/>
      <c r="CA74" s="291"/>
      <c r="CC74" s="291"/>
      <c r="CD74" s="291"/>
      <c r="CE74" s="242"/>
      <c r="CG74" s="242"/>
      <c r="CH74" s="290"/>
      <c r="CI74" s="290"/>
      <c r="CJ74" s="89"/>
      <c r="CK74" s="290"/>
      <c r="CL74" s="290"/>
      <c r="CM74" s="242"/>
      <c r="CN74" s="291"/>
      <c r="CO74" s="291"/>
      <c r="CR74" s="292"/>
      <c r="CS74" s="242"/>
      <c r="CT74" s="291"/>
      <c r="CU74" s="291"/>
      <c r="CW74" s="291"/>
      <c r="CX74" s="291"/>
      <c r="CY74" s="289"/>
      <c r="DA74" s="242"/>
      <c r="DB74" s="290"/>
      <c r="DC74" s="290"/>
      <c r="DD74" s="89"/>
      <c r="DE74" s="290"/>
      <c r="DF74" s="290"/>
      <c r="DG74" s="242"/>
      <c r="DH74" s="291"/>
      <c r="DI74" s="291"/>
      <c r="DL74" s="292"/>
      <c r="DM74" s="242"/>
      <c r="DN74" s="291"/>
      <c r="DO74" s="291"/>
      <c r="DQ74" s="291"/>
      <c r="DR74" s="291"/>
      <c r="DS74" s="289"/>
      <c r="DU74" s="242"/>
      <c r="DV74" s="290"/>
      <c r="DW74" s="290"/>
      <c r="DX74" s="89"/>
      <c r="DY74" s="290"/>
      <c r="DZ74" s="290"/>
      <c r="EA74" s="242"/>
      <c r="EC74" s="299"/>
      <c r="EF74" s="292"/>
      <c r="EG74" s="242"/>
      <c r="EH74" s="291"/>
      <c r="EI74" s="291"/>
      <c r="EK74" s="291"/>
      <c r="EL74" s="291"/>
      <c r="EM74" s="289"/>
      <c r="EO74" s="242"/>
      <c r="EP74" s="290"/>
      <c r="EQ74" s="290"/>
      <c r="ER74" s="89"/>
      <c r="ES74" s="290"/>
      <c r="ET74" s="290"/>
      <c r="EU74" s="242"/>
      <c r="EV74" s="291"/>
      <c r="EW74" s="291"/>
      <c r="EZ74" s="292"/>
      <c r="FA74" s="242"/>
      <c r="FB74" s="291"/>
      <c r="FC74" s="291"/>
      <c r="FE74" s="291"/>
      <c r="FF74" s="291"/>
      <c r="FG74" s="289"/>
      <c r="FI74" s="242"/>
      <c r="FJ74" s="290"/>
      <c r="FK74" s="290"/>
      <c r="FL74" s="89"/>
      <c r="FM74" s="290"/>
      <c r="FN74" s="290"/>
      <c r="FO74" s="242"/>
      <c r="FP74" s="291"/>
      <c r="FQ74" s="291"/>
      <c r="FT74" s="292"/>
      <c r="FU74" s="242"/>
      <c r="FV74" s="291"/>
      <c r="FW74" s="291"/>
      <c r="FY74" s="291"/>
      <c r="FZ74" s="291"/>
      <c r="GA74" s="289"/>
      <c r="GI74" s="309"/>
      <c r="GN74" s="292"/>
      <c r="GU74" s="289"/>
      <c r="HC74" s="309"/>
      <c r="HH74" s="292"/>
      <c r="HO74" s="289"/>
      <c r="HW74" s="309"/>
      <c r="IB74" s="292"/>
      <c r="II74" s="289"/>
      <c r="IQ74" s="309"/>
      <c r="IV74" s="292"/>
    </row>
    <row r="75" spans="1:256" s="275" customFormat="1" ht="13.5" customHeight="1">
      <c r="A75" s="260"/>
      <c r="B75" s="89"/>
      <c r="C75" s="289"/>
      <c r="E75" s="242"/>
      <c r="F75" s="290"/>
      <c r="G75" s="291"/>
      <c r="H75" s="89"/>
      <c r="I75" s="290"/>
      <c r="J75" s="291"/>
      <c r="K75" s="242"/>
      <c r="L75" s="291"/>
      <c r="M75" s="291"/>
      <c r="P75" s="292"/>
      <c r="Q75" s="242"/>
      <c r="R75" s="291"/>
      <c r="S75" s="291"/>
      <c r="U75" s="291"/>
      <c r="V75" s="291"/>
      <c r="W75" s="289"/>
      <c r="Y75" s="242"/>
      <c r="Z75" s="290"/>
      <c r="AA75" s="290"/>
      <c r="AB75" s="89"/>
      <c r="AC75" s="290"/>
      <c r="AD75" s="290"/>
      <c r="AE75" s="242"/>
      <c r="AF75" s="291"/>
      <c r="AG75" s="291"/>
      <c r="AJ75" s="292"/>
      <c r="AK75" s="242"/>
      <c r="AM75" s="291"/>
      <c r="AO75" s="291"/>
      <c r="AP75" s="291"/>
      <c r="AQ75" s="289"/>
      <c r="AS75" s="242"/>
      <c r="AT75" s="290"/>
      <c r="AU75" s="290"/>
      <c r="AV75" s="89"/>
      <c r="AW75" s="290"/>
      <c r="AX75" s="290"/>
      <c r="AY75" s="242"/>
      <c r="AZ75" s="291"/>
      <c r="BA75" s="291"/>
      <c r="BD75" s="292"/>
      <c r="BE75" s="242"/>
      <c r="BF75" s="291"/>
      <c r="BG75" s="291"/>
      <c r="BI75" s="291"/>
      <c r="BJ75" s="291"/>
      <c r="BK75" s="289"/>
      <c r="BM75" s="242"/>
      <c r="BN75" s="290"/>
      <c r="BO75" s="290"/>
      <c r="BP75" s="89"/>
      <c r="BQ75" s="290"/>
      <c r="BR75" s="290"/>
      <c r="BS75" s="298"/>
      <c r="BT75" s="291"/>
      <c r="BU75" s="291"/>
      <c r="BX75" s="292"/>
      <c r="BY75" s="242"/>
      <c r="BZ75" s="291"/>
      <c r="CA75" s="291"/>
      <c r="CC75" s="291"/>
      <c r="CD75" s="291"/>
      <c r="CE75" s="242"/>
      <c r="CG75" s="242"/>
      <c r="CH75" s="290"/>
      <c r="CI75" s="290"/>
      <c r="CJ75" s="89"/>
      <c r="CK75" s="290"/>
      <c r="CL75" s="290"/>
      <c r="CM75" s="242"/>
      <c r="CN75" s="291"/>
      <c r="CO75" s="291"/>
      <c r="CR75" s="292"/>
      <c r="CS75" s="242"/>
      <c r="CT75" s="291"/>
      <c r="CU75" s="291"/>
      <c r="CW75" s="291"/>
      <c r="CX75" s="291"/>
      <c r="CY75" s="289"/>
      <c r="DA75" s="242"/>
      <c r="DB75" s="290"/>
      <c r="DC75" s="290"/>
      <c r="DD75" s="89"/>
      <c r="DE75" s="290"/>
      <c r="DF75" s="290"/>
      <c r="DG75" s="242"/>
      <c r="DH75" s="291"/>
      <c r="DI75" s="291"/>
      <c r="DL75" s="292"/>
      <c r="DM75" s="242"/>
      <c r="DN75" s="291"/>
      <c r="DO75" s="291"/>
      <c r="DQ75" s="291"/>
      <c r="DR75" s="291"/>
      <c r="DS75" s="289"/>
      <c r="DU75" s="242"/>
      <c r="DV75" s="290"/>
      <c r="DW75" s="290"/>
      <c r="DX75" s="89"/>
      <c r="DY75" s="290"/>
      <c r="DZ75" s="290"/>
      <c r="EA75" s="242"/>
      <c r="EC75" s="299"/>
      <c r="EF75" s="292"/>
      <c r="EG75" s="242"/>
      <c r="EH75" s="291"/>
      <c r="EI75" s="291"/>
      <c r="EK75" s="291"/>
      <c r="EL75" s="291"/>
      <c r="EM75" s="289"/>
      <c r="EO75" s="242"/>
      <c r="EP75" s="290"/>
      <c r="EQ75" s="290"/>
      <c r="ER75" s="89"/>
      <c r="ES75" s="290"/>
      <c r="ET75" s="290"/>
      <c r="EU75" s="242"/>
      <c r="EV75" s="291"/>
      <c r="EW75" s="291"/>
      <c r="EZ75" s="292"/>
      <c r="FA75" s="242"/>
      <c r="FB75" s="291"/>
      <c r="FC75" s="291"/>
      <c r="FE75" s="291"/>
      <c r="FF75" s="291"/>
      <c r="FG75" s="289"/>
      <c r="FI75" s="242"/>
      <c r="FJ75" s="290"/>
      <c r="FK75" s="290"/>
      <c r="FL75" s="89"/>
      <c r="FM75" s="290"/>
      <c r="FN75" s="290"/>
      <c r="FO75" s="242"/>
      <c r="FP75" s="291"/>
      <c r="FQ75" s="291"/>
      <c r="FT75" s="292"/>
      <c r="FU75" s="242"/>
      <c r="FV75" s="291"/>
      <c r="FW75" s="291"/>
      <c r="FY75" s="291"/>
      <c r="FZ75" s="291"/>
      <c r="GA75" s="289"/>
      <c r="GI75" s="309"/>
      <c r="GN75" s="292"/>
      <c r="GU75" s="289"/>
      <c r="HC75" s="309"/>
      <c r="HH75" s="292"/>
      <c r="HO75" s="289"/>
      <c r="HW75" s="309"/>
      <c r="IB75" s="292"/>
      <c r="II75" s="289"/>
      <c r="IQ75" s="309"/>
      <c r="IV75" s="292"/>
    </row>
    <row r="76" spans="1:256" s="275" customFormat="1" ht="13.5" customHeight="1">
      <c r="A76" s="260"/>
      <c r="B76" s="89"/>
      <c r="C76" s="289"/>
      <c r="E76" s="242"/>
      <c r="F76" s="290"/>
      <c r="G76" s="291"/>
      <c r="H76" s="89"/>
      <c r="I76" s="290"/>
      <c r="J76" s="291"/>
      <c r="K76" s="242"/>
      <c r="L76" s="291"/>
      <c r="M76" s="291"/>
      <c r="P76" s="292"/>
      <c r="Q76" s="242"/>
      <c r="R76" s="291"/>
      <c r="S76" s="291"/>
      <c r="U76" s="291"/>
      <c r="V76" s="291"/>
      <c r="W76" s="289"/>
      <c r="Y76" s="242"/>
      <c r="Z76" s="290"/>
      <c r="AA76" s="290"/>
      <c r="AB76" s="89"/>
      <c r="AC76" s="290"/>
      <c r="AD76" s="290"/>
      <c r="AE76" s="242"/>
      <c r="AF76" s="291"/>
      <c r="AG76" s="291"/>
      <c r="AJ76" s="292"/>
      <c r="AK76" s="242"/>
      <c r="AM76" s="291"/>
      <c r="AO76" s="291"/>
      <c r="AP76" s="291"/>
      <c r="AQ76" s="289"/>
      <c r="AS76" s="242"/>
      <c r="AT76" s="290"/>
      <c r="AU76" s="290"/>
      <c r="AV76" s="89"/>
      <c r="AW76" s="290"/>
      <c r="AX76" s="290"/>
      <c r="AY76" s="242"/>
      <c r="AZ76" s="291"/>
      <c r="BA76" s="291"/>
      <c r="BD76" s="292"/>
      <c r="BE76" s="242"/>
      <c r="BF76" s="291"/>
      <c r="BG76" s="291"/>
      <c r="BI76" s="291"/>
      <c r="BJ76" s="291"/>
      <c r="BK76" s="289"/>
      <c r="BM76" s="242"/>
      <c r="BN76" s="290"/>
      <c r="BO76" s="290"/>
      <c r="BP76" s="89"/>
      <c r="BQ76" s="290"/>
      <c r="BR76" s="290"/>
      <c r="BS76" s="298"/>
      <c r="BT76" s="291"/>
      <c r="BU76" s="291"/>
      <c r="BX76" s="292"/>
      <c r="BY76" s="242"/>
      <c r="BZ76" s="291"/>
      <c r="CA76" s="291"/>
      <c r="CC76" s="291"/>
      <c r="CD76" s="291"/>
      <c r="CE76" s="242"/>
      <c r="CG76" s="242"/>
      <c r="CH76" s="290"/>
      <c r="CI76" s="290"/>
      <c r="CJ76" s="89"/>
      <c r="CK76" s="290"/>
      <c r="CL76" s="290"/>
      <c r="CM76" s="242"/>
      <c r="CN76" s="291"/>
      <c r="CO76" s="291"/>
      <c r="CR76" s="292"/>
      <c r="CS76" s="242"/>
      <c r="CT76" s="291"/>
      <c r="CU76" s="291"/>
      <c r="CW76" s="291"/>
      <c r="CX76" s="291"/>
      <c r="CY76" s="289"/>
      <c r="DA76" s="242"/>
      <c r="DB76" s="290"/>
      <c r="DC76" s="290"/>
      <c r="DD76" s="89"/>
      <c r="DE76" s="290"/>
      <c r="DF76" s="290"/>
      <c r="DG76" s="242"/>
      <c r="DH76" s="291"/>
      <c r="DI76" s="291"/>
      <c r="DL76" s="292"/>
      <c r="DM76" s="242"/>
      <c r="DN76" s="291"/>
      <c r="DO76" s="291"/>
      <c r="DQ76" s="291"/>
      <c r="DR76" s="291"/>
      <c r="DS76" s="289"/>
      <c r="DU76" s="242"/>
      <c r="DV76" s="290"/>
      <c r="DW76" s="290"/>
      <c r="DX76" s="89"/>
      <c r="DY76" s="290"/>
      <c r="DZ76" s="290"/>
      <c r="EA76" s="242"/>
      <c r="EC76" s="299"/>
      <c r="EF76" s="292"/>
      <c r="EG76" s="242"/>
      <c r="EH76" s="291"/>
      <c r="EI76" s="291"/>
      <c r="EK76" s="291"/>
      <c r="EL76" s="291"/>
      <c r="EM76" s="289"/>
      <c r="EO76" s="242"/>
      <c r="EP76" s="290"/>
      <c r="EQ76" s="290"/>
      <c r="ER76" s="89"/>
      <c r="ES76" s="290"/>
      <c r="ET76" s="290"/>
      <c r="EU76" s="242"/>
      <c r="EV76" s="291"/>
      <c r="EW76" s="291"/>
      <c r="EZ76" s="292"/>
      <c r="FA76" s="242"/>
      <c r="FB76" s="291"/>
      <c r="FC76" s="291"/>
      <c r="FE76" s="291"/>
      <c r="FF76" s="291"/>
      <c r="FG76" s="289"/>
      <c r="FI76" s="242"/>
      <c r="FJ76" s="290"/>
      <c r="FK76" s="290"/>
      <c r="FL76" s="89"/>
      <c r="FM76" s="290"/>
      <c r="FN76" s="290"/>
      <c r="FO76" s="242"/>
      <c r="FP76" s="291"/>
      <c r="FQ76" s="291"/>
      <c r="FT76" s="292"/>
      <c r="FU76" s="242"/>
      <c r="FV76" s="291"/>
      <c r="FW76" s="291"/>
      <c r="FY76" s="291"/>
      <c r="FZ76" s="291"/>
      <c r="GA76" s="289"/>
      <c r="GI76" s="309"/>
      <c r="GN76" s="292"/>
      <c r="GU76" s="289"/>
      <c r="HC76" s="309"/>
      <c r="HH76" s="292"/>
      <c r="HO76" s="289"/>
      <c r="HW76" s="309"/>
      <c r="IB76" s="292"/>
      <c r="II76" s="289"/>
      <c r="IQ76" s="309"/>
      <c r="IV76" s="292"/>
    </row>
    <row r="77" spans="1:256" s="275" customFormat="1" ht="13.5" customHeight="1">
      <c r="A77" s="260"/>
      <c r="B77" s="89"/>
      <c r="C77" s="289"/>
      <c r="E77" s="242"/>
      <c r="F77" s="290"/>
      <c r="G77" s="291"/>
      <c r="H77" s="89"/>
      <c r="I77" s="290"/>
      <c r="J77" s="291"/>
      <c r="K77" s="242"/>
      <c r="L77" s="291"/>
      <c r="M77" s="291"/>
      <c r="P77" s="292"/>
      <c r="Q77" s="242"/>
      <c r="R77" s="291"/>
      <c r="S77" s="291"/>
      <c r="U77" s="291"/>
      <c r="V77" s="291"/>
      <c r="W77" s="289"/>
      <c r="Y77" s="242"/>
      <c r="Z77" s="290"/>
      <c r="AA77" s="290"/>
      <c r="AB77" s="89"/>
      <c r="AC77" s="290"/>
      <c r="AD77" s="290"/>
      <c r="AE77" s="242"/>
      <c r="AF77" s="291"/>
      <c r="AG77" s="291"/>
      <c r="AJ77" s="292"/>
      <c r="AK77" s="242"/>
      <c r="AM77" s="291"/>
      <c r="AO77" s="291"/>
      <c r="AP77" s="291"/>
      <c r="AQ77" s="289"/>
      <c r="AS77" s="242"/>
      <c r="AT77" s="290"/>
      <c r="AU77" s="290"/>
      <c r="AV77" s="89"/>
      <c r="AW77" s="290"/>
      <c r="AX77" s="290"/>
      <c r="AY77" s="242"/>
      <c r="AZ77" s="291"/>
      <c r="BA77" s="291"/>
      <c r="BD77" s="292"/>
      <c r="BE77" s="242"/>
      <c r="BF77" s="291"/>
      <c r="BG77" s="291"/>
      <c r="BI77" s="291"/>
      <c r="BJ77" s="291"/>
      <c r="BK77" s="289"/>
      <c r="BM77" s="242"/>
      <c r="BN77" s="290"/>
      <c r="BO77" s="290"/>
      <c r="BP77" s="89"/>
      <c r="BQ77" s="290"/>
      <c r="BR77" s="290"/>
      <c r="BS77" s="298"/>
      <c r="BT77" s="291"/>
      <c r="BU77" s="291"/>
      <c r="BX77" s="292"/>
      <c r="BY77" s="242"/>
      <c r="BZ77" s="291"/>
      <c r="CA77" s="291"/>
      <c r="CC77" s="291"/>
      <c r="CD77" s="291"/>
      <c r="CE77" s="242"/>
      <c r="CG77" s="242"/>
      <c r="CH77" s="290"/>
      <c r="CI77" s="290"/>
      <c r="CJ77" s="89"/>
      <c r="CK77" s="290"/>
      <c r="CL77" s="290"/>
      <c r="CM77" s="242"/>
      <c r="CN77" s="291"/>
      <c r="CO77" s="291"/>
      <c r="CR77" s="292"/>
      <c r="CS77" s="242"/>
      <c r="CT77" s="291"/>
      <c r="CU77" s="291"/>
      <c r="CW77" s="291"/>
      <c r="CX77" s="291"/>
      <c r="CY77" s="289"/>
      <c r="DA77" s="242"/>
      <c r="DB77" s="290"/>
      <c r="DC77" s="290"/>
      <c r="DD77" s="89"/>
      <c r="DE77" s="290"/>
      <c r="DF77" s="290"/>
      <c r="DG77" s="242"/>
      <c r="DH77" s="291"/>
      <c r="DI77" s="291"/>
      <c r="DL77" s="292"/>
      <c r="DM77" s="242"/>
      <c r="DN77" s="291"/>
      <c r="DO77" s="291"/>
      <c r="DQ77" s="291"/>
      <c r="DR77" s="291"/>
      <c r="DS77" s="289"/>
      <c r="DU77" s="242"/>
      <c r="DV77" s="290"/>
      <c r="DW77" s="290"/>
      <c r="DX77" s="89"/>
      <c r="DY77" s="290"/>
      <c r="DZ77" s="290"/>
      <c r="EA77" s="242"/>
      <c r="EC77" s="299"/>
      <c r="EF77" s="292"/>
      <c r="EG77" s="242"/>
      <c r="EH77" s="291"/>
      <c r="EI77" s="291"/>
      <c r="EK77" s="291"/>
      <c r="EL77" s="291"/>
      <c r="EM77" s="289"/>
      <c r="EO77" s="242"/>
      <c r="EP77" s="290"/>
      <c r="EQ77" s="290"/>
      <c r="ER77" s="89"/>
      <c r="ES77" s="290"/>
      <c r="ET77" s="290"/>
      <c r="EU77" s="242"/>
      <c r="EV77" s="291"/>
      <c r="EW77" s="291"/>
      <c r="EZ77" s="292"/>
      <c r="FA77" s="242"/>
      <c r="FB77" s="291"/>
      <c r="FC77" s="291"/>
      <c r="FE77" s="291"/>
      <c r="FF77" s="291"/>
      <c r="FG77" s="289"/>
      <c r="FI77" s="242"/>
      <c r="FJ77" s="290"/>
      <c r="FK77" s="290"/>
      <c r="FL77" s="89"/>
      <c r="FM77" s="290"/>
      <c r="FN77" s="290"/>
      <c r="FO77" s="242"/>
      <c r="FP77" s="291"/>
      <c r="FQ77" s="291"/>
      <c r="FT77" s="292"/>
      <c r="FU77" s="242"/>
      <c r="FV77" s="291"/>
      <c r="FW77" s="291"/>
      <c r="FY77" s="291"/>
      <c r="FZ77" s="291"/>
      <c r="GA77" s="289"/>
      <c r="GI77" s="309"/>
      <c r="GN77" s="292"/>
      <c r="GU77" s="289"/>
      <c r="HC77" s="309"/>
      <c r="HH77" s="292"/>
      <c r="HO77" s="289"/>
      <c r="HW77" s="309"/>
      <c r="IB77" s="292"/>
      <c r="II77" s="289"/>
      <c r="IQ77" s="309"/>
      <c r="IV77" s="292"/>
    </row>
    <row r="78" spans="1:256" s="275" customFormat="1" ht="13.5" customHeight="1">
      <c r="A78" s="260"/>
      <c r="B78" s="89"/>
      <c r="C78" s="289"/>
      <c r="E78" s="242"/>
      <c r="F78" s="290"/>
      <c r="G78" s="291"/>
      <c r="H78" s="89"/>
      <c r="I78" s="290"/>
      <c r="J78" s="291"/>
      <c r="K78" s="242"/>
      <c r="L78" s="291"/>
      <c r="M78" s="291"/>
      <c r="P78" s="292"/>
      <c r="Q78" s="242"/>
      <c r="R78" s="291"/>
      <c r="S78" s="291"/>
      <c r="U78" s="291"/>
      <c r="V78" s="291"/>
      <c r="W78" s="289"/>
      <c r="Y78" s="242"/>
      <c r="Z78" s="290"/>
      <c r="AA78" s="290"/>
      <c r="AB78" s="89"/>
      <c r="AC78" s="290"/>
      <c r="AD78" s="290"/>
      <c r="AE78" s="242"/>
      <c r="AF78" s="291"/>
      <c r="AG78" s="291"/>
      <c r="AJ78" s="292"/>
      <c r="AK78" s="242"/>
      <c r="AM78" s="291"/>
      <c r="AO78" s="291"/>
      <c r="AP78" s="291"/>
      <c r="AQ78" s="289"/>
      <c r="AS78" s="242"/>
      <c r="AT78" s="290"/>
      <c r="AU78" s="290"/>
      <c r="AV78" s="89"/>
      <c r="AW78" s="290"/>
      <c r="AX78" s="290"/>
      <c r="AY78" s="242"/>
      <c r="AZ78" s="291"/>
      <c r="BA78" s="291"/>
      <c r="BD78" s="292"/>
      <c r="BE78" s="242"/>
      <c r="BF78" s="291"/>
      <c r="BG78" s="291"/>
      <c r="BI78" s="291"/>
      <c r="BJ78" s="291"/>
      <c r="BK78" s="289"/>
      <c r="BM78" s="242"/>
      <c r="BN78" s="290"/>
      <c r="BO78" s="290"/>
      <c r="BP78" s="89"/>
      <c r="BQ78" s="290"/>
      <c r="BR78" s="290"/>
      <c r="BS78" s="298"/>
      <c r="BT78" s="291"/>
      <c r="BU78" s="291"/>
      <c r="BX78" s="292"/>
      <c r="BY78" s="242"/>
      <c r="BZ78" s="291"/>
      <c r="CA78" s="291"/>
      <c r="CC78" s="291"/>
      <c r="CD78" s="291"/>
      <c r="CE78" s="242"/>
      <c r="CG78" s="242"/>
      <c r="CH78" s="290"/>
      <c r="CI78" s="290"/>
      <c r="CJ78" s="89"/>
      <c r="CK78" s="290"/>
      <c r="CL78" s="290"/>
      <c r="CM78" s="242"/>
      <c r="CN78" s="291"/>
      <c r="CO78" s="291"/>
      <c r="CR78" s="292"/>
      <c r="CS78" s="242"/>
      <c r="CT78" s="291"/>
      <c r="CU78" s="291"/>
      <c r="CW78" s="291"/>
      <c r="CX78" s="291"/>
      <c r="CY78" s="289"/>
      <c r="DA78" s="242"/>
      <c r="DB78" s="290"/>
      <c r="DC78" s="290"/>
      <c r="DD78" s="89"/>
      <c r="DE78" s="290"/>
      <c r="DF78" s="290"/>
      <c r="DG78" s="242"/>
      <c r="DH78" s="291"/>
      <c r="DI78" s="291"/>
      <c r="DL78" s="292"/>
      <c r="DM78" s="242"/>
      <c r="DN78" s="291"/>
      <c r="DO78" s="291"/>
      <c r="DQ78" s="291"/>
      <c r="DR78" s="291"/>
      <c r="DS78" s="289"/>
      <c r="DU78" s="242"/>
      <c r="DV78" s="290"/>
      <c r="DW78" s="290"/>
      <c r="DX78" s="89"/>
      <c r="DY78" s="290"/>
      <c r="DZ78" s="290"/>
      <c r="EA78" s="242"/>
      <c r="EC78" s="299"/>
      <c r="EF78" s="292"/>
      <c r="EG78" s="242"/>
      <c r="EH78" s="291"/>
      <c r="EI78" s="291"/>
      <c r="EK78" s="291"/>
      <c r="EL78" s="291"/>
      <c r="EM78" s="289"/>
      <c r="EO78" s="242"/>
      <c r="EP78" s="290"/>
      <c r="EQ78" s="290"/>
      <c r="ER78" s="89"/>
      <c r="ES78" s="290"/>
      <c r="ET78" s="290"/>
      <c r="EU78" s="242"/>
      <c r="EV78" s="291"/>
      <c r="EW78" s="291"/>
      <c r="EZ78" s="292"/>
      <c r="FA78" s="242"/>
      <c r="FB78" s="291"/>
      <c r="FC78" s="291"/>
      <c r="FE78" s="291"/>
      <c r="FF78" s="291"/>
      <c r="FG78" s="289"/>
      <c r="FI78" s="242"/>
      <c r="FJ78" s="290"/>
      <c r="FK78" s="290"/>
      <c r="FL78" s="89"/>
      <c r="FM78" s="290"/>
      <c r="FN78" s="290"/>
      <c r="FO78" s="242"/>
      <c r="FP78" s="291"/>
      <c r="FQ78" s="291"/>
      <c r="FT78" s="292"/>
      <c r="FU78" s="242"/>
      <c r="FV78" s="291"/>
      <c r="FW78" s="291"/>
      <c r="FY78" s="291"/>
      <c r="FZ78" s="291"/>
      <c r="GA78" s="289"/>
      <c r="GI78" s="309"/>
      <c r="GN78" s="292"/>
      <c r="GU78" s="289"/>
      <c r="HC78" s="309"/>
      <c r="HH78" s="292"/>
      <c r="HO78" s="289"/>
      <c r="HW78" s="309"/>
      <c r="IB78" s="292"/>
      <c r="II78" s="289"/>
      <c r="IQ78" s="309"/>
      <c r="IV78" s="292"/>
    </row>
    <row r="79" spans="1:256" s="275" customFormat="1" ht="13.5" customHeight="1">
      <c r="A79" s="260"/>
      <c r="B79" s="89"/>
      <c r="C79" s="289"/>
      <c r="E79" s="242"/>
      <c r="F79" s="290"/>
      <c r="G79" s="291"/>
      <c r="H79" s="89"/>
      <c r="I79" s="290"/>
      <c r="J79" s="291"/>
      <c r="K79" s="242"/>
      <c r="L79" s="291"/>
      <c r="M79" s="291"/>
      <c r="P79" s="292"/>
      <c r="Q79" s="242"/>
      <c r="R79" s="291"/>
      <c r="S79" s="291"/>
      <c r="U79" s="291"/>
      <c r="V79" s="291"/>
      <c r="W79" s="289"/>
      <c r="Y79" s="242"/>
      <c r="Z79" s="290"/>
      <c r="AA79" s="290"/>
      <c r="AB79" s="89"/>
      <c r="AC79" s="290"/>
      <c r="AD79" s="290"/>
      <c r="AE79" s="242"/>
      <c r="AF79" s="291"/>
      <c r="AG79" s="291"/>
      <c r="AJ79" s="292"/>
      <c r="AK79" s="242"/>
      <c r="AM79" s="291"/>
      <c r="AO79" s="291"/>
      <c r="AP79" s="291"/>
      <c r="AQ79" s="289"/>
      <c r="AS79" s="242"/>
      <c r="AT79" s="290"/>
      <c r="AU79" s="290"/>
      <c r="AV79" s="89"/>
      <c r="AW79" s="290"/>
      <c r="AX79" s="290"/>
      <c r="AY79" s="242"/>
      <c r="AZ79" s="291"/>
      <c r="BA79" s="291"/>
      <c r="BD79" s="292"/>
      <c r="BE79" s="242"/>
      <c r="BF79" s="291"/>
      <c r="BG79" s="291"/>
      <c r="BI79" s="291"/>
      <c r="BJ79" s="291"/>
      <c r="BK79" s="289"/>
      <c r="BM79" s="242"/>
      <c r="BN79" s="290"/>
      <c r="BO79" s="290"/>
      <c r="BP79" s="89"/>
      <c r="BQ79" s="290"/>
      <c r="BR79" s="290"/>
      <c r="BS79" s="298"/>
      <c r="BT79" s="291"/>
      <c r="BU79" s="291"/>
      <c r="BX79" s="292"/>
      <c r="BY79" s="242"/>
      <c r="BZ79" s="291"/>
      <c r="CA79" s="291"/>
      <c r="CC79" s="291"/>
      <c r="CD79" s="291"/>
      <c r="CE79" s="242"/>
      <c r="CG79" s="242"/>
      <c r="CH79" s="290"/>
      <c r="CI79" s="290"/>
      <c r="CJ79" s="89"/>
      <c r="CK79" s="290"/>
      <c r="CL79" s="290"/>
      <c r="CM79" s="242"/>
      <c r="CN79" s="291"/>
      <c r="CO79" s="291"/>
      <c r="CR79" s="292"/>
      <c r="CS79" s="242"/>
      <c r="CT79" s="291"/>
      <c r="CU79" s="291"/>
      <c r="CW79" s="291"/>
      <c r="CX79" s="291"/>
      <c r="CY79" s="289"/>
      <c r="DA79" s="242"/>
      <c r="DB79" s="290"/>
      <c r="DC79" s="290"/>
      <c r="DD79" s="89"/>
      <c r="DE79" s="290"/>
      <c r="DF79" s="290"/>
      <c r="DG79" s="242"/>
      <c r="DH79" s="291"/>
      <c r="DI79" s="291"/>
      <c r="DL79" s="292"/>
      <c r="DM79" s="242"/>
      <c r="DN79" s="291"/>
      <c r="DO79" s="291"/>
      <c r="DQ79" s="291"/>
      <c r="DR79" s="291"/>
      <c r="DS79" s="289"/>
      <c r="DU79" s="242"/>
      <c r="DV79" s="290"/>
      <c r="DW79" s="290"/>
      <c r="DX79" s="89"/>
      <c r="DY79" s="290"/>
      <c r="DZ79" s="290"/>
      <c r="EA79" s="242"/>
      <c r="EC79" s="299"/>
      <c r="EF79" s="292"/>
      <c r="EG79" s="242"/>
      <c r="EH79" s="291"/>
      <c r="EI79" s="291"/>
      <c r="EK79" s="291"/>
      <c r="EL79" s="291"/>
      <c r="EM79" s="289"/>
      <c r="EO79" s="242"/>
      <c r="EP79" s="290"/>
      <c r="EQ79" s="290"/>
      <c r="ER79" s="89"/>
      <c r="ES79" s="290"/>
      <c r="ET79" s="290"/>
      <c r="EU79" s="242"/>
      <c r="EV79" s="291"/>
      <c r="EW79" s="291"/>
      <c r="EZ79" s="292"/>
      <c r="FA79" s="242"/>
      <c r="FB79" s="291"/>
      <c r="FC79" s="291"/>
      <c r="FE79" s="291"/>
      <c r="FF79" s="291"/>
      <c r="FG79" s="289"/>
      <c r="FI79" s="242"/>
      <c r="FJ79" s="290"/>
      <c r="FK79" s="290"/>
      <c r="FL79" s="89"/>
      <c r="FM79" s="290"/>
      <c r="FN79" s="290"/>
      <c r="FO79" s="242"/>
      <c r="FP79" s="291"/>
      <c r="FQ79" s="291"/>
      <c r="FT79" s="292"/>
      <c r="FU79" s="242"/>
      <c r="FV79" s="291"/>
      <c r="FW79" s="291"/>
      <c r="FY79" s="291"/>
      <c r="FZ79" s="291"/>
      <c r="GA79" s="289"/>
      <c r="GI79" s="309"/>
      <c r="GN79" s="292"/>
      <c r="GU79" s="289"/>
      <c r="HC79" s="309"/>
      <c r="HH79" s="292"/>
      <c r="HO79" s="289"/>
      <c r="HW79" s="309"/>
      <c r="IB79" s="292"/>
      <c r="II79" s="289"/>
      <c r="IQ79" s="309"/>
      <c r="IV79" s="292"/>
    </row>
    <row r="80" spans="1:256" s="275" customFormat="1" ht="13.5" customHeight="1">
      <c r="A80" s="260"/>
      <c r="B80" s="89"/>
      <c r="C80" s="289"/>
      <c r="E80" s="242"/>
      <c r="F80" s="290"/>
      <c r="G80" s="291"/>
      <c r="H80" s="89"/>
      <c r="I80" s="290"/>
      <c r="J80" s="291"/>
      <c r="K80" s="242"/>
      <c r="L80" s="291"/>
      <c r="M80" s="291"/>
      <c r="P80" s="292"/>
      <c r="Q80" s="242"/>
      <c r="R80" s="291"/>
      <c r="S80" s="291"/>
      <c r="U80" s="291"/>
      <c r="V80" s="291"/>
      <c r="W80" s="289"/>
      <c r="Y80" s="242"/>
      <c r="Z80" s="290"/>
      <c r="AA80" s="290"/>
      <c r="AB80" s="89"/>
      <c r="AC80" s="290"/>
      <c r="AD80" s="290"/>
      <c r="AE80" s="242"/>
      <c r="AF80" s="291"/>
      <c r="AG80" s="291"/>
      <c r="AJ80" s="292"/>
      <c r="AK80" s="242"/>
      <c r="AM80" s="291"/>
      <c r="AO80" s="291"/>
      <c r="AP80" s="291"/>
      <c r="AQ80" s="289"/>
      <c r="AS80" s="242"/>
      <c r="AT80" s="290"/>
      <c r="AU80" s="290"/>
      <c r="AV80" s="89"/>
      <c r="AW80" s="290"/>
      <c r="AX80" s="290"/>
      <c r="AY80" s="242"/>
      <c r="AZ80" s="291"/>
      <c r="BA80" s="291"/>
      <c r="BD80" s="292"/>
      <c r="BE80" s="242"/>
      <c r="BF80" s="291"/>
      <c r="BG80" s="291"/>
      <c r="BI80" s="291"/>
      <c r="BJ80" s="291"/>
      <c r="BK80" s="289"/>
      <c r="BM80" s="242"/>
      <c r="BN80" s="290"/>
      <c r="BO80" s="290"/>
      <c r="BP80" s="89"/>
      <c r="BQ80" s="290"/>
      <c r="BR80" s="290"/>
      <c r="BS80" s="298"/>
      <c r="BT80" s="291"/>
      <c r="BU80" s="291"/>
      <c r="BX80" s="292"/>
      <c r="BY80" s="242"/>
      <c r="BZ80" s="291"/>
      <c r="CA80" s="291"/>
      <c r="CC80" s="291"/>
      <c r="CD80" s="291"/>
      <c r="CE80" s="242"/>
      <c r="CG80" s="242"/>
      <c r="CH80" s="290"/>
      <c r="CI80" s="290"/>
      <c r="CJ80" s="89"/>
      <c r="CK80" s="290"/>
      <c r="CL80" s="290"/>
      <c r="CM80" s="242"/>
      <c r="CN80" s="291"/>
      <c r="CO80" s="291"/>
      <c r="CR80" s="292"/>
      <c r="CS80" s="242"/>
      <c r="CT80" s="291"/>
      <c r="CU80" s="291"/>
      <c r="CW80" s="291"/>
      <c r="CX80" s="291"/>
      <c r="CY80" s="289"/>
      <c r="DA80" s="242"/>
      <c r="DB80" s="290"/>
      <c r="DC80" s="290"/>
      <c r="DD80" s="89"/>
      <c r="DE80" s="290"/>
      <c r="DF80" s="290"/>
      <c r="DG80" s="242"/>
      <c r="DH80" s="291"/>
      <c r="DI80" s="291"/>
      <c r="DL80" s="292"/>
      <c r="DM80" s="242"/>
      <c r="DN80" s="291"/>
      <c r="DO80" s="291"/>
      <c r="DQ80" s="291"/>
      <c r="DR80" s="291"/>
      <c r="DS80" s="289"/>
      <c r="DU80" s="242"/>
      <c r="DV80" s="290"/>
      <c r="DW80" s="290"/>
      <c r="DX80" s="89"/>
      <c r="DY80" s="290"/>
      <c r="DZ80" s="290"/>
      <c r="EA80" s="242"/>
      <c r="EC80" s="299"/>
      <c r="EF80" s="292"/>
      <c r="EG80" s="242"/>
      <c r="EH80" s="291"/>
      <c r="EI80" s="291"/>
      <c r="EK80" s="291"/>
      <c r="EL80" s="291"/>
      <c r="EM80" s="289"/>
      <c r="EO80" s="242"/>
      <c r="EP80" s="290"/>
      <c r="EQ80" s="290"/>
      <c r="ER80" s="89"/>
      <c r="ES80" s="290"/>
      <c r="ET80" s="290"/>
      <c r="EU80" s="242"/>
      <c r="EV80" s="291"/>
      <c r="EW80" s="291"/>
      <c r="EZ80" s="292"/>
      <c r="FA80" s="242"/>
      <c r="FB80" s="291"/>
      <c r="FC80" s="291"/>
      <c r="FE80" s="291"/>
      <c r="FF80" s="291"/>
      <c r="FG80" s="289"/>
      <c r="FI80" s="242"/>
      <c r="FJ80" s="290"/>
      <c r="FK80" s="290"/>
      <c r="FL80" s="89"/>
      <c r="FM80" s="290"/>
      <c r="FN80" s="290"/>
      <c r="FO80" s="242"/>
      <c r="FP80" s="291"/>
      <c r="FQ80" s="291"/>
      <c r="FT80" s="292"/>
      <c r="FU80" s="242"/>
      <c r="FV80" s="291"/>
      <c r="FW80" s="291"/>
      <c r="FY80" s="291"/>
      <c r="FZ80" s="291"/>
      <c r="GA80" s="289"/>
      <c r="GI80" s="309"/>
      <c r="GN80" s="292"/>
      <c r="GU80" s="289"/>
      <c r="HC80" s="309"/>
      <c r="HH80" s="292"/>
      <c r="HO80" s="289"/>
      <c r="HW80" s="309"/>
      <c r="IB80" s="292"/>
      <c r="II80" s="289"/>
      <c r="IQ80" s="309"/>
      <c r="IV80" s="292"/>
    </row>
    <row r="81" spans="1:256" s="275" customFormat="1" ht="13.5" customHeight="1">
      <c r="A81" s="260"/>
      <c r="B81" s="89"/>
      <c r="C81" s="289"/>
      <c r="E81" s="242"/>
      <c r="F81" s="290"/>
      <c r="G81" s="291"/>
      <c r="H81" s="89"/>
      <c r="I81" s="290"/>
      <c r="J81" s="291"/>
      <c r="K81" s="242"/>
      <c r="L81" s="291"/>
      <c r="M81" s="291"/>
      <c r="P81" s="292"/>
      <c r="Q81" s="242"/>
      <c r="R81" s="291"/>
      <c r="S81" s="291"/>
      <c r="U81" s="291"/>
      <c r="V81" s="291"/>
      <c r="W81" s="289"/>
      <c r="Y81" s="242"/>
      <c r="Z81" s="290"/>
      <c r="AA81" s="290"/>
      <c r="AB81" s="89"/>
      <c r="AC81" s="290"/>
      <c r="AD81" s="290"/>
      <c r="AE81" s="242"/>
      <c r="AF81" s="291"/>
      <c r="AG81" s="291"/>
      <c r="AJ81" s="292"/>
      <c r="AK81" s="242"/>
      <c r="AM81" s="291"/>
      <c r="AO81" s="291"/>
      <c r="AP81" s="291"/>
      <c r="AQ81" s="289"/>
      <c r="AS81" s="242"/>
      <c r="AT81" s="290"/>
      <c r="AU81" s="290"/>
      <c r="AV81" s="89"/>
      <c r="AW81" s="290"/>
      <c r="AX81" s="290"/>
      <c r="AY81" s="242"/>
      <c r="AZ81" s="291"/>
      <c r="BA81" s="291"/>
      <c r="BD81" s="292"/>
      <c r="BE81" s="242"/>
      <c r="BF81" s="291"/>
      <c r="BG81" s="291"/>
      <c r="BI81" s="291"/>
      <c r="BJ81" s="291"/>
      <c r="BK81" s="289"/>
      <c r="BM81" s="242"/>
      <c r="BN81" s="290"/>
      <c r="BO81" s="290"/>
      <c r="BP81" s="89"/>
      <c r="BQ81" s="290"/>
      <c r="BR81" s="290"/>
      <c r="BS81" s="298"/>
      <c r="BT81" s="291"/>
      <c r="BU81" s="291"/>
      <c r="BX81" s="292"/>
      <c r="BY81" s="242"/>
      <c r="BZ81" s="291"/>
      <c r="CA81" s="291"/>
      <c r="CC81" s="291"/>
      <c r="CD81" s="291"/>
      <c r="CE81" s="242"/>
      <c r="CG81" s="242"/>
      <c r="CH81" s="290"/>
      <c r="CI81" s="290"/>
      <c r="CJ81" s="89"/>
      <c r="CK81" s="290"/>
      <c r="CL81" s="290"/>
      <c r="CM81" s="242"/>
      <c r="CN81" s="291"/>
      <c r="CO81" s="291"/>
      <c r="CR81" s="292"/>
      <c r="CS81" s="242"/>
      <c r="CT81" s="291"/>
      <c r="CU81" s="291"/>
      <c r="CW81" s="291"/>
      <c r="CX81" s="291"/>
      <c r="CY81" s="289"/>
      <c r="DA81" s="242"/>
      <c r="DB81" s="290"/>
      <c r="DC81" s="290"/>
      <c r="DD81" s="89"/>
      <c r="DE81" s="290"/>
      <c r="DF81" s="290"/>
      <c r="DG81" s="242"/>
      <c r="DH81" s="291"/>
      <c r="DI81" s="291"/>
      <c r="DL81" s="292"/>
      <c r="DM81" s="242"/>
      <c r="DN81" s="291"/>
      <c r="DO81" s="291"/>
      <c r="DQ81" s="291"/>
      <c r="DR81" s="291"/>
      <c r="DS81" s="289"/>
      <c r="DU81" s="242"/>
      <c r="DV81" s="290"/>
      <c r="DW81" s="290"/>
      <c r="DX81" s="89"/>
      <c r="DY81" s="290"/>
      <c r="DZ81" s="290"/>
      <c r="EA81" s="242"/>
      <c r="EC81" s="299"/>
      <c r="EF81" s="292"/>
      <c r="EG81" s="242"/>
      <c r="EH81" s="291"/>
      <c r="EI81" s="291"/>
      <c r="EK81" s="291"/>
      <c r="EL81" s="291"/>
      <c r="EM81" s="289"/>
      <c r="EO81" s="242"/>
      <c r="EP81" s="290"/>
      <c r="EQ81" s="290"/>
      <c r="ER81" s="89"/>
      <c r="ES81" s="290"/>
      <c r="ET81" s="290"/>
      <c r="EU81" s="242"/>
      <c r="EV81" s="291"/>
      <c r="EW81" s="291"/>
      <c r="EZ81" s="292"/>
      <c r="FA81" s="242"/>
      <c r="FB81" s="291"/>
      <c r="FC81" s="291"/>
      <c r="FE81" s="291"/>
      <c r="FF81" s="291"/>
      <c r="FG81" s="289"/>
      <c r="FI81" s="242"/>
      <c r="FJ81" s="290"/>
      <c r="FK81" s="290"/>
      <c r="FL81" s="89"/>
      <c r="FM81" s="290"/>
      <c r="FN81" s="290"/>
      <c r="FO81" s="242"/>
      <c r="FP81" s="291"/>
      <c r="FQ81" s="291"/>
      <c r="FT81" s="292"/>
      <c r="FU81" s="242"/>
      <c r="FV81" s="291"/>
      <c r="FW81" s="291"/>
      <c r="FY81" s="291"/>
      <c r="FZ81" s="291"/>
      <c r="GA81" s="289"/>
      <c r="GI81" s="309"/>
      <c r="GN81" s="292"/>
      <c r="GU81" s="289"/>
      <c r="HC81" s="309"/>
      <c r="HH81" s="292"/>
      <c r="HO81" s="289"/>
      <c r="HW81" s="309"/>
      <c r="IB81" s="292"/>
      <c r="II81" s="289"/>
      <c r="IQ81" s="309"/>
      <c r="IV81" s="292"/>
    </row>
    <row r="82" spans="1:256" s="275" customFormat="1" ht="13.5" customHeight="1">
      <c r="A82" s="260"/>
      <c r="B82" s="89"/>
      <c r="C82" s="289"/>
      <c r="E82" s="242"/>
      <c r="F82" s="290"/>
      <c r="G82" s="291"/>
      <c r="H82" s="89"/>
      <c r="I82" s="290"/>
      <c r="J82" s="291"/>
      <c r="K82" s="242"/>
      <c r="L82" s="291"/>
      <c r="M82" s="291"/>
      <c r="P82" s="292"/>
      <c r="Q82" s="242"/>
      <c r="R82" s="291"/>
      <c r="S82" s="291"/>
      <c r="U82" s="291"/>
      <c r="V82" s="291"/>
      <c r="W82" s="289"/>
      <c r="Y82" s="242"/>
      <c r="Z82" s="290"/>
      <c r="AA82" s="290"/>
      <c r="AB82" s="89"/>
      <c r="AC82" s="290"/>
      <c r="AD82" s="290"/>
      <c r="AE82" s="242"/>
      <c r="AF82" s="291"/>
      <c r="AG82" s="291"/>
      <c r="AJ82" s="292"/>
      <c r="AK82" s="242"/>
      <c r="AM82" s="291"/>
      <c r="AO82" s="291"/>
      <c r="AP82" s="291"/>
      <c r="AQ82" s="289"/>
      <c r="AS82" s="242"/>
      <c r="AT82" s="290"/>
      <c r="AU82" s="290"/>
      <c r="AV82" s="89"/>
      <c r="AW82" s="290"/>
      <c r="AX82" s="290"/>
      <c r="AY82" s="242"/>
      <c r="AZ82" s="291"/>
      <c r="BA82" s="291"/>
      <c r="BD82" s="292"/>
      <c r="BE82" s="242"/>
      <c r="BF82" s="291"/>
      <c r="BG82" s="291"/>
      <c r="BI82" s="291"/>
      <c r="BJ82" s="291"/>
      <c r="BK82" s="289"/>
      <c r="BM82" s="242"/>
      <c r="BN82" s="290"/>
      <c r="BO82" s="290"/>
      <c r="BP82" s="89"/>
      <c r="BQ82" s="290"/>
      <c r="BR82" s="290"/>
      <c r="BS82" s="298"/>
      <c r="BT82" s="291"/>
      <c r="BU82" s="291"/>
      <c r="BX82" s="292"/>
      <c r="BY82" s="242"/>
      <c r="BZ82" s="291"/>
      <c r="CA82" s="291"/>
      <c r="CC82" s="291"/>
      <c r="CD82" s="291"/>
      <c r="CE82" s="242"/>
      <c r="CG82" s="242"/>
      <c r="CH82" s="290"/>
      <c r="CI82" s="290"/>
      <c r="CJ82" s="89"/>
      <c r="CK82" s="290"/>
      <c r="CL82" s="290"/>
      <c r="CM82" s="242"/>
      <c r="CN82" s="291"/>
      <c r="CO82" s="291"/>
      <c r="CR82" s="292"/>
      <c r="CS82" s="242"/>
      <c r="CT82" s="291"/>
      <c r="CU82" s="291"/>
      <c r="CW82" s="291"/>
      <c r="CX82" s="291"/>
      <c r="CY82" s="289"/>
      <c r="DA82" s="242"/>
      <c r="DB82" s="290"/>
      <c r="DC82" s="290"/>
      <c r="DD82" s="89"/>
      <c r="DE82" s="290"/>
      <c r="DF82" s="290"/>
      <c r="DG82" s="242"/>
      <c r="DH82" s="291"/>
      <c r="DI82" s="291"/>
      <c r="DL82" s="292"/>
      <c r="DM82" s="242"/>
      <c r="DN82" s="291"/>
      <c r="DO82" s="291"/>
      <c r="DQ82" s="291"/>
      <c r="DR82" s="291"/>
      <c r="DS82" s="289"/>
      <c r="DU82" s="242"/>
      <c r="DV82" s="290"/>
      <c r="DW82" s="290"/>
      <c r="DX82" s="89"/>
      <c r="DY82" s="290"/>
      <c r="DZ82" s="290"/>
      <c r="EA82" s="242"/>
      <c r="EC82" s="299"/>
      <c r="EF82" s="292"/>
      <c r="EG82" s="242"/>
      <c r="EH82" s="291"/>
      <c r="EI82" s="291"/>
      <c r="EK82" s="291"/>
      <c r="EL82" s="291"/>
      <c r="EM82" s="289"/>
      <c r="EO82" s="242"/>
      <c r="EP82" s="290"/>
      <c r="EQ82" s="290"/>
      <c r="ER82" s="89"/>
      <c r="ES82" s="290"/>
      <c r="ET82" s="290"/>
      <c r="EU82" s="242"/>
      <c r="EV82" s="291"/>
      <c r="EW82" s="291"/>
      <c r="EZ82" s="292"/>
      <c r="FA82" s="242"/>
      <c r="FB82" s="291"/>
      <c r="FC82" s="291"/>
      <c r="FE82" s="291"/>
      <c r="FF82" s="291"/>
      <c r="FG82" s="289"/>
      <c r="FI82" s="242"/>
      <c r="FJ82" s="290"/>
      <c r="FK82" s="290"/>
      <c r="FL82" s="89"/>
      <c r="FM82" s="290"/>
      <c r="FN82" s="290"/>
      <c r="FO82" s="242"/>
      <c r="FP82" s="291"/>
      <c r="FQ82" s="291"/>
      <c r="FT82" s="292"/>
      <c r="FU82" s="242"/>
      <c r="FV82" s="291"/>
      <c r="FW82" s="291"/>
      <c r="FY82" s="291"/>
      <c r="FZ82" s="291"/>
      <c r="GA82" s="289"/>
      <c r="GI82" s="309"/>
      <c r="GN82" s="292"/>
      <c r="GU82" s="289"/>
      <c r="HC82" s="309"/>
      <c r="HH82" s="292"/>
      <c r="HO82" s="289"/>
      <c r="HW82" s="309"/>
      <c r="IB82" s="292"/>
      <c r="II82" s="289"/>
      <c r="IQ82" s="309"/>
      <c r="IV82" s="292"/>
    </row>
    <row r="83" spans="1:256" s="275" customFormat="1" ht="13.5" customHeight="1">
      <c r="A83" s="260"/>
      <c r="B83" s="89"/>
      <c r="C83" s="289"/>
      <c r="E83" s="242"/>
      <c r="F83" s="290"/>
      <c r="G83" s="291"/>
      <c r="H83" s="89"/>
      <c r="I83" s="290"/>
      <c r="J83" s="291"/>
      <c r="K83" s="242"/>
      <c r="L83" s="291"/>
      <c r="M83" s="291"/>
      <c r="P83" s="292"/>
      <c r="Q83" s="242"/>
      <c r="R83" s="291"/>
      <c r="S83" s="291"/>
      <c r="U83" s="291"/>
      <c r="V83" s="291"/>
      <c r="W83" s="289"/>
      <c r="Y83" s="242"/>
      <c r="Z83" s="290"/>
      <c r="AA83" s="290"/>
      <c r="AB83" s="89"/>
      <c r="AC83" s="290"/>
      <c r="AD83" s="290"/>
      <c r="AE83" s="242"/>
      <c r="AF83" s="291"/>
      <c r="AG83" s="291"/>
      <c r="AJ83" s="292"/>
      <c r="AK83" s="242"/>
      <c r="AM83" s="291"/>
      <c r="AO83" s="291"/>
      <c r="AP83" s="291"/>
      <c r="AQ83" s="289"/>
      <c r="AS83" s="242"/>
      <c r="AT83" s="290"/>
      <c r="AU83" s="290"/>
      <c r="AV83" s="89"/>
      <c r="AW83" s="290"/>
      <c r="AX83" s="290"/>
      <c r="AY83" s="242"/>
      <c r="AZ83" s="291"/>
      <c r="BA83" s="291"/>
      <c r="BD83" s="292"/>
      <c r="BE83" s="242"/>
      <c r="BF83" s="291"/>
      <c r="BG83" s="291"/>
      <c r="BI83" s="291"/>
      <c r="BJ83" s="291"/>
      <c r="BK83" s="289"/>
      <c r="BM83" s="242"/>
      <c r="BN83" s="290"/>
      <c r="BO83" s="290"/>
      <c r="BP83" s="89"/>
      <c r="BQ83" s="290"/>
      <c r="BR83" s="290"/>
      <c r="BS83" s="298"/>
      <c r="BT83" s="291"/>
      <c r="BU83" s="291"/>
      <c r="BX83" s="292"/>
      <c r="BY83" s="242"/>
      <c r="BZ83" s="291"/>
      <c r="CA83" s="291"/>
      <c r="CC83" s="291"/>
      <c r="CD83" s="291"/>
      <c r="CE83" s="242"/>
      <c r="CG83" s="242"/>
      <c r="CH83" s="290"/>
      <c r="CI83" s="290"/>
      <c r="CJ83" s="89"/>
      <c r="CK83" s="290"/>
      <c r="CL83" s="290"/>
      <c r="CM83" s="242"/>
      <c r="CN83" s="291"/>
      <c r="CO83" s="291"/>
      <c r="CR83" s="292"/>
      <c r="CS83" s="242"/>
      <c r="CT83" s="291"/>
      <c r="CU83" s="291"/>
      <c r="CW83" s="291"/>
      <c r="CX83" s="291"/>
      <c r="CY83" s="289"/>
      <c r="DA83" s="242"/>
      <c r="DB83" s="290"/>
      <c r="DC83" s="290"/>
      <c r="DD83" s="89"/>
      <c r="DE83" s="290"/>
      <c r="DF83" s="290"/>
      <c r="DG83" s="242"/>
      <c r="DH83" s="291"/>
      <c r="DI83" s="291"/>
      <c r="DL83" s="292"/>
      <c r="DM83" s="242"/>
      <c r="DN83" s="291"/>
      <c r="DO83" s="291"/>
      <c r="DQ83" s="291"/>
      <c r="DR83" s="291"/>
      <c r="DS83" s="289"/>
      <c r="DU83" s="242"/>
      <c r="DV83" s="290"/>
      <c r="DW83" s="290"/>
      <c r="DX83" s="89"/>
      <c r="DY83" s="290"/>
      <c r="DZ83" s="290"/>
      <c r="EA83" s="242"/>
      <c r="EC83" s="299"/>
      <c r="EF83" s="292"/>
      <c r="EG83" s="242"/>
      <c r="EH83" s="291"/>
      <c r="EI83" s="291"/>
      <c r="EK83" s="291"/>
      <c r="EL83" s="291"/>
      <c r="EM83" s="289"/>
      <c r="EO83" s="242"/>
      <c r="EP83" s="290"/>
      <c r="EQ83" s="290"/>
      <c r="ER83" s="89"/>
      <c r="ES83" s="290"/>
      <c r="ET83" s="290"/>
      <c r="EU83" s="242"/>
      <c r="EV83" s="291"/>
      <c r="EW83" s="291"/>
      <c r="EZ83" s="292"/>
      <c r="FA83" s="242"/>
      <c r="FB83" s="291"/>
      <c r="FC83" s="291"/>
      <c r="FE83" s="291"/>
      <c r="FF83" s="291"/>
      <c r="FG83" s="289"/>
      <c r="FI83" s="242"/>
      <c r="FJ83" s="290"/>
      <c r="FK83" s="290"/>
      <c r="FL83" s="89"/>
      <c r="FM83" s="290"/>
      <c r="FN83" s="290"/>
      <c r="FO83" s="242"/>
      <c r="FP83" s="291"/>
      <c r="FQ83" s="291"/>
      <c r="FT83" s="292"/>
      <c r="FU83" s="242"/>
      <c r="FV83" s="291"/>
      <c r="FW83" s="291"/>
      <c r="FY83" s="291"/>
      <c r="FZ83" s="291"/>
      <c r="GA83" s="289"/>
      <c r="GI83" s="309"/>
      <c r="GN83" s="292"/>
      <c r="GU83" s="289"/>
      <c r="HC83" s="309"/>
      <c r="HH83" s="292"/>
      <c r="HO83" s="289"/>
      <c r="HW83" s="309"/>
      <c r="IB83" s="292"/>
      <c r="II83" s="289"/>
      <c r="IQ83" s="309"/>
      <c r="IV83" s="292"/>
    </row>
    <row r="84" spans="1:256" s="275" customFormat="1" ht="13.5" customHeight="1">
      <c r="A84" s="260"/>
      <c r="B84" s="89"/>
      <c r="C84" s="289"/>
      <c r="E84" s="242"/>
      <c r="F84" s="290"/>
      <c r="G84" s="291"/>
      <c r="H84" s="89"/>
      <c r="I84" s="290"/>
      <c r="J84" s="291"/>
      <c r="K84" s="242"/>
      <c r="L84" s="291"/>
      <c r="M84" s="291"/>
      <c r="P84" s="292"/>
      <c r="Q84" s="242"/>
      <c r="R84" s="291"/>
      <c r="S84" s="291"/>
      <c r="U84" s="291"/>
      <c r="V84" s="291"/>
      <c r="W84" s="289"/>
      <c r="Y84" s="242"/>
      <c r="Z84" s="290"/>
      <c r="AA84" s="290"/>
      <c r="AB84" s="89"/>
      <c r="AC84" s="290"/>
      <c r="AD84" s="290"/>
      <c r="AE84" s="242"/>
      <c r="AF84" s="291"/>
      <c r="AG84" s="291"/>
      <c r="AJ84" s="292"/>
      <c r="AK84" s="242"/>
      <c r="AM84" s="291"/>
      <c r="AO84" s="291"/>
      <c r="AP84" s="291"/>
      <c r="AQ84" s="289"/>
      <c r="AS84" s="242"/>
      <c r="AT84" s="290"/>
      <c r="AU84" s="290"/>
      <c r="AV84" s="89"/>
      <c r="AW84" s="290"/>
      <c r="AX84" s="290"/>
      <c r="AY84" s="242"/>
      <c r="AZ84" s="291"/>
      <c r="BA84" s="291"/>
      <c r="BD84" s="292"/>
      <c r="BE84" s="242"/>
      <c r="BF84" s="291"/>
      <c r="BG84" s="291"/>
      <c r="BI84" s="291"/>
      <c r="BJ84" s="291"/>
      <c r="BK84" s="289"/>
      <c r="BM84" s="242"/>
      <c r="BN84" s="290"/>
      <c r="BO84" s="290"/>
      <c r="BP84" s="89"/>
      <c r="BQ84" s="290"/>
      <c r="BR84" s="290"/>
      <c r="BS84" s="298"/>
      <c r="BT84" s="291"/>
      <c r="BU84" s="291"/>
      <c r="BX84" s="292"/>
      <c r="BY84" s="242"/>
      <c r="BZ84" s="291"/>
      <c r="CA84" s="291"/>
      <c r="CC84" s="291"/>
      <c r="CD84" s="291"/>
      <c r="CE84" s="242"/>
      <c r="CG84" s="242"/>
      <c r="CH84" s="290"/>
      <c r="CI84" s="290"/>
      <c r="CJ84" s="89"/>
      <c r="CK84" s="290"/>
      <c r="CL84" s="290"/>
      <c r="CM84" s="242"/>
      <c r="CN84" s="291"/>
      <c r="CO84" s="291"/>
      <c r="CR84" s="292"/>
      <c r="CS84" s="242"/>
      <c r="CT84" s="291"/>
      <c r="CU84" s="291"/>
      <c r="CW84" s="291"/>
      <c r="CX84" s="291"/>
      <c r="CY84" s="289"/>
      <c r="DA84" s="242"/>
      <c r="DB84" s="290"/>
      <c r="DC84" s="290"/>
      <c r="DD84" s="89"/>
      <c r="DE84" s="290"/>
      <c r="DF84" s="290"/>
      <c r="DG84" s="242"/>
      <c r="DH84" s="291"/>
      <c r="DI84" s="291"/>
      <c r="DL84" s="292"/>
      <c r="DM84" s="242"/>
      <c r="DN84" s="291"/>
      <c r="DO84" s="291"/>
      <c r="DQ84" s="291"/>
      <c r="DR84" s="291"/>
      <c r="DS84" s="289"/>
      <c r="DU84" s="242"/>
      <c r="DV84" s="290"/>
      <c r="DW84" s="290"/>
      <c r="DX84" s="89"/>
      <c r="DY84" s="290"/>
      <c r="DZ84" s="290"/>
      <c r="EA84" s="242"/>
      <c r="EC84" s="299"/>
      <c r="EF84" s="292"/>
      <c r="EG84" s="242"/>
      <c r="EH84" s="291"/>
      <c r="EI84" s="291"/>
      <c r="EK84" s="291"/>
      <c r="EL84" s="291"/>
      <c r="EM84" s="289"/>
      <c r="EO84" s="242"/>
      <c r="EP84" s="290"/>
      <c r="EQ84" s="290"/>
      <c r="ER84" s="89"/>
      <c r="ES84" s="290"/>
      <c r="ET84" s="290"/>
      <c r="EU84" s="242"/>
      <c r="EV84" s="291"/>
      <c r="EW84" s="291"/>
      <c r="EZ84" s="292"/>
      <c r="FA84" s="242"/>
      <c r="FB84" s="291"/>
      <c r="FC84" s="291"/>
      <c r="FE84" s="291"/>
      <c r="FF84" s="291"/>
      <c r="FG84" s="289"/>
      <c r="FI84" s="242"/>
      <c r="FJ84" s="290"/>
      <c r="FK84" s="290"/>
      <c r="FL84" s="89"/>
      <c r="FM84" s="290"/>
      <c r="FN84" s="290"/>
      <c r="FO84" s="242"/>
      <c r="FP84" s="291"/>
      <c r="FQ84" s="291"/>
      <c r="FT84" s="292"/>
      <c r="FU84" s="242"/>
      <c r="FV84" s="291"/>
      <c r="FW84" s="291"/>
      <c r="FY84" s="291"/>
      <c r="FZ84" s="291"/>
      <c r="GA84" s="289"/>
      <c r="GI84" s="309"/>
      <c r="GN84" s="292"/>
      <c r="GU84" s="289"/>
      <c r="HC84" s="309"/>
      <c r="HH84" s="292"/>
      <c r="HO84" s="289"/>
      <c r="HW84" s="309"/>
      <c r="IB84" s="292"/>
      <c r="II84" s="289"/>
      <c r="IQ84" s="309"/>
      <c r="IV84" s="292"/>
    </row>
    <row r="85" spans="1:256" s="275" customFormat="1" ht="13.5" customHeight="1">
      <c r="A85" s="260"/>
      <c r="B85" s="89"/>
      <c r="C85" s="289"/>
      <c r="E85" s="242"/>
      <c r="F85" s="290"/>
      <c r="G85" s="291"/>
      <c r="H85" s="89"/>
      <c r="I85" s="290"/>
      <c r="J85" s="291"/>
      <c r="K85" s="242"/>
      <c r="L85" s="291"/>
      <c r="M85" s="291"/>
      <c r="P85" s="292"/>
      <c r="Q85" s="242"/>
      <c r="R85" s="291"/>
      <c r="S85" s="291"/>
      <c r="U85" s="291"/>
      <c r="V85" s="291"/>
      <c r="W85" s="289"/>
      <c r="Y85" s="242"/>
      <c r="Z85" s="290"/>
      <c r="AA85" s="290"/>
      <c r="AB85" s="89"/>
      <c r="AC85" s="290"/>
      <c r="AD85" s="290"/>
      <c r="AE85" s="242"/>
      <c r="AF85" s="291"/>
      <c r="AG85" s="291"/>
      <c r="AJ85" s="292"/>
      <c r="AK85" s="242"/>
      <c r="AM85" s="291"/>
      <c r="AO85" s="291"/>
      <c r="AP85" s="291"/>
      <c r="AQ85" s="289"/>
      <c r="AS85" s="242"/>
      <c r="AT85" s="290"/>
      <c r="AU85" s="290"/>
      <c r="AV85" s="89"/>
      <c r="AW85" s="290"/>
      <c r="AX85" s="290"/>
      <c r="AY85" s="242"/>
      <c r="AZ85" s="291"/>
      <c r="BA85" s="291"/>
      <c r="BD85" s="292"/>
      <c r="BE85" s="242"/>
      <c r="BF85" s="291"/>
      <c r="BG85" s="291"/>
      <c r="BI85" s="291"/>
      <c r="BJ85" s="291"/>
      <c r="BK85" s="289"/>
      <c r="BM85" s="242"/>
      <c r="BN85" s="290"/>
      <c r="BO85" s="290"/>
      <c r="BP85" s="89"/>
      <c r="BQ85" s="290"/>
      <c r="BR85" s="290"/>
      <c r="BS85" s="298"/>
      <c r="BT85" s="291"/>
      <c r="BU85" s="291"/>
      <c r="BX85" s="292"/>
      <c r="BY85" s="242"/>
      <c r="BZ85" s="291"/>
      <c r="CA85" s="291"/>
      <c r="CC85" s="291"/>
      <c r="CD85" s="291"/>
      <c r="CE85" s="242"/>
      <c r="CG85" s="242"/>
      <c r="CH85" s="290"/>
      <c r="CI85" s="290"/>
      <c r="CJ85" s="89"/>
      <c r="CK85" s="290"/>
      <c r="CL85" s="290"/>
      <c r="CM85" s="242"/>
      <c r="CN85" s="291"/>
      <c r="CO85" s="291"/>
      <c r="CR85" s="292"/>
      <c r="CS85" s="242"/>
      <c r="CT85" s="291"/>
      <c r="CU85" s="291"/>
      <c r="CW85" s="291"/>
      <c r="CX85" s="291"/>
      <c r="CY85" s="289"/>
      <c r="DA85" s="242"/>
      <c r="DB85" s="290"/>
      <c r="DC85" s="290"/>
      <c r="DD85" s="89"/>
      <c r="DE85" s="290"/>
      <c r="DF85" s="290"/>
      <c r="DG85" s="242"/>
      <c r="DH85" s="291"/>
      <c r="DI85" s="291"/>
      <c r="DL85" s="292"/>
      <c r="DM85" s="242"/>
      <c r="DN85" s="291"/>
      <c r="DO85" s="291"/>
      <c r="DQ85" s="291"/>
      <c r="DR85" s="291"/>
      <c r="DS85" s="289"/>
      <c r="DU85" s="242"/>
      <c r="DV85" s="290"/>
      <c r="DW85" s="290"/>
      <c r="DX85" s="89"/>
      <c r="DY85" s="290"/>
      <c r="DZ85" s="290"/>
      <c r="EA85" s="242"/>
      <c r="EC85" s="299"/>
      <c r="EF85" s="292"/>
      <c r="EG85" s="242"/>
      <c r="EH85" s="291"/>
      <c r="EI85" s="291"/>
      <c r="EK85" s="291"/>
      <c r="EL85" s="291"/>
      <c r="EM85" s="289"/>
      <c r="EO85" s="242"/>
      <c r="EP85" s="290"/>
      <c r="EQ85" s="290"/>
      <c r="ER85" s="89"/>
      <c r="ES85" s="290"/>
      <c r="ET85" s="290"/>
      <c r="EU85" s="242"/>
      <c r="EV85" s="291"/>
      <c r="EW85" s="291"/>
      <c r="EZ85" s="292"/>
      <c r="FA85" s="242"/>
      <c r="FB85" s="291"/>
      <c r="FC85" s="291"/>
      <c r="FE85" s="291"/>
      <c r="FF85" s="291"/>
      <c r="FG85" s="289"/>
      <c r="FI85" s="242"/>
      <c r="FJ85" s="290"/>
      <c r="FK85" s="290"/>
      <c r="FL85" s="89"/>
      <c r="FM85" s="290"/>
      <c r="FN85" s="290"/>
      <c r="FO85" s="242"/>
      <c r="FP85" s="291"/>
      <c r="FQ85" s="291"/>
      <c r="FT85" s="292"/>
      <c r="FU85" s="242"/>
      <c r="FV85" s="291"/>
      <c r="FW85" s="291"/>
      <c r="FY85" s="291"/>
      <c r="FZ85" s="291"/>
      <c r="GA85" s="289"/>
      <c r="GI85" s="309"/>
      <c r="GN85" s="292"/>
      <c r="GU85" s="289"/>
      <c r="HC85" s="309"/>
      <c r="HH85" s="292"/>
      <c r="HO85" s="289"/>
      <c r="HW85" s="309"/>
      <c r="IB85" s="292"/>
      <c r="II85" s="289"/>
      <c r="IQ85" s="309"/>
      <c r="IV85" s="292"/>
    </row>
    <row r="86" spans="1:256" s="275" customFormat="1" ht="13.5" customHeight="1">
      <c r="A86" s="260"/>
      <c r="B86" s="89"/>
      <c r="C86" s="289"/>
      <c r="E86" s="242"/>
      <c r="F86" s="290"/>
      <c r="G86" s="291"/>
      <c r="H86" s="89"/>
      <c r="I86" s="290"/>
      <c r="J86" s="291"/>
      <c r="K86" s="242"/>
      <c r="L86" s="291"/>
      <c r="M86" s="291"/>
      <c r="P86" s="292"/>
      <c r="Q86" s="242"/>
      <c r="R86" s="291"/>
      <c r="S86" s="291"/>
      <c r="U86" s="291"/>
      <c r="V86" s="291"/>
      <c r="W86" s="289"/>
      <c r="Y86" s="242"/>
      <c r="Z86" s="290"/>
      <c r="AA86" s="290"/>
      <c r="AB86" s="89"/>
      <c r="AC86" s="290"/>
      <c r="AD86" s="290"/>
      <c r="AE86" s="242"/>
      <c r="AF86" s="291"/>
      <c r="AG86" s="291"/>
      <c r="AJ86" s="292"/>
      <c r="AK86" s="242"/>
      <c r="AM86" s="291"/>
      <c r="AO86" s="291"/>
      <c r="AP86" s="291"/>
      <c r="AQ86" s="289"/>
      <c r="AS86" s="242"/>
      <c r="AT86" s="290"/>
      <c r="AU86" s="290"/>
      <c r="AV86" s="89"/>
      <c r="AW86" s="290"/>
      <c r="AX86" s="290"/>
      <c r="AY86" s="242"/>
      <c r="AZ86" s="291"/>
      <c r="BA86" s="291"/>
      <c r="BD86" s="292"/>
      <c r="BE86" s="242"/>
      <c r="BF86" s="291"/>
      <c r="BG86" s="291"/>
      <c r="BI86" s="291"/>
      <c r="BJ86" s="291"/>
      <c r="BK86" s="289"/>
      <c r="BM86" s="242"/>
      <c r="BN86" s="290"/>
      <c r="BO86" s="290"/>
      <c r="BP86" s="89"/>
      <c r="BQ86" s="290"/>
      <c r="BR86" s="290"/>
      <c r="BS86" s="298"/>
      <c r="BT86" s="291"/>
      <c r="BU86" s="291"/>
      <c r="BX86" s="292"/>
      <c r="BY86" s="242"/>
      <c r="BZ86" s="291"/>
      <c r="CA86" s="291"/>
      <c r="CC86" s="291"/>
      <c r="CD86" s="291"/>
      <c r="CE86" s="242"/>
      <c r="CG86" s="242"/>
      <c r="CH86" s="290"/>
      <c r="CI86" s="290"/>
      <c r="CJ86" s="89"/>
      <c r="CK86" s="290"/>
      <c r="CL86" s="290"/>
      <c r="CM86" s="242"/>
      <c r="CN86" s="291"/>
      <c r="CO86" s="291"/>
      <c r="CR86" s="292"/>
      <c r="CS86" s="242"/>
      <c r="CT86" s="291"/>
      <c r="CU86" s="291"/>
      <c r="CW86" s="291"/>
      <c r="CX86" s="291"/>
      <c r="CY86" s="289"/>
      <c r="DA86" s="242"/>
      <c r="DB86" s="290"/>
      <c r="DC86" s="290"/>
      <c r="DD86" s="89"/>
      <c r="DE86" s="290"/>
      <c r="DF86" s="290"/>
      <c r="DG86" s="242"/>
      <c r="DH86" s="291"/>
      <c r="DI86" s="291"/>
      <c r="DL86" s="292"/>
      <c r="DM86" s="242"/>
      <c r="DN86" s="291"/>
      <c r="DO86" s="291"/>
      <c r="DQ86" s="291"/>
      <c r="DR86" s="291"/>
      <c r="DS86" s="289"/>
      <c r="DU86" s="242"/>
      <c r="DV86" s="290"/>
      <c r="DW86" s="290"/>
      <c r="DX86" s="89"/>
      <c r="DY86" s="290"/>
      <c r="DZ86" s="290"/>
      <c r="EA86" s="242"/>
      <c r="EC86" s="299"/>
      <c r="EF86" s="292"/>
      <c r="EG86" s="242"/>
      <c r="EH86" s="291"/>
      <c r="EI86" s="291"/>
      <c r="EK86" s="291"/>
      <c r="EL86" s="291"/>
      <c r="EM86" s="289"/>
      <c r="EO86" s="242"/>
      <c r="EP86" s="290"/>
      <c r="EQ86" s="290"/>
      <c r="ER86" s="89"/>
      <c r="ES86" s="290"/>
      <c r="ET86" s="290"/>
      <c r="EU86" s="242"/>
      <c r="EV86" s="291"/>
      <c r="EW86" s="291"/>
      <c r="EZ86" s="292"/>
      <c r="FA86" s="242"/>
      <c r="FB86" s="291"/>
      <c r="FC86" s="291"/>
      <c r="FE86" s="291"/>
      <c r="FF86" s="291"/>
      <c r="FG86" s="289"/>
      <c r="FI86" s="242"/>
      <c r="FJ86" s="290"/>
      <c r="FK86" s="290"/>
      <c r="FL86" s="89"/>
      <c r="FM86" s="290"/>
      <c r="FN86" s="290"/>
      <c r="FO86" s="242"/>
      <c r="FP86" s="291"/>
      <c r="FQ86" s="291"/>
      <c r="FT86" s="292"/>
      <c r="FU86" s="242"/>
      <c r="FV86" s="291"/>
      <c r="FW86" s="291"/>
      <c r="FY86" s="291"/>
      <c r="FZ86" s="291"/>
      <c r="GA86" s="289"/>
      <c r="GI86" s="309"/>
      <c r="GN86" s="292"/>
      <c r="GU86" s="289"/>
      <c r="HC86" s="309"/>
      <c r="HH86" s="292"/>
      <c r="HO86" s="289"/>
      <c r="HW86" s="309"/>
      <c r="IB86" s="292"/>
      <c r="II86" s="289"/>
      <c r="IQ86" s="309"/>
      <c r="IV86" s="292"/>
    </row>
    <row r="87" spans="1:256" s="275" customFormat="1" ht="13.5" customHeight="1">
      <c r="A87" s="260"/>
      <c r="B87" s="89"/>
      <c r="C87" s="289"/>
      <c r="E87" s="242"/>
      <c r="F87" s="290"/>
      <c r="G87" s="291"/>
      <c r="H87" s="89"/>
      <c r="I87" s="290"/>
      <c r="J87" s="291"/>
      <c r="K87" s="242"/>
      <c r="L87" s="291"/>
      <c r="M87" s="291"/>
      <c r="P87" s="292"/>
      <c r="Q87" s="242"/>
      <c r="R87" s="291"/>
      <c r="S87" s="291"/>
      <c r="U87" s="291"/>
      <c r="V87" s="291"/>
      <c r="W87" s="289"/>
      <c r="Y87" s="242"/>
      <c r="Z87" s="290"/>
      <c r="AA87" s="290"/>
      <c r="AB87" s="89"/>
      <c r="AC87" s="290"/>
      <c r="AD87" s="290"/>
      <c r="AE87" s="242"/>
      <c r="AF87" s="291"/>
      <c r="AG87" s="291"/>
      <c r="AJ87" s="292"/>
      <c r="AK87" s="242"/>
      <c r="AM87" s="291"/>
      <c r="AO87" s="291"/>
      <c r="AP87" s="291"/>
      <c r="AQ87" s="289"/>
      <c r="AS87" s="242"/>
      <c r="AT87" s="290"/>
      <c r="AU87" s="290"/>
      <c r="AV87" s="89"/>
      <c r="AW87" s="290"/>
      <c r="AX87" s="290"/>
      <c r="AY87" s="242"/>
      <c r="AZ87" s="291"/>
      <c r="BA87" s="291"/>
      <c r="BD87" s="292"/>
      <c r="BE87" s="242"/>
      <c r="BF87" s="291"/>
      <c r="BG87" s="291"/>
      <c r="BI87" s="291"/>
      <c r="BJ87" s="291"/>
      <c r="BK87" s="289"/>
      <c r="BM87" s="242"/>
      <c r="BN87" s="290"/>
      <c r="BO87" s="290"/>
      <c r="BP87" s="89"/>
      <c r="BQ87" s="290"/>
      <c r="BR87" s="290"/>
      <c r="BS87" s="298"/>
      <c r="BT87" s="291"/>
      <c r="BU87" s="291"/>
      <c r="BX87" s="292"/>
      <c r="BY87" s="242"/>
      <c r="BZ87" s="291"/>
      <c r="CA87" s="291"/>
      <c r="CC87" s="291"/>
      <c r="CD87" s="291"/>
      <c r="CE87" s="242"/>
      <c r="CG87" s="242"/>
      <c r="CH87" s="290"/>
      <c r="CI87" s="290"/>
      <c r="CJ87" s="89"/>
      <c r="CK87" s="290"/>
      <c r="CL87" s="290"/>
      <c r="CM87" s="242"/>
      <c r="CN87" s="291"/>
      <c r="CO87" s="291"/>
      <c r="CR87" s="292"/>
      <c r="CS87" s="242"/>
      <c r="CT87" s="291"/>
      <c r="CU87" s="291"/>
      <c r="CW87" s="291"/>
      <c r="CX87" s="291"/>
      <c r="CY87" s="289"/>
      <c r="DA87" s="242"/>
      <c r="DB87" s="290"/>
      <c r="DC87" s="290"/>
      <c r="DD87" s="89"/>
      <c r="DE87" s="290"/>
      <c r="DF87" s="290"/>
      <c r="DG87" s="242"/>
      <c r="DH87" s="291"/>
      <c r="DI87" s="291"/>
      <c r="DL87" s="292"/>
      <c r="DM87" s="242"/>
      <c r="DN87" s="291"/>
      <c r="DO87" s="291"/>
      <c r="DQ87" s="291"/>
      <c r="DR87" s="291"/>
      <c r="DS87" s="289"/>
      <c r="DU87" s="242"/>
      <c r="DV87" s="290"/>
      <c r="DW87" s="290"/>
      <c r="DX87" s="89"/>
      <c r="DY87" s="290"/>
      <c r="DZ87" s="290"/>
      <c r="EA87" s="242"/>
      <c r="EC87" s="299"/>
      <c r="EF87" s="292"/>
      <c r="EG87" s="242"/>
      <c r="EH87" s="291"/>
      <c r="EI87" s="291"/>
      <c r="EK87" s="291"/>
      <c r="EL87" s="291"/>
      <c r="EM87" s="289"/>
      <c r="EO87" s="242"/>
      <c r="EP87" s="290"/>
      <c r="EQ87" s="290"/>
      <c r="ER87" s="89"/>
      <c r="ES87" s="290"/>
      <c r="ET87" s="290"/>
      <c r="EU87" s="242"/>
      <c r="EV87" s="291"/>
      <c r="EW87" s="291"/>
      <c r="EZ87" s="292"/>
      <c r="FA87" s="242"/>
      <c r="FB87" s="291"/>
      <c r="FC87" s="291"/>
      <c r="FE87" s="291"/>
      <c r="FF87" s="291"/>
      <c r="FG87" s="289"/>
      <c r="FI87" s="242"/>
      <c r="FJ87" s="290"/>
      <c r="FK87" s="290"/>
      <c r="FL87" s="89"/>
      <c r="FM87" s="290"/>
      <c r="FN87" s="290"/>
      <c r="FO87" s="242"/>
      <c r="FP87" s="291"/>
      <c r="FQ87" s="291"/>
      <c r="FT87" s="292"/>
      <c r="FU87" s="242"/>
      <c r="FV87" s="291"/>
      <c r="FW87" s="291"/>
      <c r="FY87" s="291"/>
      <c r="FZ87" s="291"/>
      <c r="GA87" s="289"/>
      <c r="GI87" s="309"/>
      <c r="GN87" s="292"/>
      <c r="GU87" s="289"/>
      <c r="HC87" s="309"/>
      <c r="HH87" s="292"/>
      <c r="HO87" s="289"/>
      <c r="HW87" s="309"/>
      <c r="IB87" s="292"/>
      <c r="II87" s="289"/>
      <c r="IQ87" s="309"/>
      <c r="IV87" s="292"/>
    </row>
    <row r="88" spans="1:256" s="275" customFormat="1" ht="13.5" customHeight="1">
      <c r="A88" s="260"/>
      <c r="B88" s="89"/>
      <c r="C88" s="289"/>
      <c r="E88" s="242"/>
      <c r="F88" s="290"/>
      <c r="G88" s="291"/>
      <c r="H88" s="89"/>
      <c r="I88" s="290"/>
      <c r="J88" s="291"/>
      <c r="K88" s="242"/>
      <c r="L88" s="291"/>
      <c r="M88" s="291"/>
      <c r="P88" s="292"/>
      <c r="Q88" s="242"/>
      <c r="R88" s="291"/>
      <c r="S88" s="291"/>
      <c r="U88" s="291"/>
      <c r="V88" s="291"/>
      <c r="W88" s="289"/>
      <c r="Y88" s="242"/>
      <c r="Z88" s="290"/>
      <c r="AA88" s="290"/>
      <c r="AB88" s="89"/>
      <c r="AC88" s="290"/>
      <c r="AD88" s="290"/>
      <c r="AE88" s="242"/>
      <c r="AF88" s="291"/>
      <c r="AG88" s="291"/>
      <c r="AJ88" s="292"/>
      <c r="AK88" s="242"/>
      <c r="AM88" s="291"/>
      <c r="AO88" s="291"/>
      <c r="AP88" s="291"/>
      <c r="AQ88" s="289"/>
      <c r="AS88" s="242"/>
      <c r="AT88" s="290"/>
      <c r="AU88" s="290"/>
      <c r="AV88" s="89"/>
      <c r="AW88" s="290"/>
      <c r="AX88" s="290"/>
      <c r="AY88" s="242"/>
      <c r="AZ88" s="291"/>
      <c r="BA88" s="291"/>
      <c r="BD88" s="292"/>
      <c r="BE88" s="242"/>
      <c r="BF88" s="291"/>
      <c r="BG88" s="291"/>
      <c r="BI88" s="291"/>
      <c r="BJ88" s="291"/>
      <c r="BK88" s="289"/>
      <c r="BM88" s="242"/>
      <c r="BN88" s="290"/>
      <c r="BO88" s="290"/>
      <c r="BP88" s="89"/>
      <c r="BQ88" s="290"/>
      <c r="BR88" s="290"/>
      <c r="BS88" s="298"/>
      <c r="BT88" s="291"/>
      <c r="BU88" s="291"/>
      <c r="BX88" s="292"/>
      <c r="BY88" s="242"/>
      <c r="BZ88" s="291"/>
      <c r="CA88" s="291"/>
      <c r="CC88" s="291"/>
      <c r="CD88" s="291"/>
      <c r="CE88" s="242"/>
      <c r="CG88" s="242"/>
      <c r="CH88" s="290"/>
      <c r="CI88" s="290"/>
      <c r="CJ88" s="89"/>
      <c r="CK88" s="290"/>
      <c r="CL88" s="290"/>
      <c r="CM88" s="242"/>
      <c r="CN88" s="291"/>
      <c r="CO88" s="291"/>
      <c r="CR88" s="292"/>
      <c r="CS88" s="242"/>
      <c r="CT88" s="291"/>
      <c r="CU88" s="291"/>
      <c r="CW88" s="291"/>
      <c r="CX88" s="291"/>
      <c r="CY88" s="289"/>
      <c r="DA88" s="242"/>
      <c r="DB88" s="290"/>
      <c r="DC88" s="290"/>
      <c r="DD88" s="89"/>
      <c r="DE88" s="290"/>
      <c r="DF88" s="290"/>
      <c r="DG88" s="242"/>
      <c r="DH88" s="291"/>
      <c r="DI88" s="291"/>
      <c r="DL88" s="292"/>
      <c r="DM88" s="242"/>
      <c r="DN88" s="291"/>
      <c r="DO88" s="291"/>
      <c r="DQ88" s="291"/>
      <c r="DR88" s="291"/>
      <c r="DS88" s="289"/>
      <c r="DU88" s="242"/>
      <c r="DV88" s="290"/>
      <c r="DW88" s="290"/>
      <c r="DX88" s="89"/>
      <c r="DY88" s="290"/>
      <c r="DZ88" s="290"/>
      <c r="EA88" s="242"/>
      <c r="EC88" s="299"/>
      <c r="EF88" s="292"/>
      <c r="EG88" s="242"/>
      <c r="EH88" s="291"/>
      <c r="EI88" s="291"/>
      <c r="EK88" s="291"/>
      <c r="EL88" s="291"/>
      <c r="EM88" s="289"/>
      <c r="EO88" s="242"/>
      <c r="EP88" s="290"/>
      <c r="EQ88" s="290"/>
      <c r="ER88" s="89"/>
      <c r="ES88" s="290"/>
      <c r="ET88" s="290"/>
      <c r="EU88" s="242"/>
      <c r="EV88" s="291"/>
      <c r="EW88" s="291"/>
      <c r="EZ88" s="292"/>
      <c r="FA88" s="242"/>
      <c r="FB88" s="291"/>
      <c r="FC88" s="291"/>
      <c r="FE88" s="291"/>
      <c r="FF88" s="291"/>
      <c r="FG88" s="289"/>
      <c r="FI88" s="242"/>
      <c r="FJ88" s="290"/>
      <c r="FK88" s="290"/>
      <c r="FL88" s="89"/>
      <c r="FM88" s="290"/>
      <c r="FN88" s="290"/>
      <c r="FO88" s="242"/>
      <c r="FP88" s="291"/>
      <c r="FQ88" s="291"/>
      <c r="FT88" s="292"/>
      <c r="FU88" s="242"/>
      <c r="FV88" s="291"/>
      <c r="FW88" s="291"/>
      <c r="FY88" s="291"/>
      <c r="FZ88" s="291"/>
      <c r="GA88" s="289"/>
      <c r="GI88" s="309"/>
      <c r="GN88" s="292"/>
      <c r="GU88" s="289"/>
      <c r="HC88" s="309"/>
      <c r="HH88" s="292"/>
      <c r="HO88" s="289"/>
      <c r="HW88" s="309"/>
      <c r="IB88" s="292"/>
      <c r="II88" s="289"/>
      <c r="IQ88" s="309"/>
      <c r="IV88" s="292"/>
    </row>
    <row r="89" spans="1:256" s="275" customFormat="1" ht="13.5" customHeight="1">
      <c r="A89" s="260"/>
      <c r="B89" s="89"/>
      <c r="C89" s="289"/>
      <c r="E89" s="242"/>
      <c r="F89" s="290"/>
      <c r="G89" s="291"/>
      <c r="H89" s="89"/>
      <c r="I89" s="290"/>
      <c r="J89" s="291"/>
      <c r="K89" s="242"/>
      <c r="L89" s="291"/>
      <c r="M89" s="291"/>
      <c r="P89" s="292"/>
      <c r="Q89" s="242"/>
      <c r="R89" s="291"/>
      <c r="S89" s="291"/>
      <c r="U89" s="291"/>
      <c r="V89" s="291"/>
      <c r="W89" s="289"/>
      <c r="Y89" s="242"/>
      <c r="Z89" s="290"/>
      <c r="AA89" s="290"/>
      <c r="AB89" s="89"/>
      <c r="AC89" s="290"/>
      <c r="AD89" s="290"/>
      <c r="AE89" s="242"/>
      <c r="AF89" s="291"/>
      <c r="AG89" s="291"/>
      <c r="AJ89" s="292"/>
      <c r="AK89" s="242"/>
      <c r="AM89" s="291"/>
      <c r="AO89" s="291"/>
      <c r="AP89" s="291"/>
      <c r="AQ89" s="289"/>
      <c r="AS89" s="242"/>
      <c r="AT89" s="290"/>
      <c r="AU89" s="290"/>
      <c r="AV89" s="89"/>
      <c r="AW89" s="290"/>
      <c r="AX89" s="290"/>
      <c r="AY89" s="242"/>
      <c r="AZ89" s="291"/>
      <c r="BA89" s="291"/>
      <c r="BD89" s="292"/>
      <c r="BE89" s="242"/>
      <c r="BF89" s="291"/>
      <c r="BG89" s="291"/>
      <c r="BI89" s="291"/>
      <c r="BJ89" s="291"/>
      <c r="BK89" s="289"/>
      <c r="BM89" s="242"/>
      <c r="BN89" s="290"/>
      <c r="BO89" s="290"/>
      <c r="BP89" s="89"/>
      <c r="BQ89" s="290"/>
      <c r="BR89" s="290"/>
      <c r="BS89" s="298"/>
      <c r="BT89" s="291"/>
      <c r="BU89" s="291"/>
      <c r="BX89" s="292"/>
      <c r="BY89" s="242"/>
      <c r="BZ89" s="291"/>
      <c r="CA89" s="291"/>
      <c r="CC89" s="291"/>
      <c r="CD89" s="291"/>
      <c r="CE89" s="242"/>
      <c r="CG89" s="242"/>
      <c r="CH89" s="290"/>
      <c r="CI89" s="290"/>
      <c r="CJ89" s="89"/>
      <c r="CK89" s="290"/>
      <c r="CL89" s="290"/>
      <c r="CM89" s="242"/>
      <c r="CN89" s="291"/>
      <c r="CO89" s="291"/>
      <c r="CR89" s="292"/>
      <c r="CS89" s="242"/>
      <c r="CT89" s="291"/>
      <c r="CU89" s="291"/>
      <c r="CW89" s="291"/>
      <c r="CX89" s="291"/>
      <c r="CY89" s="289"/>
      <c r="DA89" s="242"/>
      <c r="DB89" s="290"/>
      <c r="DC89" s="290"/>
      <c r="DD89" s="89"/>
      <c r="DE89" s="290"/>
      <c r="DF89" s="290"/>
      <c r="DG89" s="242"/>
      <c r="DH89" s="291"/>
      <c r="DI89" s="291"/>
      <c r="DL89" s="292"/>
      <c r="DM89" s="242"/>
      <c r="DN89" s="291"/>
      <c r="DO89" s="291"/>
      <c r="DQ89" s="291"/>
      <c r="DR89" s="291"/>
      <c r="DS89" s="289"/>
      <c r="DU89" s="242"/>
      <c r="DV89" s="290"/>
      <c r="DW89" s="290"/>
      <c r="DX89" s="89"/>
      <c r="DY89" s="290"/>
      <c r="DZ89" s="290"/>
      <c r="EA89" s="242"/>
      <c r="EC89" s="299"/>
      <c r="EF89" s="292"/>
      <c r="EG89" s="242"/>
      <c r="EH89" s="291"/>
      <c r="EI89" s="291"/>
      <c r="EK89" s="291"/>
      <c r="EL89" s="291"/>
      <c r="EM89" s="289"/>
      <c r="EO89" s="242"/>
      <c r="EP89" s="290"/>
      <c r="EQ89" s="290"/>
      <c r="ER89" s="89"/>
      <c r="ES89" s="290"/>
      <c r="ET89" s="290"/>
      <c r="EU89" s="242"/>
      <c r="EV89" s="291"/>
      <c r="EW89" s="291"/>
      <c r="EZ89" s="292"/>
      <c r="FA89" s="242"/>
      <c r="FB89" s="291"/>
      <c r="FC89" s="291"/>
      <c r="FE89" s="291"/>
      <c r="FF89" s="291"/>
      <c r="FG89" s="289"/>
      <c r="FI89" s="242"/>
      <c r="FJ89" s="290"/>
      <c r="FK89" s="290"/>
      <c r="FL89" s="89"/>
      <c r="FM89" s="290"/>
      <c r="FN89" s="290"/>
      <c r="FO89" s="242"/>
      <c r="FP89" s="291"/>
      <c r="FQ89" s="291"/>
      <c r="FT89" s="292"/>
      <c r="FU89" s="242"/>
      <c r="FV89" s="291"/>
      <c r="FW89" s="291"/>
      <c r="FY89" s="291"/>
      <c r="FZ89" s="291"/>
      <c r="GA89" s="289"/>
      <c r="GI89" s="309"/>
      <c r="GN89" s="292"/>
      <c r="GU89" s="289"/>
      <c r="HC89" s="309"/>
      <c r="HH89" s="292"/>
      <c r="HO89" s="289"/>
      <c r="HW89" s="309"/>
      <c r="IB89" s="292"/>
      <c r="II89" s="289"/>
      <c r="IQ89" s="309"/>
      <c r="IV89" s="292"/>
    </row>
    <row r="90" spans="1:256" s="275" customFormat="1" ht="13.5" customHeight="1">
      <c r="A90" s="260"/>
      <c r="B90" s="89"/>
      <c r="C90" s="289"/>
      <c r="E90" s="242"/>
      <c r="F90" s="290"/>
      <c r="G90" s="291"/>
      <c r="H90" s="89"/>
      <c r="I90" s="290"/>
      <c r="J90" s="291"/>
      <c r="K90" s="242"/>
      <c r="L90" s="291"/>
      <c r="M90" s="291"/>
      <c r="P90" s="292"/>
      <c r="Q90" s="242"/>
      <c r="R90" s="291"/>
      <c r="S90" s="291"/>
      <c r="U90" s="291"/>
      <c r="V90" s="291"/>
      <c r="W90" s="289"/>
      <c r="Y90" s="242"/>
      <c r="Z90" s="290"/>
      <c r="AA90" s="290"/>
      <c r="AB90" s="89"/>
      <c r="AC90" s="290"/>
      <c r="AD90" s="290"/>
      <c r="AE90" s="242"/>
      <c r="AF90" s="291"/>
      <c r="AG90" s="291"/>
      <c r="AJ90" s="292"/>
      <c r="AK90" s="242"/>
      <c r="AM90" s="291"/>
      <c r="AO90" s="291"/>
      <c r="AP90" s="291"/>
      <c r="AQ90" s="289"/>
      <c r="AS90" s="242"/>
      <c r="AT90" s="290"/>
      <c r="AU90" s="290"/>
      <c r="AV90" s="89"/>
      <c r="AW90" s="290"/>
      <c r="AX90" s="290"/>
      <c r="AY90" s="242"/>
      <c r="AZ90" s="291"/>
      <c r="BA90" s="291"/>
      <c r="BD90" s="292"/>
      <c r="BE90" s="242"/>
      <c r="BF90" s="291"/>
      <c r="BG90" s="291"/>
      <c r="BI90" s="291"/>
      <c r="BJ90" s="291"/>
      <c r="BK90" s="289"/>
      <c r="BM90" s="242"/>
      <c r="BN90" s="290"/>
      <c r="BO90" s="290"/>
      <c r="BP90" s="89"/>
      <c r="BQ90" s="290"/>
      <c r="BR90" s="290"/>
      <c r="BS90" s="298"/>
      <c r="BT90" s="291"/>
      <c r="BU90" s="291"/>
      <c r="BX90" s="292"/>
      <c r="BY90" s="242"/>
      <c r="BZ90" s="291"/>
      <c r="CA90" s="291"/>
      <c r="CC90" s="291"/>
      <c r="CD90" s="291"/>
      <c r="CE90" s="242"/>
      <c r="CG90" s="242"/>
      <c r="CH90" s="290"/>
      <c r="CI90" s="290"/>
      <c r="CJ90" s="89"/>
      <c r="CK90" s="290"/>
      <c r="CL90" s="290"/>
      <c r="CM90" s="242"/>
      <c r="CN90" s="291"/>
      <c r="CO90" s="291"/>
      <c r="CR90" s="292"/>
      <c r="CS90" s="242"/>
      <c r="CT90" s="291"/>
      <c r="CU90" s="291"/>
      <c r="CW90" s="291"/>
      <c r="CX90" s="291"/>
      <c r="CY90" s="289"/>
      <c r="DA90" s="242"/>
      <c r="DB90" s="290"/>
      <c r="DC90" s="290"/>
      <c r="DD90" s="89"/>
      <c r="DE90" s="290"/>
      <c r="DF90" s="290"/>
      <c r="DG90" s="242"/>
      <c r="DH90" s="291"/>
      <c r="DI90" s="291"/>
      <c r="DL90" s="292"/>
      <c r="DM90" s="242"/>
      <c r="DN90" s="291"/>
      <c r="DO90" s="291"/>
      <c r="DQ90" s="291"/>
      <c r="DR90" s="291"/>
      <c r="DS90" s="289"/>
      <c r="DU90" s="242"/>
      <c r="DV90" s="290"/>
      <c r="DW90" s="290"/>
      <c r="DX90" s="89"/>
      <c r="DY90" s="290"/>
      <c r="DZ90" s="290"/>
      <c r="EA90" s="242"/>
      <c r="EC90" s="299"/>
      <c r="EF90" s="292"/>
      <c r="EG90" s="242"/>
      <c r="EH90" s="291"/>
      <c r="EI90" s="291"/>
      <c r="EK90" s="291"/>
      <c r="EL90" s="291"/>
      <c r="EM90" s="289"/>
      <c r="EO90" s="242"/>
      <c r="EP90" s="290"/>
      <c r="EQ90" s="290"/>
      <c r="ER90" s="89"/>
      <c r="ES90" s="290"/>
      <c r="ET90" s="290"/>
      <c r="EU90" s="242"/>
      <c r="EV90" s="291"/>
      <c r="EW90" s="291"/>
      <c r="EZ90" s="292"/>
      <c r="FA90" s="242"/>
      <c r="FB90" s="291"/>
      <c r="FC90" s="291"/>
      <c r="FE90" s="291"/>
      <c r="FF90" s="291"/>
      <c r="FG90" s="289"/>
      <c r="FI90" s="242"/>
      <c r="FJ90" s="290"/>
      <c r="FK90" s="290"/>
      <c r="FL90" s="89"/>
      <c r="FM90" s="290"/>
      <c r="FN90" s="290"/>
      <c r="FO90" s="242"/>
      <c r="FP90" s="291"/>
      <c r="FQ90" s="291"/>
      <c r="FT90" s="292"/>
      <c r="FU90" s="242"/>
      <c r="FV90" s="291"/>
      <c r="FW90" s="291"/>
      <c r="FY90" s="291"/>
      <c r="FZ90" s="291"/>
      <c r="GA90" s="289"/>
      <c r="GI90" s="309"/>
      <c r="GN90" s="292"/>
      <c r="GU90" s="289"/>
      <c r="HC90" s="309"/>
      <c r="HH90" s="292"/>
      <c r="HO90" s="289"/>
      <c r="HW90" s="309"/>
      <c r="IB90" s="292"/>
      <c r="II90" s="289"/>
      <c r="IQ90" s="309"/>
      <c r="IV90" s="292"/>
    </row>
    <row r="91" spans="1:256" s="275" customFormat="1" ht="13.5" customHeight="1">
      <c r="A91" s="260"/>
      <c r="B91" s="89"/>
      <c r="C91" s="289"/>
      <c r="E91" s="242"/>
      <c r="F91" s="290"/>
      <c r="G91" s="291"/>
      <c r="H91" s="89"/>
      <c r="I91" s="290"/>
      <c r="J91" s="291"/>
      <c r="K91" s="242"/>
      <c r="L91" s="291"/>
      <c r="M91" s="291"/>
      <c r="P91" s="292"/>
      <c r="Q91" s="242"/>
      <c r="R91" s="291"/>
      <c r="S91" s="291"/>
      <c r="U91" s="291"/>
      <c r="V91" s="291"/>
      <c r="W91" s="289"/>
      <c r="Y91" s="242"/>
      <c r="Z91" s="290"/>
      <c r="AA91" s="290"/>
      <c r="AB91" s="89"/>
      <c r="AC91" s="290"/>
      <c r="AD91" s="290"/>
      <c r="AE91" s="242"/>
      <c r="AF91" s="291"/>
      <c r="AG91" s="291"/>
      <c r="AJ91" s="292"/>
      <c r="AK91" s="242"/>
      <c r="AM91" s="291"/>
      <c r="AO91" s="291"/>
      <c r="AP91" s="291"/>
      <c r="AQ91" s="289"/>
      <c r="AS91" s="242"/>
      <c r="AT91" s="290"/>
      <c r="AU91" s="290"/>
      <c r="AV91" s="89"/>
      <c r="AW91" s="290"/>
      <c r="AX91" s="290"/>
      <c r="AY91" s="242"/>
      <c r="AZ91" s="291"/>
      <c r="BA91" s="291"/>
      <c r="BD91" s="292"/>
      <c r="BE91" s="242"/>
      <c r="BF91" s="291"/>
      <c r="BG91" s="291"/>
      <c r="BI91" s="291"/>
      <c r="BJ91" s="291"/>
      <c r="BK91" s="289"/>
      <c r="BM91" s="242"/>
      <c r="BN91" s="290"/>
      <c r="BO91" s="290"/>
      <c r="BP91" s="89"/>
      <c r="BQ91" s="290"/>
      <c r="BR91" s="290"/>
      <c r="BS91" s="298"/>
      <c r="BT91" s="291"/>
      <c r="BU91" s="291"/>
      <c r="BX91" s="292"/>
      <c r="BY91" s="242"/>
      <c r="BZ91" s="291"/>
      <c r="CA91" s="291"/>
      <c r="CC91" s="291"/>
      <c r="CD91" s="291"/>
      <c r="CE91" s="242"/>
      <c r="CG91" s="242"/>
      <c r="CH91" s="290"/>
      <c r="CI91" s="290"/>
      <c r="CJ91" s="89"/>
      <c r="CK91" s="290"/>
      <c r="CL91" s="290"/>
      <c r="CM91" s="242"/>
      <c r="CN91" s="291"/>
      <c r="CO91" s="291"/>
      <c r="CR91" s="292"/>
      <c r="CS91" s="242"/>
      <c r="CT91" s="291"/>
      <c r="CU91" s="291"/>
      <c r="CW91" s="291"/>
      <c r="CX91" s="291"/>
      <c r="CY91" s="289"/>
      <c r="DA91" s="242"/>
      <c r="DB91" s="290"/>
      <c r="DC91" s="290"/>
      <c r="DD91" s="89"/>
      <c r="DE91" s="290"/>
      <c r="DF91" s="290"/>
      <c r="DG91" s="242"/>
      <c r="DH91" s="291"/>
      <c r="DI91" s="291"/>
      <c r="DL91" s="292"/>
      <c r="DM91" s="242"/>
      <c r="DN91" s="291"/>
      <c r="DO91" s="291"/>
      <c r="DQ91" s="291"/>
      <c r="DR91" s="291"/>
      <c r="DS91" s="289"/>
      <c r="DU91" s="242"/>
      <c r="DV91" s="290"/>
      <c r="DW91" s="290"/>
      <c r="DX91" s="89"/>
      <c r="DY91" s="290"/>
      <c r="DZ91" s="290"/>
      <c r="EA91" s="242"/>
      <c r="EC91" s="299"/>
      <c r="EF91" s="292"/>
      <c r="EG91" s="242"/>
      <c r="EH91" s="291"/>
      <c r="EI91" s="291"/>
      <c r="EK91" s="291"/>
      <c r="EL91" s="291"/>
      <c r="EM91" s="289"/>
      <c r="EO91" s="242"/>
      <c r="EP91" s="290"/>
      <c r="EQ91" s="290"/>
      <c r="ER91" s="89"/>
      <c r="ES91" s="290"/>
      <c r="ET91" s="290"/>
      <c r="EU91" s="242"/>
      <c r="EV91" s="291"/>
      <c r="EW91" s="291"/>
      <c r="EZ91" s="292"/>
      <c r="FA91" s="242"/>
      <c r="FB91" s="291"/>
      <c r="FC91" s="291"/>
      <c r="FE91" s="291"/>
      <c r="FF91" s="291"/>
      <c r="FG91" s="289"/>
      <c r="FI91" s="242"/>
      <c r="FJ91" s="290"/>
      <c r="FK91" s="290"/>
      <c r="FL91" s="89"/>
      <c r="FM91" s="290"/>
      <c r="FN91" s="290"/>
      <c r="FO91" s="242"/>
      <c r="FP91" s="291"/>
      <c r="FQ91" s="291"/>
      <c r="FT91" s="292"/>
      <c r="FU91" s="242"/>
      <c r="FV91" s="291"/>
      <c r="FW91" s="291"/>
      <c r="FY91" s="291"/>
      <c r="FZ91" s="291"/>
      <c r="GA91" s="289"/>
      <c r="GI91" s="309"/>
      <c r="GN91" s="292"/>
      <c r="GU91" s="289"/>
      <c r="HC91" s="309"/>
      <c r="HH91" s="292"/>
      <c r="HO91" s="289"/>
      <c r="HW91" s="309"/>
      <c r="IB91" s="292"/>
      <c r="II91" s="289"/>
      <c r="IQ91" s="309"/>
      <c r="IV91" s="292"/>
    </row>
    <row r="92" spans="1:256" s="275" customFormat="1" ht="13.5" customHeight="1">
      <c r="A92" s="260"/>
      <c r="B92" s="89"/>
      <c r="C92" s="289"/>
      <c r="E92" s="242"/>
      <c r="F92" s="290"/>
      <c r="G92" s="291"/>
      <c r="H92" s="89"/>
      <c r="I92" s="290"/>
      <c r="J92" s="291"/>
      <c r="K92" s="242"/>
      <c r="L92" s="291"/>
      <c r="M92" s="291"/>
      <c r="P92" s="292"/>
      <c r="Q92" s="242"/>
      <c r="R92" s="291"/>
      <c r="S92" s="291"/>
      <c r="U92" s="291"/>
      <c r="V92" s="291"/>
      <c r="W92" s="289"/>
      <c r="Y92" s="242"/>
      <c r="Z92" s="290"/>
      <c r="AA92" s="290"/>
      <c r="AB92" s="89"/>
      <c r="AC92" s="290"/>
      <c r="AD92" s="290"/>
      <c r="AE92" s="242"/>
      <c r="AF92" s="291"/>
      <c r="AG92" s="291"/>
      <c r="AJ92" s="292"/>
      <c r="AK92" s="242"/>
      <c r="AM92" s="291"/>
      <c r="AO92" s="291"/>
      <c r="AP92" s="291"/>
      <c r="AQ92" s="289"/>
      <c r="AS92" s="242"/>
      <c r="AT92" s="290"/>
      <c r="AU92" s="290"/>
      <c r="AV92" s="89"/>
      <c r="AW92" s="290"/>
      <c r="AX92" s="290"/>
      <c r="AY92" s="242"/>
      <c r="AZ92" s="291"/>
      <c r="BA92" s="291"/>
      <c r="BD92" s="292"/>
      <c r="BE92" s="242"/>
      <c r="BF92" s="291"/>
      <c r="BG92" s="291"/>
      <c r="BI92" s="291"/>
      <c r="BJ92" s="291"/>
      <c r="BK92" s="289"/>
      <c r="BM92" s="242"/>
      <c r="BN92" s="290"/>
      <c r="BO92" s="290"/>
      <c r="BP92" s="89"/>
      <c r="BQ92" s="290"/>
      <c r="BR92" s="290"/>
      <c r="BS92" s="298"/>
      <c r="BT92" s="291"/>
      <c r="BU92" s="291"/>
      <c r="BX92" s="292"/>
      <c r="BY92" s="242"/>
      <c r="BZ92" s="291"/>
      <c r="CA92" s="291"/>
      <c r="CC92" s="291"/>
      <c r="CD92" s="291"/>
      <c r="CE92" s="242"/>
      <c r="CG92" s="242"/>
      <c r="CH92" s="290"/>
      <c r="CI92" s="290"/>
      <c r="CJ92" s="89"/>
      <c r="CK92" s="290"/>
      <c r="CL92" s="290"/>
      <c r="CM92" s="242"/>
      <c r="CN92" s="291"/>
      <c r="CO92" s="291"/>
      <c r="CR92" s="292"/>
      <c r="CS92" s="242"/>
      <c r="CT92" s="291"/>
      <c r="CU92" s="291"/>
      <c r="CW92" s="291"/>
      <c r="CX92" s="291"/>
      <c r="CY92" s="289"/>
      <c r="DA92" s="242"/>
      <c r="DB92" s="290"/>
      <c r="DC92" s="290"/>
      <c r="DD92" s="89"/>
      <c r="DE92" s="290"/>
      <c r="DF92" s="290"/>
      <c r="DG92" s="242"/>
      <c r="DH92" s="291"/>
      <c r="DI92" s="291"/>
      <c r="DL92" s="292"/>
      <c r="DM92" s="242"/>
      <c r="DN92" s="291"/>
      <c r="DO92" s="291"/>
      <c r="DQ92" s="291"/>
      <c r="DR92" s="291"/>
      <c r="DS92" s="289"/>
      <c r="DU92" s="242"/>
      <c r="DV92" s="290"/>
      <c r="DW92" s="290"/>
      <c r="DX92" s="89"/>
      <c r="DY92" s="290"/>
      <c r="DZ92" s="290"/>
      <c r="EA92" s="242"/>
      <c r="EC92" s="299"/>
      <c r="EF92" s="292"/>
      <c r="EG92" s="242"/>
      <c r="EH92" s="291"/>
      <c r="EI92" s="291"/>
      <c r="EK92" s="291"/>
      <c r="EL92" s="291"/>
      <c r="EM92" s="289"/>
      <c r="EO92" s="242"/>
      <c r="EP92" s="290"/>
      <c r="EQ92" s="290"/>
      <c r="ER92" s="89"/>
      <c r="ES92" s="290"/>
      <c r="ET92" s="290"/>
      <c r="EU92" s="242"/>
      <c r="EV92" s="291"/>
      <c r="EW92" s="291"/>
      <c r="EZ92" s="292"/>
      <c r="FA92" s="242"/>
      <c r="FB92" s="291"/>
      <c r="FC92" s="291"/>
      <c r="FE92" s="291"/>
      <c r="FF92" s="291"/>
      <c r="FG92" s="289"/>
      <c r="FI92" s="242"/>
      <c r="FJ92" s="290"/>
      <c r="FK92" s="290"/>
      <c r="FL92" s="89"/>
      <c r="FM92" s="290"/>
      <c r="FN92" s="290"/>
      <c r="FO92" s="242"/>
      <c r="FP92" s="291"/>
      <c r="FQ92" s="291"/>
      <c r="FT92" s="292"/>
      <c r="FU92" s="242"/>
      <c r="FV92" s="291"/>
      <c r="FW92" s="291"/>
      <c r="FY92" s="291"/>
      <c r="FZ92" s="291"/>
      <c r="GA92" s="289"/>
      <c r="GI92" s="309"/>
      <c r="GN92" s="292"/>
      <c r="GU92" s="289"/>
      <c r="HC92" s="309"/>
      <c r="HH92" s="292"/>
      <c r="HO92" s="289"/>
      <c r="HW92" s="309"/>
      <c r="IB92" s="292"/>
      <c r="II92" s="289"/>
      <c r="IQ92" s="309"/>
      <c r="IV92" s="292"/>
    </row>
    <row r="93" spans="1:256" ht="13.5" customHeight="1">
      <c r="A93" s="260"/>
      <c r="C93" s="289"/>
      <c r="D93" s="275"/>
      <c r="E93" s="242"/>
      <c r="F93" s="290"/>
      <c r="G93" s="291"/>
      <c r="I93" s="290"/>
      <c r="J93" s="291"/>
      <c r="K93" s="242"/>
      <c r="L93" s="291"/>
      <c r="M93" s="291"/>
      <c r="N93" s="275"/>
      <c r="O93" s="275"/>
      <c r="P93" s="292"/>
      <c r="Q93" s="242"/>
      <c r="R93" s="291"/>
      <c r="S93" s="291"/>
      <c r="T93" s="275"/>
      <c r="U93" s="291"/>
      <c r="V93" s="291"/>
      <c r="W93" s="289"/>
      <c r="X93" s="275"/>
      <c r="Y93" s="242"/>
      <c r="Z93" s="290"/>
      <c r="AA93" s="290"/>
      <c r="AC93" s="290"/>
      <c r="AD93" s="290"/>
      <c r="AE93" s="242"/>
      <c r="AF93" s="291"/>
      <c r="AG93" s="291"/>
      <c r="AH93" s="275"/>
      <c r="AI93" s="275"/>
      <c r="AJ93" s="292"/>
      <c r="AK93" s="242"/>
      <c r="AL93" s="275"/>
      <c r="AM93" s="291"/>
      <c r="AN93" s="275"/>
      <c r="AO93" s="291"/>
      <c r="AP93" s="291"/>
      <c r="AQ93" s="289"/>
      <c r="AR93" s="275"/>
      <c r="AS93" s="242"/>
      <c r="AT93" s="290"/>
      <c r="AU93" s="290"/>
      <c r="AW93" s="290"/>
      <c r="AX93" s="290"/>
      <c r="AY93" s="242"/>
      <c r="AZ93" s="291"/>
      <c r="BA93" s="291"/>
      <c r="BB93" s="275"/>
      <c r="BC93" s="275"/>
      <c r="BD93" s="292"/>
      <c r="BE93" s="242"/>
      <c r="BF93" s="291"/>
      <c r="BG93" s="291"/>
      <c r="BH93" s="275"/>
      <c r="BI93" s="291"/>
      <c r="BJ93" s="291"/>
      <c r="BK93" s="289"/>
      <c r="BL93" s="275"/>
      <c r="BM93" s="242"/>
      <c r="BN93" s="290"/>
      <c r="BO93" s="290"/>
      <c r="BQ93" s="290"/>
      <c r="BR93" s="290"/>
      <c r="BS93" s="298"/>
      <c r="BT93" s="291"/>
      <c r="BU93" s="291"/>
      <c r="BV93" s="275"/>
      <c r="BW93" s="275"/>
      <c r="BX93" s="292"/>
      <c r="BY93" s="242"/>
      <c r="BZ93" s="291"/>
      <c r="CA93" s="291"/>
      <c r="CB93" s="275"/>
      <c r="CC93" s="291"/>
      <c r="CD93" s="291"/>
      <c r="CE93" s="242"/>
      <c r="CF93" s="275"/>
      <c r="CG93" s="242"/>
      <c r="CH93" s="290"/>
      <c r="CI93" s="290"/>
      <c r="CK93" s="290"/>
      <c r="CL93" s="290"/>
      <c r="CM93" s="242"/>
      <c r="CN93" s="291"/>
      <c r="CO93" s="291"/>
      <c r="CP93" s="275"/>
      <c r="CQ93" s="275"/>
      <c r="CR93" s="292"/>
      <c r="CS93" s="242"/>
      <c r="CT93" s="291"/>
      <c r="CU93" s="291"/>
      <c r="CV93" s="275"/>
      <c r="CW93" s="291"/>
      <c r="CX93" s="291"/>
      <c r="CY93" s="289"/>
      <c r="CZ93" s="275"/>
      <c r="DA93" s="242"/>
      <c r="DB93" s="290"/>
      <c r="DC93" s="290"/>
      <c r="DE93" s="290"/>
      <c r="DF93" s="290"/>
      <c r="DG93" s="242"/>
      <c r="DH93" s="291"/>
      <c r="DI93" s="291"/>
      <c r="DJ93" s="275"/>
      <c r="DK93" s="275"/>
      <c r="DL93" s="292"/>
      <c r="DM93" s="242"/>
      <c r="DN93" s="291"/>
      <c r="DO93" s="291"/>
      <c r="DP93" s="275"/>
      <c r="DQ93" s="291"/>
      <c r="DR93" s="291"/>
      <c r="DS93" s="289"/>
      <c r="DT93" s="275"/>
      <c r="DU93" s="242"/>
      <c r="DV93" s="290"/>
      <c r="DW93" s="290"/>
      <c r="DY93" s="290"/>
      <c r="DZ93" s="290"/>
      <c r="EA93" s="242"/>
      <c r="EB93" s="275"/>
      <c r="EC93" s="299"/>
      <c r="ED93" s="275"/>
      <c r="EE93" s="275"/>
      <c r="EF93" s="292"/>
      <c r="EG93" s="242"/>
      <c r="EH93" s="291"/>
      <c r="EI93" s="291"/>
      <c r="EJ93" s="275"/>
      <c r="EK93" s="291"/>
      <c r="EL93" s="291"/>
      <c r="EM93" s="289"/>
      <c r="EN93" s="275"/>
      <c r="EO93" s="242"/>
      <c r="EP93" s="290"/>
      <c r="EQ93" s="290"/>
      <c r="ES93" s="290"/>
      <c r="ET93" s="290"/>
      <c r="EU93" s="242"/>
      <c r="EV93" s="291"/>
      <c r="EW93" s="291"/>
      <c r="EX93" s="275"/>
      <c r="EY93" s="275"/>
      <c r="EZ93" s="292"/>
      <c r="FA93" s="242"/>
      <c r="FB93" s="291"/>
      <c r="FC93" s="291"/>
      <c r="FD93" s="275"/>
      <c r="FE93" s="291"/>
      <c r="FF93" s="291"/>
      <c r="FG93" s="289"/>
      <c r="FH93" s="275"/>
      <c r="FI93" s="242"/>
      <c r="FJ93" s="290"/>
      <c r="FK93" s="290"/>
      <c r="FM93" s="290"/>
      <c r="FN93" s="290"/>
      <c r="FO93" s="242"/>
      <c r="FP93" s="291"/>
      <c r="FQ93" s="291"/>
      <c r="FR93" s="275"/>
      <c r="FS93" s="275"/>
      <c r="FT93" s="292"/>
      <c r="FU93" s="242"/>
      <c r="FV93" s="291"/>
      <c r="FW93" s="291"/>
      <c r="FX93" s="275"/>
      <c r="FY93" s="291"/>
      <c r="FZ93" s="291"/>
      <c r="GA93" s="77"/>
      <c r="GI93" s="303"/>
      <c r="GN93" s="304"/>
      <c r="GU93" s="77"/>
      <c r="HC93" s="303"/>
      <c r="HH93" s="304"/>
      <c r="HO93" s="77"/>
      <c r="HW93" s="303"/>
      <c r="IB93" s="304"/>
      <c r="II93" s="77"/>
      <c r="IQ93" s="303"/>
      <c r="IV93" s="304"/>
    </row>
    <row r="94" spans="1:256" ht="13.5" customHeight="1">
      <c r="A94" s="260"/>
      <c r="C94" s="289"/>
      <c r="D94" s="275"/>
      <c r="E94" s="242"/>
      <c r="F94" s="290"/>
      <c r="G94" s="291"/>
      <c r="I94" s="290"/>
      <c r="J94" s="291"/>
      <c r="K94" s="242"/>
      <c r="L94" s="291"/>
      <c r="M94" s="291"/>
      <c r="N94" s="275"/>
      <c r="O94" s="275"/>
      <c r="P94" s="292"/>
      <c r="Q94" s="242"/>
      <c r="R94" s="291"/>
      <c r="S94" s="291"/>
      <c r="T94" s="275"/>
      <c r="U94" s="291"/>
      <c r="V94" s="291"/>
      <c r="W94" s="289"/>
      <c r="X94" s="275"/>
      <c r="Y94" s="242"/>
      <c r="Z94" s="290"/>
      <c r="AA94" s="290"/>
      <c r="AC94" s="290"/>
      <c r="AD94" s="290"/>
      <c r="AE94" s="242"/>
      <c r="AF94" s="291"/>
      <c r="AG94" s="291"/>
      <c r="AH94" s="275"/>
      <c r="AI94" s="275"/>
      <c r="AJ94" s="292"/>
      <c r="AK94" s="242"/>
      <c r="AL94" s="275"/>
      <c r="AM94" s="291"/>
      <c r="AN94" s="275"/>
      <c r="AO94" s="291"/>
      <c r="AP94" s="291"/>
      <c r="AQ94" s="289"/>
      <c r="AR94" s="275"/>
      <c r="AS94" s="242"/>
      <c r="AT94" s="290"/>
      <c r="AU94" s="290"/>
      <c r="AW94" s="290"/>
      <c r="AX94" s="290"/>
      <c r="AY94" s="242"/>
      <c r="AZ94" s="291"/>
      <c r="BA94" s="291"/>
      <c r="BB94" s="275"/>
      <c r="BC94" s="275"/>
      <c r="BD94" s="292"/>
      <c r="BE94" s="242"/>
      <c r="BF94" s="291"/>
      <c r="BG94" s="291"/>
      <c r="BH94" s="275"/>
      <c r="BI94" s="291"/>
      <c r="BJ94" s="291"/>
      <c r="BK94" s="289"/>
      <c r="BL94" s="275"/>
      <c r="BM94" s="242"/>
      <c r="BN94" s="290"/>
      <c r="BO94" s="290"/>
      <c r="BQ94" s="290"/>
      <c r="BR94" s="290"/>
      <c r="BS94" s="298"/>
      <c r="BT94" s="291"/>
      <c r="BU94" s="291"/>
      <c r="BV94" s="275"/>
      <c r="BW94" s="275"/>
      <c r="BX94" s="292"/>
      <c r="BY94" s="242"/>
      <c r="BZ94" s="291"/>
      <c r="CA94" s="291"/>
      <c r="CB94" s="275"/>
      <c r="CC94" s="291"/>
      <c r="CD94" s="291"/>
      <c r="CE94" s="242"/>
      <c r="CF94" s="275"/>
      <c r="CG94" s="242"/>
      <c r="CH94" s="290"/>
      <c r="CI94" s="290"/>
      <c r="CK94" s="290"/>
      <c r="CL94" s="290"/>
      <c r="CM94" s="242"/>
      <c r="CN94" s="291"/>
      <c r="CO94" s="291"/>
      <c r="CP94" s="275"/>
      <c r="CQ94" s="275"/>
      <c r="CR94" s="292"/>
      <c r="CS94" s="242"/>
      <c r="CT94" s="291"/>
      <c r="CU94" s="291"/>
      <c r="CV94" s="275"/>
      <c r="CW94" s="291"/>
      <c r="CX94" s="291"/>
      <c r="CY94" s="289"/>
      <c r="CZ94" s="275"/>
      <c r="DA94" s="242"/>
      <c r="DB94" s="290"/>
      <c r="DC94" s="290"/>
      <c r="DE94" s="290"/>
      <c r="DF94" s="290"/>
      <c r="DG94" s="242"/>
      <c r="DH94" s="291"/>
      <c r="DI94" s="291"/>
      <c r="DJ94" s="275"/>
      <c r="DK94" s="275"/>
      <c r="DL94" s="292"/>
      <c r="DM94" s="242"/>
      <c r="DN94" s="291"/>
      <c r="DO94" s="291"/>
      <c r="DP94" s="275"/>
      <c r="DQ94" s="291"/>
      <c r="DR94" s="291"/>
      <c r="DS94" s="289"/>
      <c r="DT94" s="275"/>
      <c r="DU94" s="242"/>
      <c r="DV94" s="290"/>
      <c r="DW94" s="290"/>
      <c r="DY94" s="290"/>
      <c r="DZ94" s="290"/>
      <c r="EA94" s="242"/>
      <c r="EB94" s="275"/>
      <c r="EC94" s="299"/>
      <c r="ED94" s="275"/>
      <c r="EE94" s="275"/>
      <c r="EF94" s="292"/>
      <c r="EG94" s="242"/>
      <c r="EH94" s="291"/>
      <c r="EI94" s="291"/>
      <c r="EJ94" s="275"/>
      <c r="EK94" s="291"/>
      <c r="EL94" s="291"/>
      <c r="EM94" s="289"/>
      <c r="EN94" s="275"/>
      <c r="EO94" s="242"/>
      <c r="EP94" s="290"/>
      <c r="EQ94" s="290"/>
      <c r="ES94" s="290"/>
      <c r="ET94" s="290"/>
      <c r="EU94" s="242"/>
      <c r="EV94" s="291"/>
      <c r="EW94" s="291"/>
      <c r="EX94" s="275"/>
      <c r="EY94" s="275"/>
      <c r="EZ94" s="292"/>
      <c r="FA94" s="242"/>
      <c r="FB94" s="291"/>
      <c r="FC94" s="291"/>
      <c r="FD94" s="275"/>
      <c r="FE94" s="291"/>
      <c r="FF94" s="291"/>
      <c r="FG94" s="289"/>
      <c r="FH94" s="275"/>
      <c r="FI94" s="242"/>
      <c r="FJ94" s="290"/>
      <c r="FK94" s="290"/>
      <c r="FM94" s="290"/>
      <c r="FN94" s="290"/>
      <c r="FO94" s="242"/>
      <c r="FP94" s="291"/>
      <c r="FQ94" s="291"/>
      <c r="FR94" s="275"/>
      <c r="FS94" s="275"/>
      <c r="FT94" s="292"/>
      <c r="FU94" s="242"/>
      <c r="FV94" s="291"/>
      <c r="FW94" s="291"/>
      <c r="FX94" s="275"/>
      <c r="FY94" s="291"/>
      <c r="FZ94" s="291"/>
      <c r="GA94" s="77"/>
      <c r="GI94" s="303"/>
      <c r="GN94" s="304"/>
      <c r="GU94" s="77"/>
      <c r="HC94" s="303"/>
      <c r="HH94" s="304"/>
      <c r="HO94" s="77"/>
      <c r="HW94" s="303"/>
      <c r="IB94" s="304"/>
      <c r="II94" s="77"/>
      <c r="IQ94" s="303"/>
      <c r="IV94" s="304"/>
    </row>
    <row r="95" spans="1:256" ht="13.5" customHeight="1">
      <c r="A95" s="260"/>
      <c r="C95" s="289"/>
      <c r="D95" s="275"/>
      <c r="E95" s="242"/>
      <c r="F95" s="290"/>
      <c r="G95" s="291"/>
      <c r="I95" s="290"/>
      <c r="J95" s="291"/>
      <c r="K95" s="242"/>
      <c r="L95" s="291"/>
      <c r="M95" s="291"/>
      <c r="N95" s="275"/>
      <c r="O95" s="275"/>
      <c r="P95" s="292"/>
      <c r="Q95" s="242"/>
      <c r="R95" s="291"/>
      <c r="S95" s="291"/>
      <c r="T95" s="275"/>
      <c r="U95" s="291"/>
      <c r="V95" s="291"/>
      <c r="W95" s="289"/>
      <c r="X95" s="275"/>
      <c r="Y95" s="242"/>
      <c r="Z95" s="290"/>
      <c r="AA95" s="290"/>
      <c r="AC95" s="290"/>
      <c r="AD95" s="290"/>
      <c r="AE95" s="242"/>
      <c r="AF95" s="291"/>
      <c r="AG95" s="291"/>
      <c r="AH95" s="275"/>
      <c r="AI95" s="275"/>
      <c r="AJ95" s="292"/>
      <c r="AK95" s="242"/>
      <c r="AL95" s="275"/>
      <c r="AM95" s="291"/>
      <c r="AN95" s="275"/>
      <c r="AO95" s="291"/>
      <c r="AP95" s="291"/>
      <c r="AQ95" s="289"/>
      <c r="AR95" s="275"/>
      <c r="AS95" s="242"/>
      <c r="AT95" s="290"/>
      <c r="AU95" s="290"/>
      <c r="AW95" s="290"/>
      <c r="AX95" s="290"/>
      <c r="AY95" s="242"/>
      <c r="AZ95" s="291"/>
      <c r="BA95" s="291"/>
      <c r="BB95" s="275"/>
      <c r="BC95" s="275"/>
      <c r="BD95" s="292"/>
      <c r="BE95" s="242"/>
      <c r="BF95" s="291"/>
      <c r="BG95" s="291"/>
      <c r="BH95" s="275"/>
      <c r="BI95" s="291"/>
      <c r="BJ95" s="291"/>
      <c r="BK95" s="289"/>
      <c r="BL95" s="275"/>
      <c r="BM95" s="242"/>
      <c r="BN95" s="290"/>
      <c r="BO95" s="290"/>
      <c r="BQ95" s="290"/>
      <c r="BR95" s="290"/>
      <c r="BS95" s="298"/>
      <c r="BT95" s="291"/>
      <c r="BU95" s="291"/>
      <c r="BV95" s="275"/>
      <c r="BW95" s="275"/>
      <c r="BX95" s="292"/>
      <c r="BY95" s="242"/>
      <c r="BZ95" s="291"/>
      <c r="CA95" s="291"/>
      <c r="CB95" s="275"/>
      <c r="CC95" s="291"/>
      <c r="CD95" s="291"/>
      <c r="CE95" s="242"/>
      <c r="CF95" s="275"/>
      <c r="CG95" s="242"/>
      <c r="CH95" s="290"/>
      <c r="CI95" s="290"/>
      <c r="CK95" s="290"/>
      <c r="CL95" s="290"/>
      <c r="CM95" s="242"/>
      <c r="CN95" s="291"/>
      <c r="CO95" s="291"/>
      <c r="CP95" s="275"/>
      <c r="CQ95" s="275"/>
      <c r="CR95" s="292"/>
      <c r="CS95" s="242"/>
      <c r="CT95" s="291"/>
      <c r="CU95" s="291"/>
      <c r="CV95" s="275"/>
      <c r="CW95" s="291"/>
      <c r="CX95" s="291"/>
      <c r="CY95" s="289"/>
      <c r="CZ95" s="275"/>
      <c r="DA95" s="242"/>
      <c r="DB95" s="290"/>
      <c r="DC95" s="290"/>
      <c r="DE95" s="290"/>
      <c r="DF95" s="290"/>
      <c r="DG95" s="242"/>
      <c r="DH95" s="291"/>
      <c r="DI95" s="291"/>
      <c r="DJ95" s="275"/>
      <c r="DK95" s="275"/>
      <c r="DL95" s="292"/>
      <c r="DM95" s="242"/>
      <c r="DN95" s="291"/>
      <c r="DO95" s="291"/>
      <c r="DP95" s="275"/>
      <c r="DQ95" s="291"/>
      <c r="DR95" s="291"/>
      <c r="DS95" s="289"/>
      <c r="DT95" s="275"/>
      <c r="DU95" s="242"/>
      <c r="DV95" s="290"/>
      <c r="DW95" s="290"/>
      <c r="DY95" s="290"/>
      <c r="DZ95" s="290"/>
      <c r="EA95" s="242"/>
      <c r="EB95" s="275"/>
      <c r="EC95" s="299"/>
      <c r="ED95" s="275"/>
      <c r="EE95" s="275"/>
      <c r="EF95" s="292"/>
      <c r="EG95" s="242"/>
      <c r="EH95" s="291"/>
      <c r="EI95" s="291"/>
      <c r="EJ95" s="275"/>
      <c r="EK95" s="291"/>
      <c r="EL95" s="291"/>
      <c r="EM95" s="289"/>
      <c r="EN95" s="275"/>
      <c r="EO95" s="242"/>
      <c r="EP95" s="290"/>
      <c r="EQ95" s="290"/>
      <c r="ES95" s="290"/>
      <c r="ET95" s="290"/>
      <c r="EU95" s="242"/>
      <c r="EV95" s="291"/>
      <c r="EW95" s="291"/>
      <c r="EX95" s="275"/>
      <c r="EY95" s="275"/>
      <c r="EZ95" s="292"/>
      <c r="FA95" s="242"/>
      <c r="FB95" s="291"/>
      <c r="FC95" s="291"/>
      <c r="FD95" s="275"/>
      <c r="FE95" s="291"/>
      <c r="FF95" s="291"/>
      <c r="FG95" s="289"/>
      <c r="FH95" s="275"/>
      <c r="FI95" s="242"/>
      <c r="FJ95" s="290"/>
      <c r="FK95" s="290"/>
      <c r="FM95" s="290"/>
      <c r="FN95" s="290"/>
      <c r="FO95" s="242"/>
      <c r="FP95" s="291"/>
      <c r="FQ95" s="291"/>
      <c r="FR95" s="275"/>
      <c r="FS95" s="275"/>
      <c r="FT95" s="292"/>
      <c r="FU95" s="242"/>
      <c r="FV95" s="291"/>
      <c r="FW95" s="291"/>
      <c r="FX95" s="275"/>
      <c r="FY95" s="291"/>
      <c r="FZ95" s="291"/>
      <c r="GA95" s="77"/>
      <c r="GI95" s="303"/>
      <c r="GN95" s="304"/>
      <c r="GU95" s="77"/>
      <c r="HC95" s="303"/>
      <c r="HH95" s="304"/>
      <c r="HO95" s="77"/>
      <c r="HW95" s="303"/>
      <c r="IB95" s="304"/>
      <c r="II95" s="77"/>
      <c r="IQ95" s="303"/>
      <c r="IV95" s="304"/>
    </row>
    <row r="96" spans="1:256" ht="13.5" customHeight="1">
      <c r="A96" s="260"/>
      <c r="C96" s="289"/>
      <c r="D96" s="275"/>
      <c r="E96" s="242"/>
      <c r="F96" s="290"/>
      <c r="G96" s="291"/>
      <c r="I96" s="290"/>
      <c r="J96" s="291"/>
      <c r="K96" s="242"/>
      <c r="L96" s="291"/>
      <c r="M96" s="291"/>
      <c r="N96" s="275"/>
      <c r="O96" s="275"/>
      <c r="P96" s="292"/>
      <c r="Q96" s="242"/>
      <c r="R96" s="291"/>
      <c r="S96" s="291"/>
      <c r="T96" s="275"/>
      <c r="U96" s="291"/>
      <c r="V96" s="291"/>
      <c r="W96" s="289"/>
      <c r="X96" s="275"/>
      <c r="Y96" s="242"/>
      <c r="Z96" s="290"/>
      <c r="AA96" s="290"/>
      <c r="AC96" s="290"/>
      <c r="AD96" s="290"/>
      <c r="AE96" s="242"/>
      <c r="AF96" s="291"/>
      <c r="AG96" s="291"/>
      <c r="AH96" s="275"/>
      <c r="AI96" s="275"/>
      <c r="AJ96" s="292"/>
      <c r="AK96" s="242"/>
      <c r="AL96" s="275"/>
      <c r="AM96" s="291"/>
      <c r="AN96" s="275"/>
      <c r="AO96" s="291"/>
      <c r="AP96" s="291"/>
      <c r="AQ96" s="289"/>
      <c r="AR96" s="275"/>
      <c r="AS96" s="242"/>
      <c r="AT96" s="290"/>
      <c r="AU96" s="290"/>
      <c r="AW96" s="290"/>
      <c r="AX96" s="290"/>
      <c r="AY96" s="242"/>
      <c r="AZ96" s="291"/>
      <c r="BA96" s="291"/>
      <c r="BB96" s="275"/>
      <c r="BC96" s="275"/>
      <c r="BD96" s="292"/>
      <c r="BE96" s="242"/>
      <c r="BF96" s="291"/>
      <c r="BG96" s="291"/>
      <c r="BH96" s="275"/>
      <c r="BI96" s="291"/>
      <c r="BJ96" s="291"/>
      <c r="BK96" s="289"/>
      <c r="BL96" s="275"/>
      <c r="BM96" s="242"/>
      <c r="BN96" s="290"/>
      <c r="BO96" s="290"/>
      <c r="BQ96" s="290"/>
      <c r="BR96" s="290"/>
      <c r="BS96" s="298"/>
      <c r="BT96" s="291"/>
      <c r="BU96" s="291"/>
      <c r="BV96" s="275"/>
      <c r="BW96" s="275"/>
      <c r="BX96" s="292"/>
      <c r="BY96" s="242"/>
      <c r="BZ96" s="291"/>
      <c r="CA96" s="291"/>
      <c r="CB96" s="275"/>
      <c r="CC96" s="291"/>
      <c r="CD96" s="291"/>
      <c r="CE96" s="242"/>
      <c r="CF96" s="275"/>
      <c r="CG96" s="242"/>
      <c r="CH96" s="290"/>
      <c r="CI96" s="290"/>
      <c r="CK96" s="290"/>
      <c r="CL96" s="290"/>
      <c r="CM96" s="242"/>
      <c r="CN96" s="291"/>
      <c r="CO96" s="291"/>
      <c r="CP96" s="275"/>
      <c r="CQ96" s="275"/>
      <c r="CR96" s="292"/>
      <c r="CS96" s="242"/>
      <c r="CT96" s="291"/>
      <c r="CU96" s="291"/>
      <c r="CV96" s="275"/>
      <c r="CW96" s="291"/>
      <c r="CX96" s="291"/>
      <c r="CY96" s="289"/>
      <c r="CZ96" s="275"/>
      <c r="DA96" s="242"/>
      <c r="DB96" s="290"/>
      <c r="DC96" s="290"/>
      <c r="DE96" s="290"/>
      <c r="DF96" s="290"/>
      <c r="DG96" s="242"/>
      <c r="DH96" s="291"/>
      <c r="DI96" s="291"/>
      <c r="DJ96" s="275"/>
      <c r="DK96" s="275"/>
      <c r="DL96" s="292"/>
      <c r="DM96" s="242"/>
      <c r="DN96" s="291"/>
      <c r="DO96" s="291"/>
      <c r="DP96" s="275"/>
      <c r="DQ96" s="291"/>
      <c r="DR96" s="291"/>
      <c r="DS96" s="289"/>
      <c r="DT96" s="275"/>
      <c r="DU96" s="242"/>
      <c r="DV96" s="290"/>
      <c r="DW96" s="290"/>
      <c r="DY96" s="290"/>
      <c r="DZ96" s="290"/>
      <c r="EA96" s="242"/>
      <c r="EB96" s="275"/>
      <c r="EC96" s="299"/>
      <c r="ED96" s="275"/>
      <c r="EE96" s="275"/>
      <c r="EF96" s="292"/>
      <c r="EG96" s="242"/>
      <c r="EH96" s="291"/>
      <c r="EI96" s="291"/>
      <c r="EJ96" s="275"/>
      <c r="EK96" s="291"/>
      <c r="EL96" s="291"/>
      <c r="EM96" s="289"/>
      <c r="EN96" s="275"/>
      <c r="EO96" s="242"/>
      <c r="EP96" s="290"/>
      <c r="EQ96" s="290"/>
      <c r="ES96" s="290"/>
      <c r="ET96" s="290"/>
      <c r="EU96" s="242"/>
      <c r="EV96" s="291"/>
      <c r="EW96" s="291"/>
      <c r="EX96" s="275"/>
      <c r="EY96" s="275"/>
      <c r="EZ96" s="292"/>
      <c r="FA96" s="242"/>
      <c r="FB96" s="291"/>
      <c r="FC96" s="291"/>
      <c r="FD96" s="275"/>
      <c r="FE96" s="291"/>
      <c r="FF96" s="291"/>
      <c r="FG96" s="289"/>
      <c r="FH96" s="275"/>
      <c r="FI96" s="242"/>
      <c r="FJ96" s="290"/>
      <c r="FK96" s="290"/>
      <c r="FM96" s="290"/>
      <c r="FN96" s="290"/>
      <c r="FO96" s="242"/>
      <c r="FP96" s="291"/>
      <c r="FQ96" s="291"/>
      <c r="FR96" s="275"/>
      <c r="FS96" s="275"/>
      <c r="FT96" s="292"/>
      <c r="FU96" s="242"/>
      <c r="FV96" s="291"/>
      <c r="FW96" s="291"/>
      <c r="FX96" s="275"/>
      <c r="FY96" s="291"/>
      <c r="FZ96" s="291"/>
      <c r="GA96" s="77"/>
      <c r="GI96" s="303"/>
      <c r="GN96" s="304"/>
      <c r="GU96" s="77"/>
      <c r="HC96" s="303"/>
      <c r="HH96" s="304"/>
      <c r="HO96" s="77"/>
      <c r="HW96" s="303"/>
      <c r="IB96" s="304"/>
      <c r="II96" s="77"/>
      <c r="IQ96" s="303"/>
      <c r="IV96" s="304"/>
    </row>
    <row r="97" spans="1:256" ht="13.5" customHeight="1">
      <c r="A97" s="260"/>
      <c r="C97" s="289"/>
      <c r="D97" s="275"/>
      <c r="E97" s="242"/>
      <c r="F97" s="290"/>
      <c r="G97" s="291"/>
      <c r="I97" s="290"/>
      <c r="J97" s="291"/>
      <c r="K97" s="242"/>
      <c r="L97" s="291"/>
      <c r="M97" s="291"/>
      <c r="N97" s="275"/>
      <c r="O97" s="275"/>
      <c r="P97" s="292"/>
      <c r="Q97" s="242"/>
      <c r="R97" s="291"/>
      <c r="S97" s="291"/>
      <c r="T97" s="275"/>
      <c r="U97" s="291"/>
      <c r="V97" s="291"/>
      <c r="W97" s="289"/>
      <c r="X97" s="275"/>
      <c r="Y97" s="242"/>
      <c r="Z97" s="290"/>
      <c r="AA97" s="290"/>
      <c r="AC97" s="290"/>
      <c r="AD97" s="290"/>
      <c r="AE97" s="242"/>
      <c r="AF97" s="291"/>
      <c r="AG97" s="291"/>
      <c r="AH97" s="275"/>
      <c r="AI97" s="275"/>
      <c r="AJ97" s="292"/>
      <c r="AK97" s="242"/>
      <c r="AL97" s="275"/>
      <c r="AM97" s="291"/>
      <c r="AN97" s="275"/>
      <c r="AO97" s="291"/>
      <c r="AP97" s="291"/>
      <c r="AQ97" s="289"/>
      <c r="AR97" s="275"/>
      <c r="AS97" s="242"/>
      <c r="AT97" s="290"/>
      <c r="AU97" s="290"/>
      <c r="AW97" s="290"/>
      <c r="AX97" s="290"/>
      <c r="AY97" s="242"/>
      <c r="AZ97" s="291"/>
      <c r="BA97" s="291"/>
      <c r="BB97" s="275"/>
      <c r="BC97" s="275"/>
      <c r="BD97" s="292"/>
      <c r="BE97" s="242"/>
      <c r="BF97" s="291"/>
      <c r="BG97" s="291"/>
      <c r="BH97" s="275"/>
      <c r="BI97" s="291"/>
      <c r="BJ97" s="291"/>
      <c r="BK97" s="289"/>
      <c r="BL97" s="275"/>
      <c r="BM97" s="242"/>
      <c r="BN97" s="290"/>
      <c r="BO97" s="290"/>
      <c r="BQ97" s="290"/>
      <c r="BR97" s="290"/>
      <c r="BS97" s="298"/>
      <c r="BT97" s="291"/>
      <c r="BU97" s="291"/>
      <c r="BV97" s="275"/>
      <c r="BW97" s="275"/>
      <c r="BX97" s="292"/>
      <c r="BY97" s="242"/>
      <c r="BZ97" s="291"/>
      <c r="CA97" s="291"/>
      <c r="CB97" s="275"/>
      <c r="CC97" s="291"/>
      <c r="CD97" s="291"/>
      <c r="CE97" s="242"/>
      <c r="CF97" s="275"/>
      <c r="CG97" s="242"/>
      <c r="CH97" s="290"/>
      <c r="CI97" s="290"/>
      <c r="CK97" s="290"/>
      <c r="CL97" s="290"/>
      <c r="CM97" s="242"/>
      <c r="CN97" s="291"/>
      <c r="CO97" s="291"/>
      <c r="CP97" s="275"/>
      <c r="CQ97" s="275"/>
      <c r="CR97" s="292"/>
      <c r="CS97" s="242"/>
      <c r="CT97" s="291"/>
      <c r="CU97" s="291"/>
      <c r="CV97" s="275"/>
      <c r="CW97" s="291"/>
      <c r="CX97" s="291"/>
      <c r="CY97" s="289"/>
      <c r="CZ97" s="275"/>
      <c r="DA97" s="242"/>
      <c r="DB97" s="290"/>
      <c r="DC97" s="290"/>
      <c r="DE97" s="290"/>
      <c r="DF97" s="290"/>
      <c r="DG97" s="242"/>
      <c r="DH97" s="291"/>
      <c r="DI97" s="291"/>
      <c r="DJ97" s="275"/>
      <c r="DK97" s="275"/>
      <c r="DL97" s="292"/>
      <c r="DM97" s="242"/>
      <c r="DN97" s="291"/>
      <c r="DO97" s="291"/>
      <c r="DP97" s="275"/>
      <c r="DQ97" s="291"/>
      <c r="DR97" s="291"/>
      <c r="DS97" s="289"/>
      <c r="DT97" s="275"/>
      <c r="DU97" s="242"/>
      <c r="DV97" s="290"/>
      <c r="DW97" s="290"/>
      <c r="DY97" s="290"/>
      <c r="DZ97" s="290"/>
      <c r="EA97" s="242"/>
      <c r="EB97" s="275"/>
      <c r="EC97" s="299"/>
      <c r="ED97" s="275"/>
      <c r="EE97" s="275"/>
      <c r="EF97" s="292"/>
      <c r="EG97" s="242"/>
      <c r="EH97" s="291"/>
      <c r="EI97" s="291"/>
      <c r="EJ97" s="275"/>
      <c r="EK97" s="291"/>
      <c r="EL97" s="291"/>
      <c r="EM97" s="289"/>
      <c r="EN97" s="275"/>
      <c r="EO97" s="242"/>
      <c r="EP97" s="290"/>
      <c r="EQ97" s="290"/>
      <c r="ES97" s="290"/>
      <c r="ET97" s="290"/>
      <c r="EU97" s="242"/>
      <c r="EV97" s="291"/>
      <c r="EW97" s="291"/>
      <c r="EX97" s="275"/>
      <c r="EY97" s="275"/>
      <c r="EZ97" s="292"/>
      <c r="FA97" s="242"/>
      <c r="FB97" s="291"/>
      <c r="FC97" s="291"/>
      <c r="FD97" s="275"/>
      <c r="FE97" s="291"/>
      <c r="FF97" s="291"/>
      <c r="FG97" s="289"/>
      <c r="FH97" s="275"/>
      <c r="FI97" s="242"/>
      <c r="FJ97" s="290"/>
      <c r="FK97" s="290"/>
      <c r="FM97" s="290"/>
      <c r="FN97" s="290"/>
      <c r="FO97" s="242"/>
      <c r="FP97" s="291"/>
      <c r="FQ97" s="291"/>
      <c r="FR97" s="275"/>
      <c r="FS97" s="275"/>
      <c r="FT97" s="292"/>
      <c r="FU97" s="242"/>
      <c r="FV97" s="291"/>
      <c r="FW97" s="291"/>
      <c r="FX97" s="275"/>
      <c r="FY97" s="291"/>
      <c r="FZ97" s="291"/>
      <c r="GA97" s="77"/>
      <c r="GI97" s="303"/>
      <c r="GN97" s="304"/>
      <c r="GU97" s="77"/>
      <c r="HC97" s="303"/>
      <c r="HH97" s="304"/>
      <c r="HO97" s="77"/>
      <c r="HW97" s="303"/>
      <c r="IB97" s="304"/>
      <c r="II97" s="77"/>
      <c r="IQ97" s="303"/>
      <c r="IV97" s="304"/>
    </row>
    <row r="98" spans="1:256" ht="13.5" customHeight="1">
      <c r="A98" s="260"/>
      <c r="C98" s="289"/>
      <c r="D98" s="275"/>
      <c r="E98" s="242"/>
      <c r="F98" s="290"/>
      <c r="G98" s="291"/>
      <c r="I98" s="290"/>
      <c r="J98" s="291"/>
      <c r="K98" s="242"/>
      <c r="L98" s="291"/>
      <c r="M98" s="291"/>
      <c r="N98" s="275"/>
      <c r="O98" s="275"/>
      <c r="P98" s="292"/>
      <c r="Q98" s="242"/>
      <c r="R98" s="291"/>
      <c r="S98" s="291"/>
      <c r="T98" s="275"/>
      <c r="U98" s="291"/>
      <c r="V98" s="291"/>
      <c r="W98" s="289"/>
      <c r="X98" s="275"/>
      <c r="Y98" s="242"/>
      <c r="Z98" s="290"/>
      <c r="AA98" s="290"/>
      <c r="AC98" s="290"/>
      <c r="AD98" s="290"/>
      <c r="AE98" s="242"/>
      <c r="AF98" s="291"/>
      <c r="AG98" s="291"/>
      <c r="AH98" s="275"/>
      <c r="AI98" s="275"/>
      <c r="AJ98" s="292"/>
      <c r="AK98" s="242"/>
      <c r="AL98" s="275"/>
      <c r="AM98" s="291"/>
      <c r="AN98" s="275"/>
      <c r="AO98" s="291"/>
      <c r="AP98" s="291"/>
      <c r="AQ98" s="289"/>
      <c r="AR98" s="275"/>
      <c r="AS98" s="242"/>
      <c r="AT98" s="290"/>
      <c r="AU98" s="290"/>
      <c r="AW98" s="290"/>
      <c r="AX98" s="290"/>
      <c r="AY98" s="242"/>
      <c r="AZ98" s="291"/>
      <c r="BA98" s="291"/>
      <c r="BB98" s="275"/>
      <c r="BC98" s="275"/>
      <c r="BD98" s="292"/>
      <c r="BE98" s="242"/>
      <c r="BF98" s="291"/>
      <c r="BG98" s="291"/>
      <c r="BH98" s="275"/>
      <c r="BI98" s="291"/>
      <c r="BJ98" s="291"/>
      <c r="BK98" s="289"/>
      <c r="BL98" s="275"/>
      <c r="BM98" s="242"/>
      <c r="BN98" s="290"/>
      <c r="BO98" s="290"/>
      <c r="BQ98" s="290"/>
      <c r="BR98" s="290"/>
      <c r="BS98" s="298"/>
      <c r="BT98" s="291"/>
      <c r="BU98" s="291"/>
      <c r="BV98" s="275"/>
      <c r="BW98" s="275"/>
      <c r="BX98" s="292"/>
      <c r="BY98" s="242"/>
      <c r="BZ98" s="291"/>
      <c r="CA98" s="291"/>
      <c r="CB98" s="275"/>
      <c r="CC98" s="291"/>
      <c r="CD98" s="291"/>
      <c r="CE98" s="242"/>
      <c r="CF98" s="275"/>
      <c r="CG98" s="242"/>
      <c r="CH98" s="290"/>
      <c r="CI98" s="290"/>
      <c r="CK98" s="290"/>
      <c r="CL98" s="290"/>
      <c r="CM98" s="242"/>
      <c r="CN98" s="291"/>
      <c r="CO98" s="291"/>
      <c r="CP98" s="275"/>
      <c r="CQ98" s="275"/>
      <c r="CR98" s="292"/>
      <c r="CS98" s="242"/>
      <c r="CT98" s="291"/>
      <c r="CU98" s="291"/>
      <c r="CV98" s="275"/>
      <c r="CW98" s="291"/>
      <c r="CX98" s="291"/>
      <c r="CY98" s="289"/>
      <c r="CZ98" s="275"/>
      <c r="DA98" s="242"/>
      <c r="DB98" s="290"/>
      <c r="DC98" s="290"/>
      <c r="DE98" s="290"/>
      <c r="DF98" s="290"/>
      <c r="DG98" s="242"/>
      <c r="DH98" s="291"/>
      <c r="DI98" s="291"/>
      <c r="DJ98" s="275"/>
      <c r="DK98" s="275"/>
      <c r="DL98" s="292"/>
      <c r="DM98" s="242"/>
      <c r="DN98" s="291"/>
      <c r="DO98" s="291"/>
      <c r="DP98" s="275"/>
      <c r="DQ98" s="291"/>
      <c r="DR98" s="291"/>
      <c r="DS98" s="289"/>
      <c r="DT98" s="275"/>
      <c r="DU98" s="242"/>
      <c r="DV98" s="290"/>
      <c r="DW98" s="290"/>
      <c r="DY98" s="290"/>
      <c r="DZ98" s="290"/>
      <c r="EA98" s="242"/>
      <c r="EB98" s="275"/>
      <c r="EC98" s="299"/>
      <c r="ED98" s="275"/>
      <c r="EE98" s="275"/>
      <c r="EF98" s="292"/>
      <c r="EG98" s="242"/>
      <c r="EH98" s="291"/>
      <c r="EI98" s="291"/>
      <c r="EJ98" s="275"/>
      <c r="EK98" s="291"/>
      <c r="EL98" s="291"/>
      <c r="EM98" s="289"/>
      <c r="EN98" s="275"/>
      <c r="EO98" s="242"/>
      <c r="EP98" s="290"/>
      <c r="EQ98" s="290"/>
      <c r="ES98" s="290"/>
      <c r="ET98" s="290"/>
      <c r="EU98" s="242"/>
      <c r="EV98" s="291"/>
      <c r="EW98" s="291"/>
      <c r="EX98" s="275"/>
      <c r="EY98" s="275"/>
      <c r="EZ98" s="292"/>
      <c r="FA98" s="242"/>
      <c r="FB98" s="291"/>
      <c r="FC98" s="291"/>
      <c r="FD98" s="275"/>
      <c r="FE98" s="291"/>
      <c r="FF98" s="291"/>
      <c r="FG98" s="289"/>
      <c r="FH98" s="275"/>
      <c r="FI98" s="242"/>
      <c r="FJ98" s="290"/>
      <c r="FK98" s="290"/>
      <c r="FM98" s="290"/>
      <c r="FN98" s="290"/>
      <c r="FO98" s="242"/>
      <c r="FP98" s="291"/>
      <c r="FQ98" s="291"/>
      <c r="FR98" s="275"/>
      <c r="FS98" s="275"/>
      <c r="FT98" s="292"/>
      <c r="FU98" s="242"/>
      <c r="FV98" s="291"/>
      <c r="FW98" s="291"/>
      <c r="FX98" s="275"/>
      <c r="FY98" s="291"/>
      <c r="FZ98" s="291"/>
      <c r="GA98" s="77"/>
      <c r="GI98" s="303"/>
      <c r="GN98" s="304"/>
      <c r="GU98" s="77"/>
      <c r="HC98" s="303"/>
      <c r="HH98" s="304"/>
      <c r="HO98" s="77"/>
      <c r="HW98" s="303"/>
      <c r="IB98" s="304"/>
      <c r="II98" s="77"/>
      <c r="IQ98" s="303"/>
      <c r="IV98" s="304"/>
    </row>
    <row r="99" spans="1:256" ht="13.5" customHeight="1">
      <c r="A99" s="260"/>
      <c r="C99" s="289"/>
      <c r="D99" s="275"/>
      <c r="E99" s="242"/>
      <c r="F99" s="290"/>
      <c r="G99" s="291"/>
      <c r="I99" s="290"/>
      <c r="J99" s="291"/>
      <c r="K99" s="242"/>
      <c r="L99" s="291"/>
      <c r="M99" s="291"/>
      <c r="N99" s="275"/>
      <c r="O99" s="275"/>
      <c r="P99" s="292"/>
      <c r="Q99" s="242"/>
      <c r="R99" s="291"/>
      <c r="S99" s="291"/>
      <c r="T99" s="275"/>
      <c r="U99" s="291"/>
      <c r="V99" s="291"/>
      <c r="W99" s="289"/>
      <c r="X99" s="275"/>
      <c r="Y99" s="242"/>
      <c r="Z99" s="290"/>
      <c r="AA99" s="290"/>
      <c r="AC99" s="290"/>
      <c r="AD99" s="290"/>
      <c r="AE99" s="242"/>
      <c r="AF99" s="291"/>
      <c r="AG99" s="291"/>
      <c r="AH99" s="275"/>
      <c r="AI99" s="275"/>
      <c r="AJ99" s="292"/>
      <c r="AK99" s="242"/>
      <c r="AL99" s="275"/>
      <c r="AM99" s="291"/>
      <c r="AN99" s="275"/>
      <c r="AO99" s="291"/>
      <c r="AP99" s="291"/>
      <c r="AQ99" s="289"/>
      <c r="AR99" s="275"/>
      <c r="AS99" s="242"/>
      <c r="AT99" s="290"/>
      <c r="AU99" s="290"/>
      <c r="AW99" s="290"/>
      <c r="AX99" s="290"/>
      <c r="AY99" s="242"/>
      <c r="AZ99" s="291"/>
      <c r="BA99" s="291"/>
      <c r="BB99" s="275"/>
      <c r="BC99" s="275"/>
      <c r="BD99" s="292"/>
      <c r="BE99" s="242"/>
      <c r="BF99" s="291"/>
      <c r="BG99" s="291"/>
      <c r="BH99" s="275"/>
      <c r="BI99" s="291"/>
      <c r="BJ99" s="291"/>
      <c r="BK99" s="289"/>
      <c r="BL99" s="275"/>
      <c r="BM99" s="242"/>
      <c r="BN99" s="290"/>
      <c r="BO99" s="290"/>
      <c r="BQ99" s="290"/>
      <c r="BR99" s="290"/>
      <c r="BS99" s="298"/>
      <c r="BT99" s="291"/>
      <c r="BU99" s="291"/>
      <c r="BV99" s="275"/>
      <c r="BW99" s="275"/>
      <c r="BX99" s="292"/>
      <c r="BY99" s="242"/>
      <c r="BZ99" s="291"/>
      <c r="CA99" s="291"/>
      <c r="CB99" s="275"/>
      <c r="CC99" s="291"/>
      <c r="CD99" s="291"/>
      <c r="CE99" s="242"/>
      <c r="CF99" s="275"/>
      <c r="CG99" s="242"/>
      <c r="CH99" s="290"/>
      <c r="CI99" s="290"/>
      <c r="CK99" s="290"/>
      <c r="CL99" s="290"/>
      <c r="CM99" s="242"/>
      <c r="CN99" s="291"/>
      <c r="CO99" s="291"/>
      <c r="CP99" s="275"/>
      <c r="CQ99" s="275"/>
      <c r="CR99" s="292"/>
      <c r="CS99" s="242"/>
      <c r="CT99" s="291"/>
      <c r="CU99" s="291"/>
      <c r="CV99" s="275"/>
      <c r="CW99" s="291"/>
      <c r="CX99" s="291"/>
      <c r="CY99" s="289"/>
      <c r="CZ99" s="275"/>
      <c r="DA99" s="242"/>
      <c r="DB99" s="290"/>
      <c r="DC99" s="290"/>
      <c r="DE99" s="290"/>
      <c r="DF99" s="290"/>
      <c r="DG99" s="242"/>
      <c r="DH99" s="291"/>
      <c r="DI99" s="291"/>
      <c r="DJ99" s="275"/>
      <c r="DK99" s="275"/>
      <c r="DL99" s="292"/>
      <c r="DM99" s="242"/>
      <c r="DN99" s="291"/>
      <c r="DO99" s="291"/>
      <c r="DP99" s="275"/>
      <c r="DQ99" s="291"/>
      <c r="DR99" s="291"/>
      <c r="DS99" s="289"/>
      <c r="DT99" s="275"/>
      <c r="DU99" s="242"/>
      <c r="DV99" s="290"/>
      <c r="DW99" s="290"/>
      <c r="DY99" s="290"/>
      <c r="DZ99" s="290"/>
      <c r="EA99" s="242"/>
      <c r="EB99" s="275"/>
      <c r="EC99" s="299"/>
      <c r="ED99" s="275"/>
      <c r="EE99" s="275"/>
      <c r="EF99" s="292"/>
      <c r="EG99" s="242"/>
      <c r="EH99" s="291"/>
      <c r="EI99" s="291"/>
      <c r="EJ99" s="275"/>
      <c r="EK99" s="291"/>
      <c r="EL99" s="291"/>
      <c r="EM99" s="289"/>
      <c r="EN99" s="275"/>
      <c r="EO99" s="242"/>
      <c r="EP99" s="290"/>
      <c r="EQ99" s="290"/>
      <c r="ES99" s="290"/>
      <c r="ET99" s="290"/>
      <c r="EU99" s="242"/>
      <c r="EV99" s="291"/>
      <c r="EW99" s="291"/>
      <c r="EX99" s="275"/>
      <c r="EY99" s="275"/>
      <c r="EZ99" s="292"/>
      <c r="FA99" s="242"/>
      <c r="FB99" s="291"/>
      <c r="FC99" s="291"/>
      <c r="FD99" s="275"/>
      <c r="FE99" s="291"/>
      <c r="FF99" s="291"/>
      <c r="FG99" s="289"/>
      <c r="FH99" s="275"/>
      <c r="FI99" s="242"/>
      <c r="FJ99" s="290"/>
      <c r="FK99" s="290"/>
      <c r="FM99" s="290"/>
      <c r="FN99" s="290"/>
      <c r="FO99" s="242"/>
      <c r="FP99" s="291"/>
      <c r="FQ99" s="291"/>
      <c r="FR99" s="275"/>
      <c r="FS99" s="275"/>
      <c r="FT99" s="292"/>
      <c r="FU99" s="242"/>
      <c r="FV99" s="291"/>
      <c r="FW99" s="291"/>
      <c r="FX99" s="275"/>
      <c r="FY99" s="291"/>
      <c r="FZ99" s="291"/>
      <c r="GA99" s="77"/>
      <c r="GI99" s="303"/>
      <c r="GN99" s="304"/>
      <c r="GU99" s="77"/>
      <c r="HC99" s="303"/>
      <c r="HH99" s="304"/>
      <c r="HO99" s="77"/>
      <c r="HW99" s="303"/>
      <c r="IB99" s="304"/>
      <c r="II99" s="77"/>
      <c r="IQ99" s="303"/>
      <c r="IV99" s="304"/>
    </row>
    <row r="100" spans="1:256" ht="13.5" customHeight="1">
      <c r="A100" s="260"/>
      <c r="C100" s="289"/>
      <c r="D100" s="275"/>
      <c r="E100" s="242"/>
      <c r="F100" s="290"/>
      <c r="G100" s="291"/>
      <c r="I100" s="290"/>
      <c r="J100" s="291"/>
      <c r="K100" s="242"/>
      <c r="L100" s="291"/>
      <c r="M100" s="291"/>
      <c r="N100" s="275"/>
      <c r="O100" s="275"/>
      <c r="P100" s="292"/>
      <c r="Q100" s="242"/>
      <c r="R100" s="291"/>
      <c r="S100" s="291"/>
      <c r="T100" s="275"/>
      <c r="U100" s="291"/>
      <c r="V100" s="291"/>
      <c r="W100" s="289"/>
      <c r="X100" s="275"/>
      <c r="Y100" s="242"/>
      <c r="Z100" s="290"/>
      <c r="AA100" s="290"/>
      <c r="AC100" s="290"/>
      <c r="AD100" s="290"/>
      <c r="AE100" s="242"/>
      <c r="AF100" s="291"/>
      <c r="AG100" s="291"/>
      <c r="AH100" s="275"/>
      <c r="AI100" s="275"/>
      <c r="AJ100" s="292"/>
      <c r="AK100" s="242"/>
      <c r="AL100" s="275"/>
      <c r="AM100" s="291"/>
      <c r="AN100" s="275"/>
      <c r="AO100" s="291"/>
      <c r="AP100" s="291"/>
      <c r="AQ100" s="289"/>
      <c r="AR100" s="275"/>
      <c r="AS100" s="242"/>
      <c r="AT100" s="290"/>
      <c r="AU100" s="290"/>
      <c r="AW100" s="290"/>
      <c r="AX100" s="290"/>
      <c r="AY100" s="242"/>
      <c r="AZ100" s="291"/>
      <c r="BA100" s="291"/>
      <c r="BB100" s="275"/>
      <c r="BC100" s="275"/>
      <c r="BD100" s="292"/>
      <c r="BE100" s="242"/>
      <c r="BF100" s="291"/>
      <c r="BG100" s="291"/>
      <c r="BH100" s="275"/>
      <c r="BI100" s="291"/>
      <c r="BJ100" s="291"/>
      <c r="BK100" s="289"/>
      <c r="BL100" s="275"/>
      <c r="BM100" s="242"/>
      <c r="BN100" s="290"/>
      <c r="BO100" s="290"/>
      <c r="BQ100" s="290"/>
      <c r="BR100" s="290"/>
      <c r="BS100" s="298"/>
      <c r="BT100" s="291"/>
      <c r="BU100" s="291"/>
      <c r="BV100" s="275"/>
      <c r="BW100" s="275"/>
      <c r="BX100" s="292"/>
      <c r="BY100" s="242"/>
      <c r="BZ100" s="291"/>
      <c r="CA100" s="291"/>
      <c r="CB100" s="275"/>
      <c r="CC100" s="291"/>
      <c r="CD100" s="291"/>
      <c r="CE100" s="242"/>
      <c r="CF100" s="275"/>
      <c r="CG100" s="242"/>
      <c r="CH100" s="290"/>
      <c r="CI100" s="290"/>
      <c r="CK100" s="290"/>
      <c r="CL100" s="290"/>
      <c r="CM100" s="242"/>
      <c r="CN100" s="291"/>
      <c r="CO100" s="291"/>
      <c r="CP100" s="275"/>
      <c r="CQ100" s="275"/>
      <c r="CR100" s="292"/>
      <c r="CS100" s="242"/>
      <c r="CT100" s="291"/>
      <c r="CU100" s="291"/>
      <c r="CV100" s="275"/>
      <c r="CW100" s="291"/>
      <c r="CX100" s="291"/>
      <c r="CY100" s="289"/>
      <c r="CZ100" s="275"/>
      <c r="DA100" s="242"/>
      <c r="DB100" s="290"/>
      <c r="DC100" s="290"/>
      <c r="DE100" s="290"/>
      <c r="DF100" s="290"/>
      <c r="DG100" s="242"/>
      <c r="DH100" s="291"/>
      <c r="DI100" s="291"/>
      <c r="DJ100" s="275"/>
      <c r="DK100" s="275"/>
      <c r="DL100" s="292"/>
      <c r="DM100" s="242"/>
      <c r="DN100" s="291"/>
      <c r="DO100" s="291"/>
      <c r="DP100" s="275"/>
      <c r="DQ100" s="291"/>
      <c r="DR100" s="291"/>
      <c r="DS100" s="289"/>
      <c r="DT100" s="275"/>
      <c r="DU100" s="242"/>
      <c r="DV100" s="290"/>
      <c r="DW100" s="290"/>
      <c r="DY100" s="290"/>
      <c r="DZ100" s="290"/>
      <c r="EA100" s="242"/>
      <c r="EB100" s="275"/>
      <c r="EC100" s="299"/>
      <c r="ED100" s="275"/>
      <c r="EE100" s="275"/>
      <c r="EF100" s="292"/>
      <c r="EG100" s="242"/>
      <c r="EH100" s="291"/>
      <c r="EI100" s="291"/>
      <c r="EJ100" s="275"/>
      <c r="EK100" s="291"/>
      <c r="EL100" s="291"/>
      <c r="EM100" s="289"/>
      <c r="EN100" s="275"/>
      <c r="EO100" s="242"/>
      <c r="EP100" s="290"/>
      <c r="EQ100" s="290"/>
      <c r="ES100" s="290"/>
      <c r="ET100" s="290"/>
      <c r="EU100" s="242"/>
      <c r="EV100" s="291"/>
      <c r="EW100" s="291"/>
      <c r="EX100" s="275"/>
      <c r="EY100" s="275"/>
      <c r="EZ100" s="292"/>
      <c r="FA100" s="242"/>
      <c r="FB100" s="291"/>
      <c r="FC100" s="291"/>
      <c r="FD100" s="275"/>
      <c r="FE100" s="291"/>
      <c r="FF100" s="291"/>
      <c r="FG100" s="289"/>
      <c r="FH100" s="275"/>
      <c r="FI100" s="242"/>
      <c r="FJ100" s="290"/>
      <c r="FK100" s="290"/>
      <c r="FM100" s="290"/>
      <c r="FN100" s="290"/>
      <c r="FO100" s="242"/>
      <c r="FP100" s="291"/>
      <c r="FQ100" s="291"/>
      <c r="FR100" s="275"/>
      <c r="FS100" s="275"/>
      <c r="FT100" s="292"/>
      <c r="FU100" s="242"/>
      <c r="FV100" s="291"/>
      <c r="FW100" s="291"/>
      <c r="FX100" s="275"/>
      <c r="FY100" s="291"/>
      <c r="FZ100" s="291"/>
      <c r="GA100" s="77"/>
      <c r="GI100" s="303"/>
      <c r="GN100" s="304"/>
      <c r="GU100" s="77"/>
      <c r="HC100" s="303"/>
      <c r="HH100" s="304"/>
      <c r="HO100" s="77"/>
      <c r="HW100" s="303"/>
      <c r="IB100" s="304"/>
      <c r="II100" s="77"/>
      <c r="IQ100" s="303"/>
      <c r="IV100" s="304"/>
    </row>
    <row r="101" spans="1:256" ht="13.5" customHeight="1">
      <c r="A101" s="260"/>
      <c r="C101" s="289"/>
      <c r="D101" s="275"/>
      <c r="E101" s="242"/>
      <c r="F101" s="290"/>
      <c r="G101" s="291"/>
      <c r="I101" s="290"/>
      <c r="J101" s="291"/>
      <c r="K101" s="242"/>
      <c r="L101" s="291"/>
      <c r="M101" s="291"/>
      <c r="N101" s="275"/>
      <c r="O101" s="275"/>
      <c r="P101" s="292"/>
      <c r="Q101" s="242"/>
      <c r="R101" s="291"/>
      <c r="S101" s="291"/>
      <c r="T101" s="275"/>
      <c r="U101" s="291"/>
      <c r="V101" s="291"/>
      <c r="W101" s="289"/>
      <c r="X101" s="275"/>
      <c r="Y101" s="242"/>
      <c r="Z101" s="290"/>
      <c r="AA101" s="290"/>
      <c r="AC101" s="290"/>
      <c r="AD101" s="290"/>
      <c r="AE101" s="242"/>
      <c r="AF101" s="291"/>
      <c r="AG101" s="291"/>
      <c r="AH101" s="275"/>
      <c r="AI101" s="275"/>
      <c r="AJ101" s="292"/>
      <c r="AK101" s="242"/>
      <c r="AL101" s="275"/>
      <c r="AM101" s="291"/>
      <c r="AN101" s="275"/>
      <c r="AO101" s="291"/>
      <c r="AP101" s="291"/>
      <c r="AQ101" s="289"/>
      <c r="AR101" s="275"/>
      <c r="AS101" s="242"/>
      <c r="AT101" s="290"/>
      <c r="AU101" s="290"/>
      <c r="AW101" s="290"/>
      <c r="AX101" s="290"/>
      <c r="AY101" s="242"/>
      <c r="AZ101" s="291"/>
      <c r="BA101" s="291"/>
      <c r="BB101" s="275"/>
      <c r="BC101" s="275"/>
      <c r="BD101" s="292"/>
      <c r="BE101" s="242"/>
      <c r="BF101" s="291"/>
      <c r="BG101" s="291"/>
      <c r="BH101" s="275"/>
      <c r="BI101" s="291"/>
      <c r="BJ101" s="291"/>
      <c r="BK101" s="289"/>
      <c r="BL101" s="275"/>
      <c r="BM101" s="242"/>
      <c r="BN101" s="290"/>
      <c r="BO101" s="290"/>
      <c r="BQ101" s="290"/>
      <c r="BR101" s="290"/>
      <c r="BS101" s="298"/>
      <c r="BT101" s="291"/>
      <c r="BU101" s="291"/>
      <c r="BV101" s="275"/>
      <c r="BW101" s="275"/>
      <c r="BX101" s="292"/>
      <c r="BY101" s="242"/>
      <c r="BZ101" s="291"/>
      <c r="CA101" s="291"/>
      <c r="CB101" s="275"/>
      <c r="CC101" s="291"/>
      <c r="CD101" s="291"/>
      <c r="CE101" s="242"/>
      <c r="CF101" s="275"/>
      <c r="CG101" s="242"/>
      <c r="CH101" s="290"/>
      <c r="CI101" s="290"/>
      <c r="CK101" s="290"/>
      <c r="CL101" s="290"/>
      <c r="CM101" s="242"/>
      <c r="CN101" s="291"/>
      <c r="CO101" s="291"/>
      <c r="CP101" s="275"/>
      <c r="CQ101" s="275"/>
      <c r="CR101" s="292"/>
      <c r="CS101" s="242"/>
      <c r="CT101" s="291"/>
      <c r="CU101" s="291"/>
      <c r="CV101" s="275"/>
      <c r="CW101" s="291"/>
      <c r="CX101" s="291"/>
      <c r="CY101" s="289"/>
      <c r="CZ101" s="275"/>
      <c r="DA101" s="242"/>
      <c r="DB101" s="290"/>
      <c r="DC101" s="290"/>
      <c r="DE101" s="290"/>
      <c r="DF101" s="290"/>
      <c r="DG101" s="242"/>
      <c r="DH101" s="291"/>
      <c r="DI101" s="291"/>
      <c r="DJ101" s="275"/>
      <c r="DK101" s="275"/>
      <c r="DL101" s="292"/>
      <c r="DM101" s="242"/>
      <c r="DN101" s="291"/>
      <c r="DO101" s="291"/>
      <c r="DP101" s="275"/>
      <c r="DQ101" s="291"/>
      <c r="DR101" s="291"/>
      <c r="DS101" s="289"/>
      <c r="DT101" s="275"/>
      <c r="DU101" s="242"/>
      <c r="DV101" s="290"/>
      <c r="DW101" s="290"/>
      <c r="DY101" s="290"/>
      <c r="DZ101" s="290"/>
      <c r="EA101" s="242"/>
      <c r="EB101" s="275"/>
      <c r="EC101" s="299"/>
      <c r="ED101" s="275"/>
      <c r="EE101" s="275"/>
      <c r="EF101" s="292"/>
      <c r="EG101" s="242"/>
      <c r="EH101" s="291"/>
      <c r="EI101" s="291"/>
      <c r="EJ101" s="275"/>
      <c r="EK101" s="291"/>
      <c r="EL101" s="291"/>
      <c r="EM101" s="289"/>
      <c r="EN101" s="275"/>
      <c r="EO101" s="242"/>
      <c r="EP101" s="290"/>
      <c r="EQ101" s="290"/>
      <c r="ES101" s="290"/>
      <c r="ET101" s="290"/>
      <c r="EU101" s="242"/>
      <c r="EV101" s="291"/>
      <c r="EW101" s="291"/>
      <c r="EX101" s="275"/>
      <c r="EY101" s="275"/>
      <c r="EZ101" s="292"/>
      <c r="FA101" s="242"/>
      <c r="FB101" s="291"/>
      <c r="FC101" s="291"/>
      <c r="FD101" s="275"/>
      <c r="FE101" s="291"/>
      <c r="FF101" s="291"/>
      <c r="FG101" s="289"/>
      <c r="FH101" s="275"/>
      <c r="FI101" s="242"/>
      <c r="FJ101" s="290"/>
      <c r="FK101" s="290"/>
      <c r="FM101" s="290"/>
      <c r="FN101" s="290"/>
      <c r="FO101" s="242"/>
      <c r="FP101" s="291"/>
      <c r="FQ101" s="291"/>
      <c r="FR101" s="275"/>
      <c r="FS101" s="275"/>
      <c r="FT101" s="292"/>
      <c r="FU101" s="242"/>
      <c r="FV101" s="291"/>
      <c r="FW101" s="291"/>
      <c r="FX101" s="275"/>
      <c r="FY101" s="291"/>
      <c r="FZ101" s="291"/>
      <c r="GA101" s="77"/>
      <c r="GI101" s="303"/>
      <c r="GN101" s="304"/>
      <c r="GU101" s="77"/>
      <c r="HC101" s="303"/>
      <c r="HH101" s="304"/>
      <c r="HO101" s="77"/>
      <c r="HW101" s="303"/>
      <c r="IB101" s="304"/>
      <c r="II101" s="77"/>
      <c r="IQ101" s="303"/>
      <c r="IV101" s="304"/>
    </row>
    <row r="102" spans="1:256" ht="13.5" customHeight="1">
      <c r="A102" s="260"/>
      <c r="C102" s="289"/>
      <c r="D102" s="275"/>
      <c r="E102" s="242"/>
      <c r="F102" s="290"/>
      <c r="G102" s="291"/>
      <c r="I102" s="290"/>
      <c r="J102" s="291"/>
      <c r="K102" s="242"/>
      <c r="L102" s="291"/>
      <c r="M102" s="291"/>
      <c r="N102" s="275"/>
      <c r="O102" s="275"/>
      <c r="P102" s="292"/>
      <c r="Q102" s="242"/>
      <c r="R102" s="291"/>
      <c r="S102" s="291"/>
      <c r="T102" s="275"/>
      <c r="U102" s="291"/>
      <c r="V102" s="291"/>
      <c r="W102" s="289"/>
      <c r="X102" s="275"/>
      <c r="Y102" s="242"/>
      <c r="Z102" s="290"/>
      <c r="AA102" s="290"/>
      <c r="AC102" s="290"/>
      <c r="AD102" s="290"/>
      <c r="AE102" s="242"/>
      <c r="AF102" s="291"/>
      <c r="AG102" s="291"/>
      <c r="AH102" s="275"/>
      <c r="AI102" s="275"/>
      <c r="AJ102" s="292"/>
      <c r="AK102" s="242"/>
      <c r="AL102" s="275"/>
      <c r="AM102" s="291"/>
      <c r="AN102" s="275"/>
      <c r="AO102" s="291"/>
      <c r="AP102" s="291"/>
      <c r="AQ102" s="289"/>
      <c r="AR102" s="275"/>
      <c r="AS102" s="242"/>
      <c r="AT102" s="290"/>
      <c r="AU102" s="290"/>
      <c r="AW102" s="290"/>
      <c r="AX102" s="290"/>
      <c r="AY102" s="242"/>
      <c r="AZ102" s="291"/>
      <c r="BA102" s="291"/>
      <c r="BB102" s="275"/>
      <c r="BC102" s="275"/>
      <c r="BD102" s="292"/>
      <c r="BE102" s="242"/>
      <c r="BF102" s="291"/>
      <c r="BG102" s="291"/>
      <c r="BH102" s="275"/>
      <c r="BI102" s="291"/>
      <c r="BJ102" s="291"/>
      <c r="BK102" s="289"/>
      <c r="BL102" s="275"/>
      <c r="BM102" s="242"/>
      <c r="BN102" s="290"/>
      <c r="BO102" s="290"/>
      <c r="BQ102" s="290"/>
      <c r="BR102" s="290"/>
      <c r="BS102" s="298"/>
      <c r="BT102" s="291"/>
      <c r="BU102" s="291"/>
      <c r="BV102" s="275"/>
      <c r="BW102" s="275"/>
      <c r="BX102" s="292"/>
      <c r="BY102" s="242"/>
      <c r="BZ102" s="291"/>
      <c r="CA102" s="291"/>
      <c r="CB102" s="275"/>
      <c r="CC102" s="291"/>
      <c r="CD102" s="291"/>
      <c r="CE102" s="242"/>
      <c r="CF102" s="275"/>
      <c r="CG102" s="242"/>
      <c r="CH102" s="290"/>
      <c r="CI102" s="290"/>
      <c r="CK102" s="290"/>
      <c r="CL102" s="290"/>
      <c r="CM102" s="242"/>
      <c r="CN102" s="291"/>
      <c r="CO102" s="291"/>
      <c r="CP102" s="275"/>
      <c r="CQ102" s="275"/>
      <c r="CR102" s="292"/>
      <c r="CS102" s="242"/>
      <c r="CT102" s="291"/>
      <c r="CU102" s="291"/>
      <c r="CV102" s="275"/>
      <c r="CW102" s="291"/>
      <c r="CX102" s="291"/>
      <c r="CY102" s="289"/>
      <c r="CZ102" s="275"/>
      <c r="DA102" s="242"/>
      <c r="DB102" s="290"/>
      <c r="DC102" s="290"/>
      <c r="DE102" s="290"/>
      <c r="DF102" s="290"/>
      <c r="DG102" s="242"/>
      <c r="DH102" s="291"/>
      <c r="DI102" s="291"/>
      <c r="DJ102" s="275"/>
      <c r="DK102" s="275"/>
      <c r="DL102" s="292"/>
      <c r="DM102" s="242"/>
      <c r="DN102" s="291"/>
      <c r="DO102" s="291"/>
      <c r="DP102" s="275"/>
      <c r="DQ102" s="291"/>
      <c r="DR102" s="291"/>
      <c r="DS102" s="289"/>
      <c r="DT102" s="275"/>
      <c r="DU102" s="242"/>
      <c r="DV102" s="290"/>
      <c r="DW102" s="290"/>
      <c r="DY102" s="290"/>
      <c r="DZ102" s="290"/>
      <c r="EA102" s="242"/>
      <c r="EB102" s="275"/>
      <c r="EC102" s="299"/>
      <c r="ED102" s="275"/>
      <c r="EE102" s="275"/>
      <c r="EF102" s="292"/>
      <c r="EG102" s="242"/>
      <c r="EH102" s="291"/>
      <c r="EI102" s="291"/>
      <c r="EJ102" s="275"/>
      <c r="EK102" s="291"/>
      <c r="EL102" s="291"/>
      <c r="EM102" s="289"/>
      <c r="EN102" s="275"/>
      <c r="EO102" s="242"/>
      <c r="EP102" s="290"/>
      <c r="EQ102" s="290"/>
      <c r="ES102" s="290"/>
      <c r="ET102" s="290"/>
      <c r="EU102" s="242"/>
      <c r="EV102" s="291"/>
      <c r="EW102" s="291"/>
      <c r="EX102" s="275"/>
      <c r="EY102" s="275"/>
      <c r="EZ102" s="292"/>
      <c r="FA102" s="242"/>
      <c r="FB102" s="291"/>
      <c r="FC102" s="291"/>
      <c r="FD102" s="275"/>
      <c r="FE102" s="291"/>
      <c r="FF102" s="291"/>
      <c r="FG102" s="289"/>
      <c r="FH102" s="275"/>
      <c r="FI102" s="242"/>
      <c r="FJ102" s="290"/>
      <c r="FK102" s="290"/>
      <c r="FM102" s="290"/>
      <c r="FN102" s="290"/>
      <c r="FO102" s="242"/>
      <c r="FP102" s="291"/>
      <c r="FQ102" s="291"/>
      <c r="FR102" s="275"/>
      <c r="FS102" s="275"/>
      <c r="FT102" s="292"/>
      <c r="FU102" s="242"/>
      <c r="FV102" s="291"/>
      <c r="FW102" s="291"/>
      <c r="FX102" s="275"/>
      <c r="FY102" s="291"/>
      <c r="FZ102" s="291"/>
      <c r="GA102" s="77"/>
      <c r="GI102" s="303"/>
      <c r="GN102" s="304"/>
      <c r="GU102" s="77"/>
      <c r="HC102" s="303"/>
      <c r="HH102" s="304"/>
      <c r="HO102" s="77"/>
      <c r="HW102" s="303"/>
      <c r="IB102" s="304"/>
      <c r="II102" s="77"/>
      <c r="IQ102" s="303"/>
      <c r="IV102" s="304"/>
    </row>
    <row r="103" spans="1:256" ht="13.5" customHeight="1">
      <c r="A103" s="260"/>
      <c r="C103" s="289"/>
      <c r="D103" s="275"/>
      <c r="E103" s="242"/>
      <c r="F103" s="290"/>
      <c r="G103" s="291"/>
      <c r="I103" s="290"/>
      <c r="J103" s="291"/>
      <c r="K103" s="242"/>
      <c r="L103" s="291"/>
      <c r="M103" s="291"/>
      <c r="N103" s="275"/>
      <c r="O103" s="275"/>
      <c r="P103" s="292"/>
      <c r="Q103" s="242"/>
      <c r="R103" s="291"/>
      <c r="S103" s="291"/>
      <c r="T103" s="275"/>
      <c r="U103" s="291"/>
      <c r="V103" s="291"/>
      <c r="W103" s="289"/>
      <c r="X103" s="275"/>
      <c r="Y103" s="242"/>
      <c r="Z103" s="290"/>
      <c r="AA103" s="290"/>
      <c r="AC103" s="290"/>
      <c r="AD103" s="290"/>
      <c r="AE103" s="242"/>
      <c r="AF103" s="291"/>
      <c r="AG103" s="291"/>
      <c r="AH103" s="275"/>
      <c r="AI103" s="275"/>
      <c r="AJ103" s="292"/>
      <c r="AK103" s="242"/>
      <c r="AL103" s="275"/>
      <c r="AM103" s="291"/>
      <c r="AN103" s="275"/>
      <c r="AO103" s="291"/>
      <c r="AP103" s="291"/>
      <c r="AQ103" s="289"/>
      <c r="AR103" s="275"/>
      <c r="AS103" s="242"/>
      <c r="AT103" s="290"/>
      <c r="AU103" s="290"/>
      <c r="AW103" s="290"/>
      <c r="AX103" s="290"/>
      <c r="AY103" s="242"/>
      <c r="AZ103" s="291"/>
      <c r="BA103" s="291"/>
      <c r="BB103" s="275"/>
      <c r="BC103" s="275"/>
      <c r="BD103" s="292"/>
      <c r="BE103" s="242"/>
      <c r="BF103" s="291"/>
      <c r="BG103" s="291"/>
      <c r="BH103" s="275"/>
      <c r="BI103" s="291"/>
      <c r="BJ103" s="291"/>
      <c r="BK103" s="289"/>
      <c r="BL103" s="275"/>
      <c r="BM103" s="242"/>
      <c r="BN103" s="290"/>
      <c r="BO103" s="290"/>
      <c r="BQ103" s="290"/>
      <c r="BR103" s="290"/>
      <c r="BS103" s="298"/>
      <c r="BT103" s="291"/>
      <c r="BU103" s="291"/>
      <c r="BV103" s="275"/>
      <c r="BW103" s="275"/>
      <c r="BX103" s="292"/>
      <c r="BY103" s="242"/>
      <c r="BZ103" s="291"/>
      <c r="CA103" s="291"/>
      <c r="CB103" s="275"/>
      <c r="CC103" s="291"/>
      <c r="CD103" s="291"/>
      <c r="CE103" s="242"/>
      <c r="CF103" s="275"/>
      <c r="CG103" s="242"/>
      <c r="CH103" s="290"/>
      <c r="CI103" s="290"/>
      <c r="CK103" s="290"/>
      <c r="CL103" s="290"/>
      <c r="CM103" s="242"/>
      <c r="CN103" s="291"/>
      <c r="CO103" s="291"/>
      <c r="CP103" s="275"/>
      <c r="CQ103" s="275"/>
      <c r="CR103" s="292"/>
      <c r="CS103" s="242"/>
      <c r="CT103" s="291"/>
      <c r="CU103" s="291"/>
      <c r="CV103" s="275"/>
      <c r="CW103" s="291"/>
      <c r="CX103" s="291"/>
      <c r="CY103" s="289"/>
      <c r="CZ103" s="275"/>
      <c r="DA103" s="242"/>
      <c r="DB103" s="290"/>
      <c r="DC103" s="290"/>
      <c r="DE103" s="290"/>
      <c r="DF103" s="290"/>
      <c r="DG103" s="242"/>
      <c r="DH103" s="291"/>
      <c r="DI103" s="291"/>
      <c r="DJ103" s="275"/>
      <c r="DK103" s="275"/>
      <c r="DL103" s="292"/>
      <c r="DM103" s="242"/>
      <c r="DN103" s="291"/>
      <c r="DO103" s="291"/>
      <c r="DP103" s="275"/>
      <c r="DQ103" s="291"/>
      <c r="DR103" s="291"/>
      <c r="DS103" s="289"/>
      <c r="DT103" s="275"/>
      <c r="DU103" s="242"/>
      <c r="DV103" s="290"/>
      <c r="DW103" s="290"/>
      <c r="DY103" s="290"/>
      <c r="DZ103" s="290"/>
      <c r="EA103" s="242"/>
      <c r="EB103" s="275"/>
      <c r="EC103" s="299"/>
      <c r="ED103" s="275"/>
      <c r="EE103" s="275"/>
      <c r="EF103" s="292"/>
      <c r="EG103" s="242"/>
      <c r="EH103" s="291"/>
      <c r="EI103" s="291"/>
      <c r="EJ103" s="275"/>
      <c r="EK103" s="291"/>
      <c r="EL103" s="291"/>
      <c r="EM103" s="289"/>
      <c r="EN103" s="275"/>
      <c r="EO103" s="242"/>
      <c r="EP103" s="290"/>
      <c r="EQ103" s="290"/>
      <c r="ES103" s="290"/>
      <c r="ET103" s="290"/>
      <c r="EU103" s="242"/>
      <c r="EV103" s="291"/>
      <c r="EW103" s="291"/>
      <c r="EX103" s="275"/>
      <c r="EY103" s="275"/>
      <c r="EZ103" s="292"/>
      <c r="FA103" s="242"/>
      <c r="FB103" s="291"/>
      <c r="FC103" s="291"/>
      <c r="FD103" s="275"/>
      <c r="FE103" s="291"/>
      <c r="FF103" s="291"/>
      <c r="FG103" s="289"/>
      <c r="FH103" s="275"/>
      <c r="FI103" s="242"/>
      <c r="FJ103" s="290"/>
      <c r="FK103" s="290"/>
      <c r="FM103" s="290"/>
      <c r="FN103" s="290"/>
      <c r="FO103" s="242"/>
      <c r="FP103" s="291"/>
      <c r="FQ103" s="291"/>
      <c r="FR103" s="275"/>
      <c r="FS103" s="275"/>
      <c r="FT103" s="292"/>
      <c r="FU103" s="242"/>
      <c r="FV103" s="291"/>
      <c r="FW103" s="291"/>
      <c r="FX103" s="275"/>
      <c r="FY103" s="291"/>
      <c r="FZ103" s="291"/>
      <c r="GA103" s="77"/>
      <c r="GI103" s="303"/>
      <c r="GN103" s="304"/>
      <c r="GU103" s="77"/>
      <c r="HC103" s="303"/>
      <c r="HH103" s="304"/>
      <c r="HO103" s="77"/>
      <c r="HW103" s="303"/>
      <c r="IB103" s="304"/>
      <c r="II103" s="77"/>
      <c r="IQ103" s="303"/>
      <c r="IV103" s="304"/>
    </row>
    <row r="104" spans="1:256" ht="13.5" customHeight="1">
      <c r="A104" s="260"/>
      <c r="C104" s="289"/>
      <c r="D104" s="275"/>
      <c r="E104" s="242"/>
      <c r="F104" s="290"/>
      <c r="G104" s="291"/>
      <c r="I104" s="290"/>
      <c r="J104" s="291"/>
      <c r="K104" s="242"/>
      <c r="L104" s="291"/>
      <c r="M104" s="291"/>
      <c r="N104" s="275"/>
      <c r="O104" s="275"/>
      <c r="P104" s="292"/>
      <c r="Q104" s="242"/>
      <c r="R104" s="291"/>
      <c r="S104" s="291"/>
      <c r="T104" s="275"/>
      <c r="U104" s="291"/>
      <c r="V104" s="291"/>
      <c r="W104" s="289"/>
      <c r="X104" s="275"/>
      <c r="Y104" s="242"/>
      <c r="Z104" s="290"/>
      <c r="AA104" s="290"/>
      <c r="AC104" s="290"/>
      <c r="AD104" s="290"/>
      <c r="AE104" s="242"/>
      <c r="AF104" s="291"/>
      <c r="AG104" s="291"/>
      <c r="AH104" s="275"/>
      <c r="AI104" s="275"/>
      <c r="AJ104" s="292"/>
      <c r="AK104" s="242"/>
      <c r="AL104" s="275"/>
      <c r="AM104" s="291"/>
      <c r="AN104" s="275"/>
      <c r="AO104" s="291"/>
      <c r="AP104" s="291"/>
      <c r="AQ104" s="289"/>
      <c r="AR104" s="275"/>
      <c r="AS104" s="242"/>
      <c r="AT104" s="290"/>
      <c r="AU104" s="290"/>
      <c r="AW104" s="290"/>
      <c r="AX104" s="290"/>
      <c r="AY104" s="242"/>
      <c r="AZ104" s="291"/>
      <c r="BA104" s="291"/>
      <c r="BB104" s="275"/>
      <c r="BC104" s="275"/>
      <c r="BD104" s="292"/>
      <c r="BE104" s="242"/>
      <c r="BF104" s="291"/>
      <c r="BG104" s="291"/>
      <c r="BH104" s="275"/>
      <c r="BI104" s="291"/>
      <c r="BJ104" s="291"/>
      <c r="BK104" s="289"/>
      <c r="BL104" s="275"/>
      <c r="BM104" s="242"/>
      <c r="BN104" s="290"/>
      <c r="BO104" s="290"/>
      <c r="BQ104" s="290"/>
      <c r="BR104" s="290"/>
      <c r="BS104" s="298"/>
      <c r="BT104" s="291"/>
      <c r="BU104" s="291"/>
      <c r="BV104" s="275"/>
      <c r="BW104" s="275"/>
      <c r="BX104" s="292"/>
      <c r="BY104" s="242"/>
      <c r="BZ104" s="291"/>
      <c r="CA104" s="291"/>
      <c r="CB104" s="275"/>
      <c r="CC104" s="291"/>
      <c r="CD104" s="291"/>
      <c r="CE104" s="242"/>
      <c r="CF104" s="275"/>
      <c r="CG104" s="242"/>
      <c r="CH104" s="290"/>
      <c r="CI104" s="290"/>
      <c r="CK104" s="290"/>
      <c r="CL104" s="290"/>
      <c r="CM104" s="242"/>
      <c r="CN104" s="291"/>
      <c r="CO104" s="291"/>
      <c r="CP104" s="275"/>
      <c r="CQ104" s="275"/>
      <c r="CR104" s="292"/>
      <c r="CS104" s="242"/>
      <c r="CT104" s="291"/>
      <c r="CU104" s="291"/>
      <c r="CV104" s="275"/>
      <c r="CW104" s="291"/>
      <c r="CX104" s="291"/>
      <c r="CY104" s="289"/>
      <c r="CZ104" s="275"/>
      <c r="DA104" s="242"/>
      <c r="DB104" s="290"/>
      <c r="DC104" s="290"/>
      <c r="DE104" s="290"/>
      <c r="DF104" s="290"/>
      <c r="DG104" s="242"/>
      <c r="DH104" s="291"/>
      <c r="DI104" s="291"/>
      <c r="DJ104" s="275"/>
      <c r="DK104" s="275"/>
      <c r="DL104" s="292"/>
      <c r="DM104" s="242"/>
      <c r="DN104" s="291"/>
      <c r="DO104" s="291"/>
      <c r="DP104" s="275"/>
      <c r="DQ104" s="291"/>
      <c r="DR104" s="291"/>
      <c r="DS104" s="289"/>
      <c r="DT104" s="275"/>
      <c r="DU104" s="242"/>
      <c r="DV104" s="290"/>
      <c r="DW104" s="290"/>
      <c r="DY104" s="290"/>
      <c r="DZ104" s="290"/>
      <c r="EA104" s="242"/>
      <c r="EB104" s="275"/>
      <c r="EC104" s="299"/>
      <c r="ED104" s="275"/>
      <c r="EE104" s="275"/>
      <c r="EF104" s="292"/>
      <c r="EG104" s="242"/>
      <c r="EH104" s="291"/>
      <c r="EI104" s="291"/>
      <c r="EJ104" s="275"/>
      <c r="EK104" s="291"/>
      <c r="EL104" s="291"/>
      <c r="EM104" s="289"/>
      <c r="EN104" s="275"/>
      <c r="EO104" s="242"/>
      <c r="EP104" s="290"/>
      <c r="EQ104" s="290"/>
      <c r="ES104" s="290"/>
      <c r="ET104" s="290"/>
      <c r="EU104" s="242"/>
      <c r="EV104" s="291"/>
      <c r="EW104" s="291"/>
      <c r="EX104" s="275"/>
      <c r="EY104" s="275"/>
      <c r="EZ104" s="292"/>
      <c r="FA104" s="242"/>
      <c r="FB104" s="291"/>
      <c r="FC104" s="291"/>
      <c r="FD104" s="275"/>
      <c r="FE104" s="291"/>
      <c r="FF104" s="291"/>
      <c r="FG104" s="289"/>
      <c r="FH104" s="275"/>
      <c r="FI104" s="242"/>
      <c r="FJ104" s="290"/>
      <c r="FK104" s="290"/>
      <c r="FM104" s="290"/>
      <c r="FN104" s="290"/>
      <c r="FO104" s="242"/>
      <c r="FP104" s="291"/>
      <c r="FQ104" s="291"/>
      <c r="FR104" s="275"/>
      <c r="FS104" s="275"/>
      <c r="FT104" s="292"/>
      <c r="FU104" s="242"/>
      <c r="FV104" s="291"/>
      <c r="FW104" s="291"/>
      <c r="FX104" s="275"/>
      <c r="FY104" s="291"/>
      <c r="FZ104" s="291"/>
      <c r="GA104" s="77"/>
      <c r="GI104" s="303"/>
      <c r="GN104" s="304"/>
      <c r="GU104" s="77"/>
      <c r="HC104" s="303"/>
      <c r="HH104" s="304"/>
      <c r="HO104" s="77"/>
      <c r="HW104" s="303"/>
      <c r="IB104" s="304"/>
      <c r="II104" s="77"/>
      <c r="IQ104" s="303"/>
      <c r="IV104" s="304"/>
    </row>
    <row r="105" spans="1:256" ht="13.5" customHeight="1">
      <c r="A105" s="260"/>
      <c r="C105" s="289"/>
      <c r="D105" s="275"/>
      <c r="E105" s="242"/>
      <c r="F105" s="290"/>
      <c r="G105" s="291"/>
      <c r="I105" s="290"/>
      <c r="J105" s="291"/>
      <c r="K105" s="242"/>
      <c r="L105" s="291"/>
      <c r="M105" s="291"/>
      <c r="N105" s="275"/>
      <c r="O105" s="275"/>
      <c r="P105" s="292"/>
      <c r="Q105" s="242"/>
      <c r="R105" s="291"/>
      <c r="S105" s="291"/>
      <c r="T105" s="275"/>
      <c r="U105" s="291"/>
      <c r="V105" s="291"/>
      <c r="W105" s="289"/>
      <c r="X105" s="275"/>
      <c r="Y105" s="242"/>
      <c r="Z105" s="290"/>
      <c r="AA105" s="290"/>
      <c r="AC105" s="290"/>
      <c r="AD105" s="290"/>
      <c r="AE105" s="242"/>
      <c r="AF105" s="291"/>
      <c r="AG105" s="291"/>
      <c r="AH105" s="275"/>
      <c r="AI105" s="275"/>
      <c r="AJ105" s="292"/>
      <c r="AK105" s="242"/>
      <c r="AL105" s="275"/>
      <c r="AM105" s="291"/>
      <c r="AN105" s="275"/>
      <c r="AO105" s="291"/>
      <c r="AP105" s="291"/>
      <c r="AQ105" s="289"/>
      <c r="AR105" s="275"/>
      <c r="AS105" s="242"/>
      <c r="AT105" s="290"/>
      <c r="AU105" s="290"/>
      <c r="AW105" s="290"/>
      <c r="AX105" s="290"/>
      <c r="AY105" s="242"/>
      <c r="AZ105" s="291"/>
      <c r="BA105" s="291"/>
      <c r="BB105" s="275"/>
      <c r="BC105" s="275"/>
      <c r="BD105" s="292"/>
      <c r="BE105" s="242"/>
      <c r="BF105" s="291"/>
      <c r="BG105" s="291"/>
      <c r="BH105" s="275"/>
      <c r="BI105" s="291"/>
      <c r="BJ105" s="291"/>
      <c r="BK105" s="289"/>
      <c r="BL105" s="275"/>
      <c r="BM105" s="242"/>
      <c r="BN105" s="290"/>
      <c r="BO105" s="290"/>
      <c r="BQ105" s="290"/>
      <c r="BR105" s="290"/>
      <c r="BS105" s="298"/>
      <c r="BT105" s="291"/>
      <c r="BU105" s="291"/>
      <c r="BV105" s="275"/>
      <c r="BW105" s="275"/>
      <c r="BX105" s="292"/>
      <c r="BY105" s="242"/>
      <c r="BZ105" s="291"/>
      <c r="CA105" s="291"/>
      <c r="CB105" s="275"/>
      <c r="CC105" s="291"/>
      <c r="CD105" s="291"/>
      <c r="CE105" s="242"/>
      <c r="CF105" s="275"/>
      <c r="CG105" s="242"/>
      <c r="CH105" s="290"/>
      <c r="CI105" s="290"/>
      <c r="CK105" s="290"/>
      <c r="CL105" s="290"/>
      <c r="CM105" s="242"/>
      <c r="CN105" s="291"/>
      <c r="CO105" s="291"/>
      <c r="CP105" s="275"/>
      <c r="CQ105" s="275"/>
      <c r="CR105" s="292"/>
      <c r="CS105" s="242"/>
      <c r="CT105" s="291"/>
      <c r="CU105" s="291"/>
      <c r="CV105" s="275"/>
      <c r="CW105" s="291"/>
      <c r="CX105" s="291"/>
      <c r="CY105" s="289"/>
      <c r="CZ105" s="275"/>
      <c r="DA105" s="242"/>
      <c r="DB105" s="290"/>
      <c r="DC105" s="290"/>
      <c r="DE105" s="290"/>
      <c r="DF105" s="290"/>
      <c r="DG105" s="242"/>
      <c r="DH105" s="291"/>
      <c r="DI105" s="291"/>
      <c r="DJ105" s="275"/>
      <c r="DK105" s="275"/>
      <c r="DL105" s="292"/>
      <c r="DM105" s="242"/>
      <c r="DN105" s="291"/>
      <c r="DO105" s="291"/>
      <c r="DP105" s="275"/>
      <c r="DQ105" s="291"/>
      <c r="DR105" s="291"/>
      <c r="DS105" s="289"/>
      <c r="DT105" s="275"/>
      <c r="DU105" s="242"/>
      <c r="DV105" s="290"/>
      <c r="DW105" s="290"/>
      <c r="DY105" s="290"/>
      <c r="DZ105" s="290"/>
      <c r="EA105" s="242"/>
      <c r="EB105" s="275"/>
      <c r="EC105" s="299"/>
      <c r="ED105" s="275"/>
      <c r="EE105" s="275"/>
      <c r="EF105" s="292"/>
      <c r="EG105" s="242"/>
      <c r="EH105" s="291"/>
      <c r="EI105" s="291"/>
      <c r="EJ105" s="275"/>
      <c r="EK105" s="291"/>
      <c r="EL105" s="291"/>
      <c r="EM105" s="289"/>
      <c r="EN105" s="275"/>
      <c r="EO105" s="242"/>
      <c r="EP105" s="290"/>
      <c r="EQ105" s="290"/>
      <c r="ES105" s="290"/>
      <c r="ET105" s="290"/>
      <c r="EU105" s="242"/>
      <c r="EV105" s="291"/>
      <c r="EW105" s="291"/>
      <c r="EX105" s="275"/>
      <c r="EY105" s="275"/>
      <c r="EZ105" s="292"/>
      <c r="FA105" s="242"/>
      <c r="FB105" s="291"/>
      <c r="FC105" s="291"/>
      <c r="FD105" s="275"/>
      <c r="FE105" s="291"/>
      <c r="FF105" s="291"/>
      <c r="FG105" s="289"/>
      <c r="FH105" s="275"/>
      <c r="FI105" s="242"/>
      <c r="FJ105" s="290"/>
      <c r="FK105" s="290"/>
      <c r="FM105" s="290"/>
      <c r="FN105" s="290"/>
      <c r="FO105" s="242"/>
      <c r="FP105" s="291"/>
      <c r="FQ105" s="291"/>
      <c r="FR105" s="275"/>
      <c r="FS105" s="275"/>
      <c r="FT105" s="292"/>
      <c r="FU105" s="242"/>
      <c r="FV105" s="291"/>
      <c r="FW105" s="291"/>
      <c r="FX105" s="275"/>
      <c r="FY105" s="291"/>
      <c r="FZ105" s="291"/>
      <c r="GA105" s="77"/>
      <c r="GI105" s="303"/>
      <c r="GN105" s="304"/>
      <c r="GU105" s="77"/>
      <c r="HC105" s="303"/>
      <c r="HH105" s="304"/>
      <c r="HO105" s="77"/>
      <c r="HW105" s="303"/>
      <c r="IB105" s="304"/>
      <c r="II105" s="77"/>
      <c r="IQ105" s="303"/>
      <c r="IV105" s="304"/>
    </row>
    <row r="106" spans="1:256" ht="13.5" customHeight="1">
      <c r="S106" s="290"/>
    </row>
    <row r="193" s="89" customFormat="1" ht="13.5" customHeight="1"/>
    <row r="194" s="89" customFormat="1" ht="13.5" customHeight="1"/>
    <row r="195" s="89" customFormat="1" ht="13.5" customHeight="1"/>
    <row r="196" s="89" customFormat="1" ht="13.5" customHeight="1"/>
    <row r="197" s="89" customFormat="1" ht="13.5" customHeight="1"/>
    <row r="198" s="89" customFormat="1" ht="13.5" customHeight="1"/>
    <row r="199" s="89" customFormat="1" ht="13.5" customHeight="1"/>
    <row r="200" s="89" customFormat="1" ht="13.5" customHeight="1"/>
    <row r="201" s="89" customFormat="1" ht="13.5" customHeight="1"/>
    <row r="202" s="89" customFormat="1" ht="13.5" customHeight="1"/>
    <row r="203" s="89" customFormat="1" ht="13.5" customHeight="1"/>
    <row r="204" s="89" customFormat="1" ht="13.5" customHeight="1"/>
    <row r="205" s="89" customFormat="1" ht="13.5" customHeight="1"/>
    <row r="206" s="89" customFormat="1" ht="13.5" customHeight="1"/>
    <row r="207" s="89" customFormat="1" ht="13.5" customHeight="1"/>
    <row r="208" s="89" customFormat="1" ht="13.5" customHeight="1"/>
    <row r="209" s="89" customFormat="1" ht="13.5" customHeight="1"/>
    <row r="210" s="89" customFormat="1" ht="13.5" customHeight="1"/>
    <row r="211" s="89" customFormat="1" ht="13.5" customHeight="1"/>
    <row r="212" s="89" customFormat="1" ht="13.5" customHeight="1"/>
  </sheetData>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info_parties!#REF!</xm:f>
          </x14:formula1>
          <xm:sqref>A11:A105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BED2BE"/>
  </sheetPr>
  <dimension ref="A1:BY85"/>
  <sheetViews>
    <sheetView zoomScaleNormal="100" workbookViewId="0">
      <pane xSplit="2" ySplit="10" topLeftCell="C11" activePane="bottomRight" state="frozen"/>
      <selection activeCell="B22" sqref="B22"/>
      <selection pane="topRight" activeCell="B22" sqref="B22"/>
      <selection pane="bottomLeft" activeCell="B22" sqref="B22"/>
      <selection pane="bottomRight" sqref="A1:XFD1048576"/>
    </sheetView>
  </sheetViews>
  <sheetFormatPr defaultColWidth="9.140625" defaultRowHeight="13.5" customHeight="1"/>
  <cols>
    <col min="1" max="1" width="9.140625" style="2"/>
    <col min="2" max="2" width="27.5703125" style="2" customWidth="1"/>
    <col min="3" max="4" width="10.42578125" style="2" customWidth="1"/>
    <col min="5" max="5" width="9.140625" style="2"/>
    <col min="6" max="6" width="9.140625" style="70" customWidth="1"/>
    <col min="7" max="8" width="9.140625" style="2" customWidth="1"/>
    <col min="9" max="9" width="9.140625" style="2"/>
    <col min="10" max="11" width="12" style="2" customWidth="1"/>
    <col min="12" max="16384" width="9.140625" style="2"/>
  </cols>
  <sheetData>
    <row r="1" spans="1:77" ht="13.5" customHeight="1">
      <c r="A1" s="14" t="s">
        <v>5</v>
      </c>
      <c r="B1" s="16"/>
      <c r="C1" s="59">
        <v>33566</v>
      </c>
      <c r="D1" s="60"/>
      <c r="E1" s="60"/>
      <c r="F1" s="61">
        <v>34840</v>
      </c>
      <c r="G1" s="60"/>
      <c r="H1" s="62"/>
      <c r="I1" s="59">
        <v>36324</v>
      </c>
      <c r="J1" s="60"/>
      <c r="K1" s="60"/>
      <c r="L1" s="61">
        <v>37759</v>
      </c>
      <c r="M1" s="60"/>
      <c r="N1" s="62"/>
      <c r="O1" s="61">
        <v>39243</v>
      </c>
      <c r="P1" s="60"/>
      <c r="Q1" s="62"/>
      <c r="R1" s="9"/>
      <c r="S1" s="60"/>
      <c r="T1" s="62"/>
      <c r="U1" s="61"/>
      <c r="V1" s="60"/>
      <c r="W1" s="62"/>
      <c r="X1" s="61"/>
      <c r="Y1" s="60"/>
      <c r="Z1" s="62"/>
      <c r="AA1" s="61"/>
      <c r="AB1" s="60"/>
      <c r="AC1" s="62"/>
      <c r="AD1" s="61"/>
      <c r="AE1" s="60"/>
      <c r="AF1" s="62"/>
      <c r="AG1" s="61"/>
      <c r="AH1" s="60"/>
      <c r="AI1" s="62"/>
      <c r="AJ1" s="61"/>
      <c r="AK1" s="60"/>
      <c r="AL1" s="62"/>
      <c r="AM1" s="61"/>
      <c r="AN1" s="60"/>
      <c r="AO1" s="62"/>
      <c r="AP1" s="61"/>
      <c r="AQ1" s="60"/>
      <c r="AR1" s="62"/>
      <c r="AS1" s="61"/>
      <c r="AT1" s="60"/>
      <c r="AU1" s="62"/>
      <c r="AV1" s="61"/>
      <c r="AW1" s="60"/>
      <c r="AX1" s="62"/>
      <c r="AY1" s="61"/>
      <c r="AZ1" s="60"/>
      <c r="BA1" s="62"/>
      <c r="BB1" s="61"/>
      <c r="BC1" s="60"/>
      <c r="BD1" s="62"/>
      <c r="BE1" s="61"/>
      <c r="BF1" s="60"/>
      <c r="BG1" s="62"/>
      <c r="BH1" s="61"/>
      <c r="BI1" s="60"/>
      <c r="BJ1" s="62"/>
      <c r="BK1" s="61"/>
      <c r="BL1" s="60"/>
      <c r="BM1" s="62"/>
      <c r="BN1" s="61"/>
      <c r="BO1" s="60"/>
      <c r="BP1" s="62"/>
      <c r="BQ1" s="61"/>
      <c r="BR1" s="60"/>
      <c r="BS1" s="62"/>
      <c r="BT1" s="61"/>
      <c r="BU1" s="60"/>
      <c r="BV1" s="62"/>
      <c r="BW1" s="61"/>
      <c r="BX1" s="60"/>
      <c r="BY1" s="62"/>
    </row>
    <row r="2" spans="1:77" ht="3.75" customHeight="1">
      <c r="A2" s="14"/>
      <c r="B2" s="16"/>
      <c r="C2" s="63"/>
      <c r="D2" s="60"/>
      <c r="E2" s="60"/>
      <c r="F2" s="63"/>
      <c r="G2" s="60"/>
      <c r="H2" s="62"/>
      <c r="I2" s="64"/>
      <c r="J2" s="60"/>
      <c r="K2" s="60"/>
      <c r="L2" s="63"/>
      <c r="M2" s="60"/>
      <c r="N2" s="62"/>
      <c r="O2" s="63"/>
      <c r="P2" s="60"/>
      <c r="Q2" s="62"/>
      <c r="R2" s="63"/>
      <c r="S2" s="60"/>
      <c r="T2" s="62"/>
      <c r="U2" s="63"/>
      <c r="V2" s="60"/>
      <c r="W2" s="62"/>
      <c r="X2" s="63"/>
      <c r="Y2" s="60"/>
      <c r="Z2" s="62"/>
      <c r="AA2" s="63"/>
      <c r="AB2" s="60"/>
      <c r="AC2" s="62"/>
      <c r="AD2" s="63"/>
      <c r="AE2" s="60"/>
      <c r="AF2" s="62"/>
      <c r="AG2" s="63"/>
      <c r="AH2" s="60"/>
      <c r="AI2" s="62"/>
      <c r="AJ2" s="63"/>
      <c r="AK2" s="60"/>
      <c r="AL2" s="62"/>
      <c r="AM2" s="63"/>
      <c r="AN2" s="60"/>
      <c r="AO2" s="62"/>
      <c r="AP2" s="63"/>
      <c r="AQ2" s="60"/>
      <c r="AR2" s="62"/>
      <c r="AS2" s="63"/>
      <c r="AT2" s="60"/>
      <c r="AU2" s="62"/>
      <c r="AV2" s="63"/>
      <c r="AW2" s="60"/>
      <c r="AX2" s="62"/>
      <c r="AY2" s="63"/>
      <c r="AZ2" s="60"/>
      <c r="BA2" s="62"/>
      <c r="BB2" s="63"/>
      <c r="BC2" s="60"/>
      <c r="BD2" s="62"/>
      <c r="BE2" s="63"/>
      <c r="BF2" s="60"/>
      <c r="BG2" s="62"/>
      <c r="BH2" s="63"/>
      <c r="BI2" s="60"/>
      <c r="BJ2" s="62"/>
      <c r="BK2" s="63"/>
      <c r="BL2" s="60"/>
      <c r="BM2" s="62"/>
      <c r="BN2" s="63"/>
      <c r="BO2" s="60"/>
      <c r="BP2" s="62"/>
      <c r="BQ2" s="63"/>
      <c r="BR2" s="60"/>
      <c r="BS2" s="62"/>
      <c r="BT2" s="63"/>
      <c r="BU2" s="60"/>
      <c r="BV2" s="62"/>
      <c r="BW2" s="63"/>
      <c r="BX2" s="60"/>
      <c r="BY2" s="62"/>
    </row>
    <row r="3" spans="1:77" ht="3.75" customHeight="1">
      <c r="A3" s="14"/>
      <c r="B3" s="16"/>
      <c r="C3" s="63"/>
      <c r="D3" s="60"/>
      <c r="E3" s="60"/>
      <c r="F3" s="63"/>
      <c r="G3" s="60"/>
      <c r="H3" s="62"/>
      <c r="I3" s="64"/>
      <c r="J3" s="60"/>
      <c r="K3" s="60"/>
      <c r="L3" s="63"/>
      <c r="M3" s="60"/>
      <c r="N3" s="62"/>
      <c r="O3" s="63"/>
      <c r="P3" s="60"/>
      <c r="Q3" s="62"/>
      <c r="R3" s="63"/>
      <c r="S3" s="60"/>
      <c r="T3" s="62"/>
      <c r="U3" s="63"/>
      <c r="V3" s="60"/>
      <c r="W3" s="62"/>
      <c r="X3" s="63"/>
      <c r="Y3" s="60"/>
      <c r="Z3" s="62"/>
      <c r="AA3" s="63"/>
      <c r="AB3" s="60"/>
      <c r="AC3" s="62"/>
      <c r="AD3" s="63"/>
      <c r="AE3" s="60"/>
      <c r="AF3" s="62"/>
      <c r="AG3" s="63"/>
      <c r="AH3" s="60"/>
      <c r="AI3" s="62"/>
      <c r="AJ3" s="63"/>
      <c r="AK3" s="60"/>
      <c r="AL3" s="62"/>
      <c r="AM3" s="63"/>
      <c r="AN3" s="60"/>
      <c r="AO3" s="62"/>
      <c r="AP3" s="63"/>
      <c r="AQ3" s="60"/>
      <c r="AR3" s="62"/>
      <c r="AS3" s="63"/>
      <c r="AT3" s="60"/>
      <c r="AU3" s="62"/>
      <c r="AV3" s="63"/>
      <c r="AW3" s="60"/>
      <c r="AX3" s="62"/>
      <c r="AY3" s="63"/>
      <c r="AZ3" s="60"/>
      <c r="BA3" s="62"/>
      <c r="BB3" s="63"/>
      <c r="BC3" s="60"/>
      <c r="BD3" s="62"/>
      <c r="BE3" s="63"/>
      <c r="BF3" s="60"/>
      <c r="BG3" s="62"/>
      <c r="BH3" s="63"/>
      <c r="BI3" s="60"/>
      <c r="BJ3" s="62"/>
      <c r="BK3" s="63"/>
      <c r="BL3" s="60"/>
      <c r="BM3" s="62"/>
      <c r="BN3" s="63"/>
      <c r="BO3" s="60"/>
      <c r="BP3" s="62"/>
      <c r="BQ3" s="63"/>
      <c r="BR3" s="60"/>
      <c r="BS3" s="62"/>
      <c r="BT3" s="63"/>
      <c r="BU3" s="60"/>
      <c r="BV3" s="62"/>
      <c r="BW3" s="63"/>
      <c r="BX3" s="60"/>
      <c r="BY3" s="62"/>
    </row>
    <row r="4" spans="1:77" ht="3.75" customHeight="1">
      <c r="A4" s="14"/>
      <c r="B4" s="16"/>
      <c r="C4" s="63"/>
      <c r="D4" s="60"/>
      <c r="E4" s="60"/>
      <c r="F4" s="63"/>
      <c r="G4" s="60"/>
      <c r="H4" s="62"/>
      <c r="I4" s="64"/>
      <c r="J4" s="60"/>
      <c r="K4" s="60"/>
      <c r="L4" s="63"/>
      <c r="M4" s="60"/>
      <c r="N4" s="62"/>
      <c r="O4" s="63"/>
      <c r="P4" s="60"/>
      <c r="Q4" s="62"/>
      <c r="R4" s="63"/>
      <c r="S4" s="60"/>
      <c r="T4" s="62"/>
      <c r="U4" s="63"/>
      <c r="V4" s="60"/>
      <c r="W4" s="62"/>
      <c r="X4" s="63"/>
      <c r="Y4" s="60"/>
      <c r="Z4" s="62"/>
      <c r="AA4" s="63"/>
      <c r="AB4" s="60"/>
      <c r="AC4" s="62"/>
      <c r="AD4" s="63"/>
      <c r="AE4" s="60"/>
      <c r="AF4" s="62"/>
      <c r="AG4" s="63"/>
      <c r="AH4" s="60"/>
      <c r="AI4" s="62"/>
      <c r="AJ4" s="63"/>
      <c r="AK4" s="60"/>
      <c r="AL4" s="62"/>
      <c r="AM4" s="63"/>
      <c r="AN4" s="60"/>
      <c r="AO4" s="62"/>
      <c r="AP4" s="63"/>
      <c r="AQ4" s="60"/>
      <c r="AR4" s="62"/>
      <c r="AS4" s="63"/>
      <c r="AT4" s="60"/>
      <c r="AU4" s="62"/>
      <c r="AV4" s="63"/>
      <c r="AW4" s="60"/>
      <c r="AX4" s="62"/>
      <c r="AY4" s="63"/>
      <c r="AZ4" s="60"/>
      <c r="BA4" s="62"/>
      <c r="BB4" s="63"/>
      <c r="BC4" s="60"/>
      <c r="BD4" s="62"/>
      <c r="BE4" s="63"/>
      <c r="BF4" s="60"/>
      <c r="BG4" s="62"/>
      <c r="BH4" s="63"/>
      <c r="BI4" s="60"/>
      <c r="BJ4" s="62"/>
      <c r="BK4" s="63"/>
      <c r="BL4" s="60"/>
      <c r="BM4" s="62"/>
      <c r="BN4" s="63"/>
      <c r="BO4" s="60"/>
      <c r="BP4" s="62"/>
      <c r="BQ4" s="63"/>
      <c r="BR4" s="60"/>
      <c r="BS4" s="62"/>
      <c r="BT4" s="63"/>
      <c r="BU4" s="60"/>
      <c r="BV4" s="62"/>
      <c r="BW4" s="63"/>
      <c r="BX4" s="60"/>
      <c r="BY4" s="62"/>
    </row>
    <row r="5" spans="1:77" ht="3.75" customHeight="1">
      <c r="A5" s="14"/>
      <c r="B5" s="16"/>
      <c r="C5" s="63"/>
      <c r="D5" s="60"/>
      <c r="E5" s="60"/>
      <c r="F5" s="63"/>
      <c r="G5" s="60"/>
      <c r="H5" s="62"/>
      <c r="I5" s="64"/>
      <c r="J5" s="60"/>
      <c r="K5" s="60"/>
      <c r="L5" s="63"/>
      <c r="M5" s="60"/>
      <c r="N5" s="62"/>
      <c r="O5" s="63"/>
      <c r="P5" s="60"/>
      <c r="Q5" s="62"/>
      <c r="R5" s="63"/>
      <c r="S5" s="60"/>
      <c r="T5" s="62"/>
      <c r="U5" s="63"/>
      <c r="V5" s="60"/>
      <c r="W5" s="62"/>
      <c r="X5" s="63"/>
      <c r="Y5" s="60"/>
      <c r="Z5" s="62"/>
      <c r="AA5" s="63"/>
      <c r="AB5" s="60"/>
      <c r="AC5" s="62"/>
      <c r="AD5" s="63"/>
      <c r="AE5" s="60"/>
      <c r="AF5" s="62"/>
      <c r="AG5" s="63"/>
      <c r="AH5" s="60"/>
      <c r="AI5" s="62"/>
      <c r="AJ5" s="63"/>
      <c r="AK5" s="60"/>
      <c r="AL5" s="62"/>
      <c r="AM5" s="63"/>
      <c r="AN5" s="60"/>
      <c r="AO5" s="62"/>
      <c r="AP5" s="63"/>
      <c r="AQ5" s="60"/>
      <c r="AR5" s="62"/>
      <c r="AS5" s="63"/>
      <c r="AT5" s="60"/>
      <c r="AU5" s="62"/>
      <c r="AV5" s="63"/>
      <c r="AW5" s="60"/>
      <c r="AX5" s="62"/>
      <c r="AY5" s="63"/>
      <c r="AZ5" s="60"/>
      <c r="BA5" s="62"/>
      <c r="BB5" s="63"/>
      <c r="BC5" s="60"/>
      <c r="BD5" s="62"/>
      <c r="BE5" s="63"/>
      <c r="BF5" s="60"/>
      <c r="BG5" s="62"/>
      <c r="BH5" s="63"/>
      <c r="BI5" s="60"/>
      <c r="BJ5" s="62"/>
      <c r="BK5" s="63"/>
      <c r="BL5" s="60"/>
      <c r="BM5" s="62"/>
      <c r="BN5" s="63"/>
      <c r="BO5" s="60"/>
      <c r="BP5" s="62"/>
      <c r="BQ5" s="63"/>
      <c r="BR5" s="60"/>
      <c r="BS5" s="62"/>
      <c r="BT5" s="63"/>
      <c r="BU5" s="60"/>
      <c r="BV5" s="62"/>
      <c r="BW5" s="63"/>
      <c r="BX5" s="60"/>
      <c r="BY5" s="62"/>
    </row>
    <row r="6" spans="1:77" ht="3.75" customHeight="1">
      <c r="A6" s="14"/>
      <c r="B6" s="16"/>
      <c r="C6" s="63"/>
      <c r="D6" s="60"/>
      <c r="E6" s="60"/>
      <c r="F6" s="63"/>
      <c r="G6" s="60"/>
      <c r="H6" s="62"/>
      <c r="I6" s="64"/>
      <c r="J6" s="60"/>
      <c r="K6" s="60"/>
      <c r="L6" s="63"/>
      <c r="M6" s="60"/>
      <c r="N6" s="62"/>
      <c r="O6" s="63"/>
      <c r="P6" s="60"/>
      <c r="Q6" s="62"/>
      <c r="R6" s="63"/>
      <c r="S6" s="60"/>
      <c r="T6" s="62"/>
      <c r="U6" s="63"/>
      <c r="V6" s="60"/>
      <c r="W6" s="62"/>
      <c r="X6" s="63"/>
      <c r="Y6" s="60"/>
      <c r="Z6" s="62"/>
      <c r="AA6" s="63"/>
      <c r="AB6" s="60"/>
      <c r="AC6" s="62"/>
      <c r="AD6" s="63"/>
      <c r="AE6" s="60"/>
      <c r="AF6" s="62"/>
      <c r="AG6" s="63"/>
      <c r="AH6" s="60"/>
      <c r="AI6" s="62"/>
      <c r="AJ6" s="63"/>
      <c r="AK6" s="60"/>
      <c r="AL6" s="62"/>
      <c r="AM6" s="63"/>
      <c r="AN6" s="60"/>
      <c r="AO6" s="62"/>
      <c r="AP6" s="63"/>
      <c r="AQ6" s="60"/>
      <c r="AR6" s="62"/>
      <c r="AS6" s="63"/>
      <c r="AT6" s="60"/>
      <c r="AU6" s="62"/>
      <c r="AV6" s="63"/>
      <c r="AW6" s="60"/>
      <c r="AX6" s="62"/>
      <c r="AY6" s="63"/>
      <c r="AZ6" s="60"/>
      <c r="BA6" s="62"/>
      <c r="BB6" s="63"/>
      <c r="BC6" s="60"/>
      <c r="BD6" s="62"/>
      <c r="BE6" s="63"/>
      <c r="BF6" s="60"/>
      <c r="BG6" s="62"/>
      <c r="BH6" s="63"/>
      <c r="BI6" s="60"/>
      <c r="BJ6" s="62"/>
      <c r="BK6" s="63"/>
      <c r="BL6" s="60"/>
      <c r="BM6" s="62"/>
      <c r="BN6" s="63"/>
      <c r="BO6" s="60"/>
      <c r="BP6" s="62"/>
      <c r="BQ6" s="63"/>
      <c r="BR6" s="60"/>
      <c r="BS6" s="62"/>
      <c r="BT6" s="63"/>
      <c r="BU6" s="60"/>
      <c r="BV6" s="62"/>
      <c r="BW6" s="63"/>
      <c r="BX6" s="60"/>
      <c r="BY6" s="62"/>
    </row>
    <row r="7" spans="1:77" ht="3.75" customHeight="1">
      <c r="A7" s="14"/>
      <c r="B7" s="16"/>
      <c r="C7" s="63"/>
      <c r="D7" s="60"/>
      <c r="E7" s="60"/>
      <c r="F7" s="63"/>
      <c r="G7" s="60"/>
      <c r="H7" s="62"/>
      <c r="I7" s="64"/>
      <c r="J7" s="60"/>
      <c r="K7" s="60"/>
      <c r="L7" s="63"/>
      <c r="M7" s="60"/>
      <c r="N7" s="62"/>
      <c r="O7" s="63"/>
      <c r="P7" s="60"/>
      <c r="Q7" s="62"/>
      <c r="R7" s="63"/>
      <c r="S7" s="60"/>
      <c r="T7" s="62"/>
      <c r="U7" s="63"/>
      <c r="V7" s="60"/>
      <c r="W7" s="62"/>
      <c r="X7" s="63"/>
      <c r="Y7" s="60"/>
      <c r="Z7" s="62"/>
      <c r="AA7" s="63"/>
      <c r="AB7" s="60"/>
      <c r="AC7" s="62"/>
      <c r="AD7" s="63"/>
      <c r="AE7" s="60"/>
      <c r="AF7" s="62"/>
      <c r="AG7" s="63"/>
      <c r="AH7" s="60"/>
      <c r="AI7" s="62"/>
      <c r="AJ7" s="63"/>
      <c r="AK7" s="60"/>
      <c r="AL7" s="62"/>
      <c r="AM7" s="63"/>
      <c r="AN7" s="60"/>
      <c r="AO7" s="62"/>
      <c r="AP7" s="63"/>
      <c r="AQ7" s="60"/>
      <c r="AR7" s="62"/>
      <c r="AS7" s="63"/>
      <c r="AT7" s="60"/>
      <c r="AU7" s="62"/>
      <c r="AV7" s="63"/>
      <c r="AW7" s="60"/>
      <c r="AX7" s="62"/>
      <c r="AY7" s="63"/>
      <c r="AZ7" s="60"/>
      <c r="BA7" s="62"/>
      <c r="BB7" s="63"/>
      <c r="BC7" s="60"/>
      <c r="BD7" s="62"/>
      <c r="BE7" s="63"/>
      <c r="BF7" s="60"/>
      <c r="BG7" s="62"/>
      <c r="BH7" s="63"/>
      <c r="BI7" s="60"/>
      <c r="BJ7" s="62"/>
      <c r="BK7" s="63"/>
      <c r="BL7" s="60"/>
      <c r="BM7" s="62"/>
      <c r="BN7" s="63"/>
      <c r="BO7" s="60"/>
      <c r="BP7" s="62"/>
      <c r="BQ7" s="63"/>
      <c r="BR7" s="60"/>
      <c r="BS7" s="62"/>
      <c r="BT7" s="63"/>
      <c r="BU7" s="60"/>
      <c r="BV7" s="62"/>
      <c r="BW7" s="63"/>
      <c r="BX7" s="60"/>
      <c r="BY7" s="62"/>
    </row>
    <row r="8" spans="1:77" ht="3.75" customHeight="1">
      <c r="A8" s="14"/>
      <c r="B8" s="16"/>
      <c r="C8" s="63"/>
      <c r="D8" s="60"/>
      <c r="E8" s="60"/>
      <c r="F8" s="63"/>
      <c r="G8" s="60"/>
      <c r="H8" s="62"/>
      <c r="I8" s="64"/>
      <c r="J8" s="60"/>
      <c r="K8" s="60"/>
      <c r="L8" s="63"/>
      <c r="M8" s="60"/>
      <c r="N8" s="62"/>
      <c r="O8" s="63"/>
      <c r="P8" s="60"/>
      <c r="Q8" s="62"/>
      <c r="R8" s="63"/>
      <c r="S8" s="60"/>
      <c r="T8" s="62"/>
      <c r="U8" s="63"/>
      <c r="V8" s="60"/>
      <c r="W8" s="62"/>
      <c r="X8" s="63"/>
      <c r="Y8" s="60"/>
      <c r="Z8" s="62"/>
      <c r="AA8" s="63"/>
      <c r="AB8" s="60"/>
      <c r="AC8" s="62"/>
      <c r="AD8" s="63"/>
      <c r="AE8" s="60"/>
      <c r="AF8" s="62"/>
      <c r="AG8" s="63"/>
      <c r="AH8" s="60"/>
      <c r="AI8" s="62"/>
      <c r="AJ8" s="63"/>
      <c r="AK8" s="60"/>
      <c r="AL8" s="62"/>
      <c r="AM8" s="63"/>
      <c r="AN8" s="60"/>
      <c r="AO8" s="62"/>
      <c r="AP8" s="63"/>
      <c r="AQ8" s="60"/>
      <c r="AR8" s="62"/>
      <c r="AS8" s="63"/>
      <c r="AT8" s="60"/>
      <c r="AU8" s="62"/>
      <c r="AV8" s="63"/>
      <c r="AW8" s="60"/>
      <c r="AX8" s="62"/>
      <c r="AY8" s="63"/>
      <c r="AZ8" s="60"/>
      <c r="BA8" s="62"/>
      <c r="BB8" s="63"/>
      <c r="BC8" s="60"/>
      <c r="BD8" s="62"/>
      <c r="BE8" s="63"/>
      <c r="BF8" s="60"/>
      <c r="BG8" s="62"/>
      <c r="BH8" s="63"/>
      <c r="BI8" s="60"/>
      <c r="BJ8" s="62"/>
      <c r="BK8" s="63"/>
      <c r="BL8" s="60"/>
      <c r="BM8" s="62"/>
      <c r="BN8" s="63"/>
      <c r="BO8" s="60"/>
      <c r="BP8" s="62"/>
      <c r="BQ8" s="63"/>
      <c r="BR8" s="60"/>
      <c r="BS8" s="62"/>
      <c r="BT8" s="63"/>
      <c r="BU8" s="60"/>
      <c r="BV8" s="62"/>
      <c r="BW8" s="63"/>
      <c r="BX8" s="60"/>
      <c r="BY8" s="62"/>
    </row>
    <row r="9" spans="1:77" ht="13.5" customHeight="1">
      <c r="A9" s="14" t="s">
        <v>6</v>
      </c>
      <c r="B9" s="16"/>
      <c r="C9" s="59"/>
      <c r="D9" s="60"/>
      <c r="E9" s="60"/>
      <c r="F9" s="61" t="s">
        <v>1270</v>
      </c>
      <c r="G9" s="60"/>
      <c r="H9" s="62"/>
      <c r="I9" s="59" t="s">
        <v>1271</v>
      </c>
      <c r="J9" s="60"/>
      <c r="K9" s="60"/>
      <c r="L9" s="61" t="s">
        <v>1272</v>
      </c>
      <c r="M9" s="60"/>
      <c r="N9" s="62"/>
      <c r="O9" s="61"/>
      <c r="P9" s="60"/>
      <c r="Q9" s="62"/>
      <c r="R9" s="61"/>
      <c r="S9" s="60"/>
      <c r="T9" s="62"/>
      <c r="U9" s="61"/>
      <c r="V9" s="60"/>
      <c r="W9" s="62"/>
      <c r="X9" s="61"/>
      <c r="Y9" s="60"/>
      <c r="Z9" s="62"/>
      <c r="AA9" s="61"/>
      <c r="AB9" s="60"/>
      <c r="AC9" s="62"/>
      <c r="AD9" s="61"/>
      <c r="AE9" s="60"/>
      <c r="AF9" s="62"/>
      <c r="AG9" s="61"/>
      <c r="AH9" s="60"/>
      <c r="AI9" s="62"/>
      <c r="AJ9" s="61"/>
      <c r="AK9" s="60"/>
      <c r="AL9" s="62"/>
      <c r="AM9" s="61"/>
      <c r="AN9" s="60"/>
      <c r="AO9" s="62"/>
      <c r="AP9" s="61"/>
      <c r="AQ9" s="60"/>
      <c r="AR9" s="62"/>
      <c r="AS9" s="61"/>
      <c r="AT9" s="60"/>
      <c r="AU9" s="62"/>
      <c r="AV9" s="61"/>
      <c r="AW9" s="60"/>
      <c r="AX9" s="62"/>
      <c r="AY9" s="61"/>
      <c r="AZ9" s="60"/>
      <c r="BA9" s="62"/>
      <c r="BB9" s="61"/>
      <c r="BC9" s="60"/>
      <c r="BD9" s="62"/>
      <c r="BE9" s="61"/>
      <c r="BF9" s="60"/>
      <c r="BG9" s="62"/>
      <c r="BH9" s="61"/>
      <c r="BI9" s="60"/>
      <c r="BJ9" s="62"/>
      <c r="BK9" s="61"/>
      <c r="BL9" s="60"/>
      <c r="BM9" s="62"/>
      <c r="BN9" s="61"/>
      <c r="BO9" s="60"/>
      <c r="BP9" s="62"/>
      <c r="BQ9" s="61"/>
      <c r="BR9" s="60"/>
      <c r="BS9" s="62"/>
      <c r="BT9" s="61"/>
      <c r="BU9" s="60"/>
      <c r="BV9" s="62"/>
      <c r="BW9" s="61"/>
      <c r="BX9" s="60"/>
      <c r="BY9" s="62"/>
    </row>
    <row r="10" spans="1:77" ht="31.5" customHeight="1">
      <c r="A10" s="36" t="s">
        <v>131</v>
      </c>
      <c r="B10" s="36" t="s">
        <v>33</v>
      </c>
      <c r="C10" s="37" t="s">
        <v>125</v>
      </c>
      <c r="D10" s="36" t="s">
        <v>34</v>
      </c>
      <c r="E10" s="36" t="s">
        <v>35</v>
      </c>
      <c r="F10" s="37" t="s">
        <v>125</v>
      </c>
      <c r="G10" s="36" t="s">
        <v>34</v>
      </c>
      <c r="H10" s="65" t="s">
        <v>35</v>
      </c>
      <c r="I10" s="36" t="s">
        <v>125</v>
      </c>
      <c r="J10" s="36" t="s">
        <v>34</v>
      </c>
      <c r="K10" s="36" t="s">
        <v>35</v>
      </c>
      <c r="L10" s="37" t="s">
        <v>125</v>
      </c>
      <c r="M10" s="36" t="s">
        <v>34</v>
      </c>
      <c r="N10" s="65" t="s">
        <v>35</v>
      </c>
      <c r="O10" s="37" t="s">
        <v>125</v>
      </c>
      <c r="P10" s="36" t="s">
        <v>34</v>
      </c>
      <c r="Q10" s="65" t="s">
        <v>35</v>
      </c>
      <c r="R10" s="37" t="s">
        <v>125</v>
      </c>
      <c r="S10" s="36" t="s">
        <v>34</v>
      </c>
      <c r="T10" s="65" t="s">
        <v>35</v>
      </c>
      <c r="U10" s="37" t="s">
        <v>125</v>
      </c>
      <c r="V10" s="36" t="s">
        <v>34</v>
      </c>
      <c r="W10" s="65" t="s">
        <v>35</v>
      </c>
      <c r="X10" s="37" t="s">
        <v>125</v>
      </c>
      <c r="Y10" s="36" t="s">
        <v>34</v>
      </c>
      <c r="Z10" s="65" t="s">
        <v>35</v>
      </c>
      <c r="AA10" s="37" t="s">
        <v>125</v>
      </c>
      <c r="AB10" s="36" t="s">
        <v>34</v>
      </c>
      <c r="AC10" s="65" t="s">
        <v>35</v>
      </c>
      <c r="AD10" s="37" t="s">
        <v>125</v>
      </c>
      <c r="AE10" s="36" t="s">
        <v>34</v>
      </c>
      <c r="AF10" s="65" t="s">
        <v>35</v>
      </c>
      <c r="AG10" s="37" t="s">
        <v>125</v>
      </c>
      <c r="AH10" s="36" t="s">
        <v>34</v>
      </c>
      <c r="AI10" s="65" t="s">
        <v>35</v>
      </c>
      <c r="AJ10" s="37" t="s">
        <v>125</v>
      </c>
      <c r="AK10" s="36" t="s">
        <v>34</v>
      </c>
      <c r="AL10" s="65" t="s">
        <v>35</v>
      </c>
      <c r="AM10" s="37" t="s">
        <v>125</v>
      </c>
      <c r="AN10" s="36" t="s">
        <v>34</v>
      </c>
      <c r="AO10" s="65" t="s">
        <v>35</v>
      </c>
      <c r="AP10" s="37" t="s">
        <v>125</v>
      </c>
      <c r="AQ10" s="36" t="s">
        <v>34</v>
      </c>
      <c r="AR10" s="65" t="s">
        <v>35</v>
      </c>
      <c r="AS10" s="37" t="s">
        <v>125</v>
      </c>
      <c r="AT10" s="36" t="s">
        <v>34</v>
      </c>
      <c r="AU10" s="65" t="s">
        <v>35</v>
      </c>
      <c r="AV10" s="37" t="s">
        <v>125</v>
      </c>
      <c r="AW10" s="36" t="s">
        <v>34</v>
      </c>
      <c r="AX10" s="65" t="s">
        <v>35</v>
      </c>
      <c r="AY10" s="37" t="s">
        <v>125</v>
      </c>
      <c r="AZ10" s="36" t="s">
        <v>34</v>
      </c>
      <c r="BA10" s="65" t="s">
        <v>35</v>
      </c>
      <c r="BB10" s="37" t="s">
        <v>125</v>
      </c>
      <c r="BC10" s="36" t="s">
        <v>34</v>
      </c>
      <c r="BD10" s="65" t="s">
        <v>35</v>
      </c>
      <c r="BE10" s="37" t="s">
        <v>125</v>
      </c>
      <c r="BF10" s="36" t="s">
        <v>34</v>
      </c>
      <c r="BG10" s="65" t="s">
        <v>35</v>
      </c>
      <c r="BH10" s="37" t="s">
        <v>125</v>
      </c>
      <c r="BI10" s="36" t="s">
        <v>34</v>
      </c>
      <c r="BJ10" s="65" t="s">
        <v>35</v>
      </c>
      <c r="BK10" s="37" t="s">
        <v>125</v>
      </c>
      <c r="BL10" s="36" t="s">
        <v>34</v>
      </c>
      <c r="BM10" s="65" t="s">
        <v>35</v>
      </c>
      <c r="BN10" s="37"/>
      <c r="BO10" s="36"/>
      <c r="BP10" s="65"/>
      <c r="BQ10" s="37"/>
      <c r="BR10" s="36"/>
      <c r="BS10" s="65"/>
      <c r="BT10" s="37"/>
      <c r="BU10" s="36"/>
      <c r="BV10" s="65"/>
      <c r="BW10" s="37"/>
      <c r="BX10" s="36"/>
      <c r="BY10" s="65"/>
    </row>
    <row r="11" spans="1:77" ht="13.5" customHeight="1">
      <c r="A11" s="66" t="s">
        <v>296</v>
      </c>
      <c r="B11" s="2" t="s">
        <v>1273</v>
      </c>
      <c r="D11" s="2">
        <v>39</v>
      </c>
      <c r="F11" s="15"/>
      <c r="G11" s="2">
        <v>29</v>
      </c>
      <c r="H11" s="67"/>
      <c r="J11" s="2">
        <v>22</v>
      </c>
      <c r="L11" s="15" t="s">
        <v>1274</v>
      </c>
      <c r="M11" s="2">
        <v>21</v>
      </c>
      <c r="N11" s="67"/>
      <c r="O11" s="15" t="s">
        <v>1275</v>
      </c>
      <c r="P11" s="2">
        <v>30</v>
      </c>
      <c r="Q11" s="67"/>
      <c r="R11" s="15"/>
      <c r="T11" s="67"/>
      <c r="U11" s="15"/>
      <c r="W11" s="67"/>
      <c r="X11" s="15"/>
      <c r="Z11" s="67"/>
      <c r="AA11" s="15"/>
      <c r="AC11" s="67"/>
      <c r="AD11" s="15"/>
      <c r="AF11" s="67"/>
      <c r="AG11" s="15"/>
      <c r="AI11" s="67"/>
      <c r="AJ11" s="15"/>
      <c r="AL11" s="67"/>
      <c r="AM11" s="15"/>
      <c r="AO11" s="67"/>
      <c r="AP11" s="15"/>
      <c r="AR11" s="67"/>
      <c r="AS11" s="15"/>
      <c r="AU11" s="67"/>
      <c r="AV11" s="15"/>
      <c r="AX11" s="67"/>
      <c r="AY11" s="15"/>
      <c r="BA11" s="67"/>
      <c r="BB11" s="15"/>
      <c r="BD11" s="67"/>
      <c r="BE11" s="15"/>
      <c r="BG11" s="67"/>
      <c r="BH11" s="15"/>
      <c r="BJ11" s="67"/>
      <c r="BK11" s="15"/>
      <c r="BM11" s="67"/>
      <c r="BN11" s="15"/>
      <c r="BP11" s="67"/>
      <c r="BQ11" s="15"/>
      <c r="BS11" s="67"/>
      <c r="BT11" s="15"/>
      <c r="BV11" s="67"/>
      <c r="BW11" s="15"/>
      <c r="BY11" s="67"/>
    </row>
    <row r="12" spans="1:77" ht="13.5" customHeight="1">
      <c r="A12" s="66" t="s">
        <v>323</v>
      </c>
      <c r="B12" s="2" t="s">
        <v>450</v>
      </c>
      <c r="D12" s="2">
        <v>35</v>
      </c>
      <c r="F12" s="15"/>
      <c r="G12" s="2">
        <v>21</v>
      </c>
      <c r="H12" s="67"/>
      <c r="J12" s="2">
        <v>19</v>
      </c>
      <c r="L12" s="15"/>
      <c r="M12" s="2">
        <v>25</v>
      </c>
      <c r="N12" s="67"/>
      <c r="O12" s="15"/>
      <c r="P12" s="2">
        <v>20</v>
      </c>
      <c r="Q12" s="67"/>
      <c r="R12" s="15"/>
      <c r="T12" s="67"/>
      <c r="U12" s="15"/>
      <c r="W12" s="67"/>
      <c r="X12" s="15"/>
      <c r="Z12" s="67"/>
      <c r="AA12" s="15"/>
      <c r="AC12" s="67"/>
      <c r="AD12" s="15"/>
      <c r="AF12" s="67"/>
      <c r="AG12" s="15"/>
      <c r="AI12" s="67"/>
      <c r="AJ12" s="15"/>
      <c r="AL12" s="67"/>
      <c r="AM12" s="15"/>
      <c r="AO12" s="67"/>
      <c r="AP12" s="15"/>
      <c r="AR12" s="67"/>
      <c r="AS12" s="15"/>
      <c r="AU12" s="67"/>
      <c r="AV12" s="15"/>
      <c r="AX12" s="67"/>
      <c r="AY12" s="15"/>
      <c r="BA12" s="67"/>
      <c r="BB12" s="15"/>
      <c r="BD12" s="67"/>
      <c r="BE12" s="15"/>
      <c r="BG12" s="67"/>
      <c r="BH12" s="15"/>
      <c r="BJ12" s="67"/>
      <c r="BK12" s="15"/>
      <c r="BM12" s="67"/>
      <c r="BN12" s="15"/>
      <c r="BP12" s="67"/>
      <c r="BQ12" s="15"/>
      <c r="BS12" s="67"/>
      <c r="BT12" s="15"/>
      <c r="BV12" s="67"/>
      <c r="BW12" s="15"/>
      <c r="BY12" s="67"/>
    </row>
    <row r="13" spans="1:77" ht="13.5" customHeight="1">
      <c r="A13" s="68" t="s">
        <v>315</v>
      </c>
      <c r="B13" s="2" t="s">
        <v>1276</v>
      </c>
      <c r="D13" s="2">
        <v>26</v>
      </c>
      <c r="F13" s="15" t="s">
        <v>1277</v>
      </c>
      <c r="G13" s="2">
        <v>21</v>
      </c>
      <c r="H13" s="67"/>
      <c r="I13" s="2" t="s">
        <v>1277</v>
      </c>
      <c r="J13" s="2">
        <v>23</v>
      </c>
      <c r="L13" s="15" t="s">
        <v>1277</v>
      </c>
      <c r="M13" s="2">
        <v>25</v>
      </c>
      <c r="N13" s="67"/>
      <c r="O13" s="15" t="s">
        <v>1278</v>
      </c>
      <c r="P13" s="2">
        <v>18</v>
      </c>
      <c r="Q13" s="67"/>
      <c r="R13" s="15"/>
      <c r="T13" s="67"/>
      <c r="U13" s="15"/>
      <c r="W13" s="67"/>
      <c r="X13" s="15"/>
      <c r="Z13" s="67"/>
      <c r="AA13" s="15"/>
      <c r="AC13" s="67"/>
      <c r="AD13" s="15"/>
      <c r="AF13" s="67"/>
      <c r="AG13" s="15"/>
      <c r="AI13" s="67"/>
      <c r="AJ13" s="15"/>
      <c r="AL13" s="67"/>
      <c r="AM13" s="15"/>
      <c r="AO13" s="67"/>
      <c r="AP13" s="15"/>
      <c r="AR13" s="67"/>
      <c r="AS13" s="15"/>
      <c r="AU13" s="67"/>
      <c r="AV13" s="15"/>
      <c r="AX13" s="67"/>
      <c r="AY13" s="15"/>
      <c r="BA13" s="67"/>
      <c r="BB13" s="15"/>
      <c r="BD13" s="67"/>
      <c r="BE13" s="15"/>
      <c r="BG13" s="67"/>
      <c r="BH13" s="15"/>
      <c r="BJ13" s="67"/>
      <c r="BK13" s="15"/>
      <c r="BM13" s="67"/>
      <c r="BN13" s="15"/>
      <c r="BP13" s="67"/>
      <c r="BQ13" s="15"/>
      <c r="BS13" s="67"/>
      <c r="BT13" s="15"/>
      <c r="BV13" s="67"/>
      <c r="BW13" s="15"/>
      <c r="BY13" s="67"/>
    </row>
    <row r="14" spans="1:77" ht="13.5" customHeight="1">
      <c r="A14" s="66" t="s">
        <v>321</v>
      </c>
      <c r="B14" s="2" t="s">
        <v>1279</v>
      </c>
      <c r="D14" s="2">
        <v>28</v>
      </c>
      <c r="F14" s="15"/>
      <c r="G14" s="2">
        <v>20</v>
      </c>
      <c r="H14" s="67"/>
      <c r="J14" s="2">
        <v>14</v>
      </c>
      <c r="L14" s="15" t="s">
        <v>1280</v>
      </c>
      <c r="M14" s="2">
        <v>23</v>
      </c>
      <c r="N14" s="67"/>
      <c r="O14" s="15" t="s">
        <v>1281</v>
      </c>
      <c r="P14" s="2">
        <v>14</v>
      </c>
      <c r="Q14" s="67"/>
      <c r="R14" s="15"/>
      <c r="T14" s="67"/>
      <c r="U14" s="15"/>
      <c r="W14" s="67"/>
      <c r="X14" s="15"/>
      <c r="Z14" s="67"/>
      <c r="AA14" s="15"/>
      <c r="AC14" s="67"/>
      <c r="AD14" s="15"/>
      <c r="AF14" s="67"/>
      <c r="AG14" s="15"/>
      <c r="AI14" s="67"/>
      <c r="AJ14" s="15"/>
      <c r="AL14" s="67"/>
      <c r="AM14" s="15"/>
      <c r="AO14" s="67"/>
      <c r="AP14" s="15"/>
      <c r="AR14" s="67"/>
      <c r="AS14" s="15"/>
      <c r="AU14" s="67"/>
      <c r="AV14" s="15"/>
      <c r="AX14" s="67"/>
      <c r="AY14" s="15"/>
      <c r="BA14" s="67"/>
      <c r="BB14" s="15"/>
      <c r="BD14" s="67"/>
      <c r="BE14" s="15"/>
      <c r="BG14" s="67"/>
      <c r="BH14" s="15"/>
      <c r="BJ14" s="67"/>
      <c r="BK14" s="15"/>
      <c r="BM14" s="67"/>
      <c r="BN14" s="15"/>
      <c r="BP14" s="67"/>
      <c r="BQ14" s="15"/>
      <c r="BS14" s="67"/>
      <c r="BT14" s="15"/>
      <c r="BV14" s="67"/>
      <c r="BW14" s="15"/>
      <c r="BY14" s="67"/>
    </row>
    <row r="15" spans="1:77" ht="13.5" customHeight="1">
      <c r="A15" s="66" t="s">
        <v>310</v>
      </c>
      <c r="B15" s="2" t="s">
        <v>453</v>
      </c>
      <c r="D15" s="2">
        <v>20</v>
      </c>
      <c r="F15" s="15" t="s">
        <v>1282</v>
      </c>
      <c r="G15" s="2">
        <v>18</v>
      </c>
      <c r="H15" s="67"/>
      <c r="I15" s="2" t="s">
        <v>1283</v>
      </c>
      <c r="J15" s="2">
        <v>18</v>
      </c>
      <c r="L15" s="15" t="s">
        <v>456</v>
      </c>
      <c r="M15" s="2">
        <v>24</v>
      </c>
      <c r="N15" s="67"/>
      <c r="O15" s="15" t="s">
        <v>1284</v>
      </c>
      <c r="P15" s="2">
        <v>23</v>
      </c>
      <c r="Q15" s="67"/>
      <c r="R15" s="15"/>
      <c r="T15" s="67"/>
      <c r="U15" s="15"/>
      <c r="W15" s="67"/>
      <c r="X15" s="15"/>
      <c r="Z15" s="67"/>
      <c r="AA15" s="15"/>
      <c r="AC15" s="67"/>
      <c r="AD15" s="15"/>
      <c r="AF15" s="67"/>
      <c r="AG15" s="15"/>
      <c r="AI15" s="67"/>
      <c r="AJ15" s="15"/>
      <c r="AL15" s="67"/>
      <c r="AM15" s="15"/>
      <c r="AO15" s="67"/>
      <c r="AP15" s="15"/>
      <c r="AR15" s="67"/>
      <c r="AS15" s="15"/>
      <c r="AU15" s="67"/>
      <c r="AV15" s="15"/>
      <c r="AX15" s="67"/>
      <c r="AY15" s="15"/>
      <c r="BA15" s="67"/>
      <c r="BB15" s="15"/>
      <c r="BD15" s="67"/>
      <c r="BE15" s="15"/>
      <c r="BG15" s="67"/>
      <c r="BH15" s="15"/>
      <c r="BJ15" s="67"/>
      <c r="BK15" s="15"/>
      <c r="BM15" s="67"/>
      <c r="BN15" s="15"/>
      <c r="BP15" s="67"/>
      <c r="BQ15" s="15"/>
      <c r="BS15" s="67"/>
      <c r="BT15" s="15"/>
      <c r="BV15" s="67"/>
      <c r="BW15" s="15"/>
      <c r="BY15" s="67"/>
    </row>
    <row r="16" spans="1:77" ht="13.5" customHeight="1">
      <c r="A16" s="66" t="s">
        <v>297</v>
      </c>
      <c r="B16" s="2" t="s">
        <v>1285</v>
      </c>
      <c r="D16" s="2">
        <v>18</v>
      </c>
      <c r="F16" s="15"/>
      <c r="G16" s="2" t="s">
        <v>1286</v>
      </c>
      <c r="H16" s="67"/>
      <c r="J16" s="2">
        <v>10</v>
      </c>
      <c r="L16" s="15" t="s">
        <v>1287</v>
      </c>
      <c r="M16" s="2">
        <v>8</v>
      </c>
      <c r="N16" s="67"/>
      <c r="O16" s="15" t="s">
        <v>1287</v>
      </c>
      <c r="P16" s="2">
        <v>10</v>
      </c>
      <c r="Q16" s="67"/>
      <c r="R16" s="15"/>
      <c r="T16" s="67"/>
      <c r="U16" s="15"/>
      <c r="W16" s="67"/>
      <c r="X16" s="15"/>
      <c r="Z16" s="67"/>
      <c r="AA16" s="15"/>
      <c r="AC16" s="67"/>
      <c r="AD16" s="15"/>
      <c r="AF16" s="67"/>
      <c r="AG16" s="15"/>
      <c r="AI16" s="67"/>
      <c r="AJ16" s="15"/>
      <c r="AL16" s="67"/>
      <c r="AM16" s="15"/>
      <c r="AO16" s="67"/>
      <c r="AP16" s="15"/>
      <c r="AR16" s="67"/>
      <c r="AS16" s="15"/>
      <c r="AU16" s="67"/>
      <c r="AV16" s="15"/>
      <c r="AX16" s="67"/>
      <c r="AY16" s="15"/>
      <c r="BA16" s="67"/>
      <c r="BB16" s="15"/>
      <c r="BD16" s="67"/>
      <c r="BE16" s="15"/>
      <c r="BG16" s="67"/>
      <c r="BH16" s="15"/>
      <c r="BJ16" s="67"/>
      <c r="BK16" s="15"/>
      <c r="BM16" s="67"/>
      <c r="BN16" s="15"/>
      <c r="BP16" s="67"/>
      <c r="BQ16" s="15"/>
      <c r="BS16" s="67"/>
      <c r="BT16" s="15"/>
      <c r="BV16" s="67"/>
      <c r="BW16" s="15"/>
      <c r="BY16" s="67"/>
    </row>
    <row r="17" spans="1:77" ht="13.5" customHeight="1">
      <c r="A17" s="66" t="s">
        <v>302</v>
      </c>
      <c r="B17" s="2" t="s">
        <v>1288</v>
      </c>
      <c r="D17" s="2">
        <v>12</v>
      </c>
      <c r="F17" s="15" t="s">
        <v>1289</v>
      </c>
      <c r="G17" s="2">
        <v>11</v>
      </c>
      <c r="H17" s="67"/>
      <c r="I17" s="2" t="s">
        <v>1289</v>
      </c>
      <c r="J17" s="2">
        <v>15</v>
      </c>
      <c r="L17" s="15" t="s">
        <v>1289</v>
      </c>
      <c r="M17" s="2">
        <v>18</v>
      </c>
      <c r="N17" s="67"/>
      <c r="O17" s="15" t="s">
        <v>1289</v>
      </c>
      <c r="P17" s="2">
        <v>17</v>
      </c>
      <c r="Q17" s="67"/>
      <c r="R17" s="15"/>
      <c r="T17" s="67"/>
      <c r="U17" s="15"/>
      <c r="W17" s="67"/>
      <c r="X17" s="15"/>
      <c r="Z17" s="67"/>
      <c r="AA17" s="15"/>
      <c r="AC17" s="67"/>
      <c r="AD17" s="15"/>
      <c r="AF17" s="67"/>
      <c r="AG17" s="15"/>
      <c r="AI17" s="67"/>
      <c r="AJ17" s="15"/>
      <c r="AL17" s="67"/>
      <c r="AM17" s="15"/>
      <c r="AO17" s="67"/>
      <c r="AP17" s="15"/>
      <c r="AR17" s="67"/>
      <c r="AS17" s="15"/>
      <c r="AU17" s="67"/>
      <c r="AV17" s="15"/>
      <c r="AX17" s="67"/>
      <c r="AY17" s="15"/>
      <c r="BA17" s="67"/>
      <c r="BB17" s="15"/>
      <c r="BD17" s="67"/>
      <c r="BE17" s="15"/>
      <c r="BG17" s="67"/>
      <c r="BH17" s="15"/>
      <c r="BJ17" s="67"/>
      <c r="BK17" s="15"/>
      <c r="BM17" s="67"/>
      <c r="BN17" s="15"/>
      <c r="BP17" s="67"/>
      <c r="BQ17" s="15"/>
      <c r="BS17" s="67"/>
      <c r="BT17" s="15"/>
      <c r="BV17" s="67"/>
      <c r="BW17" s="15"/>
      <c r="BY17" s="67"/>
    </row>
    <row r="18" spans="1:77" ht="13.5" customHeight="1">
      <c r="A18" s="66" t="s">
        <v>305</v>
      </c>
      <c r="B18" s="2" t="s">
        <v>1290</v>
      </c>
      <c r="D18" s="2">
        <v>10</v>
      </c>
      <c r="F18" s="15"/>
      <c r="G18" s="2">
        <v>5</v>
      </c>
      <c r="H18" s="67"/>
      <c r="I18" s="2" t="s">
        <v>1291</v>
      </c>
      <c r="J18" s="2">
        <v>8</v>
      </c>
      <c r="L18" s="15" t="s">
        <v>1292</v>
      </c>
      <c r="M18" s="2">
        <v>1</v>
      </c>
      <c r="N18" s="67"/>
      <c r="O18" s="15"/>
      <c r="Q18" s="67"/>
      <c r="R18" s="15"/>
      <c r="T18" s="67"/>
      <c r="U18" s="15"/>
      <c r="W18" s="67"/>
      <c r="X18" s="15"/>
      <c r="Z18" s="67"/>
      <c r="AA18" s="15"/>
      <c r="AC18" s="67"/>
      <c r="AD18" s="15"/>
      <c r="AF18" s="67"/>
      <c r="AG18" s="15"/>
      <c r="AI18" s="67"/>
      <c r="AJ18" s="15"/>
      <c r="AL18" s="67"/>
      <c r="AM18" s="15"/>
      <c r="AO18" s="67"/>
      <c r="AP18" s="15"/>
      <c r="AR18" s="67"/>
      <c r="AS18" s="15"/>
      <c r="AU18" s="67"/>
      <c r="AV18" s="15"/>
      <c r="AX18" s="67"/>
      <c r="AY18" s="15"/>
      <c r="BA18" s="67"/>
      <c r="BB18" s="15"/>
      <c r="BD18" s="67"/>
      <c r="BE18" s="15"/>
      <c r="BG18" s="67"/>
      <c r="BH18" s="15"/>
      <c r="BJ18" s="67"/>
      <c r="BK18" s="15"/>
      <c r="BM18" s="67"/>
      <c r="BN18" s="15"/>
      <c r="BP18" s="67"/>
      <c r="BQ18" s="15"/>
      <c r="BS18" s="67"/>
      <c r="BT18" s="15"/>
      <c r="BV18" s="67"/>
      <c r="BW18" s="15"/>
      <c r="BY18" s="67"/>
    </row>
    <row r="19" spans="1:77" ht="13.5" customHeight="1">
      <c r="A19" s="66" t="s">
        <v>301</v>
      </c>
      <c r="B19" s="2" t="s">
        <v>454</v>
      </c>
      <c r="D19" s="2">
        <v>10</v>
      </c>
      <c r="F19" s="15" t="s">
        <v>1293</v>
      </c>
      <c r="G19" s="2">
        <v>6</v>
      </c>
      <c r="H19" s="67"/>
      <c r="I19" s="2" t="s">
        <v>1294</v>
      </c>
      <c r="J19" s="2">
        <v>11</v>
      </c>
      <c r="L19" s="15" t="s">
        <v>1294</v>
      </c>
      <c r="M19" s="2">
        <v>4</v>
      </c>
      <c r="N19" s="67"/>
      <c r="O19" s="15" t="s">
        <v>1294</v>
      </c>
      <c r="P19" s="2">
        <v>8</v>
      </c>
      <c r="Q19" s="67"/>
      <c r="R19" s="15"/>
      <c r="T19" s="67"/>
      <c r="U19" s="15"/>
      <c r="W19" s="67"/>
      <c r="X19" s="15"/>
      <c r="Z19" s="67"/>
      <c r="AA19" s="15"/>
      <c r="AC19" s="67"/>
      <c r="AD19" s="15"/>
      <c r="AF19" s="67"/>
      <c r="AG19" s="15"/>
      <c r="AI19" s="67"/>
      <c r="AJ19" s="15"/>
      <c r="AL19" s="67"/>
      <c r="AM19" s="15"/>
      <c r="AO19" s="67"/>
      <c r="AP19" s="15"/>
      <c r="AR19" s="67"/>
      <c r="AS19" s="15"/>
      <c r="AU19" s="67"/>
      <c r="AV19" s="15"/>
      <c r="AX19" s="67"/>
      <c r="AY19" s="15"/>
      <c r="BA19" s="67"/>
      <c r="BB19" s="15"/>
      <c r="BD19" s="67"/>
      <c r="BE19" s="15"/>
      <c r="BG19" s="67"/>
      <c r="BH19" s="15"/>
      <c r="BJ19" s="67"/>
      <c r="BK19" s="15"/>
      <c r="BM19" s="67"/>
      <c r="BN19" s="15"/>
      <c r="BP19" s="67"/>
      <c r="BQ19" s="15"/>
      <c r="BS19" s="67"/>
      <c r="BT19" s="15"/>
      <c r="BV19" s="67"/>
      <c r="BW19" s="15"/>
      <c r="BY19" s="67"/>
    </row>
    <row r="20" spans="1:77" ht="13.5" customHeight="1">
      <c r="A20" s="66" t="s">
        <v>312</v>
      </c>
      <c r="B20" s="2" t="s">
        <v>455</v>
      </c>
      <c r="D20" s="2">
        <v>7</v>
      </c>
      <c r="F20" s="15" t="s">
        <v>1295</v>
      </c>
      <c r="G20" s="2">
        <v>5</v>
      </c>
      <c r="H20" s="67"/>
      <c r="I20" s="2" t="s">
        <v>1296</v>
      </c>
      <c r="J20" s="2">
        <v>9</v>
      </c>
      <c r="L20" s="15" t="s">
        <v>1296</v>
      </c>
      <c r="M20" s="2">
        <v>0</v>
      </c>
      <c r="N20" s="67"/>
      <c r="O20" s="15" t="s">
        <v>1297</v>
      </c>
      <c r="P20" s="2">
        <v>4</v>
      </c>
      <c r="Q20" s="67"/>
      <c r="R20" s="15"/>
      <c r="T20" s="67"/>
      <c r="U20" s="15"/>
      <c r="W20" s="67"/>
      <c r="X20" s="15"/>
      <c r="Z20" s="67"/>
      <c r="AA20" s="15"/>
      <c r="AC20" s="67"/>
      <c r="AD20" s="15"/>
      <c r="AF20" s="67"/>
      <c r="AG20" s="15"/>
      <c r="AI20" s="67"/>
      <c r="AJ20" s="15"/>
      <c r="AL20" s="67"/>
      <c r="AM20" s="15"/>
      <c r="AO20" s="67"/>
      <c r="AP20" s="15"/>
      <c r="AR20" s="67"/>
      <c r="AS20" s="15"/>
      <c r="AU20" s="67"/>
      <c r="AV20" s="15"/>
      <c r="AX20" s="67"/>
      <c r="AY20" s="15"/>
      <c r="BA20" s="67"/>
      <c r="BB20" s="15"/>
      <c r="BD20" s="67"/>
      <c r="BE20" s="15"/>
      <c r="BG20" s="67"/>
      <c r="BH20" s="15"/>
      <c r="BJ20" s="67"/>
      <c r="BK20" s="15"/>
      <c r="BM20" s="67"/>
      <c r="BN20" s="15"/>
      <c r="BP20" s="67"/>
      <c r="BQ20" s="15"/>
      <c r="BS20" s="67"/>
      <c r="BT20" s="15"/>
      <c r="BV20" s="67"/>
      <c r="BW20" s="15"/>
      <c r="BY20" s="67"/>
    </row>
    <row r="21" spans="1:77" ht="13.5" customHeight="1">
      <c r="A21" s="66" t="s">
        <v>317</v>
      </c>
      <c r="B21" s="2" t="s">
        <v>1298</v>
      </c>
      <c r="D21" s="2">
        <v>3</v>
      </c>
      <c r="F21" s="15" t="s">
        <v>1299</v>
      </c>
      <c r="G21" s="2">
        <v>0</v>
      </c>
      <c r="H21" s="67"/>
      <c r="L21" s="15"/>
      <c r="N21" s="67"/>
      <c r="O21" s="15"/>
      <c r="Q21" s="67"/>
      <c r="R21" s="15"/>
      <c r="T21" s="67"/>
      <c r="U21" s="15"/>
      <c r="W21" s="67"/>
      <c r="X21" s="15"/>
      <c r="Z21" s="67"/>
      <c r="AA21" s="15"/>
      <c r="AC21" s="67"/>
      <c r="AD21" s="15"/>
      <c r="AF21" s="67"/>
      <c r="AG21" s="15"/>
      <c r="AI21" s="67"/>
      <c r="AJ21" s="15"/>
      <c r="AL21" s="67"/>
      <c r="AM21" s="15"/>
      <c r="AO21" s="67"/>
      <c r="AP21" s="15"/>
      <c r="AR21" s="67"/>
      <c r="AS21" s="15"/>
      <c r="AU21" s="67"/>
      <c r="AV21" s="15"/>
      <c r="AX21" s="67"/>
      <c r="AY21" s="15"/>
      <c r="BA21" s="67"/>
      <c r="BB21" s="15"/>
      <c r="BD21" s="67"/>
      <c r="BE21" s="15"/>
      <c r="BG21" s="67"/>
      <c r="BH21" s="15"/>
      <c r="BJ21" s="67"/>
      <c r="BK21" s="15"/>
      <c r="BM21" s="67"/>
      <c r="BN21" s="15"/>
      <c r="BP21" s="67"/>
      <c r="BQ21" s="15"/>
      <c r="BS21" s="67"/>
      <c r="BT21" s="15"/>
      <c r="BV21" s="67"/>
      <c r="BW21" s="15"/>
      <c r="BY21" s="67"/>
    </row>
    <row r="22" spans="1:77" ht="13.5" customHeight="1">
      <c r="A22" s="66" t="s">
        <v>306</v>
      </c>
      <c r="B22" s="2" t="s">
        <v>1300</v>
      </c>
      <c r="D22" s="2">
        <v>3</v>
      </c>
      <c r="F22" s="15" t="s">
        <v>1301</v>
      </c>
      <c r="H22" s="67"/>
      <c r="L22" s="15"/>
      <c r="N22" s="67"/>
      <c r="O22" s="15"/>
      <c r="Q22" s="67"/>
      <c r="R22" s="15"/>
      <c r="T22" s="67"/>
      <c r="U22" s="15"/>
      <c r="W22" s="67"/>
      <c r="X22" s="15"/>
      <c r="Z22" s="67"/>
      <c r="AA22" s="15"/>
      <c r="AC22" s="67"/>
      <c r="AD22" s="15"/>
      <c r="AF22" s="67"/>
      <c r="AG22" s="15"/>
      <c r="AI22" s="67"/>
      <c r="AJ22" s="15"/>
      <c r="AL22" s="67"/>
      <c r="AM22" s="15"/>
      <c r="AO22" s="67"/>
      <c r="AP22" s="15"/>
      <c r="AR22" s="67"/>
      <c r="AS22" s="15"/>
      <c r="AU22" s="67"/>
      <c r="AV22" s="15"/>
      <c r="AX22" s="67"/>
      <c r="AY22" s="15"/>
      <c r="BA22" s="67"/>
      <c r="BB22" s="15"/>
      <c r="BD22" s="67"/>
      <c r="BE22" s="15"/>
      <c r="BG22" s="67"/>
      <c r="BH22" s="15"/>
      <c r="BJ22" s="67"/>
      <c r="BK22" s="15"/>
      <c r="BM22" s="67"/>
      <c r="BN22" s="15"/>
      <c r="BP22" s="67"/>
      <c r="BQ22" s="15"/>
      <c r="BS22" s="67"/>
      <c r="BT22" s="15"/>
      <c r="BV22" s="67"/>
      <c r="BW22" s="15"/>
      <c r="BY22" s="67"/>
    </row>
    <row r="23" spans="1:77" ht="13.5" customHeight="1">
      <c r="A23" s="66" t="s">
        <v>313</v>
      </c>
      <c r="B23" s="2" t="s">
        <v>1302</v>
      </c>
      <c r="D23" s="2">
        <v>1</v>
      </c>
      <c r="F23" s="15" t="s">
        <v>1303</v>
      </c>
      <c r="G23" s="2">
        <v>2</v>
      </c>
      <c r="H23" s="67"/>
      <c r="J23" s="2">
        <v>1</v>
      </c>
      <c r="L23" s="15"/>
      <c r="M23" s="2">
        <v>1</v>
      </c>
      <c r="N23" s="67"/>
      <c r="O23" s="15"/>
      <c r="P23" s="2">
        <v>1</v>
      </c>
      <c r="Q23" s="67"/>
      <c r="R23" s="15"/>
      <c r="T23" s="67"/>
      <c r="U23" s="15"/>
      <c r="W23" s="67"/>
      <c r="X23" s="15"/>
      <c r="Z23" s="67"/>
      <c r="AA23" s="15"/>
      <c r="AC23" s="67"/>
      <c r="AD23" s="15"/>
      <c r="AF23" s="67"/>
      <c r="AG23" s="15"/>
      <c r="AI23" s="67"/>
      <c r="AJ23" s="15"/>
      <c r="AL23" s="67"/>
      <c r="AM23" s="15"/>
      <c r="AO23" s="67"/>
      <c r="AP23" s="15"/>
      <c r="AR23" s="67"/>
      <c r="AS23" s="15"/>
      <c r="AU23" s="67"/>
      <c r="AV23" s="15"/>
      <c r="AX23" s="67"/>
      <c r="AY23" s="15"/>
      <c r="BA23" s="67"/>
      <c r="BB23" s="15"/>
      <c r="BD23" s="67"/>
      <c r="BE23" s="15"/>
      <c r="BG23" s="67"/>
      <c r="BH23" s="15"/>
      <c r="BJ23" s="67"/>
      <c r="BK23" s="15"/>
      <c r="BM23" s="67"/>
      <c r="BN23" s="15"/>
      <c r="BP23" s="67"/>
      <c r="BQ23" s="15"/>
      <c r="BS23" s="67"/>
      <c r="BT23" s="15"/>
      <c r="BV23" s="67"/>
      <c r="BW23" s="15"/>
      <c r="BY23" s="67"/>
    </row>
    <row r="24" spans="1:77" ht="13.5" customHeight="1">
      <c r="A24" s="66" t="s">
        <v>299</v>
      </c>
      <c r="B24" s="2" t="s">
        <v>1304</v>
      </c>
      <c r="F24" s="15"/>
      <c r="H24" s="67"/>
      <c r="L24" s="15"/>
      <c r="N24" s="67"/>
      <c r="O24" s="15"/>
      <c r="P24" s="2">
        <v>5</v>
      </c>
      <c r="Q24" s="67"/>
      <c r="R24" s="15"/>
      <c r="T24" s="67"/>
      <c r="U24" s="15"/>
      <c r="W24" s="67"/>
      <c r="X24" s="15"/>
      <c r="Z24" s="67"/>
      <c r="AA24" s="15"/>
      <c r="AC24" s="67"/>
      <c r="AD24" s="15"/>
      <c r="AF24" s="67"/>
      <c r="AG24" s="15"/>
      <c r="AI24" s="67"/>
      <c r="AJ24" s="15"/>
      <c r="AL24" s="67"/>
      <c r="AM24" s="15"/>
      <c r="AO24" s="67"/>
      <c r="AP24" s="15"/>
      <c r="AR24" s="67"/>
      <c r="AS24" s="15"/>
      <c r="AU24" s="67"/>
      <c r="AV24" s="15"/>
      <c r="AX24" s="67"/>
      <c r="AY24" s="15"/>
      <c r="BA24" s="67"/>
      <c r="BB24" s="15"/>
      <c r="BD24" s="67"/>
      <c r="BE24" s="15"/>
      <c r="BG24" s="67"/>
      <c r="BH24" s="15"/>
      <c r="BJ24" s="67"/>
      <c r="BK24" s="15"/>
      <c r="BM24" s="67"/>
      <c r="BN24" s="15"/>
      <c r="BP24" s="67"/>
      <c r="BQ24" s="15"/>
      <c r="BS24" s="67"/>
      <c r="BT24" s="15"/>
      <c r="BV24" s="67"/>
      <c r="BW24" s="15"/>
      <c r="BY24" s="67"/>
    </row>
    <row r="25" spans="1:77" ht="13.5" customHeight="1">
      <c r="A25" s="66"/>
      <c r="C25" s="4"/>
      <c r="D25" s="3"/>
      <c r="E25" s="3"/>
      <c r="F25" s="4"/>
      <c r="G25" s="3"/>
      <c r="H25" s="69"/>
      <c r="I25" s="3"/>
      <c r="J25" s="3"/>
      <c r="K25" s="3"/>
      <c r="L25" s="4"/>
      <c r="M25" s="3"/>
      <c r="N25" s="69"/>
      <c r="O25" s="4"/>
      <c r="P25" s="3"/>
      <c r="Q25" s="69"/>
      <c r="R25" s="4"/>
      <c r="S25" s="3"/>
      <c r="T25" s="69"/>
      <c r="U25" s="4"/>
      <c r="V25" s="3"/>
      <c r="W25" s="69"/>
      <c r="X25" s="4"/>
      <c r="Y25" s="3"/>
      <c r="Z25" s="69"/>
      <c r="AA25" s="4"/>
      <c r="AB25" s="3"/>
      <c r="AC25" s="69"/>
      <c r="AD25" s="4"/>
      <c r="AE25" s="3"/>
      <c r="AF25" s="69"/>
      <c r="AG25" s="4"/>
      <c r="AH25" s="3"/>
      <c r="AI25" s="69"/>
      <c r="AJ25" s="4"/>
      <c r="AK25" s="3"/>
      <c r="AL25" s="69"/>
      <c r="AM25" s="4"/>
      <c r="AN25" s="3"/>
      <c r="AO25" s="69"/>
      <c r="AP25" s="4"/>
      <c r="AQ25" s="3"/>
      <c r="AR25" s="69"/>
      <c r="AS25" s="4"/>
      <c r="AT25" s="3"/>
      <c r="AU25" s="69"/>
      <c r="AV25" s="4"/>
      <c r="AW25" s="3"/>
      <c r="AX25" s="69"/>
      <c r="AY25" s="4"/>
      <c r="AZ25" s="3"/>
      <c r="BA25" s="69"/>
      <c r="BB25" s="4"/>
      <c r="BC25" s="3"/>
      <c r="BD25" s="69"/>
      <c r="BE25" s="4"/>
      <c r="BF25" s="3"/>
      <c r="BG25" s="69"/>
      <c r="BH25" s="4"/>
      <c r="BI25" s="3"/>
      <c r="BJ25" s="69"/>
      <c r="BK25" s="4"/>
      <c r="BL25" s="3"/>
      <c r="BM25" s="69"/>
      <c r="BN25" s="4"/>
      <c r="BO25" s="3"/>
      <c r="BP25" s="69"/>
      <c r="BQ25" s="4"/>
      <c r="BR25" s="3"/>
      <c r="BS25" s="69"/>
      <c r="BT25" s="4"/>
      <c r="BU25" s="3"/>
      <c r="BV25" s="69"/>
      <c r="BW25" s="4"/>
      <c r="BX25" s="3"/>
      <c r="BY25" s="69"/>
    </row>
    <row r="26" spans="1:77" ht="13.5" customHeight="1">
      <c r="A26" s="66"/>
      <c r="C26" s="4"/>
      <c r="D26" s="3"/>
      <c r="E26" s="3"/>
      <c r="F26" s="4"/>
      <c r="G26" s="3"/>
      <c r="H26" s="69"/>
      <c r="I26" s="3"/>
      <c r="J26" s="3"/>
      <c r="K26" s="3"/>
      <c r="L26" s="4"/>
      <c r="M26" s="3"/>
      <c r="N26" s="69"/>
      <c r="O26" s="4"/>
      <c r="P26" s="3"/>
      <c r="Q26" s="69"/>
      <c r="R26" s="4"/>
      <c r="S26" s="3"/>
      <c r="T26" s="69"/>
      <c r="U26" s="4"/>
      <c r="V26" s="3"/>
      <c r="W26" s="69"/>
      <c r="X26" s="4"/>
      <c r="Y26" s="3"/>
      <c r="Z26" s="69"/>
      <c r="AA26" s="4"/>
      <c r="AB26" s="3"/>
      <c r="AC26" s="69"/>
      <c r="AD26" s="4"/>
      <c r="AE26" s="3"/>
      <c r="AF26" s="69"/>
      <c r="AG26" s="4"/>
      <c r="AH26" s="3"/>
      <c r="AI26" s="69"/>
      <c r="AJ26" s="4"/>
      <c r="AK26" s="3"/>
      <c r="AL26" s="69"/>
      <c r="AM26" s="4"/>
      <c r="AN26" s="3"/>
      <c r="AO26" s="69"/>
      <c r="AP26" s="4"/>
      <c r="AQ26" s="3"/>
      <c r="AR26" s="69"/>
      <c r="AS26" s="4"/>
      <c r="AT26" s="3"/>
      <c r="AU26" s="69"/>
      <c r="AV26" s="4"/>
      <c r="AW26" s="3"/>
      <c r="AX26" s="69"/>
      <c r="AY26" s="4"/>
      <c r="AZ26" s="3"/>
      <c r="BA26" s="69"/>
      <c r="BB26" s="4"/>
      <c r="BC26" s="3"/>
      <c r="BD26" s="69"/>
      <c r="BE26" s="4"/>
      <c r="BF26" s="3"/>
      <c r="BG26" s="69"/>
      <c r="BH26" s="4"/>
      <c r="BI26" s="3"/>
      <c r="BJ26" s="69"/>
      <c r="BK26" s="4"/>
      <c r="BL26" s="3"/>
      <c r="BM26" s="69"/>
      <c r="BN26" s="4"/>
      <c r="BO26" s="3"/>
      <c r="BP26" s="69"/>
      <c r="BQ26" s="4"/>
      <c r="BR26" s="3"/>
      <c r="BS26" s="69"/>
      <c r="BT26" s="4"/>
      <c r="BU26" s="3"/>
      <c r="BV26" s="69"/>
      <c r="BW26" s="4"/>
      <c r="BX26" s="3"/>
      <c r="BY26" s="69"/>
    </row>
    <row r="27" spans="1:77" ht="13.5" customHeight="1">
      <c r="A27" s="66"/>
      <c r="C27" s="4"/>
      <c r="D27" s="3"/>
      <c r="E27" s="3"/>
      <c r="F27" s="4"/>
      <c r="G27" s="3"/>
      <c r="H27" s="69"/>
      <c r="I27" s="3"/>
      <c r="J27" s="3"/>
      <c r="K27" s="3"/>
      <c r="L27" s="4"/>
      <c r="M27" s="3"/>
      <c r="N27" s="69"/>
      <c r="O27" s="4"/>
      <c r="P27" s="3"/>
      <c r="Q27" s="69"/>
      <c r="R27" s="4"/>
      <c r="S27" s="3"/>
      <c r="T27" s="69"/>
      <c r="U27" s="4"/>
      <c r="V27" s="3"/>
      <c r="W27" s="69"/>
      <c r="X27" s="4"/>
      <c r="Y27" s="3"/>
      <c r="Z27" s="69"/>
      <c r="AA27" s="4"/>
      <c r="AB27" s="3"/>
      <c r="AC27" s="69"/>
      <c r="AD27" s="4"/>
      <c r="AE27" s="3"/>
      <c r="AF27" s="69"/>
      <c r="AG27" s="4"/>
      <c r="AH27" s="3"/>
      <c r="AI27" s="69"/>
      <c r="AJ27" s="4"/>
      <c r="AK27" s="3"/>
      <c r="AL27" s="69"/>
      <c r="AM27" s="4"/>
      <c r="AN27" s="3"/>
      <c r="AO27" s="69"/>
      <c r="AP27" s="4"/>
      <c r="AQ27" s="3"/>
      <c r="AR27" s="69"/>
      <c r="AS27" s="4"/>
      <c r="AT27" s="3"/>
      <c r="AU27" s="69"/>
      <c r="AV27" s="4"/>
      <c r="AW27" s="3"/>
      <c r="AX27" s="69"/>
      <c r="AY27" s="4"/>
      <c r="AZ27" s="3"/>
      <c r="BA27" s="69"/>
      <c r="BB27" s="4"/>
      <c r="BC27" s="3"/>
      <c r="BD27" s="69"/>
      <c r="BE27" s="4"/>
      <c r="BF27" s="3"/>
      <c r="BG27" s="69"/>
      <c r="BH27" s="4"/>
      <c r="BI27" s="3"/>
      <c r="BJ27" s="69"/>
      <c r="BK27" s="4"/>
      <c r="BL27" s="3"/>
      <c r="BM27" s="69"/>
      <c r="BN27" s="4"/>
      <c r="BO27" s="3"/>
      <c r="BP27" s="69"/>
      <c r="BQ27" s="4"/>
      <c r="BR27" s="3"/>
      <c r="BS27" s="69"/>
      <c r="BT27" s="4"/>
      <c r="BU27" s="3"/>
      <c r="BV27" s="69"/>
      <c r="BW27" s="4"/>
      <c r="BX27" s="3"/>
      <c r="BY27" s="69"/>
    </row>
    <row r="28" spans="1:77" ht="13.5" customHeight="1">
      <c r="A28" s="66"/>
      <c r="C28" s="4"/>
      <c r="D28" s="3"/>
      <c r="E28" s="3"/>
      <c r="F28" s="4"/>
      <c r="G28" s="3"/>
      <c r="H28" s="69"/>
      <c r="I28" s="3"/>
      <c r="J28" s="3"/>
      <c r="K28" s="3"/>
      <c r="L28" s="4"/>
      <c r="M28" s="3"/>
      <c r="N28" s="69"/>
      <c r="O28" s="4"/>
      <c r="P28" s="3"/>
      <c r="Q28" s="69"/>
      <c r="R28" s="4"/>
      <c r="T28" s="69"/>
      <c r="U28" s="4"/>
      <c r="V28" s="3"/>
      <c r="W28" s="69"/>
      <c r="X28" s="4"/>
      <c r="Y28" s="3"/>
      <c r="Z28" s="69"/>
      <c r="AA28" s="4"/>
      <c r="AB28" s="3"/>
      <c r="AC28" s="69"/>
      <c r="AD28" s="4"/>
      <c r="AE28" s="3"/>
      <c r="AF28" s="69"/>
      <c r="AG28" s="4"/>
      <c r="AH28" s="3"/>
      <c r="AI28" s="69"/>
      <c r="AJ28" s="4"/>
      <c r="AK28" s="3"/>
      <c r="AL28" s="69"/>
      <c r="AM28" s="4"/>
      <c r="AN28" s="3"/>
      <c r="AO28" s="69"/>
      <c r="AP28" s="4"/>
      <c r="AQ28" s="3"/>
      <c r="AR28" s="69"/>
      <c r="AS28" s="4"/>
      <c r="AT28" s="3"/>
      <c r="AU28" s="69"/>
      <c r="AV28" s="4"/>
      <c r="AW28" s="3"/>
      <c r="AX28" s="69"/>
      <c r="AY28" s="4"/>
      <c r="AZ28" s="3"/>
      <c r="BA28" s="69"/>
      <c r="BB28" s="4"/>
      <c r="BC28" s="3"/>
      <c r="BD28" s="69"/>
      <c r="BE28" s="4"/>
      <c r="BF28" s="3"/>
      <c r="BG28" s="69"/>
      <c r="BH28" s="4"/>
      <c r="BI28" s="3"/>
      <c r="BJ28" s="69"/>
      <c r="BK28" s="4"/>
      <c r="BL28" s="3"/>
      <c r="BM28" s="69"/>
      <c r="BN28" s="4"/>
      <c r="BO28" s="3"/>
      <c r="BP28" s="69"/>
      <c r="BQ28" s="4"/>
      <c r="BR28" s="3"/>
      <c r="BS28" s="69"/>
      <c r="BT28" s="4"/>
      <c r="BU28" s="3"/>
      <c r="BV28" s="69"/>
      <c r="BW28" s="4"/>
      <c r="BX28" s="3"/>
      <c r="BY28" s="69"/>
    </row>
    <row r="29" spans="1:77" ht="13.5" customHeight="1">
      <c r="A29" s="66"/>
      <c r="C29" s="4"/>
      <c r="D29" s="3"/>
      <c r="E29" s="3"/>
      <c r="F29" s="4"/>
      <c r="G29" s="3"/>
      <c r="H29" s="69"/>
      <c r="I29" s="3"/>
      <c r="J29" s="3"/>
      <c r="K29" s="3"/>
      <c r="L29" s="4"/>
      <c r="M29" s="3"/>
      <c r="N29" s="69"/>
      <c r="O29" s="4"/>
      <c r="P29" s="3"/>
      <c r="Q29" s="69"/>
      <c r="R29" s="4"/>
      <c r="S29" s="3"/>
      <c r="T29" s="69"/>
      <c r="U29" s="4"/>
      <c r="V29" s="3"/>
      <c r="W29" s="69"/>
      <c r="X29" s="4"/>
      <c r="Y29" s="3"/>
      <c r="Z29" s="69"/>
      <c r="AA29" s="4"/>
      <c r="AB29" s="3"/>
      <c r="AC29" s="69"/>
      <c r="AD29" s="4"/>
      <c r="AE29" s="3"/>
      <c r="AF29" s="69"/>
      <c r="AG29" s="4"/>
      <c r="AH29" s="3"/>
      <c r="AI29" s="69"/>
      <c r="AJ29" s="4"/>
      <c r="AK29" s="3"/>
      <c r="AL29" s="69"/>
      <c r="AM29" s="4"/>
      <c r="AN29" s="3"/>
      <c r="AO29" s="69"/>
      <c r="AP29" s="4"/>
      <c r="AQ29" s="3"/>
      <c r="AR29" s="69"/>
      <c r="AS29" s="4"/>
      <c r="AT29" s="3"/>
      <c r="AU29" s="69"/>
      <c r="AV29" s="4"/>
      <c r="AW29" s="3"/>
      <c r="AX29" s="69"/>
      <c r="AY29" s="4"/>
      <c r="AZ29" s="3"/>
      <c r="BA29" s="69"/>
      <c r="BB29" s="4"/>
      <c r="BC29" s="3"/>
      <c r="BD29" s="69"/>
      <c r="BE29" s="4"/>
      <c r="BF29" s="3"/>
      <c r="BG29" s="69"/>
      <c r="BH29" s="4"/>
      <c r="BI29" s="3"/>
      <c r="BJ29" s="69"/>
      <c r="BK29" s="4"/>
      <c r="BL29" s="3"/>
      <c r="BM29" s="69"/>
      <c r="BN29" s="4"/>
      <c r="BO29" s="3"/>
      <c r="BP29" s="69"/>
      <c r="BQ29" s="4"/>
      <c r="BR29" s="3"/>
      <c r="BS29" s="69"/>
      <c r="BT29" s="4"/>
      <c r="BU29" s="3"/>
      <c r="BV29" s="69"/>
      <c r="BW29" s="4"/>
      <c r="BX29" s="3"/>
      <c r="BY29" s="69"/>
    </row>
    <row r="30" spans="1:77" ht="13.5" customHeight="1">
      <c r="A30" s="66"/>
      <c r="C30" s="4"/>
      <c r="D30" s="3"/>
      <c r="E30" s="3"/>
      <c r="F30" s="4"/>
      <c r="G30" s="3"/>
      <c r="H30" s="69"/>
      <c r="I30" s="3"/>
      <c r="J30" s="3"/>
      <c r="K30" s="3"/>
      <c r="L30" s="4"/>
      <c r="M30" s="3"/>
      <c r="N30" s="69"/>
      <c r="O30" s="4"/>
      <c r="P30" s="3"/>
      <c r="Q30" s="69"/>
      <c r="R30" s="4"/>
      <c r="S30" s="3"/>
      <c r="T30" s="69"/>
      <c r="U30" s="4"/>
      <c r="V30" s="3"/>
      <c r="W30" s="69"/>
      <c r="X30" s="4"/>
      <c r="Y30" s="3"/>
      <c r="Z30" s="69"/>
      <c r="AA30" s="4"/>
      <c r="AB30" s="3"/>
      <c r="AC30" s="69"/>
      <c r="AD30" s="4"/>
      <c r="AE30" s="3"/>
      <c r="AF30" s="69"/>
      <c r="AG30" s="4"/>
      <c r="AH30" s="3"/>
      <c r="AI30" s="69"/>
      <c r="AJ30" s="4"/>
      <c r="AK30" s="3"/>
      <c r="AL30" s="69"/>
      <c r="AM30" s="4"/>
      <c r="AN30" s="3"/>
      <c r="AO30" s="69"/>
      <c r="AP30" s="4"/>
      <c r="AQ30" s="3"/>
      <c r="AR30" s="69"/>
      <c r="AS30" s="4"/>
      <c r="AT30" s="3"/>
      <c r="AU30" s="69"/>
      <c r="AV30" s="4"/>
      <c r="AW30" s="3"/>
      <c r="AX30" s="69"/>
      <c r="AY30" s="4"/>
      <c r="AZ30" s="3"/>
      <c r="BA30" s="69"/>
      <c r="BB30" s="4"/>
      <c r="BC30" s="3"/>
      <c r="BD30" s="69"/>
      <c r="BE30" s="4"/>
      <c r="BF30" s="3"/>
      <c r="BG30" s="69"/>
      <c r="BH30" s="4"/>
      <c r="BI30" s="3"/>
      <c r="BJ30" s="69"/>
      <c r="BK30" s="4"/>
      <c r="BL30" s="3"/>
      <c r="BM30" s="69"/>
      <c r="BN30" s="4"/>
      <c r="BO30" s="3"/>
      <c r="BP30" s="69"/>
      <c r="BQ30" s="4"/>
      <c r="BR30" s="3"/>
      <c r="BS30" s="69"/>
      <c r="BT30" s="4"/>
      <c r="BU30" s="3"/>
      <c r="BV30" s="69"/>
      <c r="BW30" s="4"/>
      <c r="BX30" s="3"/>
      <c r="BY30" s="69"/>
    </row>
    <row r="31" spans="1:77" ht="13.5" customHeight="1">
      <c r="A31" s="66"/>
      <c r="C31" s="4"/>
      <c r="D31" s="3"/>
      <c r="E31" s="3"/>
      <c r="F31" s="4"/>
      <c r="G31" s="3"/>
      <c r="H31" s="69"/>
      <c r="I31" s="3"/>
      <c r="J31" s="3"/>
      <c r="K31" s="3"/>
      <c r="L31" s="4"/>
      <c r="M31" s="3"/>
      <c r="N31" s="69"/>
      <c r="O31" s="4"/>
      <c r="P31" s="3"/>
      <c r="Q31" s="69"/>
      <c r="R31" s="4"/>
      <c r="S31" s="3"/>
      <c r="T31" s="69"/>
      <c r="U31" s="4"/>
      <c r="V31" s="3"/>
      <c r="W31" s="69"/>
      <c r="X31" s="4"/>
      <c r="Y31" s="3"/>
      <c r="Z31" s="69"/>
      <c r="AA31" s="4"/>
      <c r="AB31" s="3"/>
      <c r="AC31" s="69"/>
      <c r="AD31" s="4"/>
      <c r="AE31" s="3"/>
      <c r="AF31" s="69"/>
      <c r="AG31" s="4"/>
      <c r="AH31" s="3"/>
      <c r="AI31" s="69"/>
      <c r="AJ31" s="4"/>
      <c r="AK31" s="3"/>
      <c r="AL31" s="69"/>
      <c r="AM31" s="4"/>
      <c r="AN31" s="3"/>
      <c r="AO31" s="69"/>
      <c r="AP31" s="4"/>
      <c r="AQ31" s="3"/>
      <c r="AR31" s="69"/>
      <c r="AS31" s="4"/>
      <c r="AT31" s="3"/>
      <c r="AU31" s="69"/>
      <c r="AV31" s="4"/>
      <c r="AW31" s="3"/>
      <c r="AX31" s="69"/>
      <c r="AY31" s="4"/>
      <c r="AZ31" s="3"/>
      <c r="BA31" s="69"/>
      <c r="BB31" s="4"/>
      <c r="BC31" s="3"/>
      <c r="BD31" s="69"/>
      <c r="BE31" s="4"/>
      <c r="BF31" s="3"/>
      <c r="BG31" s="69"/>
      <c r="BH31" s="4"/>
      <c r="BI31" s="3"/>
      <c r="BJ31" s="69"/>
      <c r="BK31" s="4"/>
      <c r="BL31" s="3"/>
      <c r="BM31" s="69"/>
      <c r="BN31" s="4"/>
      <c r="BO31" s="3"/>
      <c r="BP31" s="69"/>
      <c r="BQ31" s="4"/>
      <c r="BR31" s="3"/>
      <c r="BS31" s="69"/>
      <c r="BT31" s="4"/>
      <c r="BU31" s="3"/>
      <c r="BV31" s="69"/>
      <c r="BW31" s="4"/>
      <c r="BX31" s="3"/>
      <c r="BY31" s="69"/>
    </row>
    <row r="32" spans="1:77" ht="13.5" customHeight="1">
      <c r="A32" s="66"/>
      <c r="C32" s="4"/>
      <c r="D32" s="3"/>
      <c r="E32" s="3"/>
      <c r="F32" s="4"/>
      <c r="G32" s="3"/>
      <c r="H32" s="69"/>
      <c r="I32" s="3"/>
      <c r="J32" s="3"/>
      <c r="K32" s="3"/>
      <c r="L32" s="4"/>
      <c r="M32" s="3"/>
      <c r="N32" s="69"/>
      <c r="O32" s="4"/>
      <c r="P32" s="3"/>
      <c r="Q32" s="69"/>
      <c r="R32" s="4"/>
      <c r="S32" s="3"/>
      <c r="T32" s="69"/>
      <c r="U32" s="4"/>
      <c r="V32" s="3"/>
      <c r="W32" s="69"/>
      <c r="X32" s="4"/>
      <c r="Y32" s="3"/>
      <c r="Z32" s="69"/>
      <c r="AA32" s="4"/>
      <c r="AB32" s="3"/>
      <c r="AC32" s="69"/>
      <c r="AD32" s="4"/>
      <c r="AE32" s="3"/>
      <c r="AF32" s="69"/>
      <c r="AG32" s="4"/>
      <c r="AH32" s="3"/>
      <c r="AI32" s="69"/>
      <c r="AJ32" s="4"/>
      <c r="AK32" s="3"/>
      <c r="AL32" s="69"/>
      <c r="AM32" s="4"/>
      <c r="AN32" s="3"/>
      <c r="AO32" s="69"/>
      <c r="AP32" s="4"/>
      <c r="AQ32" s="3"/>
      <c r="AR32" s="69"/>
      <c r="AS32" s="4"/>
      <c r="AT32" s="3"/>
      <c r="AU32" s="69"/>
      <c r="AV32" s="4"/>
      <c r="AW32" s="3"/>
      <c r="AX32" s="69"/>
      <c r="AY32" s="4"/>
      <c r="AZ32" s="3"/>
      <c r="BA32" s="69"/>
      <c r="BB32" s="4"/>
      <c r="BC32" s="3"/>
      <c r="BD32" s="69"/>
      <c r="BE32" s="4"/>
      <c r="BF32" s="3"/>
      <c r="BG32" s="69"/>
      <c r="BH32" s="4"/>
      <c r="BI32" s="3"/>
      <c r="BJ32" s="69"/>
      <c r="BK32" s="4"/>
      <c r="BL32" s="3"/>
      <c r="BM32" s="69"/>
      <c r="BN32" s="4"/>
      <c r="BO32" s="3"/>
      <c r="BP32" s="69"/>
      <c r="BQ32" s="4"/>
      <c r="BR32" s="3"/>
      <c r="BS32" s="69"/>
      <c r="BT32" s="4"/>
      <c r="BU32" s="3"/>
      <c r="BV32" s="69"/>
      <c r="BW32" s="4"/>
      <c r="BX32" s="3"/>
      <c r="BY32" s="69"/>
    </row>
    <row r="33" spans="1:77" ht="13.5" customHeight="1">
      <c r="A33" s="66"/>
      <c r="C33" s="4"/>
      <c r="D33" s="3"/>
      <c r="E33" s="3"/>
      <c r="F33" s="4"/>
      <c r="G33" s="3"/>
      <c r="H33" s="69"/>
      <c r="I33" s="3"/>
      <c r="J33" s="3"/>
      <c r="K33" s="3"/>
      <c r="L33" s="4"/>
      <c r="M33" s="3"/>
      <c r="N33" s="69"/>
      <c r="O33" s="4"/>
      <c r="P33" s="3"/>
      <c r="Q33" s="69"/>
      <c r="R33" s="4"/>
      <c r="S33" s="3"/>
      <c r="T33" s="69"/>
      <c r="U33" s="4"/>
      <c r="V33" s="3"/>
      <c r="W33" s="69"/>
      <c r="X33" s="4"/>
      <c r="Y33" s="3"/>
      <c r="Z33" s="69"/>
      <c r="AA33" s="4"/>
      <c r="AB33" s="3"/>
      <c r="AC33" s="69"/>
      <c r="AD33" s="4"/>
      <c r="AE33" s="3"/>
      <c r="AF33" s="69"/>
      <c r="AG33" s="4"/>
      <c r="AH33" s="3"/>
      <c r="AI33" s="69"/>
      <c r="AJ33" s="4"/>
      <c r="AK33" s="3"/>
      <c r="AL33" s="69"/>
      <c r="AM33" s="4"/>
      <c r="AN33" s="3"/>
      <c r="AO33" s="69"/>
      <c r="AP33" s="4"/>
      <c r="AQ33" s="3"/>
      <c r="AR33" s="69"/>
      <c r="AS33" s="4"/>
      <c r="AT33" s="3"/>
      <c r="AU33" s="69"/>
      <c r="AV33" s="4"/>
      <c r="AW33" s="3"/>
      <c r="AX33" s="69"/>
      <c r="AY33" s="4"/>
      <c r="AZ33" s="3"/>
      <c r="BA33" s="69"/>
      <c r="BB33" s="4"/>
      <c r="BC33" s="3"/>
      <c r="BD33" s="69"/>
      <c r="BE33" s="4"/>
      <c r="BF33" s="3"/>
      <c r="BG33" s="69"/>
      <c r="BH33" s="4"/>
      <c r="BI33" s="3"/>
      <c r="BJ33" s="69"/>
      <c r="BK33" s="4"/>
      <c r="BL33" s="3"/>
      <c r="BM33" s="69"/>
      <c r="BN33" s="4"/>
      <c r="BO33" s="3"/>
      <c r="BP33" s="69"/>
      <c r="BQ33" s="4"/>
      <c r="BR33" s="3"/>
      <c r="BS33" s="69"/>
      <c r="BT33" s="4"/>
      <c r="BU33" s="3"/>
      <c r="BV33" s="69"/>
      <c r="BW33" s="4"/>
      <c r="BX33" s="3"/>
      <c r="BY33" s="69"/>
    </row>
    <row r="34" spans="1:77" ht="13.5" customHeight="1">
      <c r="A34" s="66"/>
      <c r="C34" s="4"/>
      <c r="D34" s="3"/>
      <c r="E34" s="3"/>
      <c r="F34" s="4"/>
      <c r="G34" s="3"/>
      <c r="H34" s="69"/>
      <c r="I34" s="3"/>
      <c r="J34" s="3"/>
      <c r="K34" s="3"/>
      <c r="L34" s="4"/>
      <c r="M34" s="3"/>
      <c r="N34" s="69"/>
      <c r="O34" s="4"/>
      <c r="P34" s="3"/>
      <c r="Q34" s="69"/>
      <c r="R34" s="4"/>
      <c r="S34" s="3"/>
      <c r="T34" s="69"/>
      <c r="U34" s="4"/>
      <c r="V34" s="3"/>
      <c r="W34" s="69"/>
      <c r="X34" s="4"/>
      <c r="Y34" s="3"/>
      <c r="Z34" s="69"/>
      <c r="AA34" s="4"/>
      <c r="AB34" s="3"/>
      <c r="AC34" s="69"/>
      <c r="AD34" s="4"/>
      <c r="AE34" s="3"/>
      <c r="AF34" s="69"/>
      <c r="AG34" s="4"/>
      <c r="AH34" s="3"/>
      <c r="AI34" s="69"/>
      <c r="AJ34" s="4"/>
      <c r="AK34" s="3"/>
      <c r="AL34" s="69"/>
      <c r="AM34" s="4"/>
      <c r="AN34" s="3"/>
      <c r="AO34" s="69"/>
      <c r="AP34" s="4"/>
      <c r="AQ34" s="3"/>
      <c r="AR34" s="69"/>
      <c r="AS34" s="4"/>
      <c r="AT34" s="3"/>
      <c r="AU34" s="69"/>
      <c r="AV34" s="4"/>
      <c r="AW34" s="3"/>
      <c r="AX34" s="69"/>
      <c r="AY34" s="4"/>
      <c r="AZ34" s="3"/>
      <c r="BA34" s="69"/>
      <c r="BB34" s="4"/>
      <c r="BC34" s="3"/>
      <c r="BD34" s="69"/>
      <c r="BE34" s="4"/>
      <c r="BF34" s="3"/>
      <c r="BG34" s="69"/>
      <c r="BH34" s="4"/>
      <c r="BI34" s="3"/>
      <c r="BJ34" s="69"/>
      <c r="BK34" s="4"/>
      <c r="BL34" s="3"/>
      <c r="BM34" s="69"/>
      <c r="BN34" s="4"/>
      <c r="BO34" s="3"/>
      <c r="BP34" s="69"/>
      <c r="BQ34" s="4"/>
      <c r="BR34" s="3"/>
      <c r="BS34" s="69"/>
      <c r="BT34" s="4"/>
      <c r="BU34" s="3"/>
      <c r="BV34" s="69"/>
      <c r="BW34" s="4"/>
      <c r="BX34" s="3"/>
      <c r="BY34" s="69"/>
    </row>
    <row r="35" spans="1:77" ht="13.5" customHeight="1">
      <c r="A35" s="66"/>
      <c r="C35" s="4"/>
      <c r="D35" s="3"/>
      <c r="E35" s="3"/>
      <c r="F35" s="4"/>
      <c r="G35" s="3"/>
      <c r="H35" s="69"/>
      <c r="I35" s="3"/>
      <c r="J35" s="3"/>
      <c r="K35" s="3"/>
      <c r="L35" s="4"/>
      <c r="M35" s="3"/>
      <c r="N35" s="69"/>
      <c r="O35" s="4"/>
      <c r="P35" s="3"/>
      <c r="Q35" s="69"/>
      <c r="R35" s="4"/>
      <c r="S35" s="3"/>
      <c r="T35" s="69"/>
      <c r="U35" s="4"/>
      <c r="V35" s="3"/>
      <c r="W35" s="69"/>
      <c r="X35" s="4"/>
      <c r="Y35" s="3"/>
      <c r="Z35" s="69"/>
      <c r="AA35" s="4"/>
      <c r="AB35" s="3"/>
      <c r="AC35" s="69"/>
      <c r="AD35" s="4"/>
      <c r="AE35" s="3"/>
      <c r="AF35" s="69"/>
      <c r="AG35" s="4"/>
      <c r="AH35" s="3"/>
      <c r="AI35" s="69"/>
      <c r="AJ35" s="4"/>
      <c r="AK35" s="3"/>
      <c r="AL35" s="69"/>
      <c r="AM35" s="4"/>
      <c r="AN35" s="3"/>
      <c r="AO35" s="69"/>
      <c r="AP35" s="4"/>
      <c r="AQ35" s="3"/>
      <c r="AR35" s="69"/>
      <c r="AS35" s="4"/>
      <c r="AT35" s="3"/>
      <c r="AU35" s="69"/>
      <c r="AV35" s="4"/>
      <c r="AW35" s="3"/>
      <c r="AX35" s="69"/>
      <c r="AY35" s="4"/>
      <c r="AZ35" s="3"/>
      <c r="BA35" s="69"/>
      <c r="BB35" s="4"/>
      <c r="BC35" s="3"/>
      <c r="BD35" s="69"/>
      <c r="BE35" s="4"/>
      <c r="BF35" s="3"/>
      <c r="BG35" s="69"/>
      <c r="BH35" s="4"/>
      <c r="BI35" s="3"/>
      <c r="BJ35" s="69"/>
      <c r="BK35" s="4"/>
      <c r="BL35" s="3"/>
      <c r="BM35" s="69"/>
      <c r="BN35" s="4"/>
      <c r="BO35" s="3"/>
      <c r="BP35" s="69"/>
      <c r="BQ35" s="4"/>
      <c r="BR35" s="3"/>
      <c r="BS35" s="69"/>
      <c r="BT35" s="4"/>
      <c r="BU35" s="3"/>
      <c r="BV35" s="69"/>
      <c r="BW35" s="4"/>
      <c r="BX35" s="3"/>
      <c r="BY35" s="69"/>
    </row>
    <row r="36" spans="1:77" ht="13.5" customHeight="1">
      <c r="A36" s="66"/>
      <c r="C36" s="4"/>
      <c r="D36" s="3"/>
      <c r="E36" s="3"/>
      <c r="F36" s="4"/>
      <c r="G36" s="3"/>
      <c r="H36" s="69"/>
      <c r="I36" s="3"/>
      <c r="J36" s="3"/>
      <c r="K36" s="3"/>
      <c r="L36" s="4"/>
      <c r="M36" s="3"/>
      <c r="N36" s="69"/>
      <c r="O36" s="4"/>
      <c r="P36" s="3"/>
      <c r="Q36" s="69"/>
      <c r="R36" s="4"/>
      <c r="S36" s="3"/>
      <c r="T36" s="69"/>
      <c r="U36" s="4"/>
      <c r="V36" s="3"/>
      <c r="W36" s="69"/>
      <c r="X36" s="4"/>
      <c r="Y36" s="3"/>
      <c r="Z36" s="69"/>
      <c r="AA36" s="4"/>
      <c r="AB36" s="3"/>
      <c r="AC36" s="69"/>
      <c r="AD36" s="4"/>
      <c r="AE36" s="3"/>
      <c r="AF36" s="69"/>
      <c r="AG36" s="4"/>
      <c r="AH36" s="3"/>
      <c r="AI36" s="69"/>
      <c r="AJ36" s="4"/>
      <c r="AK36" s="3"/>
      <c r="AL36" s="69"/>
      <c r="AM36" s="4"/>
      <c r="AN36" s="3"/>
      <c r="AO36" s="69"/>
      <c r="AP36" s="4"/>
      <c r="AQ36" s="3"/>
      <c r="AR36" s="69"/>
      <c r="AS36" s="4"/>
      <c r="AT36" s="3"/>
      <c r="AU36" s="69"/>
      <c r="AV36" s="4"/>
      <c r="AW36" s="3"/>
      <c r="AX36" s="69"/>
      <c r="AY36" s="4"/>
      <c r="AZ36" s="3"/>
      <c r="BA36" s="69"/>
      <c r="BB36" s="4"/>
      <c r="BC36" s="3"/>
      <c r="BD36" s="69"/>
      <c r="BE36" s="4"/>
      <c r="BF36" s="3"/>
      <c r="BG36" s="69"/>
      <c r="BH36" s="4"/>
      <c r="BI36" s="3"/>
      <c r="BJ36" s="69"/>
      <c r="BK36" s="4"/>
      <c r="BL36" s="3"/>
      <c r="BM36" s="69"/>
      <c r="BN36" s="4"/>
      <c r="BO36" s="3"/>
      <c r="BP36" s="69"/>
      <c r="BQ36" s="4"/>
      <c r="BR36" s="3"/>
      <c r="BS36" s="69"/>
      <c r="BT36" s="4"/>
      <c r="BU36" s="3"/>
      <c r="BV36" s="69"/>
      <c r="BW36" s="4"/>
      <c r="BX36" s="3"/>
      <c r="BY36" s="69"/>
    </row>
    <row r="37" spans="1:77" ht="13.5" customHeight="1">
      <c r="A37" s="66"/>
      <c r="C37" s="4"/>
      <c r="D37" s="3"/>
      <c r="E37" s="3"/>
      <c r="F37" s="4"/>
      <c r="G37" s="3"/>
      <c r="H37" s="69"/>
      <c r="I37" s="3"/>
      <c r="J37" s="3"/>
      <c r="K37" s="3"/>
      <c r="L37" s="4"/>
      <c r="M37" s="3"/>
      <c r="N37" s="69"/>
      <c r="O37" s="4"/>
      <c r="P37" s="3"/>
      <c r="Q37" s="69"/>
      <c r="R37" s="4"/>
      <c r="S37" s="3"/>
      <c r="T37" s="69"/>
      <c r="U37" s="4"/>
      <c r="V37" s="3"/>
      <c r="W37" s="69"/>
      <c r="X37" s="4"/>
      <c r="Y37" s="3"/>
      <c r="Z37" s="69"/>
      <c r="AA37" s="4"/>
      <c r="AB37" s="3"/>
      <c r="AC37" s="69"/>
      <c r="AD37" s="4"/>
      <c r="AE37" s="3"/>
      <c r="AF37" s="69"/>
      <c r="AG37" s="4"/>
      <c r="AH37" s="3"/>
      <c r="AI37" s="69"/>
      <c r="AJ37" s="4"/>
      <c r="AK37" s="3"/>
      <c r="AL37" s="69"/>
      <c r="AM37" s="4"/>
      <c r="AN37" s="3"/>
      <c r="AO37" s="69"/>
      <c r="AP37" s="4"/>
      <c r="AQ37" s="3"/>
      <c r="AR37" s="69"/>
      <c r="AS37" s="4"/>
      <c r="AT37" s="3"/>
      <c r="AU37" s="69"/>
      <c r="AV37" s="4"/>
      <c r="AW37" s="3"/>
      <c r="AX37" s="69"/>
      <c r="AY37" s="4"/>
      <c r="AZ37" s="3"/>
      <c r="BA37" s="69"/>
      <c r="BB37" s="4"/>
      <c r="BC37" s="3"/>
      <c r="BD37" s="69"/>
      <c r="BE37" s="4"/>
      <c r="BF37" s="3"/>
      <c r="BG37" s="69"/>
      <c r="BH37" s="4"/>
      <c r="BI37" s="3"/>
      <c r="BJ37" s="69"/>
      <c r="BK37" s="4"/>
      <c r="BL37" s="3"/>
      <c r="BM37" s="69"/>
      <c r="BN37" s="4"/>
      <c r="BO37" s="3"/>
      <c r="BP37" s="69"/>
      <c r="BQ37" s="4"/>
      <c r="BR37" s="3"/>
      <c r="BS37" s="69"/>
      <c r="BT37" s="4"/>
      <c r="BU37" s="3"/>
      <c r="BV37" s="69"/>
      <c r="BW37" s="4"/>
      <c r="BX37" s="3"/>
      <c r="BY37" s="69"/>
    </row>
    <row r="38" spans="1:77" ht="13.5" customHeight="1">
      <c r="A38" s="66"/>
      <c r="C38" s="4"/>
      <c r="D38" s="3"/>
      <c r="E38" s="3"/>
      <c r="F38" s="4"/>
      <c r="G38" s="3"/>
      <c r="H38" s="69"/>
      <c r="I38" s="3"/>
      <c r="J38" s="3"/>
      <c r="K38" s="3"/>
      <c r="L38" s="4"/>
      <c r="M38" s="3"/>
      <c r="N38" s="69"/>
      <c r="O38" s="4"/>
      <c r="P38" s="3"/>
      <c r="Q38" s="69"/>
      <c r="R38" s="4"/>
      <c r="S38" s="3"/>
      <c r="T38" s="69"/>
      <c r="U38" s="4"/>
      <c r="V38" s="3"/>
      <c r="W38" s="69"/>
      <c r="X38" s="4"/>
      <c r="Y38" s="3"/>
      <c r="Z38" s="69"/>
      <c r="AA38" s="4"/>
      <c r="AB38" s="3"/>
      <c r="AC38" s="69"/>
      <c r="AD38" s="4"/>
      <c r="AE38" s="3"/>
      <c r="AF38" s="69"/>
      <c r="AG38" s="4"/>
      <c r="AH38" s="3"/>
      <c r="AI38" s="69"/>
      <c r="AJ38" s="4"/>
      <c r="AK38" s="3"/>
      <c r="AL38" s="69"/>
      <c r="AM38" s="4"/>
      <c r="AN38" s="3"/>
      <c r="AO38" s="69"/>
      <c r="AP38" s="4"/>
      <c r="AQ38" s="3"/>
      <c r="AR38" s="69"/>
      <c r="AS38" s="4"/>
      <c r="AT38" s="3"/>
      <c r="AU38" s="69"/>
      <c r="AV38" s="4"/>
      <c r="AW38" s="3"/>
      <c r="AX38" s="69"/>
      <c r="AY38" s="4"/>
      <c r="AZ38" s="3"/>
      <c r="BA38" s="69"/>
      <c r="BB38" s="4"/>
      <c r="BC38" s="3"/>
      <c r="BD38" s="69"/>
      <c r="BE38" s="4"/>
      <c r="BF38" s="3"/>
      <c r="BG38" s="69"/>
      <c r="BH38" s="4"/>
      <c r="BI38" s="3"/>
      <c r="BJ38" s="69"/>
      <c r="BK38" s="4"/>
      <c r="BL38" s="3"/>
      <c r="BM38" s="69"/>
      <c r="BN38" s="4"/>
      <c r="BO38" s="3"/>
      <c r="BP38" s="69"/>
      <c r="BQ38" s="4"/>
      <c r="BR38" s="3"/>
      <c r="BS38" s="69"/>
      <c r="BT38" s="4"/>
      <c r="BU38" s="3"/>
      <c r="BV38" s="69"/>
      <c r="BW38" s="4"/>
      <c r="BX38" s="3"/>
      <c r="BY38" s="69"/>
    </row>
    <row r="39" spans="1:77" ht="13.5" customHeight="1">
      <c r="A39" s="66"/>
      <c r="C39" s="4"/>
      <c r="D39" s="3"/>
      <c r="E39" s="3"/>
      <c r="F39" s="4"/>
      <c r="G39" s="3"/>
      <c r="H39" s="69"/>
      <c r="I39" s="3"/>
      <c r="J39" s="3"/>
      <c r="K39" s="3"/>
      <c r="L39" s="4"/>
      <c r="M39" s="3"/>
      <c r="N39" s="69"/>
      <c r="O39" s="4"/>
      <c r="P39" s="3"/>
      <c r="Q39" s="69"/>
      <c r="R39" s="4"/>
      <c r="S39" s="3"/>
      <c r="T39" s="69"/>
      <c r="U39" s="4"/>
      <c r="V39" s="3"/>
      <c r="W39" s="69"/>
      <c r="X39" s="4"/>
      <c r="Y39" s="3"/>
      <c r="Z39" s="69"/>
      <c r="AA39" s="4"/>
      <c r="AB39" s="3"/>
      <c r="AC39" s="69"/>
      <c r="AD39" s="4"/>
      <c r="AE39" s="3"/>
      <c r="AF39" s="69"/>
      <c r="AG39" s="4"/>
      <c r="AH39" s="3"/>
      <c r="AI39" s="69"/>
      <c r="AJ39" s="4"/>
      <c r="AK39" s="3"/>
      <c r="AL39" s="69"/>
      <c r="AM39" s="4"/>
      <c r="AN39" s="3"/>
      <c r="AO39" s="69"/>
      <c r="AP39" s="4"/>
      <c r="AQ39" s="3"/>
      <c r="AR39" s="69"/>
      <c r="AS39" s="4"/>
      <c r="AT39" s="3"/>
      <c r="AU39" s="69"/>
      <c r="AV39" s="4"/>
      <c r="AW39" s="3"/>
      <c r="AX39" s="69"/>
      <c r="AY39" s="4"/>
      <c r="AZ39" s="3"/>
      <c r="BA39" s="69"/>
      <c r="BB39" s="4"/>
      <c r="BC39" s="3"/>
      <c r="BD39" s="69"/>
      <c r="BE39" s="4"/>
      <c r="BF39" s="3"/>
      <c r="BG39" s="69"/>
      <c r="BH39" s="4"/>
      <c r="BI39" s="3"/>
      <c r="BJ39" s="69"/>
      <c r="BK39" s="4"/>
      <c r="BL39" s="3"/>
      <c r="BM39" s="69"/>
      <c r="BN39" s="4"/>
      <c r="BO39" s="3"/>
      <c r="BP39" s="69"/>
      <c r="BQ39" s="4"/>
      <c r="BR39" s="3"/>
      <c r="BS39" s="69"/>
      <c r="BT39" s="4"/>
      <c r="BU39" s="3"/>
      <c r="BV39" s="69"/>
      <c r="BW39" s="4"/>
      <c r="BX39" s="3"/>
      <c r="BY39" s="69"/>
    </row>
    <row r="40" spans="1:77" ht="13.5" customHeight="1">
      <c r="A40" s="66"/>
      <c r="C40" s="4"/>
      <c r="D40" s="3"/>
      <c r="E40" s="3"/>
      <c r="F40" s="4"/>
      <c r="G40" s="3"/>
      <c r="H40" s="69"/>
      <c r="I40" s="3"/>
      <c r="J40" s="3"/>
      <c r="K40" s="3"/>
      <c r="L40" s="4"/>
      <c r="M40" s="3"/>
      <c r="N40" s="69"/>
      <c r="O40" s="4"/>
      <c r="P40" s="3"/>
      <c r="Q40" s="69"/>
      <c r="R40" s="4"/>
      <c r="S40" s="3"/>
      <c r="T40" s="69"/>
      <c r="U40" s="4"/>
      <c r="V40" s="3"/>
      <c r="W40" s="69"/>
      <c r="X40" s="4"/>
      <c r="Y40" s="3"/>
      <c r="Z40" s="69"/>
      <c r="AA40" s="4"/>
      <c r="AB40" s="3"/>
      <c r="AC40" s="69"/>
      <c r="AD40" s="4"/>
      <c r="AE40" s="3"/>
      <c r="AF40" s="69"/>
      <c r="AG40" s="4"/>
      <c r="AH40" s="3"/>
      <c r="AI40" s="69"/>
      <c r="AJ40" s="4"/>
      <c r="AK40" s="3"/>
      <c r="AL40" s="69"/>
      <c r="AM40" s="4"/>
      <c r="AN40" s="3"/>
      <c r="AO40" s="69"/>
      <c r="AP40" s="4"/>
      <c r="AQ40" s="3"/>
      <c r="AR40" s="69"/>
      <c r="AS40" s="4"/>
      <c r="AT40" s="3"/>
      <c r="AU40" s="69"/>
      <c r="AV40" s="4"/>
      <c r="AW40" s="3"/>
      <c r="AX40" s="69"/>
      <c r="AY40" s="4"/>
      <c r="AZ40" s="3"/>
      <c r="BA40" s="69"/>
      <c r="BB40" s="4"/>
      <c r="BC40" s="3"/>
      <c r="BD40" s="69"/>
      <c r="BE40" s="4"/>
      <c r="BF40" s="3"/>
      <c r="BG40" s="69"/>
      <c r="BH40" s="4"/>
      <c r="BI40" s="3"/>
      <c r="BJ40" s="69"/>
      <c r="BK40" s="4"/>
      <c r="BL40" s="3"/>
      <c r="BM40" s="69"/>
      <c r="BN40" s="4"/>
      <c r="BO40" s="3"/>
      <c r="BP40" s="69"/>
      <c r="BQ40" s="4"/>
      <c r="BR40" s="3"/>
      <c r="BS40" s="69"/>
      <c r="BT40" s="4"/>
      <c r="BU40" s="3"/>
      <c r="BV40" s="69"/>
      <c r="BW40" s="4"/>
      <c r="BX40" s="3"/>
      <c r="BY40" s="69"/>
    </row>
    <row r="41" spans="1:77" ht="13.5" customHeight="1">
      <c r="A41" s="66"/>
      <c r="C41" s="4"/>
      <c r="D41" s="3"/>
      <c r="E41" s="3"/>
      <c r="F41" s="4"/>
      <c r="G41" s="3"/>
      <c r="H41" s="69"/>
      <c r="I41" s="3"/>
      <c r="J41" s="3"/>
      <c r="K41" s="3"/>
      <c r="L41" s="4"/>
      <c r="M41" s="3"/>
      <c r="N41" s="69"/>
      <c r="O41" s="4"/>
      <c r="P41" s="3"/>
      <c r="Q41" s="69"/>
      <c r="R41" s="4"/>
      <c r="S41" s="3"/>
      <c r="T41" s="69"/>
      <c r="U41" s="4"/>
      <c r="V41" s="3"/>
      <c r="W41" s="69"/>
      <c r="X41" s="4"/>
      <c r="Y41" s="3"/>
      <c r="Z41" s="69"/>
      <c r="AA41" s="4"/>
      <c r="AB41" s="3"/>
      <c r="AC41" s="69"/>
      <c r="AD41" s="4"/>
      <c r="AE41" s="3"/>
      <c r="AF41" s="69"/>
      <c r="AG41" s="4"/>
      <c r="AH41" s="3"/>
      <c r="AI41" s="69"/>
      <c r="AJ41" s="4"/>
      <c r="AK41" s="3"/>
      <c r="AL41" s="69"/>
      <c r="AM41" s="4"/>
      <c r="AN41" s="3"/>
      <c r="AO41" s="69"/>
      <c r="AP41" s="4"/>
      <c r="AQ41" s="3"/>
      <c r="AR41" s="69"/>
      <c r="AS41" s="4"/>
      <c r="AT41" s="3"/>
      <c r="AU41" s="69"/>
      <c r="AV41" s="4"/>
      <c r="AW41" s="3"/>
      <c r="AX41" s="69"/>
      <c r="AY41" s="4"/>
      <c r="AZ41" s="3"/>
      <c r="BA41" s="69"/>
      <c r="BB41" s="4"/>
      <c r="BC41" s="3"/>
      <c r="BD41" s="69"/>
      <c r="BE41" s="4"/>
      <c r="BF41" s="3"/>
      <c r="BG41" s="69"/>
      <c r="BH41" s="4"/>
      <c r="BI41" s="3"/>
      <c r="BJ41" s="69"/>
      <c r="BK41" s="4"/>
      <c r="BL41" s="3"/>
      <c r="BM41" s="69"/>
      <c r="BN41" s="4"/>
      <c r="BO41" s="3"/>
      <c r="BP41" s="69"/>
      <c r="BQ41" s="4"/>
      <c r="BR41" s="3"/>
      <c r="BS41" s="69"/>
      <c r="BT41" s="4"/>
      <c r="BU41" s="3"/>
      <c r="BV41" s="69"/>
      <c r="BW41" s="4"/>
      <c r="BX41" s="3"/>
      <c r="BY41" s="69"/>
    </row>
    <row r="42" spans="1:77" ht="13.5" customHeight="1">
      <c r="A42" s="66"/>
      <c r="C42" s="4"/>
      <c r="D42" s="3"/>
      <c r="E42" s="3"/>
      <c r="F42" s="4"/>
      <c r="G42" s="3"/>
      <c r="H42" s="69"/>
      <c r="I42" s="3"/>
      <c r="J42" s="3"/>
      <c r="K42" s="3"/>
      <c r="L42" s="4"/>
      <c r="M42" s="3"/>
      <c r="N42" s="69"/>
      <c r="O42" s="4"/>
      <c r="P42" s="3"/>
      <c r="Q42" s="69"/>
      <c r="R42" s="4"/>
      <c r="S42" s="3"/>
      <c r="T42" s="69"/>
      <c r="U42" s="4"/>
      <c r="V42" s="3"/>
      <c r="W42" s="69"/>
      <c r="X42" s="4"/>
      <c r="Y42" s="3"/>
      <c r="Z42" s="69"/>
      <c r="AA42" s="4"/>
      <c r="AB42" s="3"/>
      <c r="AC42" s="69"/>
      <c r="AD42" s="4"/>
      <c r="AE42" s="3"/>
      <c r="AF42" s="69"/>
      <c r="AG42" s="4"/>
      <c r="AH42" s="3"/>
      <c r="AI42" s="69"/>
      <c r="AJ42" s="4"/>
      <c r="AK42" s="3"/>
      <c r="AL42" s="69"/>
      <c r="AM42" s="4"/>
      <c r="AN42" s="3"/>
      <c r="AO42" s="69"/>
      <c r="AP42" s="4"/>
      <c r="AQ42" s="3"/>
      <c r="AR42" s="69"/>
      <c r="AS42" s="4"/>
      <c r="AT42" s="3"/>
      <c r="AU42" s="69"/>
      <c r="AV42" s="4"/>
      <c r="AW42" s="3"/>
      <c r="AX42" s="69"/>
      <c r="AY42" s="4"/>
      <c r="AZ42" s="3"/>
      <c r="BA42" s="69"/>
      <c r="BB42" s="4"/>
      <c r="BC42" s="3"/>
      <c r="BD42" s="69"/>
      <c r="BE42" s="4"/>
      <c r="BF42" s="3"/>
      <c r="BG42" s="69"/>
      <c r="BH42" s="4"/>
      <c r="BI42" s="3"/>
      <c r="BJ42" s="69"/>
      <c r="BK42" s="4"/>
      <c r="BL42" s="3"/>
      <c r="BM42" s="69"/>
      <c r="BN42" s="4"/>
      <c r="BO42" s="3"/>
      <c r="BP42" s="69"/>
      <c r="BQ42" s="4"/>
      <c r="BR42" s="3"/>
      <c r="BS42" s="69"/>
      <c r="BT42" s="4"/>
      <c r="BU42" s="3"/>
      <c r="BV42" s="69"/>
      <c r="BW42" s="4"/>
      <c r="BX42" s="3"/>
      <c r="BY42" s="69"/>
    </row>
    <row r="43" spans="1:77" ht="13.5" customHeight="1">
      <c r="A43" s="66"/>
      <c r="C43" s="4"/>
      <c r="D43" s="3"/>
      <c r="E43" s="3"/>
      <c r="F43" s="4"/>
      <c r="G43" s="3"/>
      <c r="H43" s="69"/>
      <c r="I43" s="3"/>
      <c r="J43" s="3"/>
      <c r="K43" s="3"/>
      <c r="L43" s="4"/>
      <c r="M43" s="3"/>
      <c r="N43" s="69"/>
      <c r="O43" s="4"/>
      <c r="P43" s="3"/>
      <c r="Q43" s="69"/>
      <c r="R43" s="4"/>
      <c r="S43" s="3"/>
      <c r="T43" s="69"/>
      <c r="U43" s="4"/>
      <c r="V43" s="3"/>
      <c r="W43" s="69"/>
      <c r="X43" s="4"/>
      <c r="Y43" s="3"/>
      <c r="Z43" s="69"/>
      <c r="AA43" s="4"/>
      <c r="AB43" s="3"/>
      <c r="AC43" s="69"/>
      <c r="AD43" s="4"/>
      <c r="AE43" s="3"/>
      <c r="AF43" s="69"/>
      <c r="AG43" s="4"/>
      <c r="AH43" s="3"/>
      <c r="AI43" s="69"/>
      <c r="AJ43" s="4"/>
      <c r="AK43" s="3"/>
      <c r="AL43" s="69"/>
      <c r="AM43" s="4"/>
      <c r="AN43" s="3"/>
      <c r="AO43" s="69"/>
      <c r="AP43" s="4"/>
      <c r="AQ43" s="3"/>
      <c r="AR43" s="69"/>
      <c r="AS43" s="4"/>
      <c r="AT43" s="3"/>
      <c r="AU43" s="69"/>
      <c r="AV43" s="4"/>
      <c r="AW43" s="3"/>
      <c r="AX43" s="69"/>
      <c r="AY43" s="4"/>
      <c r="AZ43" s="3"/>
      <c r="BA43" s="69"/>
      <c r="BB43" s="4"/>
      <c r="BC43" s="3"/>
      <c r="BD43" s="69"/>
      <c r="BE43" s="4"/>
      <c r="BF43" s="3"/>
      <c r="BG43" s="69"/>
      <c r="BH43" s="4"/>
      <c r="BI43" s="3"/>
      <c r="BJ43" s="69"/>
      <c r="BK43" s="4"/>
      <c r="BL43" s="3"/>
      <c r="BM43" s="69"/>
      <c r="BN43" s="4"/>
      <c r="BO43" s="3"/>
      <c r="BP43" s="69"/>
      <c r="BQ43" s="4"/>
      <c r="BR43" s="3"/>
      <c r="BS43" s="69"/>
      <c r="BT43" s="4"/>
      <c r="BU43" s="3"/>
      <c r="BV43" s="69"/>
      <c r="BW43" s="4"/>
      <c r="BX43" s="3"/>
      <c r="BY43" s="69"/>
    </row>
    <row r="44" spans="1:77" ht="13.5" customHeight="1">
      <c r="A44" s="66"/>
      <c r="C44" s="4"/>
      <c r="D44" s="3"/>
      <c r="E44" s="3"/>
      <c r="F44" s="4"/>
      <c r="G44" s="3"/>
      <c r="H44" s="69"/>
      <c r="I44" s="3"/>
      <c r="J44" s="3"/>
      <c r="K44" s="3"/>
      <c r="L44" s="4"/>
      <c r="M44" s="3"/>
      <c r="N44" s="69"/>
      <c r="O44" s="4"/>
      <c r="P44" s="3"/>
      <c r="Q44" s="69"/>
      <c r="R44" s="4"/>
      <c r="S44" s="3"/>
      <c r="T44" s="69"/>
      <c r="U44" s="4"/>
      <c r="V44" s="3"/>
      <c r="W44" s="69"/>
      <c r="X44" s="4"/>
      <c r="Y44" s="3"/>
      <c r="Z44" s="69"/>
      <c r="AA44" s="4"/>
      <c r="AB44" s="3"/>
      <c r="AC44" s="69"/>
      <c r="AD44" s="4"/>
      <c r="AE44" s="3"/>
      <c r="AF44" s="69"/>
      <c r="AG44" s="4"/>
      <c r="AH44" s="3"/>
      <c r="AI44" s="69"/>
      <c r="AJ44" s="4"/>
      <c r="AK44" s="3"/>
      <c r="AL44" s="69"/>
      <c r="AM44" s="4"/>
      <c r="AN44" s="3"/>
      <c r="AO44" s="69"/>
      <c r="AP44" s="4"/>
      <c r="AQ44" s="3"/>
      <c r="AR44" s="69"/>
      <c r="AS44" s="4"/>
      <c r="AT44" s="3"/>
      <c r="AU44" s="69"/>
      <c r="AV44" s="4"/>
      <c r="AW44" s="3"/>
      <c r="AX44" s="69"/>
      <c r="AY44" s="4"/>
      <c r="AZ44" s="3"/>
      <c r="BA44" s="69"/>
      <c r="BB44" s="4"/>
      <c r="BC44" s="3"/>
      <c r="BD44" s="69"/>
      <c r="BE44" s="4"/>
      <c r="BF44" s="3"/>
      <c r="BG44" s="69"/>
      <c r="BH44" s="4"/>
      <c r="BI44" s="3"/>
      <c r="BJ44" s="69"/>
      <c r="BK44" s="4"/>
      <c r="BL44" s="3"/>
      <c r="BM44" s="69"/>
      <c r="BN44" s="4"/>
      <c r="BO44" s="3"/>
      <c r="BP44" s="69"/>
      <c r="BQ44" s="4"/>
      <c r="BR44" s="3"/>
      <c r="BS44" s="69"/>
      <c r="BT44" s="4"/>
      <c r="BU44" s="3"/>
      <c r="BV44" s="69"/>
      <c r="BW44" s="4"/>
      <c r="BX44" s="3"/>
      <c r="BY44" s="69"/>
    </row>
    <row r="45" spans="1:77" ht="13.5" customHeight="1">
      <c r="A45" s="66"/>
      <c r="C45" s="4"/>
      <c r="D45" s="3"/>
      <c r="E45" s="3"/>
      <c r="F45" s="4"/>
      <c r="G45" s="3"/>
      <c r="H45" s="69"/>
      <c r="I45" s="3"/>
      <c r="J45" s="3"/>
      <c r="K45" s="3"/>
      <c r="L45" s="4"/>
      <c r="M45" s="3"/>
      <c r="N45" s="69"/>
      <c r="O45" s="4"/>
      <c r="P45" s="3"/>
      <c r="Q45" s="69"/>
      <c r="R45" s="4"/>
      <c r="S45" s="3"/>
      <c r="T45" s="69"/>
      <c r="U45" s="4"/>
      <c r="V45" s="3"/>
      <c r="W45" s="69"/>
      <c r="X45" s="4"/>
      <c r="Y45" s="3"/>
      <c r="Z45" s="69"/>
      <c r="AA45" s="4"/>
      <c r="AB45" s="3"/>
      <c r="AC45" s="69"/>
      <c r="AD45" s="4"/>
      <c r="AE45" s="3"/>
      <c r="AF45" s="69"/>
      <c r="AG45" s="4"/>
      <c r="AH45" s="3"/>
      <c r="AI45" s="69"/>
      <c r="AJ45" s="4"/>
      <c r="AK45" s="3"/>
      <c r="AL45" s="69"/>
      <c r="AM45" s="4"/>
      <c r="AN45" s="3"/>
      <c r="AO45" s="69"/>
      <c r="AP45" s="4"/>
      <c r="AQ45" s="3"/>
      <c r="AR45" s="69"/>
      <c r="AS45" s="4"/>
      <c r="AT45" s="3"/>
      <c r="AU45" s="69"/>
      <c r="AV45" s="4"/>
      <c r="AW45" s="3"/>
      <c r="AX45" s="69"/>
      <c r="AY45" s="4"/>
      <c r="AZ45" s="3"/>
      <c r="BA45" s="69"/>
      <c r="BB45" s="4"/>
      <c r="BC45" s="3"/>
      <c r="BD45" s="69"/>
      <c r="BE45" s="4"/>
      <c r="BF45" s="3"/>
      <c r="BG45" s="69"/>
      <c r="BH45" s="4"/>
      <c r="BI45" s="3"/>
      <c r="BJ45" s="69"/>
      <c r="BK45" s="4"/>
      <c r="BL45" s="3"/>
      <c r="BM45" s="69"/>
      <c r="BN45" s="4"/>
      <c r="BO45" s="3"/>
      <c r="BP45" s="69"/>
      <c r="BQ45" s="4"/>
      <c r="BR45" s="3"/>
      <c r="BS45" s="69"/>
      <c r="BT45" s="4"/>
      <c r="BU45" s="3"/>
      <c r="BV45" s="69"/>
      <c r="BW45" s="4"/>
      <c r="BX45" s="3"/>
      <c r="BY45" s="69"/>
    </row>
    <row r="46" spans="1:77" ht="13.5" customHeight="1">
      <c r="A46" s="66"/>
      <c r="C46" s="4"/>
      <c r="D46" s="3"/>
      <c r="E46" s="3"/>
      <c r="F46" s="4"/>
      <c r="G46" s="3"/>
      <c r="H46" s="69"/>
      <c r="I46" s="3"/>
      <c r="J46" s="3"/>
      <c r="K46" s="3"/>
      <c r="L46" s="4"/>
      <c r="M46" s="3"/>
      <c r="N46" s="69"/>
      <c r="O46" s="4"/>
      <c r="P46" s="3"/>
      <c r="Q46" s="69"/>
      <c r="R46" s="4"/>
      <c r="S46" s="3"/>
      <c r="T46" s="69"/>
      <c r="U46" s="4"/>
      <c r="V46" s="3"/>
      <c r="W46" s="69"/>
      <c r="X46" s="4"/>
      <c r="Y46" s="3"/>
      <c r="Z46" s="69"/>
      <c r="AA46" s="4"/>
      <c r="AB46" s="3"/>
      <c r="AC46" s="69"/>
      <c r="AD46" s="4"/>
      <c r="AE46" s="3"/>
      <c r="AF46" s="69"/>
      <c r="AG46" s="4"/>
      <c r="AH46" s="3"/>
      <c r="AI46" s="69"/>
      <c r="AJ46" s="4"/>
      <c r="AK46" s="3"/>
      <c r="AL46" s="69"/>
      <c r="AM46" s="4"/>
      <c r="AN46" s="3"/>
      <c r="AO46" s="69"/>
      <c r="AP46" s="4"/>
      <c r="AQ46" s="3"/>
      <c r="AR46" s="69"/>
      <c r="AS46" s="4"/>
      <c r="AT46" s="3"/>
      <c r="AU46" s="69"/>
      <c r="AV46" s="4"/>
      <c r="AW46" s="3"/>
      <c r="AX46" s="69"/>
      <c r="AY46" s="4"/>
      <c r="AZ46" s="3"/>
      <c r="BA46" s="69"/>
      <c r="BB46" s="4"/>
      <c r="BC46" s="3"/>
      <c r="BD46" s="69"/>
      <c r="BE46" s="4"/>
      <c r="BF46" s="3"/>
      <c r="BG46" s="69"/>
      <c r="BH46" s="4"/>
      <c r="BI46" s="3"/>
      <c r="BJ46" s="69"/>
      <c r="BK46" s="4"/>
      <c r="BL46" s="3"/>
      <c r="BM46" s="69"/>
      <c r="BN46" s="4"/>
      <c r="BO46" s="3"/>
      <c r="BP46" s="69"/>
      <c r="BQ46" s="4"/>
      <c r="BR46" s="3"/>
      <c r="BS46" s="69"/>
      <c r="BT46" s="4"/>
      <c r="BU46" s="3"/>
      <c r="BV46" s="69"/>
      <c r="BW46" s="4"/>
      <c r="BX46" s="3"/>
      <c r="BY46" s="69"/>
    </row>
    <row r="47" spans="1:77" ht="13.5" customHeight="1">
      <c r="A47" s="66"/>
      <c r="C47" s="4"/>
      <c r="D47" s="3"/>
      <c r="E47" s="3"/>
      <c r="F47" s="4"/>
      <c r="G47" s="3"/>
      <c r="H47" s="69"/>
      <c r="I47" s="3"/>
      <c r="J47" s="3"/>
      <c r="K47" s="3"/>
      <c r="L47" s="4"/>
      <c r="M47" s="3"/>
      <c r="N47" s="69"/>
      <c r="O47" s="4"/>
      <c r="P47" s="3"/>
      <c r="Q47" s="69"/>
      <c r="R47" s="4"/>
      <c r="S47" s="3"/>
      <c r="T47" s="69"/>
      <c r="U47" s="4"/>
      <c r="V47" s="3"/>
      <c r="W47" s="69"/>
      <c r="X47" s="4"/>
      <c r="Y47" s="3"/>
      <c r="Z47" s="69"/>
      <c r="AA47" s="4"/>
      <c r="AB47" s="3"/>
      <c r="AC47" s="69"/>
      <c r="AD47" s="4"/>
      <c r="AE47" s="3"/>
      <c r="AF47" s="69"/>
      <c r="AG47" s="4"/>
      <c r="AH47" s="3"/>
      <c r="AI47" s="69"/>
      <c r="AJ47" s="4"/>
      <c r="AK47" s="3"/>
      <c r="AL47" s="69"/>
      <c r="AM47" s="4"/>
      <c r="AN47" s="3"/>
      <c r="AO47" s="69"/>
      <c r="AP47" s="4"/>
      <c r="AQ47" s="3"/>
      <c r="AR47" s="69"/>
      <c r="AS47" s="4"/>
      <c r="AT47" s="3"/>
      <c r="AU47" s="69"/>
      <c r="AV47" s="4"/>
      <c r="AW47" s="3"/>
      <c r="AX47" s="69"/>
      <c r="AY47" s="4"/>
      <c r="AZ47" s="3"/>
      <c r="BA47" s="69"/>
      <c r="BB47" s="4"/>
      <c r="BC47" s="3"/>
      <c r="BD47" s="69"/>
      <c r="BE47" s="4"/>
      <c r="BF47" s="3"/>
      <c r="BG47" s="69"/>
      <c r="BH47" s="4"/>
      <c r="BI47" s="3"/>
      <c r="BJ47" s="69"/>
      <c r="BK47" s="4"/>
      <c r="BL47" s="3"/>
      <c r="BM47" s="69"/>
      <c r="BN47" s="4"/>
      <c r="BO47" s="3"/>
      <c r="BP47" s="69"/>
      <c r="BQ47" s="4"/>
      <c r="BR47" s="3"/>
      <c r="BS47" s="69"/>
      <c r="BT47" s="4"/>
      <c r="BU47" s="3"/>
      <c r="BV47" s="69"/>
      <c r="BW47" s="4"/>
      <c r="BX47" s="3"/>
      <c r="BY47" s="69"/>
    </row>
    <row r="48" spans="1:77" ht="13.5" customHeight="1">
      <c r="A48" s="66"/>
      <c r="C48" s="4"/>
      <c r="D48" s="3"/>
      <c r="E48" s="3"/>
      <c r="F48" s="4"/>
      <c r="G48" s="3"/>
      <c r="H48" s="69"/>
      <c r="I48" s="3"/>
      <c r="J48" s="3"/>
      <c r="K48" s="3"/>
      <c r="L48" s="4"/>
      <c r="M48" s="3"/>
      <c r="N48" s="69"/>
      <c r="O48" s="4"/>
      <c r="P48" s="3"/>
      <c r="Q48" s="69"/>
      <c r="R48" s="4"/>
      <c r="S48" s="3"/>
      <c r="T48" s="69"/>
      <c r="U48" s="4"/>
      <c r="V48" s="3"/>
      <c r="W48" s="69"/>
      <c r="X48" s="4"/>
      <c r="Y48" s="3"/>
      <c r="Z48" s="69"/>
      <c r="AA48" s="4"/>
      <c r="AB48" s="3"/>
      <c r="AC48" s="69"/>
      <c r="AD48" s="4"/>
      <c r="AE48" s="3"/>
      <c r="AF48" s="69"/>
      <c r="AG48" s="4"/>
      <c r="AH48" s="3"/>
      <c r="AI48" s="69"/>
      <c r="AJ48" s="4"/>
      <c r="AK48" s="3"/>
      <c r="AL48" s="69"/>
      <c r="AM48" s="4"/>
      <c r="AN48" s="3"/>
      <c r="AO48" s="69"/>
      <c r="AP48" s="4"/>
      <c r="AQ48" s="3"/>
      <c r="AR48" s="69"/>
      <c r="AS48" s="4"/>
      <c r="AT48" s="3"/>
      <c r="AU48" s="69"/>
      <c r="AV48" s="4"/>
      <c r="AW48" s="3"/>
      <c r="AX48" s="69"/>
      <c r="AY48" s="4"/>
      <c r="AZ48" s="3"/>
      <c r="BA48" s="69"/>
      <c r="BB48" s="4"/>
      <c r="BC48" s="3"/>
      <c r="BD48" s="69"/>
      <c r="BE48" s="4"/>
      <c r="BF48" s="3"/>
      <c r="BG48" s="69"/>
      <c r="BH48" s="4"/>
      <c r="BI48" s="3"/>
      <c r="BJ48" s="69"/>
      <c r="BK48" s="4"/>
      <c r="BL48" s="3"/>
      <c r="BM48" s="69"/>
      <c r="BN48" s="4"/>
      <c r="BO48" s="3"/>
      <c r="BP48" s="69"/>
      <c r="BQ48" s="4"/>
      <c r="BR48" s="3"/>
      <c r="BS48" s="69"/>
      <c r="BT48" s="4"/>
      <c r="BU48" s="3"/>
      <c r="BV48" s="69"/>
      <c r="BW48" s="4"/>
      <c r="BX48" s="3"/>
      <c r="BY48" s="69"/>
    </row>
    <row r="49" spans="1:77" ht="13.5" customHeight="1">
      <c r="A49" s="66"/>
      <c r="C49" s="4"/>
      <c r="D49" s="3"/>
      <c r="E49" s="3"/>
      <c r="F49" s="4"/>
      <c r="G49" s="3"/>
      <c r="H49" s="69"/>
      <c r="I49" s="3"/>
      <c r="J49" s="3"/>
      <c r="K49" s="3"/>
      <c r="L49" s="4"/>
      <c r="M49" s="3"/>
      <c r="N49" s="69"/>
      <c r="O49" s="4"/>
      <c r="P49" s="3"/>
      <c r="Q49" s="69"/>
      <c r="R49" s="4"/>
      <c r="S49" s="3"/>
      <c r="T49" s="69"/>
      <c r="U49" s="4"/>
      <c r="V49" s="3"/>
      <c r="W49" s="69"/>
      <c r="X49" s="4"/>
      <c r="Y49" s="3"/>
      <c r="Z49" s="69"/>
      <c r="AA49" s="4"/>
      <c r="AB49" s="3"/>
      <c r="AC49" s="69"/>
      <c r="AD49" s="4"/>
      <c r="AE49" s="3"/>
      <c r="AF49" s="69"/>
      <c r="AG49" s="4"/>
      <c r="AH49" s="3"/>
      <c r="AI49" s="69"/>
      <c r="AJ49" s="4"/>
      <c r="AK49" s="3"/>
      <c r="AL49" s="69"/>
      <c r="AM49" s="4"/>
      <c r="AN49" s="3"/>
      <c r="AO49" s="69"/>
      <c r="AP49" s="4"/>
      <c r="AQ49" s="3"/>
      <c r="AR49" s="69"/>
      <c r="AS49" s="4"/>
      <c r="AT49" s="3"/>
      <c r="AU49" s="69"/>
      <c r="AV49" s="4"/>
      <c r="AW49" s="3"/>
      <c r="AX49" s="69"/>
      <c r="AY49" s="4"/>
      <c r="AZ49" s="3"/>
      <c r="BA49" s="69"/>
      <c r="BB49" s="4"/>
      <c r="BC49" s="3"/>
      <c r="BD49" s="69"/>
      <c r="BE49" s="4"/>
      <c r="BF49" s="3"/>
      <c r="BG49" s="69"/>
      <c r="BH49" s="4"/>
      <c r="BI49" s="3"/>
      <c r="BJ49" s="69"/>
      <c r="BK49" s="4"/>
      <c r="BL49" s="3"/>
      <c r="BM49" s="69"/>
      <c r="BN49" s="4"/>
      <c r="BO49" s="3"/>
      <c r="BP49" s="69"/>
      <c r="BQ49" s="4"/>
      <c r="BR49" s="3"/>
      <c r="BS49" s="69"/>
      <c r="BT49" s="4"/>
      <c r="BU49" s="3"/>
      <c r="BV49" s="69"/>
      <c r="BW49" s="4"/>
      <c r="BX49" s="3"/>
      <c r="BY49" s="69"/>
    </row>
    <row r="50" spans="1:77" ht="13.5" customHeight="1">
      <c r="A50" s="66"/>
      <c r="C50" s="4"/>
      <c r="D50" s="3"/>
      <c r="E50" s="3"/>
      <c r="F50" s="4"/>
      <c r="G50" s="3"/>
      <c r="H50" s="69"/>
      <c r="I50" s="3"/>
      <c r="J50" s="3"/>
      <c r="K50" s="3"/>
      <c r="L50" s="4"/>
      <c r="M50" s="3"/>
      <c r="N50" s="69"/>
      <c r="O50" s="4"/>
      <c r="P50" s="3"/>
      <c r="Q50" s="69"/>
      <c r="R50" s="4"/>
      <c r="S50" s="3"/>
      <c r="T50" s="69"/>
      <c r="U50" s="4"/>
      <c r="V50" s="3"/>
      <c r="W50" s="69"/>
      <c r="X50" s="4"/>
      <c r="Y50" s="3"/>
      <c r="Z50" s="69"/>
      <c r="AA50" s="4"/>
      <c r="AB50" s="3"/>
      <c r="AC50" s="69"/>
      <c r="AD50" s="4"/>
      <c r="AE50" s="3"/>
      <c r="AF50" s="69"/>
      <c r="AG50" s="4"/>
      <c r="AH50" s="3"/>
      <c r="AI50" s="69"/>
      <c r="AJ50" s="4"/>
      <c r="AK50" s="3"/>
      <c r="AL50" s="69"/>
      <c r="AM50" s="4"/>
      <c r="AN50" s="3"/>
      <c r="AO50" s="69"/>
      <c r="AP50" s="4"/>
      <c r="AQ50" s="3"/>
      <c r="AR50" s="69"/>
      <c r="AS50" s="4"/>
      <c r="AT50" s="3"/>
      <c r="AU50" s="69"/>
      <c r="AV50" s="4"/>
      <c r="AW50" s="3"/>
      <c r="AX50" s="69"/>
      <c r="AY50" s="4"/>
      <c r="AZ50" s="3"/>
      <c r="BA50" s="69"/>
      <c r="BB50" s="4"/>
      <c r="BC50" s="3"/>
      <c r="BD50" s="69"/>
      <c r="BE50" s="4"/>
      <c r="BF50" s="3"/>
      <c r="BG50" s="69"/>
      <c r="BH50" s="4"/>
      <c r="BI50" s="3"/>
      <c r="BJ50" s="69"/>
      <c r="BK50" s="4"/>
      <c r="BL50" s="3"/>
      <c r="BM50" s="69"/>
      <c r="BN50" s="4"/>
      <c r="BO50" s="3"/>
      <c r="BP50" s="69"/>
      <c r="BQ50" s="4"/>
      <c r="BR50" s="3"/>
      <c r="BS50" s="69"/>
      <c r="BT50" s="4"/>
      <c r="BU50" s="3"/>
      <c r="BV50" s="69"/>
      <c r="BW50" s="4"/>
      <c r="BX50" s="3"/>
      <c r="BY50" s="69"/>
    </row>
    <row r="51" spans="1:77" ht="13.5" customHeight="1">
      <c r="A51" s="66"/>
      <c r="C51" s="4"/>
      <c r="D51" s="3"/>
      <c r="E51" s="3"/>
      <c r="F51" s="4"/>
      <c r="G51" s="3"/>
      <c r="H51" s="69"/>
      <c r="I51" s="3"/>
      <c r="J51" s="3"/>
      <c r="K51" s="3"/>
      <c r="L51" s="4"/>
      <c r="M51" s="3"/>
      <c r="N51" s="69"/>
      <c r="O51" s="4"/>
      <c r="P51" s="3"/>
      <c r="Q51" s="69"/>
      <c r="R51" s="4"/>
      <c r="S51" s="3"/>
      <c r="T51" s="69"/>
      <c r="U51" s="4"/>
      <c r="V51" s="3"/>
      <c r="W51" s="69"/>
      <c r="X51" s="4"/>
      <c r="Y51" s="3"/>
      <c r="Z51" s="69"/>
      <c r="AA51" s="4"/>
      <c r="AB51" s="3"/>
      <c r="AC51" s="69"/>
      <c r="AD51" s="4"/>
      <c r="AE51" s="3"/>
      <c r="AF51" s="69"/>
      <c r="AG51" s="4"/>
      <c r="AH51" s="3"/>
      <c r="AI51" s="69"/>
      <c r="AJ51" s="4"/>
      <c r="AK51" s="3"/>
      <c r="AL51" s="69"/>
      <c r="AM51" s="4"/>
      <c r="AN51" s="3"/>
      <c r="AO51" s="69"/>
      <c r="AP51" s="4"/>
      <c r="AQ51" s="3"/>
      <c r="AR51" s="69"/>
      <c r="AS51" s="4"/>
      <c r="AT51" s="3"/>
      <c r="AU51" s="69"/>
      <c r="AV51" s="4"/>
      <c r="AW51" s="3"/>
      <c r="AX51" s="69"/>
      <c r="AY51" s="4"/>
      <c r="AZ51" s="3"/>
      <c r="BA51" s="69"/>
      <c r="BB51" s="4"/>
      <c r="BC51" s="3"/>
      <c r="BD51" s="69"/>
      <c r="BE51" s="4"/>
      <c r="BF51" s="3"/>
      <c r="BG51" s="69"/>
      <c r="BH51" s="4"/>
      <c r="BI51" s="3"/>
      <c r="BJ51" s="69"/>
      <c r="BK51" s="4"/>
      <c r="BL51" s="3"/>
      <c r="BM51" s="69"/>
      <c r="BN51" s="4"/>
      <c r="BO51" s="3"/>
      <c r="BP51" s="69"/>
      <c r="BQ51" s="4"/>
      <c r="BR51" s="3"/>
      <c r="BS51" s="69"/>
      <c r="BT51" s="4"/>
      <c r="BU51" s="3"/>
      <c r="BV51" s="69"/>
      <c r="BW51" s="4"/>
      <c r="BX51" s="3"/>
      <c r="BY51" s="69"/>
    </row>
    <row r="52" spans="1:77" ht="13.5" customHeight="1">
      <c r="A52" s="66"/>
      <c r="C52" s="4"/>
      <c r="D52" s="3"/>
      <c r="E52" s="3"/>
      <c r="F52" s="4"/>
      <c r="G52" s="3"/>
      <c r="H52" s="69"/>
      <c r="I52" s="3"/>
      <c r="J52" s="3"/>
      <c r="K52" s="3"/>
      <c r="L52" s="4"/>
      <c r="M52" s="3"/>
      <c r="N52" s="69"/>
      <c r="O52" s="4"/>
      <c r="P52" s="3"/>
      <c r="Q52" s="69"/>
      <c r="R52" s="4"/>
      <c r="S52" s="3"/>
      <c r="T52" s="69"/>
      <c r="U52" s="4"/>
      <c r="V52" s="3"/>
      <c r="W52" s="69"/>
      <c r="X52" s="4"/>
      <c r="Y52" s="3"/>
      <c r="Z52" s="69"/>
      <c r="AA52" s="4"/>
      <c r="AB52" s="3"/>
      <c r="AC52" s="69"/>
      <c r="AD52" s="4"/>
      <c r="AE52" s="3"/>
      <c r="AF52" s="69"/>
      <c r="AG52" s="4"/>
      <c r="AH52" s="3"/>
      <c r="AI52" s="69"/>
      <c r="AJ52" s="4"/>
      <c r="AK52" s="3"/>
      <c r="AL52" s="69"/>
      <c r="AM52" s="4"/>
      <c r="AN52" s="3"/>
      <c r="AO52" s="69"/>
      <c r="AP52" s="4"/>
      <c r="AQ52" s="3"/>
      <c r="AR52" s="69"/>
      <c r="AS52" s="4"/>
      <c r="AT52" s="3"/>
      <c r="AU52" s="69"/>
      <c r="AV52" s="4"/>
      <c r="AW52" s="3"/>
      <c r="AX52" s="69"/>
      <c r="AY52" s="4"/>
      <c r="AZ52" s="3"/>
      <c r="BA52" s="69"/>
      <c r="BB52" s="4"/>
      <c r="BC52" s="3"/>
      <c r="BD52" s="69"/>
      <c r="BE52" s="4"/>
      <c r="BF52" s="3"/>
      <c r="BG52" s="69"/>
      <c r="BH52" s="4"/>
      <c r="BI52" s="3"/>
      <c r="BJ52" s="69"/>
      <c r="BK52" s="4"/>
      <c r="BL52" s="3"/>
      <c r="BM52" s="69"/>
      <c r="BN52" s="4"/>
      <c r="BO52" s="3"/>
      <c r="BP52" s="69"/>
      <c r="BQ52" s="4"/>
      <c r="BR52" s="3"/>
      <c r="BS52" s="69"/>
      <c r="BT52" s="4"/>
      <c r="BU52" s="3"/>
      <c r="BV52" s="69"/>
      <c r="BW52" s="4"/>
      <c r="BX52" s="3"/>
      <c r="BY52" s="69"/>
    </row>
    <row r="53" spans="1:77" ht="13.5" customHeight="1">
      <c r="A53" s="66"/>
      <c r="C53" s="4"/>
      <c r="D53" s="3"/>
      <c r="E53" s="3"/>
      <c r="F53" s="4"/>
      <c r="G53" s="3"/>
      <c r="H53" s="69"/>
      <c r="I53" s="3"/>
      <c r="J53" s="3"/>
      <c r="K53" s="3"/>
      <c r="L53" s="4"/>
      <c r="M53" s="3"/>
      <c r="N53" s="69"/>
      <c r="O53" s="4"/>
      <c r="P53" s="3"/>
      <c r="Q53" s="69"/>
      <c r="R53" s="4"/>
      <c r="S53" s="3"/>
      <c r="T53" s="69"/>
      <c r="U53" s="4"/>
      <c r="V53" s="3"/>
      <c r="W53" s="69"/>
      <c r="X53" s="4"/>
      <c r="Y53" s="3"/>
      <c r="Z53" s="69"/>
      <c r="AA53" s="4"/>
      <c r="AB53" s="3"/>
      <c r="AC53" s="69"/>
      <c r="AD53" s="4"/>
      <c r="AE53" s="3"/>
      <c r="AF53" s="69"/>
      <c r="AG53" s="4"/>
      <c r="AH53" s="3"/>
      <c r="AI53" s="69"/>
      <c r="AJ53" s="4"/>
      <c r="AK53" s="3"/>
      <c r="AL53" s="69"/>
      <c r="AM53" s="4"/>
      <c r="AN53" s="3"/>
      <c r="AO53" s="69"/>
      <c r="AP53" s="4"/>
      <c r="AQ53" s="3"/>
      <c r="AR53" s="69"/>
      <c r="AS53" s="4"/>
      <c r="AT53" s="3"/>
      <c r="AU53" s="69"/>
      <c r="AV53" s="4"/>
      <c r="AW53" s="3"/>
      <c r="AX53" s="69"/>
      <c r="AY53" s="4"/>
      <c r="AZ53" s="3"/>
      <c r="BA53" s="69"/>
      <c r="BB53" s="4"/>
      <c r="BC53" s="3"/>
      <c r="BD53" s="69"/>
      <c r="BE53" s="4"/>
      <c r="BF53" s="3"/>
      <c r="BG53" s="69"/>
      <c r="BH53" s="4"/>
      <c r="BI53" s="3"/>
      <c r="BJ53" s="69"/>
      <c r="BK53" s="4"/>
      <c r="BL53" s="3"/>
      <c r="BM53" s="69"/>
      <c r="BN53" s="4"/>
      <c r="BO53" s="3"/>
      <c r="BP53" s="69"/>
      <c r="BQ53" s="4"/>
      <c r="BR53" s="3"/>
      <c r="BS53" s="69"/>
      <c r="BT53" s="4"/>
      <c r="BU53" s="3"/>
      <c r="BV53" s="69"/>
      <c r="BW53" s="4"/>
      <c r="BX53" s="3"/>
      <c r="BY53" s="69"/>
    </row>
    <row r="54" spans="1:77" ht="13.5" customHeight="1">
      <c r="A54" s="66"/>
      <c r="C54" s="4"/>
      <c r="D54" s="3"/>
      <c r="E54" s="3"/>
      <c r="F54" s="4"/>
      <c r="G54" s="3"/>
      <c r="H54" s="69"/>
      <c r="I54" s="3"/>
      <c r="J54" s="3"/>
      <c r="K54" s="3"/>
      <c r="L54" s="4"/>
      <c r="M54" s="3"/>
      <c r="N54" s="69"/>
      <c r="O54" s="4"/>
      <c r="P54" s="3"/>
      <c r="Q54" s="69"/>
      <c r="R54" s="4"/>
      <c r="S54" s="3"/>
      <c r="T54" s="69"/>
      <c r="U54" s="4"/>
      <c r="V54" s="3"/>
      <c r="W54" s="69"/>
      <c r="X54" s="4"/>
      <c r="Y54" s="3"/>
      <c r="Z54" s="69"/>
      <c r="AA54" s="4"/>
      <c r="AB54" s="3"/>
      <c r="AC54" s="69"/>
      <c r="AD54" s="4"/>
      <c r="AE54" s="3"/>
      <c r="AF54" s="69"/>
      <c r="AG54" s="4"/>
      <c r="AH54" s="3"/>
      <c r="AI54" s="69"/>
      <c r="AJ54" s="4"/>
      <c r="AK54" s="3"/>
      <c r="AL54" s="69"/>
      <c r="AM54" s="4"/>
      <c r="AN54" s="3"/>
      <c r="AO54" s="69"/>
      <c r="AP54" s="4"/>
      <c r="AQ54" s="3"/>
      <c r="AR54" s="69"/>
      <c r="AS54" s="4"/>
      <c r="AT54" s="3"/>
      <c r="AU54" s="69"/>
      <c r="AV54" s="4"/>
      <c r="AW54" s="3"/>
      <c r="AX54" s="69"/>
      <c r="AY54" s="4"/>
      <c r="AZ54" s="3"/>
      <c r="BA54" s="69"/>
      <c r="BB54" s="4"/>
      <c r="BC54" s="3"/>
      <c r="BD54" s="69"/>
      <c r="BE54" s="4"/>
      <c r="BF54" s="3"/>
      <c r="BG54" s="69"/>
      <c r="BH54" s="4"/>
      <c r="BI54" s="3"/>
      <c r="BJ54" s="69"/>
      <c r="BK54" s="4"/>
      <c r="BL54" s="3"/>
      <c r="BM54" s="69"/>
      <c r="BN54" s="4"/>
      <c r="BO54" s="3"/>
      <c r="BP54" s="69"/>
      <c r="BQ54" s="4"/>
      <c r="BR54" s="3"/>
      <c r="BS54" s="69"/>
      <c r="BT54" s="4"/>
      <c r="BU54" s="3"/>
      <c r="BV54" s="69"/>
      <c r="BW54" s="4"/>
      <c r="BX54" s="3"/>
      <c r="BY54" s="69"/>
    </row>
    <row r="55" spans="1:77" ht="13.5" customHeight="1">
      <c r="A55" s="66"/>
      <c r="C55" s="4"/>
      <c r="D55" s="3"/>
      <c r="E55" s="3"/>
      <c r="F55" s="4"/>
      <c r="G55" s="3"/>
      <c r="H55" s="69"/>
      <c r="I55" s="3"/>
      <c r="J55" s="3"/>
      <c r="K55" s="3"/>
      <c r="L55" s="4"/>
      <c r="M55" s="3"/>
      <c r="N55" s="69"/>
      <c r="O55" s="4"/>
      <c r="P55" s="3"/>
      <c r="Q55" s="69"/>
      <c r="R55" s="4"/>
      <c r="S55" s="3"/>
      <c r="T55" s="69"/>
      <c r="U55" s="4"/>
      <c r="V55" s="3"/>
      <c r="W55" s="69"/>
      <c r="X55" s="4"/>
      <c r="Y55" s="3"/>
      <c r="Z55" s="69"/>
      <c r="AA55" s="4"/>
      <c r="AB55" s="3"/>
      <c r="AC55" s="69"/>
      <c r="AD55" s="4"/>
      <c r="AE55" s="3"/>
      <c r="AF55" s="69"/>
      <c r="AG55" s="4"/>
      <c r="AH55" s="3"/>
      <c r="AI55" s="69"/>
      <c r="AJ55" s="4"/>
      <c r="AK55" s="3"/>
      <c r="AL55" s="69"/>
      <c r="AM55" s="4"/>
      <c r="AN55" s="3"/>
      <c r="AO55" s="69"/>
      <c r="AP55" s="4"/>
      <c r="AQ55" s="3"/>
      <c r="AR55" s="69"/>
      <c r="AS55" s="4"/>
      <c r="AT55" s="3"/>
      <c r="AU55" s="69"/>
      <c r="AV55" s="4"/>
      <c r="AW55" s="3"/>
      <c r="AX55" s="69"/>
      <c r="AY55" s="4"/>
      <c r="AZ55" s="3"/>
      <c r="BA55" s="69"/>
      <c r="BB55" s="4"/>
      <c r="BC55" s="3"/>
      <c r="BD55" s="69"/>
      <c r="BE55" s="4"/>
      <c r="BF55" s="3"/>
      <c r="BG55" s="69"/>
      <c r="BH55" s="4"/>
      <c r="BI55" s="3"/>
      <c r="BJ55" s="69"/>
      <c r="BK55" s="4"/>
      <c r="BL55" s="3"/>
      <c r="BM55" s="69"/>
      <c r="BN55" s="4"/>
      <c r="BO55" s="3"/>
      <c r="BP55" s="69"/>
      <c r="BQ55" s="4"/>
      <c r="BR55" s="3"/>
      <c r="BS55" s="69"/>
      <c r="BT55" s="4"/>
      <c r="BU55" s="3"/>
      <c r="BV55" s="69"/>
      <c r="BW55" s="4"/>
      <c r="BX55" s="3"/>
      <c r="BY55" s="69"/>
    </row>
    <row r="56" spans="1:77" ht="13.5" customHeight="1">
      <c r="A56" s="66"/>
      <c r="C56" s="4"/>
      <c r="D56" s="3"/>
      <c r="E56" s="3"/>
      <c r="F56" s="4"/>
      <c r="G56" s="3"/>
      <c r="H56" s="69"/>
      <c r="I56" s="3"/>
      <c r="J56" s="3"/>
      <c r="K56" s="3"/>
      <c r="L56" s="4"/>
      <c r="M56" s="3"/>
      <c r="N56" s="69"/>
      <c r="O56" s="4"/>
      <c r="P56" s="3"/>
      <c r="Q56" s="69"/>
      <c r="R56" s="4"/>
      <c r="S56" s="3"/>
      <c r="T56" s="69"/>
      <c r="U56" s="4"/>
      <c r="V56" s="3"/>
      <c r="W56" s="69"/>
      <c r="X56" s="4"/>
      <c r="Y56" s="3"/>
      <c r="Z56" s="69"/>
      <c r="AA56" s="4"/>
      <c r="AB56" s="3"/>
      <c r="AC56" s="69"/>
      <c r="AD56" s="4"/>
      <c r="AE56" s="3"/>
      <c r="AF56" s="69"/>
      <c r="AG56" s="4"/>
      <c r="AH56" s="3"/>
      <c r="AI56" s="69"/>
      <c r="AJ56" s="4"/>
      <c r="AK56" s="3"/>
      <c r="AL56" s="69"/>
      <c r="AM56" s="4"/>
      <c r="AN56" s="3"/>
      <c r="AO56" s="69"/>
      <c r="AP56" s="4"/>
      <c r="AQ56" s="3"/>
      <c r="AR56" s="69"/>
      <c r="AS56" s="4"/>
      <c r="AT56" s="3"/>
      <c r="AU56" s="69"/>
      <c r="AV56" s="4"/>
      <c r="AW56" s="3"/>
      <c r="AX56" s="69"/>
      <c r="AY56" s="4"/>
      <c r="AZ56" s="3"/>
      <c r="BA56" s="69"/>
      <c r="BB56" s="4"/>
      <c r="BC56" s="3"/>
      <c r="BD56" s="69"/>
      <c r="BE56" s="4"/>
      <c r="BF56" s="3"/>
      <c r="BG56" s="69"/>
      <c r="BH56" s="4"/>
      <c r="BI56" s="3"/>
      <c r="BJ56" s="69"/>
      <c r="BK56" s="4"/>
      <c r="BL56" s="3"/>
      <c r="BM56" s="69"/>
      <c r="BN56" s="4"/>
      <c r="BO56" s="3"/>
      <c r="BP56" s="69"/>
      <c r="BQ56" s="4"/>
      <c r="BR56" s="3"/>
      <c r="BS56" s="69"/>
      <c r="BT56" s="4"/>
      <c r="BU56" s="3"/>
      <c r="BV56" s="69"/>
      <c r="BW56" s="4"/>
      <c r="BX56" s="3"/>
      <c r="BY56" s="69"/>
    </row>
    <row r="57" spans="1:77" ht="13.5" customHeight="1">
      <c r="A57" s="66"/>
      <c r="C57" s="4"/>
      <c r="D57" s="3"/>
      <c r="E57" s="3"/>
      <c r="F57" s="4"/>
      <c r="G57" s="3"/>
      <c r="H57" s="69"/>
      <c r="I57" s="3"/>
      <c r="J57" s="3"/>
      <c r="K57" s="3"/>
      <c r="L57" s="4"/>
      <c r="M57" s="3"/>
      <c r="N57" s="69"/>
      <c r="O57" s="4"/>
      <c r="P57" s="3"/>
      <c r="Q57" s="69"/>
      <c r="R57" s="4"/>
      <c r="S57" s="3"/>
      <c r="T57" s="69"/>
      <c r="U57" s="4"/>
      <c r="V57" s="3"/>
      <c r="W57" s="69"/>
      <c r="X57" s="4"/>
      <c r="Y57" s="3"/>
      <c r="Z57" s="69"/>
      <c r="AA57" s="4"/>
      <c r="AB57" s="3"/>
      <c r="AC57" s="69"/>
      <c r="AD57" s="4"/>
      <c r="AE57" s="3"/>
      <c r="AF57" s="69"/>
      <c r="AG57" s="4"/>
      <c r="AH57" s="3"/>
      <c r="AI57" s="69"/>
      <c r="AJ57" s="4"/>
      <c r="AK57" s="3"/>
      <c r="AL57" s="69"/>
      <c r="AM57" s="4"/>
      <c r="AN57" s="3"/>
      <c r="AO57" s="69"/>
      <c r="AP57" s="4"/>
      <c r="AQ57" s="3"/>
      <c r="AR57" s="69"/>
      <c r="AS57" s="4"/>
      <c r="AT57" s="3"/>
      <c r="AU57" s="69"/>
      <c r="AV57" s="4"/>
      <c r="AW57" s="3"/>
      <c r="AX57" s="69"/>
      <c r="AY57" s="4"/>
      <c r="AZ57" s="3"/>
      <c r="BA57" s="69"/>
      <c r="BB57" s="4"/>
      <c r="BC57" s="3"/>
      <c r="BD57" s="69"/>
      <c r="BE57" s="4"/>
      <c r="BF57" s="3"/>
      <c r="BG57" s="69"/>
      <c r="BH57" s="4"/>
      <c r="BI57" s="3"/>
      <c r="BJ57" s="69"/>
      <c r="BK57" s="4"/>
      <c r="BL57" s="3"/>
      <c r="BM57" s="69"/>
      <c r="BN57" s="4"/>
      <c r="BO57" s="3"/>
      <c r="BP57" s="69"/>
      <c r="BQ57" s="4"/>
      <c r="BR57" s="3"/>
      <c r="BS57" s="69"/>
      <c r="BT57" s="4"/>
      <c r="BU57" s="3"/>
      <c r="BV57" s="69"/>
      <c r="BW57" s="4"/>
      <c r="BX57" s="3"/>
      <c r="BY57" s="69"/>
    </row>
    <row r="58" spans="1:77" ht="13.5" customHeight="1">
      <c r="A58" s="66"/>
      <c r="C58" s="4"/>
      <c r="D58" s="3"/>
      <c r="E58" s="3"/>
      <c r="F58" s="4"/>
      <c r="G58" s="3"/>
      <c r="H58" s="69"/>
      <c r="I58" s="3"/>
      <c r="J58" s="3"/>
      <c r="K58" s="3"/>
      <c r="L58" s="4"/>
      <c r="M58" s="3"/>
      <c r="N58" s="69"/>
      <c r="O58" s="4"/>
      <c r="P58" s="3"/>
      <c r="Q58" s="69"/>
      <c r="R58" s="4"/>
      <c r="S58" s="3"/>
      <c r="T58" s="69"/>
      <c r="U58" s="4"/>
      <c r="V58" s="3"/>
      <c r="W58" s="69"/>
      <c r="X58" s="4"/>
      <c r="Y58" s="3"/>
      <c r="Z58" s="69"/>
      <c r="AA58" s="4"/>
      <c r="AB58" s="3"/>
      <c r="AC58" s="69"/>
      <c r="AD58" s="4"/>
      <c r="AE58" s="3"/>
      <c r="AF58" s="69"/>
      <c r="AG58" s="4"/>
      <c r="AH58" s="3"/>
      <c r="AI58" s="69"/>
      <c r="AJ58" s="4"/>
      <c r="AK58" s="3"/>
      <c r="AL58" s="69"/>
      <c r="AM58" s="4"/>
      <c r="AN58" s="3"/>
      <c r="AO58" s="69"/>
      <c r="AP58" s="4"/>
      <c r="AQ58" s="3"/>
      <c r="AR58" s="69"/>
      <c r="AS58" s="4"/>
      <c r="AT58" s="3"/>
      <c r="AU58" s="69"/>
      <c r="AV58" s="4"/>
      <c r="AW58" s="3"/>
      <c r="AX58" s="69"/>
      <c r="AY58" s="4"/>
      <c r="AZ58" s="3"/>
      <c r="BA58" s="69"/>
      <c r="BB58" s="4"/>
      <c r="BC58" s="3"/>
      <c r="BD58" s="69"/>
      <c r="BE58" s="4"/>
      <c r="BF58" s="3"/>
      <c r="BG58" s="69"/>
      <c r="BH58" s="4"/>
      <c r="BI58" s="3"/>
      <c r="BJ58" s="69"/>
      <c r="BK58" s="4"/>
      <c r="BL58" s="3"/>
      <c r="BM58" s="69"/>
      <c r="BN58" s="4"/>
      <c r="BO58" s="3"/>
      <c r="BP58" s="69"/>
      <c r="BQ58" s="4"/>
      <c r="BR58" s="3"/>
      <c r="BS58" s="69"/>
      <c r="BT58" s="4"/>
      <c r="BU58" s="3"/>
      <c r="BV58" s="69"/>
      <c r="BW58" s="4"/>
      <c r="BX58" s="3"/>
      <c r="BY58" s="69"/>
    </row>
    <row r="59" spans="1:77" ht="13.5" customHeight="1">
      <c r="A59" s="66"/>
      <c r="C59" s="4"/>
      <c r="D59" s="3"/>
      <c r="E59" s="3"/>
      <c r="F59" s="4"/>
      <c r="G59" s="3"/>
      <c r="H59" s="69"/>
      <c r="I59" s="3"/>
      <c r="J59" s="3"/>
      <c r="K59" s="3"/>
      <c r="L59" s="4"/>
      <c r="M59" s="3"/>
      <c r="N59" s="69"/>
      <c r="O59" s="4"/>
      <c r="P59" s="3"/>
      <c r="Q59" s="69"/>
      <c r="R59" s="4"/>
      <c r="S59" s="3"/>
      <c r="T59" s="69"/>
      <c r="U59" s="4"/>
      <c r="V59" s="3"/>
      <c r="W59" s="69"/>
      <c r="X59" s="4"/>
      <c r="Y59" s="3"/>
      <c r="Z59" s="69"/>
      <c r="AA59" s="4"/>
      <c r="AB59" s="3"/>
      <c r="AC59" s="69"/>
      <c r="AD59" s="4"/>
      <c r="AE59" s="3"/>
      <c r="AF59" s="69"/>
      <c r="AG59" s="4"/>
      <c r="AH59" s="3"/>
      <c r="AI59" s="69"/>
      <c r="AJ59" s="4"/>
      <c r="AK59" s="3"/>
      <c r="AL59" s="69"/>
      <c r="AM59" s="4"/>
      <c r="AN59" s="3"/>
      <c r="AO59" s="69"/>
      <c r="AP59" s="4"/>
      <c r="AQ59" s="3"/>
      <c r="AR59" s="69"/>
      <c r="AS59" s="4"/>
      <c r="AT59" s="3"/>
      <c r="AU59" s="69"/>
      <c r="AV59" s="4"/>
      <c r="AW59" s="3"/>
      <c r="AX59" s="69"/>
      <c r="AY59" s="4"/>
      <c r="AZ59" s="3"/>
      <c r="BA59" s="69"/>
      <c r="BB59" s="4"/>
      <c r="BC59" s="3"/>
      <c r="BD59" s="69"/>
      <c r="BE59" s="4"/>
      <c r="BF59" s="3"/>
      <c r="BG59" s="69"/>
      <c r="BH59" s="4"/>
      <c r="BI59" s="3"/>
      <c r="BJ59" s="69"/>
      <c r="BK59" s="4"/>
      <c r="BL59" s="3"/>
      <c r="BM59" s="69"/>
      <c r="BN59" s="4"/>
      <c r="BO59" s="3"/>
      <c r="BP59" s="69"/>
      <c r="BQ59" s="4"/>
      <c r="BR59" s="3"/>
      <c r="BS59" s="69"/>
      <c r="BT59" s="4"/>
      <c r="BU59" s="3"/>
      <c r="BV59" s="69"/>
      <c r="BW59" s="4"/>
      <c r="BX59" s="3"/>
      <c r="BY59" s="69"/>
    </row>
    <row r="60" spans="1:77" ht="13.5" customHeight="1">
      <c r="A60" s="66"/>
      <c r="C60" s="4"/>
      <c r="D60" s="3"/>
      <c r="E60" s="3"/>
      <c r="F60" s="4"/>
      <c r="G60" s="3"/>
      <c r="H60" s="69"/>
      <c r="I60" s="3"/>
      <c r="J60" s="3"/>
      <c r="K60" s="3"/>
      <c r="L60" s="4"/>
      <c r="M60" s="3"/>
      <c r="N60" s="69"/>
      <c r="O60" s="4"/>
      <c r="P60" s="3"/>
      <c r="Q60" s="69"/>
      <c r="R60" s="4"/>
      <c r="S60" s="3"/>
      <c r="T60" s="69"/>
      <c r="U60" s="4"/>
      <c r="V60" s="3"/>
      <c r="W60" s="69"/>
      <c r="X60" s="4"/>
      <c r="Y60" s="3"/>
      <c r="Z60" s="69"/>
      <c r="AA60" s="4"/>
      <c r="AB60" s="3"/>
      <c r="AC60" s="69"/>
      <c r="AD60" s="4"/>
      <c r="AE60" s="3"/>
      <c r="AF60" s="69"/>
      <c r="AG60" s="4"/>
      <c r="AH60" s="3"/>
      <c r="AI60" s="69"/>
      <c r="AJ60" s="4"/>
      <c r="AK60" s="3"/>
      <c r="AL60" s="69"/>
      <c r="AM60" s="4"/>
      <c r="AN60" s="3"/>
      <c r="AO60" s="69"/>
      <c r="AP60" s="4"/>
      <c r="AQ60" s="3"/>
      <c r="AR60" s="69"/>
      <c r="AS60" s="4"/>
      <c r="AT60" s="3"/>
      <c r="AU60" s="69"/>
      <c r="AV60" s="4"/>
      <c r="AW60" s="3"/>
      <c r="AX60" s="69"/>
      <c r="AY60" s="4"/>
      <c r="AZ60" s="3"/>
      <c r="BA60" s="69"/>
      <c r="BB60" s="4"/>
      <c r="BC60" s="3"/>
      <c r="BD60" s="69"/>
      <c r="BE60" s="4"/>
      <c r="BF60" s="3"/>
      <c r="BG60" s="69"/>
      <c r="BH60" s="4"/>
      <c r="BI60" s="3"/>
      <c r="BJ60" s="69"/>
      <c r="BK60" s="4"/>
      <c r="BL60" s="3"/>
      <c r="BM60" s="69"/>
      <c r="BN60" s="4"/>
      <c r="BO60" s="3"/>
      <c r="BP60" s="69"/>
      <c r="BQ60" s="4"/>
      <c r="BR60" s="3"/>
      <c r="BS60" s="69"/>
      <c r="BT60" s="4"/>
      <c r="BU60" s="3"/>
      <c r="BV60" s="69"/>
      <c r="BW60" s="4"/>
      <c r="BX60" s="3"/>
      <c r="BY60" s="69"/>
    </row>
    <row r="61" spans="1:77" ht="13.5" customHeight="1">
      <c r="A61" s="66"/>
      <c r="C61" s="4"/>
      <c r="D61" s="3"/>
      <c r="E61" s="3"/>
      <c r="F61" s="4"/>
      <c r="G61" s="3"/>
      <c r="H61" s="69"/>
      <c r="I61" s="3"/>
      <c r="J61" s="3"/>
      <c r="K61" s="3"/>
      <c r="L61" s="4"/>
      <c r="M61" s="3"/>
      <c r="N61" s="69"/>
      <c r="O61" s="4"/>
      <c r="P61" s="3"/>
      <c r="Q61" s="69"/>
      <c r="R61" s="4"/>
      <c r="S61" s="3"/>
      <c r="T61" s="69"/>
      <c r="U61" s="4"/>
      <c r="V61" s="3"/>
      <c r="W61" s="69"/>
      <c r="X61" s="4"/>
      <c r="Y61" s="3"/>
      <c r="Z61" s="69"/>
      <c r="AA61" s="4"/>
      <c r="AB61" s="3"/>
      <c r="AC61" s="69"/>
      <c r="AD61" s="4"/>
      <c r="AE61" s="3"/>
      <c r="AF61" s="69"/>
      <c r="AG61" s="4"/>
      <c r="AH61" s="3"/>
      <c r="AI61" s="69"/>
      <c r="AJ61" s="4"/>
      <c r="AK61" s="3"/>
      <c r="AL61" s="69"/>
      <c r="AM61" s="4"/>
      <c r="AN61" s="3"/>
      <c r="AO61" s="69"/>
      <c r="AP61" s="4"/>
      <c r="AQ61" s="3"/>
      <c r="AR61" s="69"/>
      <c r="AS61" s="4"/>
      <c r="AT61" s="3"/>
      <c r="AU61" s="69"/>
      <c r="AV61" s="4"/>
      <c r="AW61" s="3"/>
      <c r="AX61" s="69"/>
      <c r="AY61" s="4"/>
      <c r="AZ61" s="3"/>
      <c r="BA61" s="69"/>
      <c r="BB61" s="4"/>
      <c r="BC61" s="3"/>
      <c r="BD61" s="69"/>
      <c r="BE61" s="4"/>
      <c r="BF61" s="3"/>
      <c r="BG61" s="69"/>
      <c r="BH61" s="4"/>
      <c r="BI61" s="3"/>
      <c r="BJ61" s="69"/>
      <c r="BK61" s="4"/>
      <c r="BL61" s="3"/>
      <c r="BM61" s="69"/>
      <c r="BN61" s="4"/>
      <c r="BO61" s="3"/>
      <c r="BP61" s="69"/>
      <c r="BQ61" s="4"/>
      <c r="BR61" s="3"/>
      <c r="BS61" s="69"/>
      <c r="BT61" s="4"/>
      <c r="BU61" s="3"/>
      <c r="BV61" s="69"/>
      <c r="BW61" s="4"/>
      <c r="BX61" s="3"/>
      <c r="BY61" s="69"/>
    </row>
    <row r="62" spans="1:77" ht="13.5" customHeight="1">
      <c r="A62" s="66"/>
      <c r="C62" s="4"/>
      <c r="D62" s="3"/>
      <c r="E62" s="3"/>
      <c r="F62" s="4"/>
      <c r="G62" s="3"/>
      <c r="H62" s="69"/>
      <c r="I62" s="3"/>
      <c r="J62" s="3"/>
      <c r="K62" s="3"/>
      <c r="L62" s="4"/>
      <c r="M62" s="3"/>
      <c r="N62" s="69"/>
      <c r="O62" s="4"/>
      <c r="P62" s="3"/>
      <c r="Q62" s="69"/>
      <c r="R62" s="4"/>
      <c r="S62" s="3"/>
      <c r="T62" s="69"/>
      <c r="U62" s="4"/>
      <c r="V62" s="3"/>
      <c r="W62" s="69"/>
      <c r="X62" s="4"/>
      <c r="Y62" s="3"/>
      <c r="Z62" s="69"/>
      <c r="AA62" s="4"/>
      <c r="AB62" s="3"/>
      <c r="AC62" s="69"/>
      <c r="AD62" s="4"/>
      <c r="AE62" s="3"/>
      <c r="AF62" s="69"/>
      <c r="AG62" s="4"/>
      <c r="AH62" s="3"/>
      <c r="AI62" s="69"/>
      <c r="AJ62" s="4"/>
      <c r="AK62" s="3"/>
      <c r="AL62" s="69"/>
      <c r="AM62" s="4"/>
      <c r="AN62" s="3"/>
      <c r="AO62" s="69"/>
      <c r="AP62" s="4"/>
      <c r="AQ62" s="3"/>
      <c r="AR62" s="69"/>
      <c r="AS62" s="4"/>
      <c r="AT62" s="3"/>
      <c r="AU62" s="69"/>
      <c r="AV62" s="4"/>
      <c r="AW62" s="3"/>
      <c r="AX62" s="69"/>
      <c r="AY62" s="4"/>
      <c r="AZ62" s="3"/>
      <c r="BA62" s="69"/>
      <c r="BB62" s="4"/>
      <c r="BC62" s="3"/>
      <c r="BD62" s="69"/>
      <c r="BE62" s="4"/>
      <c r="BF62" s="3"/>
      <c r="BG62" s="69"/>
      <c r="BH62" s="4"/>
      <c r="BI62" s="3"/>
      <c r="BJ62" s="69"/>
      <c r="BK62" s="4"/>
      <c r="BL62" s="3"/>
      <c r="BM62" s="69"/>
      <c r="BN62" s="4"/>
      <c r="BO62" s="3"/>
      <c r="BP62" s="69"/>
      <c r="BQ62" s="4"/>
      <c r="BR62" s="3"/>
      <c r="BS62" s="69"/>
      <c r="BT62" s="4"/>
      <c r="BU62" s="3"/>
      <c r="BV62" s="69"/>
      <c r="BW62" s="4"/>
      <c r="BX62" s="3"/>
      <c r="BY62" s="69"/>
    </row>
    <row r="63" spans="1:77" ht="13.5" customHeight="1">
      <c r="A63" s="66"/>
      <c r="C63" s="4"/>
      <c r="D63" s="3"/>
      <c r="E63" s="3"/>
      <c r="F63" s="4"/>
      <c r="G63" s="3"/>
      <c r="H63" s="69"/>
      <c r="I63" s="3"/>
      <c r="J63" s="3"/>
      <c r="K63" s="3"/>
      <c r="L63" s="4"/>
      <c r="M63" s="3"/>
      <c r="N63" s="69"/>
      <c r="O63" s="4"/>
      <c r="P63" s="3"/>
      <c r="Q63" s="69"/>
      <c r="R63" s="4"/>
      <c r="S63" s="3"/>
      <c r="T63" s="69"/>
      <c r="U63" s="4"/>
      <c r="V63" s="3"/>
      <c r="W63" s="69"/>
      <c r="X63" s="4"/>
      <c r="Y63" s="3"/>
      <c r="Z63" s="69"/>
      <c r="AA63" s="4"/>
      <c r="AB63" s="3"/>
      <c r="AC63" s="69"/>
      <c r="AD63" s="4"/>
      <c r="AE63" s="3"/>
      <c r="AF63" s="69"/>
      <c r="AG63" s="4"/>
      <c r="AH63" s="3"/>
      <c r="AI63" s="69"/>
      <c r="AJ63" s="4"/>
      <c r="AK63" s="3"/>
      <c r="AL63" s="69"/>
      <c r="AM63" s="4"/>
      <c r="AN63" s="3"/>
      <c r="AO63" s="69"/>
      <c r="AP63" s="4"/>
      <c r="AQ63" s="3"/>
      <c r="AR63" s="69"/>
      <c r="AS63" s="4"/>
      <c r="AT63" s="3"/>
      <c r="AU63" s="69"/>
      <c r="AV63" s="4"/>
      <c r="AW63" s="3"/>
      <c r="AX63" s="69"/>
      <c r="AY63" s="4"/>
      <c r="AZ63" s="3"/>
      <c r="BA63" s="69"/>
      <c r="BB63" s="4"/>
      <c r="BC63" s="3"/>
      <c r="BD63" s="69"/>
      <c r="BE63" s="4"/>
      <c r="BF63" s="3"/>
      <c r="BG63" s="69"/>
      <c r="BH63" s="4"/>
      <c r="BI63" s="3"/>
      <c r="BJ63" s="69"/>
      <c r="BK63" s="4"/>
      <c r="BL63" s="3"/>
      <c r="BM63" s="69"/>
      <c r="BN63" s="4"/>
      <c r="BO63" s="3"/>
      <c r="BP63" s="69"/>
      <c r="BQ63" s="4"/>
      <c r="BR63" s="3"/>
      <c r="BS63" s="69"/>
      <c r="BT63" s="4"/>
      <c r="BU63" s="3"/>
      <c r="BV63" s="69"/>
      <c r="BW63" s="4"/>
      <c r="BX63" s="3"/>
      <c r="BY63" s="69"/>
    </row>
    <row r="64" spans="1:77" ht="13.5" customHeight="1">
      <c r="A64" s="66"/>
      <c r="C64" s="4"/>
      <c r="D64" s="3"/>
      <c r="E64" s="3"/>
      <c r="F64" s="4"/>
      <c r="G64" s="3"/>
      <c r="H64" s="69"/>
      <c r="I64" s="3"/>
      <c r="J64" s="3"/>
      <c r="K64" s="3"/>
      <c r="L64" s="4"/>
      <c r="M64" s="3"/>
      <c r="N64" s="69"/>
      <c r="O64" s="4"/>
      <c r="P64" s="3"/>
      <c r="Q64" s="69"/>
      <c r="R64" s="4"/>
      <c r="S64" s="3"/>
      <c r="T64" s="69"/>
      <c r="U64" s="4"/>
      <c r="V64" s="3"/>
      <c r="W64" s="69"/>
      <c r="X64" s="4"/>
      <c r="Y64" s="3"/>
      <c r="Z64" s="69"/>
      <c r="AA64" s="4"/>
      <c r="AB64" s="3"/>
      <c r="AC64" s="69"/>
      <c r="AD64" s="4"/>
      <c r="AE64" s="3"/>
      <c r="AF64" s="69"/>
      <c r="AG64" s="4"/>
      <c r="AH64" s="3"/>
      <c r="AI64" s="69"/>
      <c r="AJ64" s="4"/>
      <c r="AK64" s="3"/>
      <c r="AL64" s="69"/>
      <c r="AM64" s="4"/>
      <c r="AN64" s="3"/>
      <c r="AO64" s="69"/>
      <c r="AP64" s="4"/>
      <c r="AQ64" s="3"/>
      <c r="AR64" s="69"/>
      <c r="AS64" s="4"/>
      <c r="AT64" s="3"/>
      <c r="AU64" s="69"/>
      <c r="AV64" s="4"/>
      <c r="AW64" s="3"/>
      <c r="AX64" s="69"/>
      <c r="AY64" s="4"/>
      <c r="AZ64" s="3"/>
      <c r="BA64" s="69"/>
      <c r="BB64" s="4"/>
      <c r="BC64" s="3"/>
      <c r="BD64" s="69"/>
      <c r="BE64" s="4"/>
      <c r="BF64" s="3"/>
      <c r="BG64" s="69"/>
      <c r="BH64" s="4"/>
      <c r="BI64" s="3"/>
      <c r="BJ64" s="69"/>
      <c r="BK64" s="4"/>
      <c r="BL64" s="3"/>
      <c r="BM64" s="69"/>
      <c r="BN64" s="4"/>
      <c r="BO64" s="3"/>
      <c r="BP64" s="69"/>
      <c r="BQ64" s="4"/>
      <c r="BR64" s="3"/>
      <c r="BS64" s="69"/>
      <c r="BT64" s="4"/>
      <c r="BU64" s="3"/>
      <c r="BV64" s="69"/>
      <c r="BW64" s="4"/>
      <c r="BX64" s="3"/>
      <c r="BY64" s="69"/>
    </row>
    <row r="65" spans="1:77" ht="13.5" customHeight="1">
      <c r="A65" s="66"/>
      <c r="C65" s="4"/>
      <c r="D65" s="3"/>
      <c r="E65" s="3"/>
      <c r="F65" s="4"/>
      <c r="G65" s="3"/>
      <c r="H65" s="69"/>
      <c r="I65" s="3"/>
      <c r="J65" s="3"/>
      <c r="K65" s="3"/>
      <c r="L65" s="4"/>
      <c r="M65" s="3"/>
      <c r="N65" s="69"/>
      <c r="O65" s="4"/>
      <c r="P65" s="3"/>
      <c r="Q65" s="69"/>
      <c r="R65" s="4"/>
      <c r="S65" s="3"/>
      <c r="T65" s="69"/>
      <c r="U65" s="4"/>
      <c r="V65" s="3"/>
      <c r="W65" s="69"/>
      <c r="X65" s="4"/>
      <c r="Y65" s="3"/>
      <c r="Z65" s="69"/>
      <c r="AA65" s="4"/>
      <c r="AB65" s="3"/>
      <c r="AC65" s="69"/>
      <c r="AD65" s="4"/>
      <c r="AE65" s="3"/>
      <c r="AF65" s="69"/>
      <c r="AG65" s="4"/>
      <c r="AH65" s="3"/>
      <c r="AI65" s="69"/>
      <c r="AJ65" s="4"/>
      <c r="AK65" s="3"/>
      <c r="AL65" s="69"/>
      <c r="AM65" s="4"/>
      <c r="AN65" s="3"/>
      <c r="AO65" s="69"/>
      <c r="AP65" s="4"/>
      <c r="AQ65" s="3"/>
      <c r="AR65" s="69"/>
      <c r="AS65" s="4"/>
      <c r="AT65" s="3"/>
      <c r="AU65" s="69"/>
      <c r="AV65" s="4"/>
      <c r="AW65" s="3"/>
      <c r="AX65" s="69"/>
      <c r="AY65" s="4"/>
      <c r="AZ65" s="3"/>
      <c r="BA65" s="69"/>
      <c r="BB65" s="4"/>
      <c r="BC65" s="3"/>
      <c r="BD65" s="69"/>
      <c r="BE65" s="4"/>
      <c r="BF65" s="3"/>
      <c r="BG65" s="69"/>
      <c r="BH65" s="4"/>
      <c r="BI65" s="3"/>
      <c r="BJ65" s="69"/>
      <c r="BK65" s="4"/>
      <c r="BL65" s="3"/>
      <c r="BM65" s="69"/>
      <c r="BN65" s="4"/>
      <c r="BO65" s="3"/>
      <c r="BP65" s="69"/>
      <c r="BQ65" s="4"/>
      <c r="BR65" s="3"/>
      <c r="BS65" s="69"/>
      <c r="BT65" s="4"/>
      <c r="BU65" s="3"/>
      <c r="BV65" s="69"/>
      <c r="BW65" s="4"/>
      <c r="BX65" s="3"/>
      <c r="BY65" s="69"/>
    </row>
    <row r="66" spans="1:77" ht="13.5" customHeight="1">
      <c r="A66" s="66"/>
      <c r="C66" s="4"/>
      <c r="D66" s="3"/>
      <c r="E66" s="3"/>
      <c r="F66" s="4"/>
      <c r="G66" s="3"/>
      <c r="H66" s="69"/>
      <c r="I66" s="3"/>
      <c r="J66" s="3"/>
      <c r="K66" s="3"/>
      <c r="L66" s="4"/>
      <c r="M66" s="3"/>
      <c r="N66" s="69"/>
      <c r="O66" s="4"/>
      <c r="P66" s="3"/>
      <c r="Q66" s="69"/>
      <c r="R66" s="4"/>
      <c r="S66" s="3"/>
      <c r="T66" s="69"/>
      <c r="U66" s="4"/>
      <c r="V66" s="3"/>
      <c r="W66" s="69"/>
      <c r="X66" s="4"/>
      <c r="Y66" s="3"/>
      <c r="Z66" s="69"/>
      <c r="AA66" s="4"/>
      <c r="AB66" s="3"/>
      <c r="AC66" s="69"/>
      <c r="AD66" s="4"/>
      <c r="AE66" s="3"/>
      <c r="AF66" s="69"/>
      <c r="AG66" s="4"/>
      <c r="AH66" s="3"/>
      <c r="AI66" s="69"/>
      <c r="AJ66" s="4"/>
      <c r="AK66" s="3"/>
      <c r="AL66" s="69"/>
      <c r="AM66" s="4"/>
      <c r="AN66" s="3"/>
      <c r="AO66" s="69"/>
      <c r="AP66" s="4"/>
      <c r="AQ66" s="3"/>
      <c r="AR66" s="69"/>
      <c r="AS66" s="4"/>
      <c r="AT66" s="3"/>
      <c r="AU66" s="69"/>
      <c r="AV66" s="4"/>
      <c r="AW66" s="3"/>
      <c r="AX66" s="69"/>
      <c r="AY66" s="4"/>
      <c r="AZ66" s="3"/>
      <c r="BA66" s="69"/>
      <c r="BB66" s="4"/>
      <c r="BC66" s="3"/>
      <c r="BD66" s="69"/>
      <c r="BE66" s="4"/>
      <c r="BF66" s="3"/>
      <c r="BG66" s="69"/>
      <c r="BH66" s="4"/>
      <c r="BI66" s="3"/>
      <c r="BJ66" s="69"/>
      <c r="BK66" s="4"/>
      <c r="BL66" s="3"/>
      <c r="BM66" s="69"/>
      <c r="BN66" s="4"/>
      <c r="BO66" s="3"/>
      <c r="BP66" s="69"/>
      <c r="BQ66" s="4"/>
      <c r="BR66" s="3"/>
      <c r="BS66" s="69"/>
      <c r="BT66" s="4"/>
      <c r="BU66" s="3"/>
      <c r="BV66" s="69"/>
      <c r="BW66" s="4"/>
      <c r="BX66" s="3"/>
      <c r="BY66" s="69"/>
    </row>
    <row r="67" spans="1:77" ht="13.5" customHeight="1">
      <c r="A67" s="66"/>
      <c r="C67" s="4"/>
      <c r="D67" s="3"/>
      <c r="E67" s="3"/>
      <c r="F67" s="4"/>
      <c r="G67" s="3"/>
      <c r="H67" s="69"/>
      <c r="I67" s="3"/>
      <c r="J67" s="3"/>
      <c r="K67" s="3"/>
      <c r="L67" s="4"/>
      <c r="M67" s="3"/>
      <c r="N67" s="69"/>
      <c r="O67" s="4"/>
      <c r="P67" s="3"/>
      <c r="Q67" s="69"/>
      <c r="R67" s="4"/>
      <c r="S67" s="3"/>
      <c r="T67" s="69"/>
      <c r="U67" s="4"/>
      <c r="V67" s="3"/>
      <c r="W67" s="69"/>
      <c r="X67" s="4"/>
      <c r="Y67" s="3"/>
      <c r="Z67" s="69"/>
      <c r="AA67" s="4"/>
      <c r="AB67" s="3"/>
      <c r="AC67" s="69"/>
      <c r="AD67" s="4"/>
      <c r="AE67" s="3"/>
      <c r="AF67" s="69"/>
      <c r="AG67" s="4"/>
      <c r="AH67" s="3"/>
      <c r="AI67" s="69"/>
      <c r="AJ67" s="4"/>
      <c r="AK67" s="3"/>
      <c r="AL67" s="69"/>
      <c r="AM67" s="4"/>
      <c r="AN67" s="3"/>
      <c r="AO67" s="69"/>
      <c r="AP67" s="4"/>
      <c r="AQ67" s="3"/>
      <c r="AR67" s="69"/>
      <c r="AS67" s="4"/>
      <c r="AT67" s="3"/>
      <c r="AU67" s="69"/>
      <c r="AV67" s="4"/>
      <c r="AW67" s="3"/>
      <c r="AX67" s="69"/>
      <c r="AY67" s="4"/>
      <c r="AZ67" s="3"/>
      <c r="BA67" s="69"/>
      <c r="BB67" s="4"/>
      <c r="BC67" s="3"/>
      <c r="BD67" s="69"/>
      <c r="BE67" s="4"/>
      <c r="BF67" s="3"/>
      <c r="BG67" s="69"/>
      <c r="BH67" s="4"/>
      <c r="BI67" s="3"/>
      <c r="BJ67" s="69"/>
      <c r="BK67" s="4"/>
      <c r="BL67" s="3"/>
      <c r="BM67" s="69"/>
      <c r="BN67" s="4"/>
      <c r="BO67" s="3"/>
      <c r="BP67" s="69"/>
      <c r="BQ67" s="4"/>
      <c r="BR67" s="3"/>
      <c r="BS67" s="69"/>
      <c r="BT67" s="4"/>
      <c r="BU67" s="3"/>
      <c r="BV67" s="69"/>
      <c r="BW67" s="4"/>
      <c r="BX67" s="3"/>
      <c r="BY67" s="69"/>
    </row>
    <row r="68" spans="1:77" ht="13.5" customHeight="1">
      <c r="A68" s="66"/>
      <c r="C68" s="4"/>
      <c r="D68" s="3"/>
      <c r="E68" s="3"/>
      <c r="F68" s="4"/>
      <c r="G68" s="3"/>
      <c r="H68" s="69"/>
      <c r="I68" s="3"/>
      <c r="J68" s="3"/>
      <c r="K68" s="3"/>
      <c r="L68" s="4"/>
      <c r="M68" s="3"/>
      <c r="N68" s="69"/>
      <c r="O68" s="4"/>
      <c r="P68" s="3"/>
      <c r="Q68" s="69"/>
      <c r="R68" s="4"/>
      <c r="S68" s="3"/>
      <c r="T68" s="69"/>
      <c r="U68" s="4"/>
      <c r="V68" s="3"/>
      <c r="W68" s="69"/>
      <c r="X68" s="4"/>
      <c r="Y68" s="3"/>
      <c r="Z68" s="69"/>
      <c r="AA68" s="4"/>
      <c r="AB68" s="3"/>
      <c r="AC68" s="69"/>
      <c r="AD68" s="4"/>
      <c r="AE68" s="3"/>
      <c r="AF68" s="69"/>
      <c r="AG68" s="4"/>
      <c r="AH68" s="3"/>
      <c r="AI68" s="69"/>
      <c r="AJ68" s="4"/>
      <c r="AK68" s="3"/>
      <c r="AL68" s="69"/>
      <c r="AM68" s="4"/>
      <c r="AN68" s="3"/>
      <c r="AO68" s="69"/>
      <c r="AP68" s="4"/>
      <c r="AQ68" s="3"/>
      <c r="AR68" s="69"/>
      <c r="AS68" s="4"/>
      <c r="AT68" s="3"/>
      <c r="AU68" s="69"/>
      <c r="AV68" s="4"/>
      <c r="AW68" s="3"/>
      <c r="AX68" s="69"/>
      <c r="AY68" s="4"/>
      <c r="AZ68" s="3"/>
      <c r="BA68" s="69"/>
      <c r="BB68" s="4"/>
      <c r="BC68" s="3"/>
      <c r="BD68" s="69"/>
      <c r="BE68" s="4"/>
      <c r="BF68" s="3"/>
      <c r="BG68" s="69"/>
      <c r="BH68" s="4"/>
      <c r="BI68" s="3"/>
      <c r="BJ68" s="69"/>
      <c r="BK68" s="4"/>
      <c r="BL68" s="3"/>
      <c r="BM68" s="69"/>
      <c r="BN68" s="4"/>
      <c r="BO68" s="3"/>
      <c r="BP68" s="69"/>
      <c r="BQ68" s="4"/>
      <c r="BR68" s="3"/>
      <c r="BS68" s="69"/>
      <c r="BT68" s="4"/>
      <c r="BU68" s="3"/>
      <c r="BV68" s="69"/>
      <c r="BW68" s="4"/>
      <c r="BX68" s="3"/>
      <c r="BY68" s="69"/>
    </row>
    <row r="69" spans="1:77" ht="13.5" customHeight="1">
      <c r="A69" s="66"/>
      <c r="C69" s="4"/>
      <c r="D69" s="3"/>
      <c r="E69" s="3"/>
      <c r="F69" s="4"/>
      <c r="G69" s="3"/>
      <c r="H69" s="69"/>
      <c r="I69" s="3"/>
      <c r="J69" s="3"/>
      <c r="K69" s="3"/>
      <c r="L69" s="4"/>
      <c r="M69" s="3"/>
      <c r="N69" s="69"/>
      <c r="O69" s="4"/>
      <c r="P69" s="3"/>
      <c r="Q69" s="69"/>
      <c r="R69" s="4"/>
      <c r="S69" s="3"/>
      <c r="T69" s="69"/>
      <c r="U69" s="4"/>
      <c r="V69" s="3"/>
      <c r="W69" s="69"/>
      <c r="X69" s="4"/>
      <c r="Y69" s="3"/>
      <c r="Z69" s="69"/>
      <c r="AA69" s="4"/>
      <c r="AB69" s="3"/>
      <c r="AC69" s="69"/>
      <c r="AD69" s="4"/>
      <c r="AE69" s="3"/>
      <c r="AF69" s="69"/>
      <c r="AG69" s="4"/>
      <c r="AH69" s="3"/>
      <c r="AI69" s="69"/>
      <c r="AJ69" s="4"/>
      <c r="AK69" s="3"/>
      <c r="AL69" s="69"/>
      <c r="AM69" s="4"/>
      <c r="AN69" s="3"/>
      <c r="AO69" s="69"/>
      <c r="AP69" s="4"/>
      <c r="AQ69" s="3"/>
      <c r="AR69" s="69"/>
      <c r="AS69" s="4"/>
      <c r="AT69" s="3"/>
      <c r="AU69" s="69"/>
      <c r="AV69" s="4"/>
      <c r="AW69" s="3"/>
      <c r="AX69" s="69"/>
      <c r="AY69" s="4"/>
      <c r="AZ69" s="3"/>
      <c r="BA69" s="69"/>
      <c r="BB69" s="4"/>
      <c r="BC69" s="3"/>
      <c r="BD69" s="69"/>
      <c r="BE69" s="4"/>
      <c r="BF69" s="3"/>
      <c r="BG69" s="69"/>
      <c r="BH69" s="4"/>
      <c r="BI69" s="3"/>
      <c r="BJ69" s="69"/>
      <c r="BK69" s="4"/>
      <c r="BL69" s="3"/>
      <c r="BM69" s="69"/>
      <c r="BN69" s="4"/>
      <c r="BO69" s="3"/>
      <c r="BP69" s="69"/>
      <c r="BQ69" s="4"/>
      <c r="BR69" s="3"/>
      <c r="BS69" s="69"/>
      <c r="BT69" s="4"/>
      <c r="BU69" s="3"/>
      <c r="BV69" s="69"/>
      <c r="BW69" s="4"/>
      <c r="BX69" s="3"/>
      <c r="BY69" s="69"/>
    </row>
    <row r="70" spans="1:77" ht="13.5" customHeight="1">
      <c r="A70" s="66"/>
      <c r="C70" s="4"/>
      <c r="D70" s="3"/>
      <c r="E70" s="3"/>
      <c r="F70" s="4"/>
      <c r="G70" s="3"/>
      <c r="H70" s="69"/>
      <c r="I70" s="3"/>
      <c r="J70" s="3"/>
      <c r="K70" s="3"/>
      <c r="L70" s="4"/>
      <c r="M70" s="3"/>
      <c r="N70" s="69"/>
      <c r="O70" s="4"/>
      <c r="P70" s="3"/>
      <c r="Q70" s="69"/>
      <c r="R70" s="4"/>
      <c r="S70" s="3"/>
      <c r="T70" s="69"/>
      <c r="U70" s="4"/>
      <c r="V70" s="3"/>
      <c r="W70" s="69"/>
      <c r="X70" s="4"/>
      <c r="Y70" s="3"/>
      <c r="Z70" s="69"/>
      <c r="AA70" s="4"/>
      <c r="AB70" s="3"/>
      <c r="AC70" s="69"/>
      <c r="AD70" s="4"/>
      <c r="AE70" s="3"/>
      <c r="AF70" s="69"/>
      <c r="AG70" s="4"/>
      <c r="AH70" s="3"/>
      <c r="AI70" s="69"/>
      <c r="AJ70" s="4"/>
      <c r="AK70" s="3"/>
      <c r="AL70" s="69"/>
      <c r="AM70" s="4"/>
      <c r="AN70" s="3"/>
      <c r="AO70" s="69"/>
      <c r="AP70" s="4"/>
      <c r="AQ70" s="3"/>
      <c r="AR70" s="69"/>
      <c r="AS70" s="4"/>
      <c r="AT70" s="3"/>
      <c r="AU70" s="69"/>
      <c r="AV70" s="4"/>
      <c r="AW70" s="3"/>
      <c r="AX70" s="69"/>
      <c r="AY70" s="4"/>
      <c r="AZ70" s="3"/>
      <c r="BA70" s="69"/>
      <c r="BB70" s="4"/>
      <c r="BC70" s="3"/>
      <c r="BD70" s="69"/>
      <c r="BE70" s="4"/>
      <c r="BF70" s="3"/>
      <c r="BG70" s="69"/>
      <c r="BH70" s="4"/>
      <c r="BI70" s="3"/>
      <c r="BJ70" s="69"/>
      <c r="BK70" s="4"/>
      <c r="BL70" s="3"/>
      <c r="BM70" s="69"/>
      <c r="BN70" s="4"/>
      <c r="BO70" s="3"/>
      <c r="BP70" s="69"/>
      <c r="BQ70" s="4"/>
      <c r="BR70" s="3"/>
      <c r="BS70" s="69"/>
      <c r="BT70" s="4"/>
      <c r="BU70" s="3"/>
      <c r="BV70" s="69"/>
      <c r="BW70" s="4"/>
      <c r="BX70" s="3"/>
      <c r="BY70" s="69"/>
    </row>
    <row r="71" spans="1:77" ht="13.5" customHeight="1">
      <c r="A71" s="66"/>
      <c r="C71" s="4"/>
      <c r="D71" s="3"/>
      <c r="E71" s="3"/>
      <c r="F71" s="4"/>
      <c r="G71" s="3"/>
      <c r="H71" s="69"/>
      <c r="I71" s="3"/>
      <c r="J71" s="3"/>
      <c r="K71" s="3"/>
      <c r="L71" s="4"/>
      <c r="M71" s="3"/>
      <c r="N71" s="69"/>
      <c r="O71" s="4"/>
      <c r="P71" s="3"/>
      <c r="Q71" s="69"/>
      <c r="R71" s="4"/>
      <c r="S71" s="3"/>
      <c r="T71" s="69"/>
      <c r="U71" s="4"/>
      <c r="V71" s="3"/>
      <c r="W71" s="69"/>
      <c r="X71" s="4"/>
      <c r="Y71" s="3"/>
      <c r="Z71" s="69"/>
      <c r="AA71" s="4"/>
      <c r="AB71" s="3"/>
      <c r="AC71" s="69"/>
      <c r="AD71" s="4"/>
      <c r="AE71" s="3"/>
      <c r="AF71" s="69"/>
      <c r="AG71" s="4"/>
      <c r="AH71" s="3"/>
      <c r="AI71" s="69"/>
      <c r="AJ71" s="4"/>
      <c r="AK71" s="3"/>
      <c r="AL71" s="69"/>
      <c r="AM71" s="4"/>
      <c r="AN71" s="3"/>
      <c r="AO71" s="69"/>
      <c r="AP71" s="4"/>
      <c r="AQ71" s="3"/>
      <c r="AR71" s="69"/>
      <c r="AS71" s="4"/>
      <c r="AT71" s="3"/>
      <c r="AU71" s="69"/>
      <c r="AV71" s="4"/>
      <c r="AW71" s="3"/>
      <c r="AX71" s="69"/>
      <c r="AY71" s="4"/>
      <c r="AZ71" s="3"/>
      <c r="BA71" s="69"/>
      <c r="BB71" s="4"/>
      <c r="BC71" s="3"/>
      <c r="BD71" s="69"/>
      <c r="BE71" s="4"/>
      <c r="BF71" s="3"/>
      <c r="BG71" s="69"/>
      <c r="BH71" s="4"/>
      <c r="BI71" s="3"/>
      <c r="BJ71" s="69"/>
      <c r="BK71" s="4"/>
      <c r="BL71" s="3"/>
      <c r="BM71" s="69"/>
      <c r="BN71" s="4"/>
      <c r="BO71" s="3"/>
      <c r="BP71" s="69"/>
      <c r="BQ71" s="4"/>
      <c r="BR71" s="3"/>
      <c r="BS71" s="69"/>
      <c r="BT71" s="4"/>
      <c r="BU71" s="3"/>
      <c r="BV71" s="69"/>
      <c r="BW71" s="4"/>
      <c r="BX71" s="3"/>
      <c r="BY71" s="69"/>
    </row>
    <row r="72" spans="1:77" ht="13.5" customHeight="1">
      <c r="A72" s="66"/>
      <c r="C72" s="4"/>
      <c r="D72" s="3"/>
      <c r="E72" s="3"/>
      <c r="F72" s="4"/>
      <c r="G72" s="3"/>
      <c r="H72" s="69"/>
      <c r="I72" s="3"/>
      <c r="J72" s="3"/>
      <c r="K72" s="3"/>
      <c r="L72" s="4"/>
      <c r="M72" s="3"/>
      <c r="N72" s="69"/>
      <c r="O72" s="4"/>
      <c r="P72" s="3"/>
      <c r="Q72" s="69"/>
      <c r="R72" s="4"/>
      <c r="S72" s="3"/>
      <c r="T72" s="69"/>
      <c r="U72" s="4"/>
      <c r="V72" s="3"/>
      <c r="W72" s="69"/>
      <c r="X72" s="4"/>
      <c r="Y72" s="3"/>
      <c r="Z72" s="69"/>
      <c r="AA72" s="4"/>
      <c r="AB72" s="3"/>
      <c r="AC72" s="69"/>
      <c r="AD72" s="4"/>
      <c r="AE72" s="3"/>
      <c r="AF72" s="69"/>
      <c r="AG72" s="4"/>
      <c r="AH72" s="3"/>
      <c r="AI72" s="69"/>
      <c r="AJ72" s="4"/>
      <c r="AK72" s="3"/>
      <c r="AL72" s="69"/>
      <c r="AM72" s="4"/>
      <c r="AN72" s="3"/>
      <c r="AO72" s="69"/>
      <c r="AP72" s="4"/>
      <c r="AQ72" s="3"/>
      <c r="AR72" s="69"/>
      <c r="AS72" s="4"/>
      <c r="AT72" s="3"/>
      <c r="AU72" s="69"/>
      <c r="AV72" s="4"/>
      <c r="AW72" s="3"/>
      <c r="AX72" s="69"/>
      <c r="AY72" s="4"/>
      <c r="AZ72" s="3"/>
      <c r="BA72" s="69"/>
      <c r="BB72" s="4"/>
      <c r="BC72" s="3"/>
      <c r="BD72" s="69"/>
      <c r="BE72" s="4"/>
      <c r="BF72" s="3"/>
      <c r="BG72" s="69"/>
      <c r="BH72" s="4"/>
      <c r="BI72" s="3"/>
      <c r="BJ72" s="69"/>
      <c r="BK72" s="4"/>
      <c r="BL72" s="3"/>
      <c r="BM72" s="69"/>
      <c r="BN72" s="4"/>
      <c r="BO72" s="3"/>
      <c r="BP72" s="69"/>
      <c r="BQ72" s="4"/>
      <c r="BR72" s="3"/>
      <c r="BS72" s="69"/>
      <c r="BT72" s="4"/>
      <c r="BU72" s="3"/>
      <c r="BV72" s="69"/>
      <c r="BW72" s="4"/>
      <c r="BX72" s="3"/>
      <c r="BY72" s="69"/>
    </row>
    <row r="73" spans="1:77" ht="13.5" customHeight="1">
      <c r="A73" s="66"/>
      <c r="C73" s="4"/>
      <c r="D73" s="3"/>
      <c r="E73" s="3"/>
      <c r="F73" s="4"/>
      <c r="G73" s="3"/>
      <c r="H73" s="69"/>
      <c r="I73" s="3"/>
      <c r="J73" s="3"/>
      <c r="K73" s="3"/>
      <c r="L73" s="4"/>
      <c r="M73" s="3"/>
      <c r="N73" s="69"/>
      <c r="O73" s="4"/>
      <c r="P73" s="3"/>
      <c r="Q73" s="69"/>
      <c r="R73" s="4"/>
      <c r="S73" s="3"/>
      <c r="T73" s="69"/>
      <c r="U73" s="4"/>
      <c r="V73" s="3"/>
      <c r="W73" s="69"/>
      <c r="X73" s="4"/>
      <c r="Y73" s="3"/>
      <c r="Z73" s="69"/>
      <c r="AA73" s="4"/>
      <c r="AB73" s="3"/>
      <c r="AC73" s="69"/>
      <c r="AD73" s="4"/>
      <c r="AE73" s="3"/>
      <c r="AF73" s="69"/>
      <c r="AG73" s="4"/>
      <c r="AH73" s="3"/>
      <c r="AI73" s="69"/>
      <c r="AJ73" s="4"/>
      <c r="AK73" s="3"/>
      <c r="AL73" s="69"/>
      <c r="AM73" s="4"/>
      <c r="AN73" s="3"/>
      <c r="AO73" s="69"/>
      <c r="AP73" s="4"/>
      <c r="AQ73" s="3"/>
      <c r="AR73" s="69"/>
      <c r="AS73" s="4"/>
      <c r="AT73" s="3"/>
      <c r="AU73" s="69"/>
      <c r="AV73" s="4"/>
      <c r="AW73" s="3"/>
      <c r="AX73" s="69"/>
      <c r="AY73" s="4"/>
      <c r="AZ73" s="3"/>
      <c r="BA73" s="69"/>
      <c r="BB73" s="4"/>
      <c r="BC73" s="3"/>
      <c r="BD73" s="69"/>
      <c r="BE73" s="4"/>
      <c r="BF73" s="3"/>
      <c r="BG73" s="69"/>
      <c r="BH73" s="4"/>
      <c r="BI73" s="3"/>
      <c r="BJ73" s="69"/>
      <c r="BK73" s="4"/>
      <c r="BL73" s="3"/>
      <c r="BM73" s="69"/>
      <c r="BN73" s="4"/>
      <c r="BO73" s="3"/>
      <c r="BP73" s="69"/>
      <c r="BQ73" s="4"/>
      <c r="BR73" s="3"/>
      <c r="BS73" s="69"/>
      <c r="BT73" s="4"/>
      <c r="BU73" s="3"/>
      <c r="BV73" s="69"/>
      <c r="BW73" s="4"/>
      <c r="BX73" s="3"/>
      <c r="BY73" s="69"/>
    </row>
    <row r="74" spans="1:77" ht="13.5" customHeight="1">
      <c r="A74" s="66"/>
      <c r="C74" s="4"/>
      <c r="D74" s="3"/>
      <c r="E74" s="3"/>
      <c r="F74" s="4"/>
      <c r="G74" s="3"/>
      <c r="H74" s="69"/>
      <c r="I74" s="3"/>
      <c r="J74" s="3"/>
      <c r="K74" s="3"/>
      <c r="L74" s="4"/>
      <c r="M74" s="3"/>
      <c r="N74" s="69"/>
      <c r="O74" s="4"/>
      <c r="P74" s="3"/>
      <c r="Q74" s="69"/>
      <c r="R74" s="4"/>
      <c r="S74" s="3"/>
      <c r="T74" s="69"/>
      <c r="U74" s="4"/>
      <c r="V74" s="3"/>
      <c r="W74" s="69"/>
      <c r="X74" s="4"/>
      <c r="Y74" s="3"/>
      <c r="Z74" s="69"/>
      <c r="AA74" s="4"/>
      <c r="AB74" s="3"/>
      <c r="AC74" s="69"/>
      <c r="AD74" s="4"/>
      <c r="AE74" s="3"/>
      <c r="AF74" s="69"/>
      <c r="AG74" s="4"/>
      <c r="AH74" s="3"/>
      <c r="AI74" s="69"/>
      <c r="AJ74" s="4"/>
      <c r="AK74" s="3"/>
      <c r="AL74" s="69"/>
      <c r="AM74" s="4"/>
      <c r="AN74" s="3"/>
      <c r="AO74" s="69"/>
      <c r="AP74" s="4"/>
      <c r="AQ74" s="3"/>
      <c r="AR74" s="69"/>
      <c r="AS74" s="4"/>
      <c r="AT74" s="3"/>
      <c r="AU74" s="69"/>
      <c r="AV74" s="4"/>
      <c r="AW74" s="3"/>
      <c r="AX74" s="69"/>
      <c r="AY74" s="4"/>
      <c r="AZ74" s="3"/>
      <c r="BA74" s="69"/>
      <c r="BB74" s="4"/>
      <c r="BC74" s="3"/>
      <c r="BD74" s="69"/>
      <c r="BE74" s="4"/>
      <c r="BF74" s="3"/>
      <c r="BG74" s="69"/>
      <c r="BH74" s="4"/>
      <c r="BI74" s="3"/>
      <c r="BJ74" s="69"/>
      <c r="BK74" s="4"/>
      <c r="BL74" s="3"/>
      <c r="BM74" s="69"/>
      <c r="BN74" s="4"/>
      <c r="BO74" s="3"/>
      <c r="BP74" s="69"/>
      <c r="BQ74" s="4"/>
      <c r="BR74" s="3"/>
      <c r="BS74" s="69"/>
      <c r="BT74" s="4"/>
      <c r="BU74" s="3"/>
      <c r="BV74" s="69"/>
      <c r="BW74" s="4"/>
      <c r="BX74" s="3"/>
      <c r="BY74" s="69"/>
    </row>
    <row r="75" spans="1:77" ht="13.5" customHeight="1">
      <c r="A75" s="66"/>
      <c r="C75" s="4"/>
      <c r="D75" s="3"/>
      <c r="E75" s="3"/>
      <c r="F75" s="4"/>
      <c r="G75" s="3"/>
      <c r="H75" s="69"/>
      <c r="I75" s="3"/>
      <c r="J75" s="3"/>
      <c r="K75" s="3"/>
      <c r="L75" s="4"/>
      <c r="M75" s="3"/>
      <c r="N75" s="69"/>
      <c r="O75" s="4"/>
      <c r="P75" s="3"/>
      <c r="Q75" s="69"/>
      <c r="R75" s="4"/>
      <c r="S75" s="3"/>
      <c r="T75" s="69"/>
      <c r="U75" s="4"/>
      <c r="V75" s="3"/>
      <c r="W75" s="69"/>
      <c r="X75" s="4"/>
      <c r="Y75" s="3"/>
      <c r="Z75" s="69"/>
      <c r="AA75" s="4"/>
      <c r="AB75" s="3"/>
      <c r="AC75" s="69"/>
      <c r="AD75" s="4"/>
      <c r="AE75" s="3"/>
      <c r="AF75" s="69"/>
      <c r="AG75" s="4"/>
      <c r="AH75" s="3"/>
      <c r="AI75" s="69"/>
      <c r="AJ75" s="4"/>
      <c r="AK75" s="3"/>
      <c r="AL75" s="69"/>
      <c r="AM75" s="4"/>
      <c r="AN75" s="3"/>
      <c r="AO75" s="69"/>
      <c r="AP75" s="4"/>
      <c r="AQ75" s="3"/>
      <c r="AR75" s="69"/>
      <c r="AS75" s="4"/>
      <c r="AT75" s="3"/>
      <c r="AU75" s="69"/>
      <c r="AV75" s="4"/>
      <c r="AW75" s="3"/>
      <c r="AX75" s="69"/>
      <c r="AY75" s="4"/>
      <c r="AZ75" s="3"/>
      <c r="BA75" s="69"/>
      <c r="BB75" s="4"/>
      <c r="BC75" s="3"/>
      <c r="BD75" s="69"/>
      <c r="BE75" s="4"/>
      <c r="BF75" s="3"/>
      <c r="BG75" s="69"/>
      <c r="BH75" s="4"/>
      <c r="BI75" s="3"/>
      <c r="BJ75" s="69"/>
      <c r="BK75" s="4"/>
      <c r="BL75" s="3"/>
      <c r="BM75" s="69"/>
      <c r="BN75" s="4"/>
      <c r="BO75" s="3"/>
      <c r="BP75" s="69"/>
      <c r="BQ75" s="4"/>
      <c r="BR75" s="3"/>
      <c r="BS75" s="69"/>
      <c r="BT75" s="4"/>
      <c r="BU75" s="3"/>
      <c r="BV75" s="69"/>
      <c r="BW75" s="4"/>
      <c r="BX75" s="3"/>
      <c r="BY75" s="69"/>
    </row>
    <row r="76" spans="1:77" ht="13.5" customHeight="1">
      <c r="A76" s="66"/>
      <c r="C76" s="4"/>
      <c r="D76" s="3"/>
      <c r="E76" s="3"/>
      <c r="F76" s="4"/>
      <c r="G76" s="3"/>
      <c r="H76" s="69"/>
      <c r="I76" s="3"/>
      <c r="J76" s="3"/>
      <c r="K76" s="3"/>
      <c r="L76" s="4"/>
      <c r="M76" s="3"/>
      <c r="N76" s="69"/>
      <c r="O76" s="4"/>
      <c r="P76" s="3"/>
      <c r="Q76" s="69"/>
      <c r="R76" s="4"/>
      <c r="S76" s="3"/>
      <c r="T76" s="69"/>
      <c r="U76" s="4"/>
      <c r="V76" s="3"/>
      <c r="W76" s="69"/>
      <c r="X76" s="4"/>
      <c r="Y76" s="3"/>
      <c r="Z76" s="69"/>
      <c r="AA76" s="4"/>
      <c r="AB76" s="3"/>
      <c r="AC76" s="69"/>
      <c r="AD76" s="4"/>
      <c r="AE76" s="3"/>
      <c r="AF76" s="69"/>
      <c r="AG76" s="4"/>
      <c r="AH76" s="3"/>
      <c r="AI76" s="69"/>
      <c r="AJ76" s="4"/>
      <c r="AK76" s="3"/>
      <c r="AL76" s="69"/>
      <c r="AM76" s="4"/>
      <c r="AN76" s="3"/>
      <c r="AO76" s="69"/>
      <c r="AP76" s="4"/>
      <c r="AQ76" s="3"/>
      <c r="AR76" s="69"/>
      <c r="AS76" s="4"/>
      <c r="AT76" s="3"/>
      <c r="AU76" s="69"/>
      <c r="AV76" s="4"/>
      <c r="AW76" s="3"/>
      <c r="AX76" s="69"/>
      <c r="AY76" s="4"/>
      <c r="AZ76" s="3"/>
      <c r="BA76" s="69"/>
      <c r="BB76" s="4"/>
      <c r="BC76" s="3"/>
      <c r="BD76" s="69"/>
      <c r="BE76" s="4"/>
      <c r="BF76" s="3"/>
      <c r="BG76" s="69"/>
      <c r="BH76" s="4"/>
      <c r="BI76" s="3"/>
      <c r="BJ76" s="69"/>
      <c r="BK76" s="4"/>
      <c r="BL76" s="3"/>
      <c r="BM76" s="69"/>
      <c r="BN76" s="4"/>
      <c r="BO76" s="3"/>
      <c r="BP76" s="69"/>
      <c r="BQ76" s="4"/>
      <c r="BR76" s="3"/>
      <c r="BS76" s="69"/>
      <c r="BT76" s="4"/>
      <c r="BU76" s="3"/>
      <c r="BV76" s="69"/>
      <c r="BW76" s="4"/>
      <c r="BX76" s="3"/>
      <c r="BY76" s="69"/>
    </row>
    <row r="77" spans="1:77" ht="13.5" customHeight="1">
      <c r="A77" s="66"/>
      <c r="C77" s="4"/>
      <c r="D77" s="3"/>
      <c r="E77" s="3"/>
      <c r="F77" s="4"/>
      <c r="G77" s="3"/>
      <c r="H77" s="69"/>
      <c r="I77" s="3"/>
      <c r="J77" s="3"/>
      <c r="K77" s="3"/>
      <c r="L77" s="4"/>
      <c r="M77" s="3"/>
      <c r="N77" s="69"/>
      <c r="O77" s="4"/>
      <c r="P77" s="3"/>
      <c r="Q77" s="69"/>
      <c r="R77" s="4"/>
      <c r="S77" s="3"/>
      <c r="T77" s="69"/>
      <c r="U77" s="4"/>
      <c r="V77" s="3"/>
      <c r="W77" s="69"/>
      <c r="X77" s="4"/>
      <c r="Y77" s="3"/>
      <c r="Z77" s="69"/>
      <c r="AA77" s="4"/>
      <c r="AB77" s="3"/>
      <c r="AC77" s="69"/>
      <c r="AD77" s="4"/>
      <c r="AE77" s="3"/>
      <c r="AF77" s="69"/>
      <c r="AG77" s="4"/>
      <c r="AH77" s="3"/>
      <c r="AI77" s="69"/>
      <c r="AJ77" s="4"/>
      <c r="AK77" s="3"/>
      <c r="AL77" s="69"/>
      <c r="AM77" s="4"/>
      <c r="AN77" s="3"/>
      <c r="AO77" s="69"/>
      <c r="AP77" s="4"/>
      <c r="AQ77" s="3"/>
      <c r="AR77" s="69"/>
      <c r="AS77" s="4"/>
      <c r="AT77" s="3"/>
      <c r="AU77" s="69"/>
      <c r="AV77" s="4"/>
      <c r="AW77" s="3"/>
      <c r="AX77" s="69"/>
      <c r="AY77" s="4"/>
      <c r="AZ77" s="3"/>
      <c r="BA77" s="69"/>
      <c r="BB77" s="4"/>
      <c r="BC77" s="3"/>
      <c r="BD77" s="69"/>
      <c r="BE77" s="4"/>
      <c r="BF77" s="3"/>
      <c r="BG77" s="69"/>
      <c r="BH77" s="4"/>
      <c r="BI77" s="3"/>
      <c r="BJ77" s="69"/>
      <c r="BK77" s="4"/>
      <c r="BL77" s="3"/>
      <c r="BM77" s="69"/>
      <c r="BN77" s="4"/>
      <c r="BO77" s="3"/>
      <c r="BP77" s="69"/>
      <c r="BQ77" s="4"/>
      <c r="BR77" s="3"/>
      <c r="BS77" s="69"/>
      <c r="BT77" s="4"/>
      <c r="BU77" s="3"/>
      <c r="BV77" s="69"/>
      <c r="BW77" s="4"/>
      <c r="BX77" s="3"/>
      <c r="BY77" s="69"/>
    </row>
    <row r="78" spans="1:77" ht="13.5" customHeight="1">
      <c r="A78" s="66"/>
      <c r="C78" s="4"/>
      <c r="D78" s="3"/>
      <c r="E78" s="3"/>
      <c r="F78" s="4"/>
      <c r="G78" s="3"/>
      <c r="H78" s="69"/>
      <c r="I78" s="3"/>
      <c r="J78" s="3"/>
      <c r="K78" s="3"/>
      <c r="L78" s="4"/>
      <c r="M78" s="3"/>
      <c r="N78" s="69"/>
      <c r="O78" s="4"/>
      <c r="P78" s="3"/>
      <c r="Q78" s="69"/>
      <c r="R78" s="4"/>
      <c r="S78" s="3"/>
      <c r="T78" s="69"/>
      <c r="U78" s="4"/>
      <c r="V78" s="3"/>
      <c r="W78" s="69"/>
      <c r="X78" s="4"/>
      <c r="Y78" s="3"/>
      <c r="Z78" s="69"/>
      <c r="AA78" s="4"/>
      <c r="AB78" s="3"/>
      <c r="AC78" s="69"/>
      <c r="AD78" s="4"/>
      <c r="AE78" s="3"/>
      <c r="AF78" s="69"/>
      <c r="AG78" s="4"/>
      <c r="AH78" s="3"/>
      <c r="AI78" s="69"/>
      <c r="AJ78" s="4"/>
      <c r="AK78" s="3"/>
      <c r="AL78" s="69"/>
      <c r="AM78" s="4"/>
      <c r="AN78" s="3"/>
      <c r="AO78" s="69"/>
      <c r="AP78" s="4"/>
      <c r="AQ78" s="3"/>
      <c r="AR78" s="69"/>
      <c r="AS78" s="4"/>
      <c r="AT78" s="3"/>
      <c r="AU78" s="69"/>
      <c r="AV78" s="4"/>
      <c r="AW78" s="3"/>
      <c r="AX78" s="69"/>
      <c r="AY78" s="4"/>
      <c r="AZ78" s="3"/>
      <c r="BA78" s="69"/>
      <c r="BB78" s="4"/>
      <c r="BC78" s="3"/>
      <c r="BD78" s="69"/>
      <c r="BE78" s="4"/>
      <c r="BF78" s="3"/>
      <c r="BG78" s="69"/>
      <c r="BH78" s="4"/>
      <c r="BI78" s="3"/>
      <c r="BJ78" s="69"/>
      <c r="BK78" s="4"/>
      <c r="BL78" s="3"/>
      <c r="BM78" s="69"/>
      <c r="BN78" s="4"/>
      <c r="BO78" s="3"/>
      <c r="BP78" s="69"/>
      <c r="BQ78" s="4"/>
      <c r="BR78" s="3"/>
      <c r="BS78" s="69"/>
      <c r="BT78" s="4"/>
      <c r="BU78" s="3"/>
      <c r="BV78" s="69"/>
      <c r="BW78" s="4"/>
      <c r="BX78" s="3"/>
      <c r="BY78" s="69"/>
    </row>
    <row r="79" spans="1:77" ht="13.5" customHeight="1">
      <c r="A79" s="66"/>
      <c r="C79" s="4"/>
      <c r="D79" s="3"/>
      <c r="E79" s="3"/>
      <c r="F79" s="4"/>
      <c r="G79" s="3"/>
      <c r="H79" s="69"/>
      <c r="I79" s="3"/>
      <c r="J79" s="3"/>
      <c r="K79" s="3"/>
      <c r="L79" s="4"/>
      <c r="M79" s="3"/>
      <c r="N79" s="69"/>
      <c r="O79" s="4"/>
      <c r="P79" s="3"/>
      <c r="Q79" s="69"/>
      <c r="R79" s="4"/>
      <c r="S79" s="3"/>
      <c r="T79" s="69"/>
      <c r="U79" s="4"/>
      <c r="V79" s="3"/>
      <c r="W79" s="69"/>
      <c r="X79" s="4"/>
      <c r="Y79" s="3"/>
      <c r="Z79" s="69"/>
      <c r="AA79" s="4"/>
      <c r="AB79" s="3"/>
      <c r="AC79" s="69"/>
      <c r="AD79" s="4"/>
      <c r="AE79" s="3"/>
      <c r="AF79" s="69"/>
      <c r="AG79" s="4"/>
      <c r="AH79" s="3"/>
      <c r="AI79" s="69"/>
      <c r="AJ79" s="4"/>
      <c r="AK79" s="3"/>
      <c r="AL79" s="69"/>
      <c r="AM79" s="4"/>
      <c r="AN79" s="3"/>
      <c r="AO79" s="69"/>
      <c r="AP79" s="4"/>
      <c r="AQ79" s="3"/>
      <c r="AR79" s="69"/>
      <c r="AS79" s="4"/>
      <c r="AT79" s="3"/>
      <c r="AU79" s="69"/>
      <c r="AV79" s="4"/>
      <c r="AW79" s="3"/>
      <c r="AX79" s="69"/>
      <c r="AY79" s="4"/>
      <c r="AZ79" s="3"/>
      <c r="BA79" s="69"/>
      <c r="BB79" s="4"/>
      <c r="BC79" s="3"/>
      <c r="BD79" s="69"/>
      <c r="BE79" s="4"/>
      <c r="BF79" s="3"/>
      <c r="BG79" s="69"/>
      <c r="BH79" s="4"/>
      <c r="BI79" s="3"/>
      <c r="BJ79" s="69"/>
      <c r="BK79" s="4"/>
      <c r="BL79" s="3"/>
      <c r="BM79" s="69"/>
      <c r="BN79" s="4"/>
      <c r="BO79" s="3"/>
      <c r="BP79" s="69"/>
      <c r="BQ79" s="4"/>
      <c r="BR79" s="3"/>
      <c r="BS79" s="69"/>
      <c r="BT79" s="4"/>
      <c r="BU79" s="3"/>
      <c r="BV79" s="69"/>
      <c r="BW79" s="4"/>
      <c r="BX79" s="3"/>
      <c r="BY79" s="69"/>
    </row>
    <row r="80" spans="1:77" ht="13.5" customHeight="1">
      <c r="A80" s="66"/>
      <c r="C80" s="4"/>
      <c r="D80" s="3"/>
      <c r="E80" s="3"/>
      <c r="F80" s="4"/>
      <c r="G80" s="3"/>
      <c r="H80" s="69"/>
      <c r="I80" s="3"/>
      <c r="J80" s="3"/>
      <c r="K80" s="3"/>
      <c r="L80" s="4"/>
      <c r="M80" s="3"/>
      <c r="N80" s="69"/>
      <c r="O80" s="4"/>
      <c r="P80" s="3"/>
      <c r="Q80" s="69"/>
      <c r="R80" s="4"/>
      <c r="S80" s="3"/>
      <c r="T80" s="69"/>
      <c r="U80" s="4"/>
      <c r="V80" s="3"/>
      <c r="W80" s="69"/>
      <c r="X80" s="4"/>
      <c r="Y80" s="3"/>
      <c r="Z80" s="69"/>
      <c r="AA80" s="4"/>
      <c r="AB80" s="3"/>
      <c r="AC80" s="69"/>
      <c r="AD80" s="4"/>
      <c r="AE80" s="3"/>
      <c r="AF80" s="69"/>
      <c r="AG80" s="4"/>
      <c r="AH80" s="3"/>
      <c r="AI80" s="69"/>
      <c r="AJ80" s="4"/>
      <c r="AK80" s="3"/>
      <c r="AL80" s="69"/>
      <c r="AM80" s="4"/>
      <c r="AN80" s="3"/>
      <c r="AO80" s="69"/>
      <c r="AP80" s="4"/>
      <c r="AQ80" s="3"/>
      <c r="AR80" s="69"/>
      <c r="AS80" s="4"/>
      <c r="AT80" s="3"/>
      <c r="AU80" s="69"/>
      <c r="AV80" s="4"/>
      <c r="AW80" s="3"/>
      <c r="AX80" s="69"/>
      <c r="AY80" s="4"/>
      <c r="AZ80" s="3"/>
      <c r="BA80" s="69"/>
      <c r="BB80" s="4"/>
      <c r="BC80" s="3"/>
      <c r="BD80" s="69"/>
      <c r="BE80" s="4"/>
      <c r="BF80" s="3"/>
      <c r="BG80" s="69"/>
      <c r="BH80" s="4"/>
      <c r="BI80" s="3"/>
      <c r="BJ80" s="69"/>
      <c r="BK80" s="4"/>
      <c r="BL80" s="3"/>
      <c r="BM80" s="69"/>
      <c r="BN80" s="4"/>
      <c r="BO80" s="3"/>
      <c r="BP80" s="69"/>
      <c r="BQ80" s="4"/>
      <c r="BR80" s="3"/>
      <c r="BS80" s="69"/>
      <c r="BT80" s="4"/>
      <c r="BU80" s="3"/>
      <c r="BV80" s="69"/>
      <c r="BW80" s="4"/>
      <c r="BX80" s="3"/>
      <c r="BY80" s="69"/>
    </row>
    <row r="81" spans="1:77" ht="13.5" customHeight="1">
      <c r="A81" s="66"/>
      <c r="C81" s="4"/>
      <c r="D81" s="3"/>
      <c r="E81" s="3"/>
      <c r="F81" s="4"/>
      <c r="G81" s="3"/>
      <c r="H81" s="69"/>
      <c r="I81" s="3"/>
      <c r="J81" s="3"/>
      <c r="K81" s="3"/>
      <c r="L81" s="4"/>
      <c r="M81" s="3"/>
      <c r="N81" s="69"/>
      <c r="O81" s="4"/>
      <c r="P81" s="3"/>
      <c r="Q81" s="69"/>
      <c r="R81" s="4"/>
      <c r="S81" s="3"/>
      <c r="T81" s="69"/>
      <c r="U81" s="4"/>
      <c r="V81" s="3"/>
      <c r="W81" s="69"/>
      <c r="X81" s="4"/>
      <c r="Y81" s="3"/>
      <c r="Z81" s="69"/>
      <c r="AA81" s="4"/>
      <c r="AB81" s="3"/>
      <c r="AC81" s="69"/>
      <c r="AD81" s="4"/>
      <c r="AE81" s="3"/>
      <c r="AF81" s="69"/>
      <c r="AG81" s="4"/>
      <c r="AH81" s="3"/>
      <c r="AI81" s="69"/>
      <c r="AJ81" s="4"/>
      <c r="AK81" s="3"/>
      <c r="AL81" s="69"/>
      <c r="AM81" s="4"/>
      <c r="AN81" s="3"/>
      <c r="AO81" s="69"/>
      <c r="AP81" s="4"/>
      <c r="AQ81" s="3"/>
      <c r="AR81" s="69"/>
      <c r="AS81" s="4"/>
      <c r="AT81" s="3"/>
      <c r="AU81" s="69"/>
      <c r="AV81" s="4"/>
      <c r="AW81" s="3"/>
      <c r="AX81" s="69"/>
      <c r="AY81" s="4"/>
      <c r="AZ81" s="3"/>
      <c r="BA81" s="69"/>
      <c r="BB81" s="4"/>
      <c r="BC81" s="3"/>
      <c r="BD81" s="69"/>
      <c r="BE81" s="4"/>
      <c r="BF81" s="3"/>
      <c r="BG81" s="69"/>
      <c r="BH81" s="4"/>
      <c r="BI81" s="3"/>
      <c r="BJ81" s="69"/>
      <c r="BK81" s="4"/>
      <c r="BL81" s="3"/>
      <c r="BM81" s="69"/>
      <c r="BN81" s="4"/>
      <c r="BO81" s="3"/>
      <c r="BP81" s="69"/>
      <c r="BQ81" s="4"/>
      <c r="BR81" s="3"/>
      <c r="BS81" s="69"/>
      <c r="BT81" s="4"/>
      <c r="BU81" s="3"/>
      <c r="BV81" s="69"/>
      <c r="BW81" s="4"/>
      <c r="BX81" s="3"/>
      <c r="BY81" s="69"/>
    </row>
    <row r="82" spans="1:77" ht="13.5" customHeight="1">
      <c r="A82" s="66"/>
      <c r="C82" s="4"/>
      <c r="D82" s="3"/>
      <c r="E82" s="3"/>
      <c r="F82" s="4"/>
      <c r="G82" s="3"/>
      <c r="H82" s="69"/>
      <c r="I82" s="3"/>
      <c r="J82" s="3"/>
      <c r="K82" s="3"/>
      <c r="L82" s="4"/>
      <c r="M82" s="3"/>
      <c r="N82" s="69"/>
      <c r="O82" s="4"/>
      <c r="P82" s="3"/>
      <c r="Q82" s="69"/>
      <c r="R82" s="4"/>
      <c r="S82" s="3"/>
      <c r="T82" s="69"/>
      <c r="U82" s="4"/>
      <c r="V82" s="3"/>
      <c r="W82" s="69"/>
      <c r="X82" s="4"/>
      <c r="Y82" s="3"/>
      <c r="Z82" s="69"/>
      <c r="AA82" s="4"/>
      <c r="AB82" s="3"/>
      <c r="AC82" s="69"/>
      <c r="AD82" s="4"/>
      <c r="AE82" s="3"/>
      <c r="AF82" s="69"/>
      <c r="AG82" s="4"/>
      <c r="AH82" s="3"/>
      <c r="AI82" s="69"/>
      <c r="AJ82" s="4"/>
      <c r="AK82" s="3"/>
      <c r="AL82" s="69"/>
      <c r="AM82" s="4"/>
      <c r="AN82" s="3"/>
      <c r="AO82" s="69"/>
      <c r="AP82" s="4"/>
      <c r="AQ82" s="3"/>
      <c r="AR82" s="69"/>
      <c r="AS82" s="4"/>
      <c r="AT82" s="3"/>
      <c r="AU82" s="69"/>
      <c r="AV82" s="4"/>
      <c r="AW82" s="3"/>
      <c r="AX82" s="69"/>
      <c r="AY82" s="4"/>
      <c r="AZ82" s="3"/>
      <c r="BA82" s="69"/>
      <c r="BB82" s="4"/>
      <c r="BC82" s="3"/>
      <c r="BD82" s="69"/>
      <c r="BE82" s="4"/>
      <c r="BF82" s="3"/>
      <c r="BG82" s="69"/>
      <c r="BH82" s="4"/>
      <c r="BI82" s="3"/>
      <c r="BJ82" s="69"/>
      <c r="BK82" s="4"/>
      <c r="BL82" s="3"/>
      <c r="BM82" s="69"/>
      <c r="BN82" s="4"/>
      <c r="BO82" s="3"/>
      <c r="BP82" s="69"/>
      <c r="BQ82" s="4"/>
      <c r="BR82" s="3"/>
      <c r="BS82" s="69"/>
      <c r="BT82" s="4"/>
      <c r="BU82" s="3"/>
      <c r="BV82" s="69"/>
      <c r="BW82" s="4"/>
      <c r="BX82" s="3"/>
      <c r="BY82" s="69"/>
    </row>
    <row r="83" spans="1:77" ht="13.5" customHeight="1">
      <c r="A83" s="66"/>
      <c r="C83" s="4"/>
      <c r="D83" s="3"/>
      <c r="E83" s="3"/>
      <c r="F83" s="4"/>
      <c r="G83" s="3"/>
      <c r="H83" s="69"/>
      <c r="I83" s="3"/>
      <c r="J83" s="3"/>
      <c r="K83" s="3"/>
      <c r="L83" s="4"/>
      <c r="M83" s="3"/>
      <c r="N83" s="69"/>
      <c r="O83" s="4"/>
      <c r="P83" s="3"/>
      <c r="Q83" s="69"/>
      <c r="R83" s="4"/>
      <c r="S83" s="3"/>
      <c r="T83" s="69"/>
      <c r="U83" s="4"/>
      <c r="V83" s="3"/>
      <c r="W83" s="69"/>
      <c r="X83" s="4"/>
      <c r="Y83" s="3"/>
      <c r="Z83" s="69"/>
      <c r="AA83" s="4"/>
      <c r="AB83" s="3"/>
      <c r="AC83" s="69"/>
      <c r="AD83" s="4"/>
      <c r="AE83" s="3"/>
      <c r="AF83" s="69"/>
      <c r="AG83" s="4"/>
      <c r="AH83" s="3"/>
      <c r="AI83" s="69"/>
      <c r="AJ83" s="4"/>
      <c r="AK83" s="3"/>
      <c r="AL83" s="69"/>
      <c r="AM83" s="4"/>
      <c r="AN83" s="3"/>
      <c r="AO83" s="69"/>
      <c r="AP83" s="4"/>
      <c r="AQ83" s="3"/>
      <c r="AR83" s="69"/>
      <c r="AS83" s="4"/>
      <c r="AT83" s="3"/>
      <c r="AU83" s="69"/>
      <c r="AV83" s="4"/>
      <c r="AW83" s="3"/>
      <c r="AX83" s="69"/>
      <c r="AY83" s="4"/>
      <c r="AZ83" s="3"/>
      <c r="BA83" s="69"/>
      <c r="BB83" s="4"/>
      <c r="BC83" s="3"/>
      <c r="BD83" s="69"/>
      <c r="BE83" s="4"/>
      <c r="BF83" s="3"/>
      <c r="BG83" s="69"/>
      <c r="BH83" s="4"/>
      <c r="BI83" s="3"/>
      <c r="BJ83" s="69"/>
      <c r="BK83" s="4"/>
      <c r="BL83" s="3"/>
      <c r="BM83" s="69"/>
      <c r="BN83" s="4"/>
      <c r="BO83" s="3"/>
      <c r="BP83" s="69"/>
      <c r="BQ83" s="4"/>
      <c r="BR83" s="3"/>
      <c r="BS83" s="69"/>
      <c r="BT83" s="4"/>
      <c r="BU83" s="3"/>
      <c r="BV83" s="69"/>
      <c r="BW83" s="4"/>
      <c r="BX83" s="3"/>
      <c r="BY83" s="69"/>
    </row>
    <row r="84" spans="1:77" ht="13.5" customHeight="1">
      <c r="A84" s="66"/>
      <c r="C84" s="4"/>
      <c r="D84" s="3"/>
      <c r="E84" s="3"/>
      <c r="F84" s="4"/>
      <c r="G84" s="3"/>
      <c r="H84" s="69"/>
      <c r="I84" s="3"/>
      <c r="J84" s="3"/>
      <c r="K84" s="3"/>
      <c r="L84" s="4"/>
      <c r="M84" s="3"/>
      <c r="N84" s="69"/>
      <c r="O84" s="4"/>
      <c r="P84" s="3"/>
      <c r="Q84" s="69"/>
      <c r="R84" s="4"/>
      <c r="S84" s="3"/>
      <c r="T84" s="69"/>
      <c r="U84" s="4"/>
      <c r="V84" s="3"/>
      <c r="W84" s="69"/>
      <c r="X84" s="4"/>
      <c r="Y84" s="3"/>
      <c r="Z84" s="69"/>
      <c r="AA84" s="4"/>
      <c r="AB84" s="3"/>
      <c r="AC84" s="69"/>
      <c r="AD84" s="4"/>
      <c r="AE84" s="3"/>
      <c r="AF84" s="69"/>
      <c r="AG84" s="4"/>
      <c r="AH84" s="3"/>
      <c r="AI84" s="69"/>
      <c r="AJ84" s="4"/>
      <c r="AK84" s="3"/>
      <c r="AL84" s="69"/>
      <c r="AM84" s="4"/>
      <c r="AN84" s="3"/>
      <c r="AO84" s="69"/>
      <c r="AP84" s="4"/>
      <c r="AQ84" s="3"/>
      <c r="AR84" s="69"/>
      <c r="AS84" s="4"/>
      <c r="AT84" s="3"/>
      <c r="AU84" s="69"/>
      <c r="AV84" s="4"/>
      <c r="AW84" s="3"/>
      <c r="AX84" s="69"/>
      <c r="AY84" s="4"/>
      <c r="AZ84" s="3"/>
      <c r="BA84" s="69"/>
      <c r="BB84" s="4"/>
      <c r="BC84" s="3"/>
      <c r="BD84" s="69"/>
      <c r="BE84" s="4"/>
      <c r="BF84" s="3"/>
      <c r="BG84" s="69"/>
      <c r="BH84" s="4"/>
      <c r="BI84" s="3"/>
      <c r="BJ84" s="69"/>
      <c r="BK84" s="4"/>
      <c r="BL84" s="3"/>
      <c r="BM84" s="69"/>
      <c r="BN84" s="4"/>
      <c r="BO84" s="3"/>
      <c r="BP84" s="69"/>
      <c r="BQ84" s="4"/>
      <c r="BR84" s="3"/>
      <c r="BS84" s="69"/>
      <c r="BT84" s="4"/>
      <c r="BU84" s="3"/>
      <c r="BV84" s="69"/>
      <c r="BW84" s="4"/>
      <c r="BX84" s="3"/>
      <c r="BY84" s="69"/>
    </row>
    <row r="85" spans="1:77" ht="13.5" customHeight="1">
      <c r="A85" s="66"/>
      <c r="C85" s="4"/>
      <c r="D85" s="3"/>
      <c r="E85" s="3"/>
      <c r="F85" s="4"/>
      <c r="G85" s="3"/>
      <c r="H85" s="69"/>
      <c r="I85" s="3"/>
      <c r="J85" s="3"/>
      <c r="K85" s="3"/>
      <c r="L85" s="4"/>
      <c r="M85" s="3"/>
      <c r="N85" s="69"/>
      <c r="O85" s="4"/>
      <c r="P85" s="3"/>
      <c r="Q85" s="69"/>
      <c r="R85" s="4"/>
      <c r="S85" s="3"/>
      <c r="T85" s="69"/>
      <c r="U85" s="4"/>
      <c r="V85" s="3"/>
      <c r="W85" s="69"/>
      <c r="X85" s="4"/>
      <c r="Y85" s="3"/>
      <c r="Z85" s="69"/>
      <c r="AA85" s="4"/>
      <c r="AB85" s="3"/>
      <c r="AC85" s="69"/>
      <c r="AD85" s="4"/>
      <c r="AE85" s="3"/>
      <c r="AF85" s="69"/>
      <c r="AG85" s="4"/>
      <c r="AH85" s="3"/>
      <c r="AI85" s="69"/>
      <c r="AJ85" s="4"/>
      <c r="AK85" s="3"/>
      <c r="AL85" s="69"/>
      <c r="AM85" s="4"/>
      <c r="AN85" s="3"/>
      <c r="AO85" s="69"/>
      <c r="AP85" s="4"/>
      <c r="AQ85" s="3"/>
      <c r="AR85" s="69"/>
      <c r="AS85" s="4"/>
      <c r="AT85" s="3"/>
      <c r="AU85" s="69"/>
      <c r="AV85" s="4"/>
      <c r="AW85" s="3"/>
      <c r="AX85" s="69"/>
      <c r="AY85" s="4"/>
      <c r="AZ85" s="3"/>
      <c r="BA85" s="69"/>
      <c r="BB85" s="4"/>
      <c r="BC85" s="3"/>
      <c r="BD85" s="69"/>
      <c r="BE85" s="4"/>
      <c r="BF85" s="3"/>
      <c r="BG85" s="69"/>
      <c r="BH85" s="4"/>
      <c r="BI85" s="3"/>
      <c r="BJ85" s="69"/>
      <c r="BK85" s="4"/>
      <c r="BL85" s="3"/>
      <c r="BM85" s="69"/>
      <c r="BN85" s="4"/>
      <c r="BO85" s="3"/>
      <c r="BP85" s="69"/>
      <c r="BQ85" s="4"/>
      <c r="BR85" s="3"/>
      <c r="BS85" s="69"/>
      <c r="BT85" s="4"/>
      <c r="BU85" s="3"/>
      <c r="BV85" s="69"/>
      <c r="BW85" s="4"/>
      <c r="BX85" s="3"/>
      <c r="BY85" s="69"/>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info_parties!$A$1:$A$97</xm:f>
          </x14:formula1>
          <xm:sqref>A11:A85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BED2BE"/>
  </sheetPr>
  <dimension ref="A1:JB207"/>
  <sheetViews>
    <sheetView zoomScaleNormal="100" workbookViewId="0">
      <pane xSplit="2" ySplit="10" topLeftCell="C11" activePane="bottomRight" state="frozen"/>
      <selection sqref="A1:XFD1048576"/>
      <selection pane="topRight" sqref="A1:XFD1048576"/>
      <selection pane="bottomLeft" sqref="A1:XFD1048576"/>
      <selection pane="bottomRight" sqref="A1:XFD1048576"/>
    </sheetView>
  </sheetViews>
  <sheetFormatPr defaultColWidth="5.5703125" defaultRowHeight="13.5" customHeight="1"/>
  <cols>
    <col min="1" max="1" width="11.42578125" style="2" customWidth="1"/>
    <col min="2" max="2" width="22.85546875" style="2" customWidth="1"/>
    <col min="3" max="3" width="11.42578125" style="2" customWidth="1"/>
    <col min="4" max="4" width="5.5703125" style="2"/>
    <col min="5" max="5" width="11.42578125" style="2" customWidth="1"/>
    <col min="6"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30" width="5.5703125" style="2"/>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91" width="11.42578125" style="2" customWidth="1"/>
    <col min="92" max="96" width="5.5703125" style="2"/>
    <col min="97" max="97" width="11.42578125" style="2" customWidth="1"/>
    <col min="98" max="102" width="5.5703125" style="2"/>
    <col min="103" max="103" width="11.42578125" style="2" customWidth="1"/>
    <col min="104" max="104" width="5.5703125" style="2"/>
    <col min="105" max="105" width="11.42578125" style="2" customWidth="1"/>
    <col min="106" max="110" width="5.5703125" style="2"/>
    <col min="111" max="111" width="11.42578125" style="2" customWidth="1"/>
    <col min="112" max="116" width="5.5703125" style="2"/>
    <col min="117" max="117" width="11.42578125" style="2" customWidth="1"/>
    <col min="118" max="122" width="5.5703125" style="2"/>
    <col min="123" max="123" width="11.42578125" style="2" customWidth="1"/>
    <col min="124" max="124" width="5.5703125" style="2"/>
    <col min="125" max="125" width="11.42578125" style="2" customWidth="1"/>
    <col min="126" max="130" width="5.5703125" style="2"/>
    <col min="131" max="131" width="11.42578125" style="2" customWidth="1"/>
    <col min="132" max="136" width="5.5703125" style="2"/>
    <col min="137" max="137" width="11.42578125" style="2" customWidth="1"/>
    <col min="138" max="142" width="5.5703125" style="2"/>
    <col min="143" max="143" width="11.42578125" style="2" customWidth="1"/>
    <col min="144" max="144" width="5.5703125" style="2"/>
    <col min="145" max="145" width="11.42578125" style="2" customWidth="1"/>
    <col min="146" max="150" width="5.5703125" style="2"/>
    <col min="151" max="151" width="11.42578125" style="2" customWidth="1"/>
    <col min="152" max="156" width="5.5703125" style="2"/>
    <col min="157" max="157" width="11.42578125" style="2" customWidth="1"/>
    <col min="158" max="162" width="5.5703125" style="2"/>
    <col min="163" max="163" width="11.42578125" style="2" customWidth="1"/>
    <col min="164" max="182" width="5.5703125" style="2"/>
    <col min="183" max="183" width="11.42578125" style="2" customWidth="1"/>
    <col min="184"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3" customFormat="1" ht="13.5" customHeight="1">
      <c r="A1" s="8" t="s">
        <v>19</v>
      </c>
      <c r="B1" s="8"/>
      <c r="C1" s="9">
        <v>33566</v>
      </c>
      <c r="D1" s="10"/>
      <c r="E1" s="10"/>
      <c r="F1" s="10"/>
      <c r="G1" s="10"/>
      <c r="H1" s="10"/>
      <c r="I1" s="10"/>
      <c r="J1" s="10" t="s">
        <v>118</v>
      </c>
      <c r="K1" s="11"/>
      <c r="L1" s="10"/>
      <c r="M1" s="10"/>
      <c r="N1" s="10"/>
      <c r="O1" s="10"/>
      <c r="P1" s="12"/>
      <c r="Q1" s="10"/>
      <c r="R1" s="10"/>
      <c r="S1" s="10"/>
      <c r="T1" s="10"/>
      <c r="U1" s="10" t="s">
        <v>118</v>
      </c>
      <c r="V1" s="10"/>
      <c r="W1" s="9">
        <v>34840</v>
      </c>
      <c r="X1" s="10"/>
      <c r="Y1" s="10"/>
      <c r="Z1" s="10"/>
      <c r="AA1" s="10"/>
      <c r="AB1" s="10"/>
      <c r="AC1" s="10"/>
      <c r="AD1" s="10" t="s">
        <v>118</v>
      </c>
      <c r="AE1" s="11"/>
      <c r="AF1" s="10"/>
      <c r="AG1" s="10"/>
      <c r="AH1" s="10"/>
      <c r="AI1" s="10"/>
      <c r="AJ1" s="12"/>
      <c r="AK1" s="10"/>
      <c r="AL1" s="10"/>
      <c r="AM1" s="10"/>
      <c r="AN1" s="10"/>
      <c r="AO1" s="10" t="s">
        <v>118</v>
      </c>
      <c r="AP1" s="10"/>
      <c r="AQ1" s="59">
        <v>36324</v>
      </c>
      <c r="AR1" s="10"/>
      <c r="AS1" s="10"/>
      <c r="AT1" s="10"/>
      <c r="AU1" s="10"/>
      <c r="AV1" s="10"/>
      <c r="AW1" s="10"/>
      <c r="AX1" s="10" t="s">
        <v>118</v>
      </c>
      <c r="AY1" s="11"/>
      <c r="AZ1" s="10"/>
      <c r="BA1" s="10"/>
      <c r="BB1" s="10"/>
      <c r="BC1" s="10"/>
      <c r="BD1" s="12"/>
      <c r="BE1" s="10"/>
      <c r="BF1" s="10"/>
      <c r="BG1" s="10"/>
      <c r="BH1" s="10"/>
      <c r="BI1" s="10" t="s">
        <v>118</v>
      </c>
      <c r="BJ1" s="10"/>
      <c r="BK1" s="9">
        <v>37771</v>
      </c>
      <c r="BL1" s="10"/>
      <c r="BM1" s="10"/>
      <c r="BN1" s="10"/>
      <c r="BO1" s="10"/>
      <c r="BP1" s="10"/>
      <c r="BQ1" s="10"/>
      <c r="BR1" s="10" t="s">
        <v>118</v>
      </c>
      <c r="BS1" s="11"/>
      <c r="BT1" s="10"/>
      <c r="BU1" s="10"/>
      <c r="BV1" s="10"/>
      <c r="BW1" s="10"/>
      <c r="BX1" s="12"/>
      <c r="BY1" s="10"/>
      <c r="BZ1" s="10"/>
      <c r="CA1" s="10"/>
      <c r="CB1" s="10"/>
      <c r="CC1" s="10" t="s">
        <v>118</v>
      </c>
      <c r="CD1" s="10"/>
      <c r="CE1" s="9">
        <v>39243</v>
      </c>
      <c r="CF1" s="10"/>
      <c r="CG1" s="10"/>
      <c r="CH1" s="10"/>
      <c r="CI1" s="10"/>
      <c r="CJ1" s="10"/>
      <c r="CK1" s="10"/>
      <c r="CL1" s="10" t="s">
        <v>118</v>
      </c>
      <c r="CM1" s="11"/>
      <c r="CN1" s="10"/>
      <c r="CO1" s="10"/>
      <c r="CP1" s="10"/>
      <c r="CQ1" s="10"/>
      <c r="CR1" s="12"/>
      <c r="CS1" s="10"/>
      <c r="CT1" s="10"/>
      <c r="CU1" s="10"/>
      <c r="CV1" s="10"/>
      <c r="CW1" s="10" t="s">
        <v>118</v>
      </c>
      <c r="CX1" s="10"/>
      <c r="CY1" s="9">
        <v>40342</v>
      </c>
      <c r="CZ1" s="10"/>
      <c r="DA1" s="10"/>
      <c r="DB1" s="10"/>
      <c r="DC1" s="10"/>
      <c r="DD1" s="10"/>
      <c r="DE1" s="10"/>
      <c r="DF1" s="10" t="s">
        <v>118</v>
      </c>
      <c r="DG1" s="11"/>
      <c r="DH1" s="10"/>
      <c r="DI1" s="10"/>
      <c r="DJ1" s="10"/>
      <c r="DK1" s="10"/>
      <c r="DL1" s="12"/>
      <c r="DM1" s="10"/>
      <c r="DN1" s="10"/>
      <c r="DO1" s="10"/>
      <c r="DP1" s="10"/>
      <c r="DQ1" s="10" t="s">
        <v>118</v>
      </c>
      <c r="DR1" s="10"/>
      <c r="DS1" s="9"/>
      <c r="DT1" s="10"/>
      <c r="DU1" s="10"/>
      <c r="DV1" s="10"/>
      <c r="DW1" s="10"/>
      <c r="DX1" s="10"/>
      <c r="DY1" s="10"/>
      <c r="DZ1" s="10" t="s">
        <v>118</v>
      </c>
      <c r="EA1" s="11"/>
      <c r="EB1" s="10"/>
      <c r="EC1" s="10"/>
      <c r="ED1" s="10"/>
      <c r="EE1" s="10"/>
      <c r="EF1" s="12"/>
      <c r="EG1" s="10"/>
      <c r="EH1" s="10"/>
      <c r="EI1" s="10"/>
      <c r="EJ1" s="10"/>
      <c r="EK1" s="10" t="s">
        <v>118</v>
      </c>
      <c r="EL1" s="10"/>
      <c r="EM1" s="9"/>
      <c r="EN1" s="10"/>
      <c r="EO1" s="10"/>
      <c r="EP1" s="10"/>
      <c r="EQ1" s="10"/>
      <c r="ER1" s="10"/>
      <c r="ES1" s="10"/>
      <c r="ET1" s="10" t="s">
        <v>118</v>
      </c>
      <c r="EU1" s="11"/>
      <c r="EV1" s="10"/>
      <c r="EW1" s="10"/>
      <c r="EX1" s="10"/>
      <c r="EY1" s="10"/>
      <c r="EZ1" s="12"/>
      <c r="FA1" s="10"/>
      <c r="FB1" s="10"/>
      <c r="FC1" s="10"/>
      <c r="FD1" s="10"/>
      <c r="FE1" s="10" t="s">
        <v>118</v>
      </c>
      <c r="FF1" s="10"/>
      <c r="FG1" s="9"/>
      <c r="FH1" s="10"/>
      <c r="FI1" s="10"/>
      <c r="FJ1" s="10"/>
      <c r="FK1" s="10"/>
      <c r="FL1" s="10"/>
      <c r="FM1" s="10"/>
      <c r="FN1" s="10" t="s">
        <v>118</v>
      </c>
      <c r="FO1" s="11"/>
      <c r="FP1" s="10"/>
      <c r="FQ1" s="10"/>
      <c r="FR1" s="10"/>
      <c r="FS1" s="10"/>
      <c r="FT1" s="12"/>
      <c r="FU1" s="10"/>
      <c r="FV1" s="10"/>
      <c r="FW1" s="10"/>
      <c r="FX1" s="10"/>
      <c r="FY1" s="10" t="s">
        <v>118</v>
      </c>
      <c r="FZ1" s="10"/>
      <c r="GA1" s="9"/>
      <c r="GB1" s="10"/>
      <c r="GC1" s="10"/>
      <c r="GD1" s="10"/>
      <c r="GE1" s="10"/>
      <c r="GF1" s="10"/>
      <c r="GG1" s="10"/>
      <c r="GH1" s="10" t="s">
        <v>118</v>
      </c>
      <c r="GI1" s="11"/>
      <c r="GJ1" s="10"/>
      <c r="GK1" s="10"/>
      <c r="GL1" s="10"/>
      <c r="GM1" s="10"/>
      <c r="GN1" s="12"/>
      <c r="GO1" s="10"/>
      <c r="GP1" s="10"/>
      <c r="GQ1" s="10"/>
      <c r="GR1" s="10"/>
      <c r="GS1" s="10" t="s">
        <v>118</v>
      </c>
      <c r="GT1" s="10"/>
      <c r="GU1" s="9"/>
      <c r="GV1" s="10"/>
      <c r="GW1" s="10"/>
      <c r="GX1" s="10"/>
      <c r="GY1" s="10"/>
      <c r="GZ1" s="10"/>
      <c r="HA1" s="10"/>
      <c r="HB1" s="10" t="s">
        <v>118</v>
      </c>
      <c r="HC1" s="11"/>
      <c r="HD1" s="10"/>
      <c r="HE1" s="10"/>
      <c r="HF1" s="10"/>
      <c r="HG1" s="10"/>
      <c r="HH1" s="12"/>
      <c r="HI1" s="10"/>
      <c r="HJ1" s="10"/>
      <c r="HK1" s="10"/>
      <c r="HL1" s="10"/>
      <c r="HM1" s="10" t="s">
        <v>118</v>
      </c>
      <c r="HN1" s="10"/>
      <c r="HO1" s="9"/>
      <c r="HP1" s="10"/>
      <c r="HQ1" s="10"/>
      <c r="HR1" s="10"/>
      <c r="HS1" s="10"/>
      <c r="HT1" s="10"/>
      <c r="HU1" s="10"/>
      <c r="HV1" s="10" t="s">
        <v>118</v>
      </c>
      <c r="HW1" s="11"/>
      <c r="HX1" s="10"/>
      <c r="HY1" s="10"/>
      <c r="HZ1" s="10"/>
      <c r="IA1" s="10"/>
      <c r="IB1" s="12"/>
      <c r="IC1" s="10"/>
      <c r="ID1" s="10"/>
      <c r="IE1" s="10"/>
      <c r="IF1" s="10"/>
      <c r="IG1" s="10" t="s">
        <v>118</v>
      </c>
      <c r="IH1" s="10"/>
      <c r="II1" s="9"/>
      <c r="IJ1" s="10"/>
      <c r="IK1" s="10"/>
      <c r="IL1" s="10"/>
      <c r="IM1" s="10"/>
      <c r="IN1" s="10"/>
      <c r="IO1" s="10"/>
      <c r="IP1" s="10" t="s">
        <v>118</v>
      </c>
      <c r="IQ1" s="11"/>
      <c r="IR1" s="10"/>
      <c r="IS1" s="10"/>
      <c r="IT1" s="10"/>
      <c r="IU1" s="10"/>
      <c r="IV1" s="12"/>
      <c r="IW1" s="10"/>
      <c r="IX1" s="10"/>
      <c r="IY1" s="10"/>
      <c r="IZ1" s="10"/>
      <c r="JA1" s="10" t="s">
        <v>118</v>
      </c>
      <c r="JB1" s="10"/>
    </row>
    <row r="2" spans="1:262" s="13" customFormat="1" ht="13.5" customHeight="1">
      <c r="A2" s="8" t="s">
        <v>129</v>
      </c>
      <c r="B2" s="8"/>
      <c r="C2" s="9">
        <v>33566</v>
      </c>
      <c r="D2" s="10"/>
      <c r="E2" s="10"/>
      <c r="F2" s="10"/>
      <c r="G2" s="10"/>
      <c r="H2" s="10"/>
      <c r="I2" s="10"/>
      <c r="J2" s="10"/>
      <c r="K2" s="11"/>
      <c r="L2" s="10"/>
      <c r="M2" s="10"/>
      <c r="N2" s="10"/>
      <c r="O2" s="10"/>
      <c r="P2" s="12"/>
      <c r="Q2" s="10"/>
      <c r="R2" s="10"/>
      <c r="S2" s="10"/>
      <c r="T2" s="10"/>
      <c r="U2" s="10"/>
      <c r="V2" s="10"/>
      <c r="W2" s="9">
        <v>34840</v>
      </c>
      <c r="X2" s="10"/>
      <c r="Y2" s="10"/>
      <c r="Z2" s="10"/>
      <c r="AA2" s="10"/>
      <c r="AB2" s="10"/>
      <c r="AC2" s="10"/>
      <c r="AD2" s="10"/>
      <c r="AE2" s="11"/>
      <c r="AF2" s="10"/>
      <c r="AG2" s="10"/>
      <c r="AH2" s="10"/>
      <c r="AI2" s="10"/>
      <c r="AJ2" s="12"/>
      <c r="AK2" s="10"/>
      <c r="AL2" s="10"/>
      <c r="AM2" s="10"/>
      <c r="AN2" s="10"/>
      <c r="AO2" s="10"/>
      <c r="AP2" s="10"/>
      <c r="AQ2" s="59">
        <v>36324</v>
      </c>
      <c r="AR2" s="10"/>
      <c r="AS2" s="10"/>
      <c r="AT2" s="10"/>
      <c r="AU2" s="10"/>
      <c r="AV2" s="10"/>
      <c r="AW2" s="10"/>
      <c r="AX2" s="10"/>
      <c r="AY2" s="11"/>
      <c r="AZ2" s="10"/>
      <c r="BA2" s="10"/>
      <c r="BB2" s="10"/>
      <c r="BC2" s="10"/>
      <c r="BD2" s="12"/>
      <c r="BE2" s="10"/>
      <c r="BF2" s="10"/>
      <c r="BG2" s="10"/>
      <c r="BH2" s="10"/>
      <c r="BI2" s="10"/>
      <c r="BJ2" s="10"/>
      <c r="BK2" s="9">
        <v>37771</v>
      </c>
      <c r="BL2" s="10"/>
      <c r="BM2" s="10"/>
      <c r="BN2" s="10"/>
      <c r="BO2" s="10"/>
      <c r="BP2" s="10"/>
      <c r="BQ2" s="10"/>
      <c r="BR2" s="10"/>
      <c r="BS2" s="11"/>
      <c r="BT2" s="10"/>
      <c r="BU2" s="10"/>
      <c r="BV2" s="10"/>
      <c r="BW2" s="10"/>
      <c r="BX2" s="12"/>
      <c r="BY2" s="10"/>
      <c r="BZ2" s="10"/>
      <c r="CA2" s="10"/>
      <c r="CB2" s="10"/>
      <c r="CC2" s="10"/>
      <c r="CD2" s="10"/>
      <c r="CE2" s="9">
        <v>39243</v>
      </c>
      <c r="CF2" s="10"/>
      <c r="CG2" s="10"/>
      <c r="CH2" s="10"/>
      <c r="CI2" s="10"/>
      <c r="CJ2" s="10"/>
      <c r="CK2" s="10"/>
      <c r="CL2" s="10"/>
      <c r="CM2" s="11"/>
      <c r="CN2" s="10"/>
      <c r="CO2" s="10"/>
      <c r="CP2" s="10"/>
      <c r="CQ2" s="10"/>
      <c r="CR2" s="12"/>
      <c r="CS2" s="10"/>
      <c r="CT2" s="10"/>
      <c r="CU2" s="10"/>
      <c r="CV2" s="10"/>
      <c r="CW2" s="10"/>
      <c r="CX2" s="10"/>
      <c r="CY2" s="9">
        <v>40342</v>
      </c>
      <c r="CZ2" s="10"/>
      <c r="DA2" s="10"/>
      <c r="DB2" s="10"/>
      <c r="DC2" s="10"/>
      <c r="DD2" s="10"/>
      <c r="DE2" s="10"/>
      <c r="DF2" s="10"/>
      <c r="DG2" s="11"/>
      <c r="DH2" s="10"/>
      <c r="DI2" s="10"/>
      <c r="DJ2" s="10"/>
      <c r="DK2" s="10"/>
      <c r="DL2" s="12"/>
      <c r="DM2" s="10"/>
      <c r="DN2" s="10"/>
      <c r="DO2" s="10"/>
      <c r="DP2" s="10"/>
      <c r="DQ2" s="10"/>
      <c r="DR2" s="10"/>
      <c r="DS2" s="9"/>
      <c r="DT2" s="10"/>
      <c r="DU2" s="10"/>
      <c r="DV2" s="10"/>
      <c r="DW2" s="10"/>
      <c r="DX2" s="10"/>
      <c r="DY2" s="10"/>
      <c r="DZ2" s="10"/>
      <c r="EA2" s="11"/>
      <c r="EB2" s="10"/>
      <c r="EC2" s="10"/>
      <c r="ED2" s="10"/>
      <c r="EE2" s="10"/>
      <c r="EF2" s="12"/>
      <c r="EG2" s="10"/>
      <c r="EH2" s="10"/>
      <c r="EI2" s="10"/>
      <c r="EJ2" s="10"/>
      <c r="EK2" s="10"/>
      <c r="EL2" s="10"/>
      <c r="EM2" s="9"/>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c r="A3" s="14" t="s">
        <v>21</v>
      </c>
      <c r="B3" s="14"/>
      <c r="C3" s="15">
        <v>106</v>
      </c>
      <c r="D3" s="16"/>
      <c r="E3" s="16"/>
      <c r="F3" s="16"/>
      <c r="G3" s="16"/>
      <c r="H3" s="16"/>
      <c r="I3" s="16"/>
      <c r="J3" s="16"/>
      <c r="K3" s="17"/>
      <c r="L3" s="16"/>
      <c r="M3" s="16"/>
      <c r="N3" s="16"/>
      <c r="O3" s="16"/>
      <c r="P3" s="18"/>
      <c r="Q3" s="16"/>
      <c r="R3" s="16"/>
      <c r="S3" s="16"/>
      <c r="T3" s="16"/>
      <c r="U3" s="16"/>
      <c r="V3" s="16"/>
      <c r="W3" s="15">
        <v>40</v>
      </c>
      <c r="X3" s="16"/>
      <c r="Y3" s="16"/>
      <c r="Z3" s="16"/>
      <c r="AA3" s="16"/>
      <c r="AB3" s="16"/>
      <c r="AC3" s="16"/>
      <c r="AD3" s="16"/>
      <c r="AE3" s="17"/>
      <c r="AF3" s="16"/>
      <c r="AG3" s="16"/>
      <c r="AH3" s="16"/>
      <c r="AI3" s="16"/>
      <c r="AJ3" s="18"/>
      <c r="AK3" s="16"/>
      <c r="AL3" s="16"/>
      <c r="AM3" s="16"/>
      <c r="AN3" s="16"/>
      <c r="AO3" s="16"/>
      <c r="AP3" s="16"/>
      <c r="AQ3" s="15">
        <v>40</v>
      </c>
      <c r="AR3" s="16"/>
      <c r="AS3" s="16"/>
      <c r="AT3" s="16"/>
      <c r="AU3" s="16"/>
      <c r="AV3" s="16"/>
      <c r="AW3" s="16"/>
      <c r="AX3" s="16"/>
      <c r="AY3" s="17"/>
      <c r="AZ3" s="16"/>
      <c r="BA3" s="16"/>
      <c r="BB3" s="16"/>
      <c r="BC3" s="16"/>
      <c r="BD3" s="18"/>
      <c r="BE3" s="16"/>
      <c r="BF3" s="16"/>
      <c r="BG3" s="16"/>
      <c r="BH3" s="16"/>
      <c r="BI3" s="16"/>
      <c r="BJ3" s="16"/>
      <c r="BK3" s="15">
        <v>40</v>
      </c>
      <c r="BL3" s="16"/>
      <c r="BM3" s="16"/>
      <c r="BN3" s="16"/>
      <c r="BO3" s="16"/>
      <c r="BP3" s="16"/>
      <c r="BQ3" s="16"/>
      <c r="BR3" s="16"/>
      <c r="BS3" s="17"/>
      <c r="BT3" s="16"/>
      <c r="BU3" s="16"/>
      <c r="BV3" s="16"/>
      <c r="BW3" s="16"/>
      <c r="BX3" s="18"/>
      <c r="BY3" s="16"/>
      <c r="BZ3" s="16"/>
      <c r="CA3" s="16"/>
      <c r="CB3" s="16"/>
      <c r="CC3" s="16"/>
      <c r="CD3" s="16"/>
      <c r="CE3" s="15">
        <v>40</v>
      </c>
      <c r="CF3" s="16"/>
      <c r="CG3" s="16"/>
      <c r="CH3" s="16"/>
      <c r="CI3" s="16"/>
      <c r="CJ3" s="16"/>
      <c r="CK3" s="16"/>
      <c r="CL3" s="16"/>
      <c r="CM3" s="17"/>
      <c r="CN3" s="16"/>
      <c r="CO3" s="16"/>
      <c r="CP3" s="16"/>
      <c r="CQ3" s="16"/>
      <c r="CR3" s="18"/>
      <c r="CS3" s="16"/>
      <c r="CT3" s="16"/>
      <c r="CU3" s="16"/>
      <c r="CV3" s="16"/>
      <c r="CW3" s="16"/>
      <c r="CX3" s="16"/>
      <c r="CY3" s="15">
        <v>40</v>
      </c>
      <c r="CZ3" s="16"/>
      <c r="DA3" s="16"/>
      <c r="DB3" s="16"/>
      <c r="DC3" s="16"/>
      <c r="DD3" s="16"/>
      <c r="DE3" s="16"/>
      <c r="DF3" s="16"/>
      <c r="DG3" s="17"/>
      <c r="DH3" s="16"/>
      <c r="DI3" s="16"/>
      <c r="DJ3" s="16"/>
      <c r="DK3" s="16"/>
      <c r="DL3" s="18"/>
      <c r="DM3" s="16"/>
      <c r="DN3" s="16"/>
      <c r="DO3" s="16"/>
      <c r="DP3" s="16"/>
      <c r="DQ3" s="16"/>
      <c r="DR3" s="16"/>
      <c r="DS3" s="15"/>
      <c r="DT3" s="16"/>
      <c r="DU3" s="16"/>
      <c r="DV3" s="16"/>
      <c r="DW3" s="16"/>
      <c r="DX3" s="16"/>
      <c r="DY3" s="16"/>
      <c r="DZ3" s="16"/>
      <c r="EA3" s="17"/>
      <c r="EB3" s="16"/>
      <c r="EC3" s="16"/>
      <c r="ED3" s="16"/>
      <c r="EE3" s="16"/>
      <c r="EF3" s="18"/>
      <c r="EG3" s="16"/>
      <c r="EH3" s="16"/>
      <c r="EI3" s="16"/>
      <c r="EJ3" s="16"/>
      <c r="EK3" s="16"/>
      <c r="EL3" s="16"/>
      <c r="EM3" s="15"/>
      <c r="EN3" s="16"/>
      <c r="EO3" s="16"/>
      <c r="EP3" s="16"/>
      <c r="EQ3" s="16"/>
      <c r="ER3" s="16"/>
      <c r="ES3" s="16"/>
      <c r="ET3" s="16"/>
      <c r="EU3" s="17"/>
      <c r="EV3" s="16"/>
      <c r="EW3" s="16"/>
      <c r="EX3" s="16"/>
      <c r="EY3" s="16"/>
      <c r="EZ3" s="18"/>
      <c r="FA3" s="16"/>
      <c r="FB3" s="16"/>
      <c r="FC3" s="16"/>
      <c r="FD3" s="16"/>
      <c r="FE3" s="16"/>
      <c r="FF3" s="16"/>
      <c r="FG3" s="15"/>
      <c r="FH3" s="16"/>
      <c r="FI3" s="16"/>
      <c r="FJ3" s="16"/>
      <c r="FK3" s="16"/>
      <c r="FL3" s="16"/>
      <c r="FM3" s="16"/>
      <c r="FN3" s="16"/>
      <c r="FO3" s="17"/>
      <c r="FP3" s="16"/>
      <c r="FQ3" s="16"/>
      <c r="FR3" s="16"/>
      <c r="FS3" s="16"/>
      <c r="FT3" s="18"/>
      <c r="FU3" s="16"/>
      <c r="FV3" s="16"/>
      <c r="FW3" s="16"/>
      <c r="FX3" s="16"/>
      <c r="FY3" s="16"/>
      <c r="FZ3" s="16"/>
      <c r="GA3" s="15"/>
      <c r="GB3" s="16"/>
      <c r="GC3" s="16"/>
      <c r="GD3" s="16"/>
      <c r="GE3" s="16"/>
      <c r="GF3" s="16"/>
      <c r="GG3" s="16"/>
      <c r="GH3" s="16"/>
      <c r="GI3" s="17"/>
      <c r="GJ3" s="16"/>
      <c r="GK3" s="16"/>
      <c r="GL3" s="16"/>
      <c r="GM3" s="16"/>
      <c r="GN3" s="18"/>
      <c r="GO3" s="16"/>
      <c r="GP3" s="16"/>
      <c r="GQ3" s="16"/>
      <c r="GR3" s="16"/>
      <c r="GS3" s="16"/>
      <c r="GT3" s="16"/>
      <c r="GU3" s="15"/>
      <c r="GV3" s="16"/>
      <c r="GW3" s="16"/>
      <c r="GX3" s="16"/>
      <c r="GY3" s="16"/>
      <c r="GZ3" s="16"/>
      <c r="HA3" s="16"/>
      <c r="HB3" s="16"/>
      <c r="HC3" s="17"/>
      <c r="HD3" s="16"/>
      <c r="HE3" s="16"/>
      <c r="HF3" s="16"/>
      <c r="HG3" s="16"/>
      <c r="HH3" s="18"/>
      <c r="HI3" s="16"/>
      <c r="HJ3" s="16"/>
      <c r="HK3" s="16"/>
      <c r="HL3" s="16"/>
      <c r="HM3" s="16"/>
      <c r="HN3" s="16"/>
      <c r="HO3" s="15"/>
      <c r="HP3" s="16"/>
      <c r="HQ3" s="16"/>
      <c r="HR3" s="16"/>
      <c r="HS3" s="16"/>
      <c r="HT3" s="16"/>
      <c r="HU3" s="16"/>
      <c r="HV3" s="16"/>
      <c r="HW3" s="17"/>
      <c r="HX3" s="16"/>
      <c r="HY3" s="16"/>
      <c r="HZ3" s="16"/>
      <c r="IA3" s="16"/>
      <c r="IB3" s="18"/>
      <c r="IC3" s="16"/>
      <c r="ID3" s="16"/>
      <c r="IE3" s="16"/>
      <c r="IF3" s="16"/>
      <c r="IG3" s="16"/>
      <c r="IH3" s="16"/>
      <c r="II3" s="15"/>
      <c r="IJ3" s="16"/>
      <c r="IK3" s="16"/>
      <c r="IL3" s="16"/>
      <c r="IM3" s="16"/>
      <c r="IN3" s="16"/>
      <c r="IO3" s="16"/>
      <c r="IP3" s="16"/>
      <c r="IQ3" s="17"/>
      <c r="IR3" s="16"/>
      <c r="IS3" s="16"/>
      <c r="IT3" s="16"/>
      <c r="IU3" s="16"/>
      <c r="IV3" s="18"/>
      <c r="IW3" s="16"/>
      <c r="IX3" s="16"/>
      <c r="IY3" s="16"/>
      <c r="IZ3" s="16"/>
      <c r="JA3" s="16"/>
      <c r="JB3" s="16"/>
    </row>
    <row r="4" spans="1:262" s="25" customFormat="1" ht="13.5" customHeight="1">
      <c r="A4" s="19" t="s">
        <v>22</v>
      </c>
      <c r="B4" s="20"/>
      <c r="C4" s="21">
        <v>7144888</v>
      </c>
      <c r="D4" s="22"/>
      <c r="E4" s="22"/>
      <c r="F4" s="22"/>
      <c r="G4" s="22"/>
      <c r="H4" s="22"/>
      <c r="I4" s="22"/>
      <c r="J4" s="22"/>
      <c r="K4" s="23"/>
      <c r="L4" s="22"/>
      <c r="M4" s="22"/>
      <c r="N4" s="22"/>
      <c r="O4" s="22"/>
      <c r="P4" s="24"/>
      <c r="Q4" s="22"/>
      <c r="R4" s="22"/>
      <c r="S4" s="22"/>
      <c r="T4" s="22"/>
      <c r="U4" s="22"/>
      <c r="V4" s="22"/>
      <c r="W4" s="21">
        <v>7199440</v>
      </c>
      <c r="X4" s="22"/>
      <c r="Y4" s="22"/>
      <c r="Z4" s="22"/>
      <c r="AA4" s="22"/>
      <c r="AB4" s="22"/>
      <c r="AC4" s="22"/>
      <c r="AD4" s="22"/>
      <c r="AE4" s="23"/>
      <c r="AF4" s="22"/>
      <c r="AG4" s="22"/>
      <c r="AH4" s="22"/>
      <c r="AI4" s="22"/>
      <c r="AJ4" s="24"/>
      <c r="AK4" s="22"/>
      <c r="AL4" s="22"/>
      <c r="AM4" s="22"/>
      <c r="AN4" s="22"/>
      <c r="AO4" s="22"/>
      <c r="AP4" s="22"/>
      <c r="AQ4" s="21">
        <v>7305231</v>
      </c>
      <c r="AR4" s="22"/>
      <c r="AS4" s="22"/>
      <c r="AT4" s="22"/>
      <c r="AU4" s="22"/>
      <c r="AV4" s="22"/>
      <c r="AW4" s="22"/>
      <c r="AX4" s="22"/>
      <c r="AY4" s="23"/>
      <c r="AZ4" s="22"/>
      <c r="BA4" s="22"/>
      <c r="BB4" s="22"/>
      <c r="BC4" s="22"/>
      <c r="BD4" s="24"/>
      <c r="BE4" s="22"/>
      <c r="BF4" s="22"/>
      <c r="BG4" s="22"/>
      <c r="BH4" s="22"/>
      <c r="BI4" s="22"/>
      <c r="BJ4" s="22"/>
      <c r="BK4" s="21">
        <v>7570637</v>
      </c>
      <c r="BL4" s="22"/>
      <c r="BM4" s="22"/>
      <c r="BN4" s="22"/>
      <c r="BO4" s="22"/>
      <c r="BP4" s="22"/>
      <c r="BQ4" s="22"/>
      <c r="BR4" s="22"/>
      <c r="BS4" s="23"/>
      <c r="BT4" s="22"/>
      <c r="BU4" s="22"/>
      <c r="BV4" s="22"/>
      <c r="BW4" s="22"/>
      <c r="BX4" s="24"/>
      <c r="BY4" s="22"/>
      <c r="BZ4" s="22"/>
      <c r="CA4" s="22"/>
      <c r="CB4" s="22"/>
      <c r="CC4" s="22"/>
      <c r="CD4" s="22"/>
      <c r="CE4" s="21">
        <v>7720796</v>
      </c>
      <c r="CF4" s="22"/>
      <c r="CG4" s="22"/>
      <c r="CH4" s="22"/>
      <c r="CI4" s="22"/>
      <c r="CJ4" s="22"/>
      <c r="CK4" s="22"/>
      <c r="CL4" s="22"/>
      <c r="CM4" s="23"/>
      <c r="CN4" s="22"/>
      <c r="CO4" s="22"/>
      <c r="CP4" s="22"/>
      <c r="CQ4" s="22"/>
      <c r="CR4" s="24"/>
      <c r="CS4" s="22"/>
      <c r="CT4" s="22"/>
      <c r="CU4" s="22"/>
      <c r="CV4" s="22"/>
      <c r="CW4" s="22"/>
      <c r="CX4" s="22"/>
      <c r="CY4" s="21">
        <v>7767552</v>
      </c>
      <c r="CZ4" s="22"/>
      <c r="DA4" s="22"/>
      <c r="DB4" s="22"/>
      <c r="DC4" s="22"/>
      <c r="DD4" s="22"/>
      <c r="DE4" s="22"/>
      <c r="DF4" s="22"/>
      <c r="DG4" s="23"/>
      <c r="DH4" s="22"/>
      <c r="DI4" s="22"/>
      <c r="DJ4" s="22"/>
      <c r="DK4" s="22"/>
      <c r="DL4" s="24"/>
      <c r="DM4" s="22"/>
      <c r="DN4" s="22"/>
      <c r="DO4" s="22"/>
      <c r="DP4" s="22"/>
      <c r="DQ4" s="22"/>
      <c r="DR4" s="22"/>
      <c r="DS4" s="21"/>
      <c r="DT4" s="22"/>
      <c r="DU4" s="22"/>
      <c r="DV4" s="22"/>
      <c r="DW4" s="22"/>
      <c r="DX4" s="22"/>
      <c r="DY4" s="22"/>
      <c r="DZ4" s="22"/>
      <c r="EA4" s="23"/>
      <c r="EB4" s="22"/>
      <c r="EC4" s="22"/>
      <c r="ED4" s="22"/>
      <c r="EE4" s="22"/>
      <c r="EF4" s="24"/>
      <c r="EG4" s="22"/>
      <c r="EH4" s="22"/>
      <c r="EI4" s="22"/>
      <c r="EJ4" s="22"/>
      <c r="EK4" s="22"/>
      <c r="EL4" s="22"/>
      <c r="EM4" s="21"/>
      <c r="EN4" s="22"/>
      <c r="EO4" s="22"/>
      <c r="EP4" s="22"/>
      <c r="EQ4" s="22"/>
      <c r="ER4" s="22"/>
      <c r="ES4" s="22"/>
      <c r="ET4" s="22"/>
      <c r="EU4" s="23"/>
      <c r="EV4" s="22"/>
      <c r="EW4" s="22"/>
      <c r="EX4" s="22"/>
      <c r="EY4" s="22"/>
      <c r="EZ4" s="24"/>
      <c r="FA4" s="22"/>
      <c r="FB4" s="22"/>
      <c r="FC4" s="22"/>
      <c r="FD4" s="22"/>
      <c r="FE4" s="22"/>
      <c r="FF4" s="22"/>
      <c r="FG4" s="21"/>
      <c r="FH4" s="22"/>
      <c r="FI4" s="22"/>
      <c r="FJ4" s="22"/>
      <c r="FK4" s="22"/>
      <c r="FL4" s="22"/>
      <c r="FM4" s="22"/>
      <c r="FN4" s="22"/>
      <c r="FO4" s="23"/>
      <c r="FP4" s="22"/>
      <c r="FQ4" s="22"/>
      <c r="FR4" s="22"/>
      <c r="FS4" s="22"/>
      <c r="FT4" s="24"/>
      <c r="FU4" s="22"/>
      <c r="FV4" s="22"/>
      <c r="FW4" s="22"/>
      <c r="FX4" s="22"/>
      <c r="FY4" s="22"/>
      <c r="FZ4" s="22"/>
      <c r="GA4" s="21"/>
      <c r="GB4" s="22"/>
      <c r="GC4" s="22"/>
      <c r="GD4" s="22"/>
      <c r="GE4" s="22"/>
      <c r="GF4" s="22"/>
      <c r="GG4" s="22"/>
      <c r="GH4" s="22"/>
      <c r="GI4" s="23"/>
      <c r="GJ4" s="22"/>
      <c r="GK4" s="22"/>
      <c r="GL4" s="22"/>
      <c r="GM4" s="22"/>
      <c r="GN4" s="24"/>
      <c r="GO4" s="22"/>
      <c r="GP4" s="22"/>
      <c r="GQ4" s="22"/>
      <c r="GR4" s="22"/>
      <c r="GS4" s="22"/>
      <c r="GT4" s="22"/>
      <c r="GU4" s="21"/>
      <c r="GV4" s="22"/>
      <c r="GW4" s="22"/>
      <c r="GX4" s="22"/>
      <c r="GY4" s="22"/>
      <c r="GZ4" s="22"/>
      <c r="HA4" s="22"/>
      <c r="HB4" s="22"/>
      <c r="HC4" s="23"/>
      <c r="HD4" s="22"/>
      <c r="HE4" s="22"/>
      <c r="HF4" s="22"/>
      <c r="HG4" s="22"/>
      <c r="HH4" s="24"/>
      <c r="HI4" s="22"/>
      <c r="HJ4" s="22"/>
      <c r="HK4" s="22"/>
      <c r="HL4" s="22"/>
      <c r="HM4" s="22"/>
      <c r="HN4" s="22"/>
      <c r="HO4" s="21"/>
      <c r="HP4" s="22"/>
      <c r="HQ4" s="22"/>
      <c r="HR4" s="22"/>
      <c r="HS4" s="22"/>
      <c r="HT4" s="22"/>
      <c r="HU4" s="22"/>
      <c r="HV4" s="22"/>
      <c r="HW4" s="23"/>
      <c r="HX4" s="22"/>
      <c r="HY4" s="22"/>
      <c r="HZ4" s="22"/>
      <c r="IA4" s="22"/>
      <c r="IB4" s="24"/>
      <c r="IC4" s="22"/>
      <c r="ID4" s="22"/>
      <c r="IE4" s="22"/>
      <c r="IF4" s="22"/>
      <c r="IG4" s="22"/>
      <c r="IH4" s="22"/>
      <c r="II4" s="21"/>
      <c r="IJ4" s="22"/>
      <c r="IK4" s="22"/>
      <c r="IL4" s="22"/>
      <c r="IM4" s="22"/>
      <c r="IN4" s="22"/>
      <c r="IO4" s="22"/>
      <c r="IP4" s="22"/>
      <c r="IQ4" s="23"/>
      <c r="IR4" s="22"/>
      <c r="IS4" s="22"/>
      <c r="IT4" s="22"/>
      <c r="IU4" s="22"/>
      <c r="IV4" s="24"/>
      <c r="IW4" s="22"/>
      <c r="IX4" s="22"/>
      <c r="IY4" s="22"/>
      <c r="IZ4" s="22"/>
      <c r="JA4" s="22"/>
      <c r="JB4" s="22"/>
    </row>
    <row r="5" spans="1:262" s="25" customFormat="1" ht="13.5" customHeight="1">
      <c r="A5" s="19" t="s">
        <v>23</v>
      </c>
      <c r="B5" s="20"/>
      <c r="C5" s="21">
        <v>6623987</v>
      </c>
      <c r="D5" s="22"/>
      <c r="E5" s="22"/>
      <c r="F5" s="22"/>
      <c r="G5" s="22"/>
      <c r="H5" s="22"/>
      <c r="I5" s="22"/>
      <c r="J5" s="22"/>
      <c r="K5" s="23"/>
      <c r="L5" s="22"/>
      <c r="M5" s="22"/>
      <c r="N5" s="22"/>
      <c r="O5" s="22"/>
      <c r="P5" s="24"/>
      <c r="Q5" s="22"/>
      <c r="R5" s="22"/>
      <c r="S5" s="22"/>
      <c r="T5" s="22"/>
      <c r="U5" s="22"/>
      <c r="V5" s="22"/>
      <c r="W5" s="21">
        <v>6562149</v>
      </c>
      <c r="X5" s="22"/>
      <c r="Y5" s="22"/>
      <c r="Z5" s="22"/>
      <c r="AA5" s="22"/>
      <c r="AB5" s="22"/>
      <c r="AC5" s="22"/>
      <c r="AD5" s="22"/>
      <c r="AE5" s="23"/>
      <c r="AF5" s="22"/>
      <c r="AG5" s="22"/>
      <c r="AH5" s="22"/>
      <c r="AI5" s="22"/>
      <c r="AJ5" s="24"/>
      <c r="AK5" s="22"/>
      <c r="AL5" s="22"/>
      <c r="AM5" s="22"/>
      <c r="AN5" s="22"/>
      <c r="AO5" s="22"/>
      <c r="AP5" s="22"/>
      <c r="AQ5" s="21">
        <v>6694995</v>
      </c>
      <c r="AR5" s="22"/>
      <c r="AS5" s="22"/>
      <c r="AT5" s="22"/>
      <c r="AU5" s="22"/>
      <c r="AV5" s="22"/>
      <c r="AW5" s="22"/>
      <c r="AX5" s="22"/>
      <c r="AY5" s="23"/>
      <c r="AZ5" s="22"/>
      <c r="BA5" s="22"/>
      <c r="BB5" s="22"/>
      <c r="BC5" s="22"/>
      <c r="BD5" s="24"/>
      <c r="BE5" s="22"/>
      <c r="BF5" s="22"/>
      <c r="BG5" s="22"/>
      <c r="BH5" s="22"/>
      <c r="BI5" s="22"/>
      <c r="BJ5" s="22"/>
      <c r="BK5" s="21">
        <v>6934605</v>
      </c>
      <c r="BL5" s="22"/>
      <c r="BM5" s="22"/>
      <c r="BN5" s="22"/>
      <c r="BO5" s="22"/>
      <c r="BP5" s="22"/>
      <c r="BQ5" s="22"/>
      <c r="BR5" s="22"/>
      <c r="BS5" s="23"/>
      <c r="BT5" s="22"/>
      <c r="BU5" s="22"/>
      <c r="BV5" s="22"/>
      <c r="BW5" s="22"/>
      <c r="BX5" s="24"/>
      <c r="BY5" s="22"/>
      <c r="BZ5" s="22"/>
      <c r="CA5" s="22"/>
      <c r="CB5" s="22"/>
      <c r="CC5" s="22"/>
      <c r="CD5" s="22"/>
      <c r="CE5" s="21">
        <v>7032384</v>
      </c>
      <c r="CF5" s="22"/>
      <c r="CG5" s="22"/>
      <c r="CH5" s="22"/>
      <c r="CI5" s="22"/>
      <c r="CJ5" s="22"/>
      <c r="CK5" s="22"/>
      <c r="CL5" s="22"/>
      <c r="CM5" s="23"/>
      <c r="CN5" s="22"/>
      <c r="CO5" s="22"/>
      <c r="CP5" s="22"/>
      <c r="CQ5" s="22"/>
      <c r="CR5" s="24"/>
      <c r="CS5" s="22"/>
      <c r="CT5" s="22"/>
      <c r="CU5" s="22"/>
      <c r="CV5" s="22"/>
      <c r="CW5" s="22"/>
      <c r="CX5" s="22"/>
      <c r="CY5" s="21">
        <v>6929478</v>
      </c>
      <c r="CZ5" s="22"/>
      <c r="DA5" s="22"/>
      <c r="DB5" s="22"/>
      <c r="DC5" s="22"/>
      <c r="DD5" s="22"/>
      <c r="DE5" s="22"/>
      <c r="DF5" s="22"/>
      <c r="DG5" s="23"/>
      <c r="DH5" s="22"/>
      <c r="DI5" s="22"/>
      <c r="DJ5" s="22"/>
      <c r="DK5" s="22"/>
      <c r="DL5" s="24"/>
      <c r="DM5" s="22"/>
      <c r="DN5" s="22"/>
      <c r="DO5" s="22"/>
      <c r="DP5" s="22"/>
      <c r="DQ5" s="22"/>
      <c r="DR5" s="22"/>
      <c r="DS5" s="21"/>
      <c r="DT5" s="22"/>
      <c r="DU5" s="22"/>
      <c r="DV5" s="22"/>
      <c r="DW5" s="22"/>
      <c r="DX5" s="22"/>
      <c r="DY5" s="22"/>
      <c r="DZ5" s="22"/>
      <c r="EA5" s="23"/>
      <c r="EB5" s="22"/>
      <c r="EC5" s="22"/>
      <c r="ED5" s="22"/>
      <c r="EE5" s="22"/>
      <c r="EF5" s="24"/>
      <c r="EG5" s="22"/>
      <c r="EH5" s="22"/>
      <c r="EI5" s="22"/>
      <c r="EJ5" s="22"/>
      <c r="EK5" s="22"/>
      <c r="EL5" s="22"/>
      <c r="EM5" s="21"/>
      <c r="EN5" s="22"/>
      <c r="EO5" s="22"/>
      <c r="EP5" s="22"/>
      <c r="EQ5" s="22"/>
      <c r="ER5" s="22"/>
      <c r="ES5" s="22"/>
      <c r="ET5" s="22"/>
      <c r="EU5" s="23"/>
      <c r="EV5" s="22"/>
      <c r="EW5" s="22"/>
      <c r="EX5" s="22"/>
      <c r="EY5" s="22"/>
      <c r="EZ5" s="24"/>
      <c r="FA5" s="22"/>
      <c r="FB5" s="22"/>
      <c r="FC5" s="22"/>
      <c r="FD5" s="22"/>
      <c r="FE5" s="22"/>
      <c r="FF5" s="22"/>
      <c r="FG5" s="21"/>
      <c r="FH5" s="22"/>
      <c r="FI5" s="22"/>
      <c r="FJ5" s="22"/>
      <c r="FK5" s="22"/>
      <c r="FL5" s="22"/>
      <c r="FM5" s="22"/>
      <c r="FN5" s="22"/>
      <c r="FO5" s="23"/>
      <c r="FP5" s="22"/>
      <c r="FQ5" s="22"/>
      <c r="FR5" s="22"/>
      <c r="FS5" s="22"/>
      <c r="FT5" s="24"/>
      <c r="FU5" s="22"/>
      <c r="FV5" s="22"/>
      <c r="FW5" s="22"/>
      <c r="FX5" s="22"/>
      <c r="FY5" s="22"/>
      <c r="FZ5" s="22"/>
      <c r="GA5" s="21"/>
      <c r="GB5" s="22"/>
      <c r="GC5" s="22"/>
      <c r="GD5" s="22"/>
      <c r="GE5" s="22"/>
      <c r="GF5" s="22"/>
      <c r="GG5" s="22"/>
      <c r="GH5" s="22"/>
      <c r="GI5" s="23"/>
      <c r="GJ5" s="22"/>
      <c r="GK5" s="22"/>
      <c r="GL5" s="22"/>
      <c r="GM5" s="22"/>
      <c r="GN5" s="24"/>
      <c r="GO5" s="22"/>
      <c r="GP5" s="22"/>
      <c r="GQ5" s="22"/>
      <c r="GR5" s="22"/>
      <c r="GS5" s="22"/>
      <c r="GT5" s="22"/>
      <c r="GU5" s="21"/>
      <c r="GV5" s="22"/>
      <c r="GW5" s="22"/>
      <c r="GX5" s="22"/>
      <c r="GY5" s="22"/>
      <c r="GZ5" s="22"/>
      <c r="HA5" s="22"/>
      <c r="HB5" s="22"/>
      <c r="HC5" s="23"/>
      <c r="HD5" s="22"/>
      <c r="HE5" s="22"/>
      <c r="HF5" s="22"/>
      <c r="HG5" s="22"/>
      <c r="HH5" s="24"/>
      <c r="HI5" s="22"/>
      <c r="HJ5" s="22"/>
      <c r="HK5" s="22"/>
      <c r="HL5" s="22"/>
      <c r="HM5" s="22"/>
      <c r="HN5" s="22"/>
      <c r="HO5" s="21"/>
      <c r="HP5" s="22"/>
      <c r="HQ5" s="22"/>
      <c r="HR5" s="22"/>
      <c r="HS5" s="22"/>
      <c r="HT5" s="22"/>
      <c r="HU5" s="22"/>
      <c r="HV5" s="22"/>
      <c r="HW5" s="23"/>
      <c r="HX5" s="22"/>
      <c r="HY5" s="22"/>
      <c r="HZ5" s="22"/>
      <c r="IA5" s="22"/>
      <c r="IB5" s="24"/>
      <c r="IC5" s="22"/>
      <c r="ID5" s="22"/>
      <c r="IE5" s="22"/>
      <c r="IF5" s="22"/>
      <c r="IG5" s="22"/>
      <c r="IH5" s="22"/>
      <c r="II5" s="21"/>
      <c r="IJ5" s="22"/>
      <c r="IK5" s="22"/>
      <c r="IL5" s="22"/>
      <c r="IM5" s="22"/>
      <c r="IN5" s="22"/>
      <c r="IO5" s="22"/>
      <c r="IP5" s="22"/>
      <c r="IQ5" s="23"/>
      <c r="IR5" s="22"/>
      <c r="IS5" s="22"/>
      <c r="IT5" s="22"/>
      <c r="IU5" s="22"/>
      <c r="IV5" s="24"/>
      <c r="IW5" s="22"/>
      <c r="IX5" s="22"/>
      <c r="IY5" s="22"/>
      <c r="IZ5" s="22"/>
      <c r="JA5" s="22"/>
      <c r="JB5" s="22"/>
    </row>
    <row r="6" spans="1:262" s="34" customFormat="1" ht="13.5" customHeight="1">
      <c r="A6" s="26" t="s">
        <v>60</v>
      </c>
      <c r="B6" s="27"/>
      <c r="C6" s="28">
        <v>0.92700000000000005</v>
      </c>
      <c r="D6" s="29"/>
      <c r="E6" s="29"/>
      <c r="F6" s="29"/>
      <c r="G6" s="29"/>
      <c r="H6" s="29"/>
      <c r="I6" s="29"/>
      <c r="J6" s="29"/>
      <c r="K6" s="30"/>
      <c r="L6" s="29"/>
      <c r="M6" s="29"/>
      <c r="N6" s="29"/>
      <c r="O6" s="29"/>
      <c r="P6" s="31"/>
      <c r="Q6" s="29"/>
      <c r="R6" s="29"/>
      <c r="S6" s="29"/>
      <c r="T6" s="29"/>
      <c r="U6" s="29"/>
      <c r="V6" s="29"/>
      <c r="W6" s="32">
        <v>0.91100000000000003</v>
      </c>
      <c r="X6" s="29"/>
      <c r="Y6" s="29"/>
      <c r="Z6" s="29"/>
      <c r="AA6" s="29"/>
      <c r="AB6" s="29"/>
      <c r="AC6" s="29"/>
      <c r="AD6" s="29"/>
      <c r="AE6" s="30"/>
      <c r="AF6" s="29"/>
      <c r="AG6" s="29"/>
      <c r="AH6" s="29"/>
      <c r="AI6" s="29"/>
      <c r="AJ6" s="31"/>
      <c r="AK6" s="29"/>
      <c r="AL6" s="29"/>
      <c r="AM6" s="29"/>
      <c r="AN6" s="29"/>
      <c r="AO6" s="29"/>
      <c r="AP6" s="29"/>
      <c r="AQ6" s="33">
        <v>0.91646588588369071</v>
      </c>
      <c r="AR6" s="29"/>
      <c r="AS6" s="29"/>
      <c r="AT6" s="29"/>
      <c r="AU6" s="29"/>
      <c r="AV6" s="29"/>
      <c r="AW6" s="29"/>
      <c r="AX6" s="29"/>
      <c r="AY6" s="30"/>
      <c r="AZ6" s="29"/>
      <c r="BA6" s="29"/>
      <c r="BB6" s="29"/>
      <c r="BC6" s="29"/>
      <c r="BD6" s="31"/>
      <c r="BE6" s="29"/>
      <c r="BF6" s="29"/>
      <c r="BG6" s="29"/>
      <c r="BH6" s="29"/>
      <c r="BI6" s="29"/>
      <c r="BJ6" s="29"/>
      <c r="BK6" s="33">
        <v>0.91598699026251029</v>
      </c>
      <c r="BL6" s="29"/>
      <c r="BM6" s="29"/>
      <c r="BN6" s="29"/>
      <c r="BO6" s="29"/>
      <c r="BP6" s="29"/>
      <c r="BQ6" s="29"/>
      <c r="BR6" s="29"/>
      <c r="BS6" s="30"/>
      <c r="BT6" s="29"/>
      <c r="BU6" s="29"/>
      <c r="BV6" s="29"/>
      <c r="BW6" s="29"/>
      <c r="BX6" s="31"/>
      <c r="BY6" s="29"/>
      <c r="BZ6" s="29"/>
      <c r="CA6" s="29"/>
      <c r="CB6" s="29"/>
      <c r="CC6" s="29"/>
      <c r="CD6" s="29"/>
      <c r="CE6" s="28" t="s">
        <v>1319</v>
      </c>
      <c r="CF6" s="29"/>
      <c r="CG6" s="29"/>
      <c r="CH6" s="29"/>
      <c r="CI6" s="29"/>
      <c r="CJ6" s="29"/>
      <c r="CK6" s="29"/>
      <c r="CL6" s="29"/>
      <c r="CM6" s="30"/>
      <c r="CN6" s="29"/>
      <c r="CO6" s="29"/>
      <c r="CP6" s="29"/>
      <c r="CQ6" s="29"/>
      <c r="CR6" s="31"/>
      <c r="CS6" s="29"/>
      <c r="CT6" s="29"/>
      <c r="CU6" s="29"/>
      <c r="CV6" s="29"/>
      <c r="CW6" s="29"/>
      <c r="CX6" s="29"/>
      <c r="CY6" s="28">
        <v>0.89200000000000002</v>
      </c>
      <c r="CZ6" s="29"/>
      <c r="DA6" s="29"/>
      <c r="DB6" s="29"/>
      <c r="DC6" s="29"/>
      <c r="DD6" s="29"/>
      <c r="DE6" s="29"/>
      <c r="DF6" s="29"/>
      <c r="DG6" s="30"/>
      <c r="DH6" s="29"/>
      <c r="DI6" s="29"/>
      <c r="DJ6" s="29"/>
      <c r="DK6" s="29"/>
      <c r="DL6" s="31"/>
      <c r="DM6" s="29"/>
      <c r="DN6" s="29"/>
      <c r="DO6" s="29"/>
      <c r="DP6" s="29"/>
      <c r="DQ6" s="29"/>
      <c r="DR6" s="29"/>
      <c r="DS6" s="28"/>
      <c r="DT6" s="29"/>
      <c r="DU6" s="29"/>
      <c r="DV6" s="29"/>
      <c r="DW6" s="29"/>
      <c r="DX6" s="29"/>
      <c r="DY6" s="29"/>
      <c r="DZ6" s="29"/>
      <c r="EA6" s="30"/>
      <c r="EB6" s="29"/>
      <c r="EC6" s="29"/>
      <c r="ED6" s="29"/>
      <c r="EE6" s="29"/>
      <c r="EF6" s="31"/>
      <c r="EG6" s="29"/>
      <c r="EH6" s="29"/>
      <c r="EI6" s="29"/>
      <c r="EJ6" s="29"/>
      <c r="EK6" s="29"/>
      <c r="EL6" s="29"/>
      <c r="EM6" s="28"/>
      <c r="EN6" s="29"/>
      <c r="EO6" s="29"/>
      <c r="EP6" s="29"/>
      <c r="EQ6" s="29"/>
      <c r="ER6" s="29"/>
      <c r="ES6" s="29"/>
      <c r="ET6" s="29"/>
      <c r="EU6" s="30"/>
      <c r="EV6" s="29"/>
      <c r="EW6" s="29"/>
      <c r="EX6" s="29"/>
      <c r="EY6" s="29"/>
      <c r="EZ6" s="31"/>
      <c r="FA6" s="29"/>
      <c r="FB6" s="29"/>
      <c r="FC6" s="29"/>
      <c r="FD6" s="29"/>
      <c r="FE6" s="29"/>
      <c r="FF6" s="29"/>
      <c r="FG6" s="28"/>
      <c r="FH6" s="29"/>
      <c r="FI6" s="29"/>
      <c r="FJ6" s="29"/>
      <c r="FK6" s="29"/>
      <c r="FL6" s="29"/>
      <c r="FM6" s="29"/>
      <c r="FN6" s="29"/>
      <c r="FO6" s="30"/>
      <c r="FP6" s="29"/>
      <c r="FQ6" s="29"/>
      <c r="FR6" s="29"/>
      <c r="FS6" s="29"/>
      <c r="FT6" s="31"/>
      <c r="FU6" s="29"/>
      <c r="FV6" s="29"/>
      <c r="FW6" s="29"/>
      <c r="FX6" s="29"/>
      <c r="FY6" s="29"/>
      <c r="FZ6" s="29"/>
      <c r="GA6" s="28"/>
      <c r="GB6" s="29"/>
      <c r="GC6" s="29"/>
      <c r="GD6" s="29"/>
      <c r="GE6" s="29"/>
      <c r="GF6" s="29"/>
      <c r="GG6" s="29"/>
      <c r="GH6" s="29"/>
      <c r="GI6" s="30"/>
      <c r="GJ6" s="29"/>
      <c r="GK6" s="29"/>
      <c r="GL6" s="29"/>
      <c r="GM6" s="29"/>
      <c r="GN6" s="31"/>
      <c r="GO6" s="29"/>
      <c r="GP6" s="29"/>
      <c r="GQ6" s="29"/>
      <c r="GR6" s="29"/>
      <c r="GS6" s="29"/>
      <c r="GT6" s="29"/>
      <c r="GU6" s="28"/>
      <c r="GV6" s="29"/>
      <c r="GW6" s="29"/>
      <c r="GX6" s="29"/>
      <c r="GY6" s="29"/>
      <c r="GZ6" s="29"/>
      <c r="HA6" s="29"/>
      <c r="HB6" s="29"/>
      <c r="HC6" s="30"/>
      <c r="HD6" s="29"/>
      <c r="HE6" s="29"/>
      <c r="HF6" s="29"/>
      <c r="HG6" s="29"/>
      <c r="HH6" s="31"/>
      <c r="HI6" s="29"/>
      <c r="HJ6" s="29"/>
      <c r="HK6" s="29"/>
      <c r="HL6" s="29"/>
      <c r="HM6" s="29"/>
      <c r="HN6" s="29"/>
      <c r="HO6" s="28"/>
      <c r="HP6" s="29"/>
      <c r="HQ6" s="29"/>
      <c r="HR6" s="29"/>
      <c r="HS6" s="29"/>
      <c r="HT6" s="29"/>
      <c r="HU6" s="29"/>
      <c r="HV6" s="29"/>
      <c r="HW6" s="30"/>
      <c r="HX6" s="29"/>
      <c r="HY6" s="29"/>
      <c r="HZ6" s="29"/>
      <c r="IA6" s="29"/>
      <c r="IB6" s="31"/>
      <c r="IC6" s="29"/>
      <c r="ID6" s="29"/>
      <c r="IE6" s="29"/>
      <c r="IF6" s="29"/>
      <c r="IG6" s="29"/>
      <c r="IH6" s="29"/>
      <c r="II6" s="28"/>
      <c r="IJ6" s="29"/>
      <c r="IK6" s="29"/>
      <c r="IL6" s="29"/>
      <c r="IM6" s="29"/>
      <c r="IN6" s="29"/>
      <c r="IO6" s="29"/>
      <c r="IP6" s="29"/>
      <c r="IQ6" s="30"/>
      <c r="IR6" s="29"/>
      <c r="IS6" s="29"/>
      <c r="IT6" s="29"/>
      <c r="IU6" s="29"/>
      <c r="IV6" s="31"/>
      <c r="IW6" s="29"/>
      <c r="IX6" s="29"/>
      <c r="IY6" s="29"/>
      <c r="IZ6" s="29"/>
      <c r="JA6" s="29"/>
      <c r="JB6" s="29"/>
    </row>
    <row r="7" spans="1:262" s="25" customFormat="1" ht="13.5" customHeight="1">
      <c r="A7" s="19" t="s">
        <v>24</v>
      </c>
      <c r="B7" s="20"/>
      <c r="C7" s="21">
        <v>6117614</v>
      </c>
      <c r="D7" s="22"/>
      <c r="E7" s="22"/>
      <c r="F7" s="22"/>
      <c r="G7" s="22"/>
      <c r="H7" s="22"/>
      <c r="I7" s="22"/>
      <c r="J7" s="22"/>
      <c r="K7" s="23"/>
      <c r="L7" s="22"/>
      <c r="M7" s="22"/>
      <c r="N7" s="22"/>
      <c r="O7" s="22"/>
      <c r="P7" s="24"/>
      <c r="Q7" s="22"/>
      <c r="R7" s="22"/>
      <c r="S7" s="22"/>
      <c r="T7" s="22"/>
      <c r="U7" s="22"/>
      <c r="V7" s="22"/>
      <c r="W7" s="21">
        <v>6072051</v>
      </c>
      <c r="X7" s="22"/>
      <c r="Y7" s="22"/>
      <c r="Z7" s="22"/>
      <c r="AA7" s="22"/>
      <c r="AB7" s="22"/>
      <c r="AC7" s="22"/>
      <c r="AD7" s="22"/>
      <c r="AE7" s="23"/>
      <c r="AF7" s="22"/>
      <c r="AG7" s="22"/>
      <c r="AH7" s="22"/>
      <c r="AI7" s="22"/>
      <c r="AJ7" s="24"/>
      <c r="AK7" s="22"/>
      <c r="AL7" s="22"/>
      <c r="AM7" s="22"/>
      <c r="AN7" s="22"/>
      <c r="AO7" s="22"/>
      <c r="AP7" s="22"/>
      <c r="AQ7" s="21">
        <v>6194371</v>
      </c>
      <c r="AR7" s="22"/>
      <c r="AS7" s="22"/>
      <c r="AT7" s="22"/>
      <c r="AU7" s="22"/>
      <c r="AV7" s="22"/>
      <c r="AW7" s="22"/>
      <c r="AX7" s="22"/>
      <c r="AY7" s="23"/>
      <c r="AZ7" s="22"/>
      <c r="BA7" s="22"/>
      <c r="BB7" s="22"/>
      <c r="BC7" s="22"/>
      <c r="BD7" s="24"/>
      <c r="BE7" s="22"/>
      <c r="BF7" s="22"/>
      <c r="BG7" s="22"/>
      <c r="BH7" s="22"/>
      <c r="BI7" s="22"/>
      <c r="BJ7" s="22"/>
      <c r="BK7" s="21">
        <v>6551511</v>
      </c>
      <c r="BL7" s="22"/>
      <c r="BM7" s="22"/>
      <c r="BN7" s="22"/>
      <c r="BO7" s="22"/>
      <c r="BP7" s="22"/>
      <c r="BQ7" s="22"/>
      <c r="BR7" s="22"/>
      <c r="BS7" s="23"/>
      <c r="BT7" s="22"/>
      <c r="BU7" s="22"/>
      <c r="BV7" s="22"/>
      <c r="BW7" s="22"/>
      <c r="BX7" s="24"/>
      <c r="BY7" s="22"/>
      <c r="BZ7" s="22"/>
      <c r="CA7" s="22"/>
      <c r="CB7" s="22"/>
      <c r="CC7" s="22"/>
      <c r="CD7" s="22"/>
      <c r="CE7" s="21">
        <v>6628127</v>
      </c>
      <c r="CF7" s="22"/>
      <c r="CG7" s="22"/>
      <c r="CH7" s="22"/>
      <c r="CI7" s="22"/>
      <c r="CJ7" s="22"/>
      <c r="CK7" s="22"/>
      <c r="CL7" s="22"/>
      <c r="CM7" s="23"/>
      <c r="CN7" s="22"/>
      <c r="CO7" s="22"/>
      <c r="CP7" s="22"/>
      <c r="CQ7" s="22"/>
      <c r="CR7" s="24"/>
      <c r="CS7" s="22"/>
      <c r="CT7" s="22"/>
      <c r="CU7" s="22"/>
      <c r="CV7" s="22"/>
      <c r="CW7" s="22"/>
      <c r="CX7" s="22"/>
      <c r="CY7" s="21">
        <v>6469103</v>
      </c>
      <c r="CZ7" s="22"/>
      <c r="DA7" s="22"/>
      <c r="DB7" s="22"/>
      <c r="DC7" s="22"/>
      <c r="DD7" s="22"/>
      <c r="DE7" s="22"/>
      <c r="DF7" s="22"/>
      <c r="DG7" s="23"/>
      <c r="DH7" s="22"/>
      <c r="DI7" s="22"/>
      <c r="DJ7" s="22"/>
      <c r="DK7" s="22"/>
      <c r="DL7" s="24"/>
      <c r="DM7" s="22"/>
      <c r="DN7" s="22"/>
      <c r="DO7" s="22"/>
      <c r="DP7" s="22"/>
      <c r="DQ7" s="22"/>
      <c r="DR7" s="22"/>
      <c r="DS7" s="21"/>
      <c r="DT7" s="22"/>
      <c r="DU7" s="22"/>
      <c r="DV7" s="22"/>
      <c r="DW7" s="22"/>
      <c r="DX7" s="22"/>
      <c r="DY7" s="22"/>
      <c r="DZ7" s="22"/>
      <c r="EA7" s="23"/>
      <c r="EB7" s="22"/>
      <c r="EC7" s="22"/>
      <c r="ED7" s="22"/>
      <c r="EE7" s="22"/>
      <c r="EF7" s="24"/>
      <c r="EG7" s="22"/>
      <c r="EH7" s="22"/>
      <c r="EI7" s="22"/>
      <c r="EJ7" s="22"/>
      <c r="EK7" s="22"/>
      <c r="EL7" s="22"/>
      <c r="EM7" s="21"/>
      <c r="EN7" s="22"/>
      <c r="EO7" s="22"/>
      <c r="EP7" s="22"/>
      <c r="EQ7" s="22"/>
      <c r="ER7" s="22"/>
      <c r="ES7" s="22"/>
      <c r="ET7" s="22"/>
      <c r="EU7" s="23"/>
      <c r="EV7" s="22"/>
      <c r="EW7" s="22"/>
      <c r="EX7" s="22"/>
      <c r="EY7" s="22"/>
      <c r="EZ7" s="24"/>
      <c r="FA7" s="22"/>
      <c r="FB7" s="22"/>
      <c r="FC7" s="22"/>
      <c r="FD7" s="22"/>
      <c r="FE7" s="22"/>
      <c r="FF7" s="22"/>
      <c r="FG7" s="21"/>
      <c r="FH7" s="22"/>
      <c r="FI7" s="22"/>
      <c r="FJ7" s="22"/>
      <c r="FK7" s="22"/>
      <c r="FL7" s="22"/>
      <c r="FM7" s="22"/>
      <c r="FN7" s="22"/>
      <c r="FO7" s="23"/>
      <c r="FP7" s="22"/>
      <c r="FQ7" s="22"/>
      <c r="FR7" s="22"/>
      <c r="FS7" s="22"/>
      <c r="FT7" s="24"/>
      <c r="FU7" s="22"/>
      <c r="FV7" s="22"/>
      <c r="FW7" s="22"/>
      <c r="FX7" s="22"/>
      <c r="FY7" s="22"/>
      <c r="FZ7" s="22"/>
      <c r="GA7" s="21"/>
      <c r="GB7" s="22"/>
      <c r="GC7" s="22"/>
      <c r="GD7" s="22"/>
      <c r="GE7" s="22"/>
      <c r="GF7" s="22"/>
      <c r="GG7" s="22"/>
      <c r="GH7" s="22"/>
      <c r="GI7" s="23"/>
      <c r="GJ7" s="22"/>
      <c r="GK7" s="22"/>
      <c r="GL7" s="22"/>
      <c r="GM7" s="22"/>
      <c r="GN7" s="24"/>
      <c r="GO7" s="22"/>
      <c r="GP7" s="22"/>
      <c r="GQ7" s="22"/>
      <c r="GR7" s="22"/>
      <c r="GS7" s="22"/>
      <c r="GT7" s="22"/>
      <c r="GU7" s="21"/>
      <c r="GV7" s="22"/>
      <c r="GW7" s="22"/>
      <c r="GX7" s="22"/>
      <c r="GY7" s="22"/>
      <c r="GZ7" s="22"/>
      <c r="HA7" s="22"/>
      <c r="HB7" s="22"/>
      <c r="HC7" s="23"/>
      <c r="HD7" s="22"/>
      <c r="HE7" s="22"/>
      <c r="HF7" s="22"/>
      <c r="HG7" s="22"/>
      <c r="HH7" s="24"/>
      <c r="HI7" s="22"/>
      <c r="HJ7" s="22"/>
      <c r="HK7" s="22"/>
      <c r="HL7" s="22"/>
      <c r="HM7" s="22"/>
      <c r="HN7" s="22"/>
      <c r="HO7" s="21"/>
      <c r="HP7" s="22"/>
      <c r="HQ7" s="22"/>
      <c r="HR7" s="22"/>
      <c r="HS7" s="22"/>
      <c r="HT7" s="22"/>
      <c r="HU7" s="22"/>
      <c r="HV7" s="22"/>
      <c r="HW7" s="23"/>
      <c r="HX7" s="22"/>
      <c r="HY7" s="22"/>
      <c r="HZ7" s="22"/>
      <c r="IA7" s="22"/>
      <c r="IB7" s="24"/>
      <c r="IC7" s="22"/>
      <c r="ID7" s="22"/>
      <c r="IE7" s="22"/>
      <c r="IF7" s="22"/>
      <c r="IG7" s="22"/>
      <c r="IH7" s="22"/>
      <c r="II7" s="21"/>
      <c r="IJ7" s="22"/>
      <c r="IK7" s="22"/>
      <c r="IL7" s="22"/>
      <c r="IM7" s="22"/>
      <c r="IN7" s="22"/>
      <c r="IO7" s="22"/>
      <c r="IP7" s="22"/>
      <c r="IQ7" s="23"/>
      <c r="IR7" s="22"/>
      <c r="IS7" s="22"/>
      <c r="IT7" s="22"/>
      <c r="IU7" s="22"/>
      <c r="IV7" s="24"/>
      <c r="IW7" s="22"/>
      <c r="IX7" s="22"/>
      <c r="IY7" s="22"/>
      <c r="IZ7" s="22"/>
      <c r="JA7" s="22"/>
      <c r="JB7" s="22"/>
    </row>
    <row r="8" spans="1:262" s="34" customFormat="1" ht="13.5" customHeight="1">
      <c r="A8" s="26" t="s">
        <v>61</v>
      </c>
      <c r="B8" s="27"/>
      <c r="C8" s="28">
        <v>0.92355465069602338</v>
      </c>
      <c r="D8" s="29"/>
      <c r="E8" s="29"/>
      <c r="F8" s="29"/>
      <c r="G8" s="29"/>
      <c r="H8" s="29"/>
      <c r="I8" s="29"/>
      <c r="J8" s="29"/>
      <c r="K8" s="30"/>
      <c r="L8" s="29"/>
      <c r="M8" s="29"/>
      <c r="N8" s="29"/>
      <c r="O8" s="29"/>
      <c r="P8" s="31"/>
      <c r="Q8" s="29"/>
      <c r="R8" s="29"/>
      <c r="S8" s="29"/>
      <c r="T8" s="29"/>
      <c r="U8" s="29"/>
      <c r="V8" s="29"/>
      <c r="W8" s="32">
        <v>0.92500000000000004</v>
      </c>
      <c r="X8" s="29"/>
      <c r="Y8" s="29"/>
      <c r="Z8" s="29"/>
      <c r="AA8" s="29"/>
      <c r="AB8" s="29"/>
      <c r="AC8" s="29"/>
      <c r="AD8" s="29"/>
      <c r="AE8" s="30"/>
      <c r="AF8" s="29"/>
      <c r="AG8" s="29"/>
      <c r="AH8" s="29"/>
      <c r="AI8" s="29"/>
      <c r="AJ8" s="31"/>
      <c r="AK8" s="29"/>
      <c r="AL8" s="29"/>
      <c r="AM8" s="29"/>
      <c r="AN8" s="29"/>
      <c r="AO8" s="29"/>
      <c r="AP8" s="29"/>
      <c r="AQ8" s="33">
        <v>0.92522414131750663</v>
      </c>
      <c r="AR8" s="29"/>
      <c r="AS8" s="29"/>
      <c r="AT8" s="29"/>
      <c r="AU8" s="29"/>
      <c r="AV8" s="29"/>
      <c r="AW8" s="29"/>
      <c r="AX8" s="29"/>
      <c r="AY8" s="30"/>
      <c r="AZ8" s="29"/>
      <c r="BA8" s="29"/>
      <c r="BB8" s="29"/>
      <c r="BC8" s="29"/>
      <c r="BD8" s="31"/>
      <c r="BE8" s="29"/>
      <c r="BF8" s="29"/>
      <c r="BG8" s="29"/>
      <c r="BH8" s="29"/>
      <c r="BI8" s="29"/>
      <c r="BJ8" s="29"/>
      <c r="BK8" s="33">
        <v>0.94475619015070067</v>
      </c>
      <c r="BL8" s="29"/>
      <c r="BM8" s="29"/>
      <c r="BN8" s="29"/>
      <c r="BO8" s="29"/>
      <c r="BP8" s="29"/>
      <c r="BQ8" s="29"/>
      <c r="BR8" s="29"/>
      <c r="BS8" s="30"/>
      <c r="BT8" s="29"/>
      <c r="BU8" s="29"/>
      <c r="BV8" s="29"/>
      <c r="BW8" s="29"/>
      <c r="BX8" s="31"/>
      <c r="BY8" s="29"/>
      <c r="BZ8" s="29"/>
      <c r="CA8" s="29"/>
      <c r="CB8" s="29"/>
      <c r="CC8" s="29"/>
      <c r="CD8" s="29"/>
      <c r="CE8" s="28" t="s">
        <v>1383</v>
      </c>
      <c r="CF8" s="29"/>
      <c r="CG8" s="29"/>
      <c r="CH8" s="29"/>
      <c r="CI8" s="29"/>
      <c r="CJ8" s="29"/>
      <c r="CK8" s="29"/>
      <c r="CL8" s="29"/>
      <c r="CM8" s="30"/>
      <c r="CN8" s="29"/>
      <c r="CO8" s="29"/>
      <c r="CP8" s="29"/>
      <c r="CQ8" s="29"/>
      <c r="CR8" s="31"/>
      <c r="CS8" s="29"/>
      <c r="CT8" s="29"/>
      <c r="CU8" s="29"/>
      <c r="CV8" s="29"/>
      <c r="CW8" s="29"/>
      <c r="CX8" s="29"/>
      <c r="CY8" s="28">
        <v>0.93400000000000005</v>
      </c>
      <c r="CZ8" s="29"/>
      <c r="DA8" s="29"/>
      <c r="DB8" s="29"/>
      <c r="DC8" s="29"/>
      <c r="DD8" s="29"/>
      <c r="DE8" s="29"/>
      <c r="DF8" s="29"/>
      <c r="DG8" s="30"/>
      <c r="DH8" s="29"/>
      <c r="DI8" s="29"/>
      <c r="DJ8" s="29"/>
      <c r="DK8" s="29"/>
      <c r="DL8" s="31"/>
      <c r="DM8" s="29"/>
      <c r="DN8" s="29"/>
      <c r="DO8" s="29"/>
      <c r="DP8" s="29"/>
      <c r="DQ8" s="29"/>
      <c r="DR8" s="29"/>
      <c r="DS8" s="28"/>
      <c r="DT8" s="29"/>
      <c r="DU8" s="29"/>
      <c r="DV8" s="29"/>
      <c r="DW8" s="29"/>
      <c r="DX8" s="29"/>
      <c r="DY8" s="29"/>
      <c r="DZ8" s="29"/>
      <c r="EA8" s="30"/>
      <c r="EB8" s="29"/>
      <c r="EC8" s="29"/>
      <c r="ED8" s="29"/>
      <c r="EE8" s="29"/>
      <c r="EF8" s="31"/>
      <c r="EG8" s="29"/>
      <c r="EH8" s="29"/>
      <c r="EI8" s="29"/>
      <c r="EJ8" s="29"/>
      <c r="EK8" s="29"/>
      <c r="EL8" s="29"/>
      <c r="EM8" s="28"/>
      <c r="EN8" s="29"/>
      <c r="EO8" s="29"/>
      <c r="EP8" s="29"/>
      <c r="EQ8" s="29"/>
      <c r="ER8" s="29"/>
      <c r="ES8" s="29"/>
      <c r="ET8" s="29"/>
      <c r="EU8" s="30"/>
      <c r="EV8" s="29"/>
      <c r="EW8" s="29"/>
      <c r="EX8" s="29"/>
      <c r="EY8" s="29"/>
      <c r="EZ8" s="31"/>
      <c r="FA8" s="29"/>
      <c r="FB8" s="29"/>
      <c r="FC8" s="29"/>
      <c r="FD8" s="29"/>
      <c r="FE8" s="29"/>
      <c r="FF8" s="29"/>
      <c r="FG8" s="28"/>
      <c r="FH8" s="29"/>
      <c r="FI8" s="29"/>
      <c r="FJ8" s="29"/>
      <c r="FK8" s="29"/>
      <c r="FL8" s="29"/>
      <c r="FM8" s="29"/>
      <c r="FN8" s="29"/>
      <c r="FO8" s="30"/>
      <c r="FP8" s="29"/>
      <c r="FQ8" s="29"/>
      <c r="FR8" s="29"/>
      <c r="FS8" s="29"/>
      <c r="FT8" s="31"/>
      <c r="FU8" s="29"/>
      <c r="FV8" s="29"/>
      <c r="FW8" s="29"/>
      <c r="FX8" s="29"/>
      <c r="FY8" s="29"/>
      <c r="FZ8" s="29"/>
      <c r="GA8" s="28"/>
      <c r="GB8" s="29"/>
      <c r="GC8" s="29"/>
      <c r="GD8" s="29"/>
      <c r="GE8" s="29"/>
      <c r="GF8" s="29"/>
      <c r="GG8" s="29"/>
      <c r="GH8" s="29"/>
      <c r="GI8" s="30"/>
      <c r="GJ8" s="29"/>
      <c r="GK8" s="29"/>
      <c r="GL8" s="29"/>
      <c r="GM8" s="29"/>
      <c r="GN8" s="31"/>
      <c r="GO8" s="29"/>
      <c r="GP8" s="29"/>
      <c r="GQ8" s="29"/>
      <c r="GR8" s="29"/>
      <c r="GS8" s="29"/>
      <c r="GT8" s="29"/>
      <c r="GU8" s="28"/>
      <c r="GV8" s="29"/>
      <c r="GW8" s="29"/>
      <c r="GX8" s="29"/>
      <c r="GY8" s="29"/>
      <c r="GZ8" s="29"/>
      <c r="HA8" s="29"/>
      <c r="HB8" s="29"/>
      <c r="HC8" s="30"/>
      <c r="HD8" s="29"/>
      <c r="HE8" s="29"/>
      <c r="HF8" s="29"/>
      <c r="HG8" s="29"/>
      <c r="HH8" s="31"/>
      <c r="HI8" s="29"/>
      <c r="HJ8" s="29"/>
      <c r="HK8" s="29"/>
      <c r="HL8" s="29"/>
      <c r="HM8" s="29"/>
      <c r="HN8" s="29"/>
      <c r="HO8" s="28"/>
      <c r="HP8" s="29"/>
      <c r="HQ8" s="29"/>
      <c r="HR8" s="29"/>
      <c r="HS8" s="29"/>
      <c r="HT8" s="29"/>
      <c r="HU8" s="29"/>
      <c r="HV8" s="29"/>
      <c r="HW8" s="30"/>
      <c r="HX8" s="29"/>
      <c r="HY8" s="29"/>
      <c r="HZ8" s="29"/>
      <c r="IA8" s="29"/>
      <c r="IB8" s="31"/>
      <c r="IC8" s="29"/>
      <c r="ID8" s="29"/>
      <c r="IE8" s="29"/>
      <c r="IF8" s="29"/>
      <c r="IG8" s="29"/>
      <c r="IH8" s="29"/>
      <c r="II8" s="28"/>
      <c r="IJ8" s="29"/>
      <c r="IK8" s="29"/>
      <c r="IL8" s="29"/>
      <c r="IM8" s="29"/>
      <c r="IN8" s="29"/>
      <c r="IO8" s="29"/>
      <c r="IP8" s="29"/>
      <c r="IQ8" s="30"/>
      <c r="IR8" s="29"/>
      <c r="IS8" s="29"/>
      <c r="IT8" s="29"/>
      <c r="IU8" s="29"/>
      <c r="IV8" s="31"/>
      <c r="IW8" s="29"/>
      <c r="IX8" s="29"/>
      <c r="IY8" s="29"/>
      <c r="IZ8" s="29"/>
      <c r="JA8" s="29"/>
      <c r="JB8" s="29"/>
    </row>
    <row r="9" spans="1:262" ht="13.5" customHeight="1">
      <c r="A9" s="14" t="s">
        <v>11</v>
      </c>
      <c r="B9" s="14"/>
      <c r="C9" s="4" t="s">
        <v>1379</v>
      </c>
      <c r="D9" s="16"/>
      <c r="E9" s="16"/>
      <c r="F9" s="16"/>
      <c r="G9" s="16"/>
      <c r="H9" s="16"/>
      <c r="I9" s="16"/>
      <c r="J9" s="16"/>
      <c r="K9" s="30"/>
      <c r="L9" s="16"/>
      <c r="M9" s="16"/>
      <c r="N9" s="52" t="s">
        <v>1404</v>
      </c>
      <c r="O9" s="16"/>
      <c r="P9" s="18"/>
      <c r="Q9" s="16"/>
      <c r="R9" s="16"/>
      <c r="S9" s="16"/>
      <c r="T9" s="16"/>
      <c r="U9" s="16"/>
      <c r="V9" s="16"/>
      <c r="W9" s="4" t="s">
        <v>1380</v>
      </c>
      <c r="X9" s="16"/>
      <c r="Y9" s="16"/>
      <c r="Z9" s="16"/>
      <c r="AA9" s="16"/>
      <c r="AB9" s="16"/>
      <c r="AC9" s="16"/>
      <c r="AD9" s="16"/>
      <c r="AE9" s="17"/>
      <c r="AF9" s="16"/>
      <c r="AG9" s="16"/>
      <c r="AH9" s="52" t="s">
        <v>1404</v>
      </c>
      <c r="AI9" s="16"/>
      <c r="AJ9" s="18"/>
      <c r="AK9" s="16"/>
      <c r="AL9" s="16"/>
      <c r="AM9" s="16"/>
      <c r="AN9" s="16"/>
      <c r="AO9" s="16"/>
      <c r="AP9" s="16"/>
      <c r="AQ9" s="35" t="s">
        <v>1381</v>
      </c>
      <c r="AR9" s="16"/>
      <c r="AS9" s="16"/>
      <c r="AT9" s="16"/>
      <c r="AU9" s="16"/>
      <c r="AV9" s="16"/>
      <c r="AW9" s="16"/>
      <c r="AX9" s="16"/>
      <c r="AY9" s="17"/>
      <c r="AZ9" s="16"/>
      <c r="BA9" s="16"/>
      <c r="BB9" s="16"/>
      <c r="BC9" s="16"/>
      <c r="BD9" s="18"/>
      <c r="BE9" s="16"/>
      <c r="BF9" s="16"/>
      <c r="BG9" s="16"/>
      <c r="BH9" s="16"/>
      <c r="BI9" s="16"/>
      <c r="BJ9" s="16"/>
      <c r="BK9" s="35" t="s">
        <v>1382</v>
      </c>
      <c r="BL9" s="16"/>
      <c r="BM9" s="16"/>
      <c r="BN9" s="16"/>
      <c r="BO9" s="16"/>
      <c r="BP9" s="16"/>
      <c r="BQ9" s="16"/>
      <c r="BR9" s="16"/>
      <c r="BS9" s="17"/>
      <c r="BT9" s="16"/>
      <c r="BU9" s="16"/>
      <c r="BV9" s="16"/>
      <c r="BW9" s="16"/>
      <c r="BX9" s="18"/>
      <c r="BY9" s="16"/>
      <c r="BZ9" s="16"/>
      <c r="CA9" s="16"/>
      <c r="CB9" s="16"/>
      <c r="CC9" s="16"/>
      <c r="CD9" s="16"/>
      <c r="CE9" s="4"/>
      <c r="CF9" s="16"/>
      <c r="CG9" s="16"/>
      <c r="CH9" s="16"/>
      <c r="CI9" s="16"/>
      <c r="CJ9" s="16"/>
      <c r="CK9" s="16"/>
      <c r="CL9" s="16"/>
      <c r="CM9" s="17"/>
      <c r="CN9" s="16"/>
      <c r="CO9" s="16"/>
      <c r="CP9" s="16"/>
      <c r="CQ9" s="16"/>
      <c r="CR9" s="18"/>
      <c r="CS9" s="16"/>
      <c r="CT9" s="16"/>
      <c r="CU9" s="16"/>
      <c r="CV9" s="16"/>
      <c r="CW9" s="16"/>
      <c r="CX9" s="16"/>
      <c r="CY9" s="4"/>
      <c r="CZ9" s="16"/>
      <c r="DA9" s="16"/>
      <c r="DB9" s="16"/>
      <c r="DC9" s="16"/>
      <c r="DD9" s="16"/>
      <c r="DE9" s="16"/>
      <c r="DF9" s="16"/>
      <c r="DG9" s="17"/>
      <c r="DH9" s="16"/>
      <c r="DI9" s="16"/>
      <c r="DJ9" s="16"/>
      <c r="DK9" s="16"/>
      <c r="DL9" s="18"/>
      <c r="DM9" s="16"/>
      <c r="DN9" s="16"/>
      <c r="DO9" s="16"/>
      <c r="DP9" s="16"/>
      <c r="DQ9" s="16"/>
      <c r="DR9" s="16"/>
      <c r="DS9" s="4"/>
      <c r="DT9" s="16"/>
      <c r="DU9" s="16"/>
      <c r="DV9" s="16"/>
      <c r="DW9" s="16"/>
      <c r="DX9" s="16"/>
      <c r="DY9" s="16"/>
      <c r="DZ9" s="16"/>
      <c r="EA9" s="17"/>
      <c r="EB9" s="16"/>
      <c r="EC9" s="16"/>
      <c r="ED9" s="16"/>
      <c r="EE9" s="16"/>
      <c r="EF9" s="18"/>
      <c r="EG9" s="16"/>
      <c r="EH9" s="16"/>
      <c r="EI9" s="16"/>
      <c r="EJ9" s="16"/>
      <c r="EK9" s="16"/>
      <c r="EL9" s="16"/>
      <c r="EM9" s="4"/>
      <c r="EN9" s="16"/>
      <c r="EO9" s="16"/>
      <c r="EP9" s="16"/>
      <c r="EQ9" s="16"/>
      <c r="ER9" s="16"/>
      <c r="ES9" s="16"/>
      <c r="ET9" s="16"/>
      <c r="EU9" s="17"/>
      <c r="EV9" s="16"/>
      <c r="EW9" s="16"/>
      <c r="EX9" s="16"/>
      <c r="EY9" s="16"/>
      <c r="EZ9" s="18"/>
      <c r="FA9" s="16"/>
      <c r="FB9" s="16"/>
      <c r="FC9" s="16"/>
      <c r="FD9" s="16"/>
      <c r="FE9" s="16"/>
      <c r="FF9" s="16"/>
      <c r="FG9" s="4"/>
      <c r="FH9" s="16"/>
      <c r="FI9" s="16"/>
      <c r="FJ9" s="16"/>
      <c r="FK9" s="16"/>
      <c r="FL9" s="16"/>
      <c r="FM9" s="16"/>
      <c r="FN9" s="16"/>
      <c r="FO9" s="17"/>
      <c r="FP9" s="16"/>
      <c r="FQ9" s="16"/>
      <c r="FR9" s="16"/>
      <c r="FS9" s="16"/>
      <c r="FT9" s="18"/>
      <c r="FU9" s="16"/>
      <c r="FV9" s="16"/>
      <c r="FW9" s="16"/>
      <c r="FX9" s="16"/>
      <c r="FY9" s="16"/>
      <c r="FZ9" s="16"/>
      <c r="GA9" s="4"/>
      <c r="GB9" s="16"/>
      <c r="GC9" s="16"/>
      <c r="GD9" s="16"/>
      <c r="GE9" s="16"/>
      <c r="GF9" s="16"/>
      <c r="GG9" s="16"/>
      <c r="GH9" s="16"/>
      <c r="GI9" s="17"/>
      <c r="GJ9" s="16"/>
      <c r="GK9" s="16"/>
      <c r="GL9" s="16"/>
      <c r="GM9" s="16"/>
      <c r="GN9" s="18"/>
      <c r="GO9" s="16"/>
      <c r="GP9" s="16"/>
      <c r="GQ9" s="16"/>
      <c r="GR9" s="16"/>
      <c r="GS9" s="16"/>
      <c r="GT9" s="16"/>
      <c r="GU9" s="4"/>
      <c r="GV9" s="16"/>
      <c r="GW9" s="16"/>
      <c r="GX9" s="16"/>
      <c r="GY9" s="16"/>
      <c r="GZ9" s="16"/>
      <c r="HA9" s="16"/>
      <c r="HB9" s="16"/>
      <c r="HC9" s="17"/>
      <c r="HD9" s="16"/>
      <c r="HE9" s="16"/>
      <c r="HF9" s="16"/>
      <c r="HG9" s="16"/>
      <c r="HH9" s="18"/>
      <c r="HI9" s="16"/>
      <c r="HJ9" s="16"/>
      <c r="HK9" s="16"/>
      <c r="HL9" s="16"/>
      <c r="HM9" s="16"/>
      <c r="HN9" s="16"/>
      <c r="HO9" s="4"/>
      <c r="HP9" s="16"/>
      <c r="HQ9" s="16"/>
      <c r="HR9" s="16"/>
      <c r="HS9" s="16"/>
      <c r="HT9" s="16"/>
      <c r="HU9" s="16"/>
      <c r="HV9" s="16"/>
      <c r="HW9" s="17"/>
      <c r="HX9" s="16"/>
      <c r="HY9" s="16"/>
      <c r="HZ9" s="16"/>
      <c r="IA9" s="16"/>
      <c r="IB9" s="18"/>
      <c r="IC9" s="16"/>
      <c r="ID9" s="16"/>
      <c r="IE9" s="16"/>
      <c r="IF9" s="16"/>
      <c r="IG9" s="16"/>
      <c r="IH9" s="16"/>
      <c r="II9" s="4"/>
      <c r="IJ9" s="16"/>
      <c r="IK9" s="16"/>
      <c r="IL9" s="16"/>
      <c r="IM9" s="16"/>
      <c r="IN9" s="16"/>
      <c r="IO9" s="16"/>
      <c r="IP9" s="16"/>
      <c r="IQ9" s="17"/>
      <c r="IR9" s="16"/>
      <c r="IS9" s="16"/>
      <c r="IT9" s="16"/>
      <c r="IU9" s="16"/>
      <c r="IV9" s="18"/>
      <c r="IW9" s="16"/>
      <c r="IX9" s="16"/>
      <c r="IY9" s="16"/>
      <c r="IZ9" s="16"/>
      <c r="JA9" s="16"/>
      <c r="JB9" s="16"/>
    </row>
    <row r="10" spans="1:262" ht="31.5" customHeight="1">
      <c r="A10" s="36" t="s">
        <v>131</v>
      </c>
      <c r="B10" s="36" t="s">
        <v>32</v>
      </c>
      <c r="C10" s="37" t="s">
        <v>31</v>
      </c>
      <c r="D10" s="36" t="s">
        <v>30</v>
      </c>
      <c r="E10" s="36" t="s">
        <v>25</v>
      </c>
      <c r="F10" s="36" t="s">
        <v>26</v>
      </c>
      <c r="G10" s="36" t="s">
        <v>27</v>
      </c>
      <c r="H10" s="36" t="s">
        <v>28</v>
      </c>
      <c r="I10" s="36" t="s">
        <v>29</v>
      </c>
      <c r="J10" s="36" t="s">
        <v>27</v>
      </c>
      <c r="K10" s="38" t="s">
        <v>101</v>
      </c>
      <c r="L10" s="39" t="s">
        <v>57</v>
      </c>
      <c r="M10" s="39" t="s">
        <v>102</v>
      </c>
      <c r="N10" s="39" t="s">
        <v>103</v>
      </c>
      <c r="O10" s="39" t="s">
        <v>104</v>
      </c>
      <c r="P10" s="40" t="s">
        <v>1405</v>
      </c>
      <c r="Q10" s="41" t="s">
        <v>106</v>
      </c>
      <c r="R10" s="41" t="s">
        <v>58</v>
      </c>
      <c r="S10" s="41" t="s">
        <v>107</v>
      </c>
      <c r="T10" s="41" t="s">
        <v>108</v>
      </c>
      <c r="U10" s="41" t="s">
        <v>109</v>
      </c>
      <c r="V10" s="41" t="s">
        <v>132</v>
      </c>
      <c r="W10" s="37" t="s">
        <v>31</v>
      </c>
      <c r="X10" s="36" t="s">
        <v>30</v>
      </c>
      <c r="Y10" s="36" t="s">
        <v>25</v>
      </c>
      <c r="Z10" s="36" t="s">
        <v>26</v>
      </c>
      <c r="AA10" s="36" t="s">
        <v>27</v>
      </c>
      <c r="AB10" s="36" t="s">
        <v>28</v>
      </c>
      <c r="AC10" s="36" t="s">
        <v>29</v>
      </c>
      <c r="AD10" s="36" t="s">
        <v>27</v>
      </c>
      <c r="AE10" s="38" t="s">
        <v>101</v>
      </c>
      <c r="AF10" s="39" t="s">
        <v>57</v>
      </c>
      <c r="AG10" s="39" t="s">
        <v>102</v>
      </c>
      <c r="AH10" s="39" t="s">
        <v>103</v>
      </c>
      <c r="AI10" s="39" t="s">
        <v>104</v>
      </c>
      <c r="AJ10" s="40" t="s">
        <v>105</v>
      </c>
      <c r="AK10" s="41" t="s">
        <v>106</v>
      </c>
      <c r="AL10" s="41" t="s">
        <v>58</v>
      </c>
      <c r="AM10" s="41" t="s">
        <v>107</v>
      </c>
      <c r="AN10" s="41" t="s">
        <v>108</v>
      </c>
      <c r="AO10" s="41" t="s">
        <v>109</v>
      </c>
      <c r="AP10" s="41" t="s">
        <v>132</v>
      </c>
      <c r="AQ10" s="37" t="s">
        <v>31</v>
      </c>
      <c r="AR10" s="36" t="s">
        <v>30</v>
      </c>
      <c r="AS10" s="36" t="s">
        <v>25</v>
      </c>
      <c r="AT10" s="36" t="s">
        <v>26</v>
      </c>
      <c r="AU10" s="36" t="s">
        <v>27</v>
      </c>
      <c r="AV10" s="36" t="s">
        <v>28</v>
      </c>
      <c r="AW10" s="36" t="s">
        <v>29</v>
      </c>
      <c r="AX10" s="36" t="s">
        <v>27</v>
      </c>
      <c r="AY10" s="38" t="s">
        <v>101</v>
      </c>
      <c r="AZ10" s="39" t="s">
        <v>57</v>
      </c>
      <c r="BA10" s="39" t="s">
        <v>102</v>
      </c>
      <c r="BB10" s="39" t="s">
        <v>103</v>
      </c>
      <c r="BC10" s="39" t="s">
        <v>104</v>
      </c>
      <c r="BD10" s="40" t="s">
        <v>105</v>
      </c>
      <c r="BE10" s="41" t="s">
        <v>106</v>
      </c>
      <c r="BF10" s="41" t="s">
        <v>58</v>
      </c>
      <c r="BG10" s="41" t="s">
        <v>107</v>
      </c>
      <c r="BH10" s="41" t="s">
        <v>108</v>
      </c>
      <c r="BI10" s="41" t="s">
        <v>109</v>
      </c>
      <c r="BJ10" s="41" t="s">
        <v>132</v>
      </c>
      <c r="BK10" s="37" t="s">
        <v>31</v>
      </c>
      <c r="BL10" s="36" t="s">
        <v>30</v>
      </c>
      <c r="BM10" s="36" t="s">
        <v>25</v>
      </c>
      <c r="BN10" s="36" t="s">
        <v>26</v>
      </c>
      <c r="BO10" s="36" t="s">
        <v>27</v>
      </c>
      <c r="BP10" s="36" t="s">
        <v>28</v>
      </c>
      <c r="BQ10" s="36" t="s">
        <v>29</v>
      </c>
      <c r="BR10" s="36" t="s">
        <v>27</v>
      </c>
      <c r="BS10" s="38" t="s">
        <v>101</v>
      </c>
      <c r="BT10" s="39" t="s">
        <v>57</v>
      </c>
      <c r="BU10" s="39" t="s">
        <v>102</v>
      </c>
      <c r="BV10" s="39" t="s">
        <v>103</v>
      </c>
      <c r="BW10" s="39" t="s">
        <v>104</v>
      </c>
      <c r="BX10" s="40" t="s">
        <v>105</v>
      </c>
      <c r="BY10" s="41" t="s">
        <v>106</v>
      </c>
      <c r="BZ10" s="41" t="s">
        <v>58</v>
      </c>
      <c r="CA10" s="41" t="s">
        <v>107</v>
      </c>
      <c r="CB10" s="41" t="s">
        <v>108</v>
      </c>
      <c r="CC10" s="41" t="s">
        <v>109</v>
      </c>
      <c r="CD10" s="41" t="s">
        <v>132</v>
      </c>
      <c r="CE10" s="37" t="s">
        <v>31</v>
      </c>
      <c r="CF10" s="36" t="s">
        <v>30</v>
      </c>
      <c r="CG10" s="36" t="s">
        <v>25</v>
      </c>
      <c r="CH10" s="36" t="s">
        <v>26</v>
      </c>
      <c r="CI10" s="36" t="s">
        <v>27</v>
      </c>
      <c r="CJ10" s="36" t="s">
        <v>28</v>
      </c>
      <c r="CK10" s="36" t="s">
        <v>29</v>
      </c>
      <c r="CL10" s="36" t="s">
        <v>27</v>
      </c>
      <c r="CM10" s="38" t="s">
        <v>101</v>
      </c>
      <c r="CN10" s="39" t="s">
        <v>57</v>
      </c>
      <c r="CO10" s="39" t="s">
        <v>102</v>
      </c>
      <c r="CP10" s="39" t="s">
        <v>103</v>
      </c>
      <c r="CQ10" s="39" t="s">
        <v>104</v>
      </c>
      <c r="CR10" s="40" t="s">
        <v>105</v>
      </c>
      <c r="CS10" s="41" t="s">
        <v>106</v>
      </c>
      <c r="CT10" s="41" t="s">
        <v>58</v>
      </c>
      <c r="CU10" s="41" t="s">
        <v>107</v>
      </c>
      <c r="CV10" s="41" t="s">
        <v>108</v>
      </c>
      <c r="CW10" s="41" t="s">
        <v>109</v>
      </c>
      <c r="CX10" s="41" t="s">
        <v>132</v>
      </c>
      <c r="CY10" s="37" t="s">
        <v>31</v>
      </c>
      <c r="CZ10" s="36" t="s">
        <v>30</v>
      </c>
      <c r="DA10" s="36" t="s">
        <v>25</v>
      </c>
      <c r="DB10" s="36" t="s">
        <v>26</v>
      </c>
      <c r="DC10" s="36" t="s">
        <v>27</v>
      </c>
      <c r="DD10" s="36" t="s">
        <v>28</v>
      </c>
      <c r="DE10" s="36" t="s">
        <v>29</v>
      </c>
      <c r="DF10" s="36" t="s">
        <v>27</v>
      </c>
      <c r="DG10" s="38" t="s">
        <v>101</v>
      </c>
      <c r="DH10" s="39" t="s">
        <v>57</v>
      </c>
      <c r="DI10" s="39" t="s">
        <v>102</v>
      </c>
      <c r="DJ10" s="39" t="s">
        <v>103</v>
      </c>
      <c r="DK10" s="39" t="s">
        <v>104</v>
      </c>
      <c r="DL10" s="40" t="s">
        <v>105</v>
      </c>
      <c r="DM10" s="41" t="s">
        <v>106</v>
      </c>
      <c r="DN10" s="41" t="s">
        <v>58</v>
      </c>
      <c r="DO10" s="41" t="s">
        <v>107</v>
      </c>
      <c r="DP10" s="41" t="s">
        <v>108</v>
      </c>
      <c r="DQ10" s="41" t="s">
        <v>109</v>
      </c>
      <c r="DR10" s="41" t="s">
        <v>132</v>
      </c>
      <c r="DS10" s="37" t="s">
        <v>31</v>
      </c>
      <c r="DT10" s="36" t="s">
        <v>30</v>
      </c>
      <c r="DU10" s="36" t="s">
        <v>25</v>
      </c>
      <c r="DV10" s="36" t="s">
        <v>26</v>
      </c>
      <c r="DW10" s="36" t="s">
        <v>27</v>
      </c>
      <c r="DX10" s="36" t="s">
        <v>28</v>
      </c>
      <c r="DY10" s="36" t="s">
        <v>29</v>
      </c>
      <c r="DZ10" s="36" t="s">
        <v>27</v>
      </c>
      <c r="EA10" s="38" t="s">
        <v>101</v>
      </c>
      <c r="EB10" s="39" t="s">
        <v>57</v>
      </c>
      <c r="EC10" s="39" t="s">
        <v>102</v>
      </c>
      <c r="ED10" s="39" t="s">
        <v>103</v>
      </c>
      <c r="EE10" s="39" t="s">
        <v>104</v>
      </c>
      <c r="EF10" s="40" t="s">
        <v>105</v>
      </c>
      <c r="EG10" s="41" t="s">
        <v>106</v>
      </c>
      <c r="EH10" s="41" t="s">
        <v>58</v>
      </c>
      <c r="EI10" s="41" t="s">
        <v>107</v>
      </c>
      <c r="EJ10" s="41" t="s">
        <v>108</v>
      </c>
      <c r="EK10" s="41" t="s">
        <v>109</v>
      </c>
      <c r="EL10" s="41" t="s">
        <v>132</v>
      </c>
      <c r="EM10" s="37" t="s">
        <v>31</v>
      </c>
      <c r="EN10" s="36" t="s">
        <v>30</v>
      </c>
      <c r="EO10" s="36" t="s">
        <v>25</v>
      </c>
      <c r="EP10" s="36" t="s">
        <v>26</v>
      </c>
      <c r="EQ10" s="36" t="s">
        <v>27</v>
      </c>
      <c r="ER10" s="36" t="s">
        <v>28</v>
      </c>
      <c r="ES10" s="36" t="s">
        <v>29</v>
      </c>
      <c r="ET10" s="36" t="s">
        <v>27</v>
      </c>
      <c r="EU10" s="38" t="s">
        <v>101</v>
      </c>
      <c r="EV10" s="39" t="s">
        <v>57</v>
      </c>
      <c r="EW10" s="39" t="s">
        <v>102</v>
      </c>
      <c r="EX10" s="39" t="s">
        <v>103</v>
      </c>
      <c r="EY10" s="39" t="s">
        <v>104</v>
      </c>
      <c r="EZ10" s="40" t="s">
        <v>105</v>
      </c>
      <c r="FA10" s="41" t="s">
        <v>106</v>
      </c>
      <c r="FB10" s="41" t="s">
        <v>58</v>
      </c>
      <c r="FC10" s="41" t="s">
        <v>107</v>
      </c>
      <c r="FD10" s="41" t="s">
        <v>108</v>
      </c>
      <c r="FE10" s="41" t="s">
        <v>109</v>
      </c>
      <c r="FF10" s="41" t="s">
        <v>132</v>
      </c>
      <c r="FG10" s="37" t="s">
        <v>31</v>
      </c>
      <c r="FH10" s="36" t="s">
        <v>30</v>
      </c>
      <c r="FI10" s="36" t="s">
        <v>25</v>
      </c>
      <c r="FJ10" s="36" t="s">
        <v>26</v>
      </c>
      <c r="FK10" s="36" t="s">
        <v>27</v>
      </c>
      <c r="FL10" s="36" t="s">
        <v>28</v>
      </c>
      <c r="FM10" s="36" t="s">
        <v>29</v>
      </c>
      <c r="FN10" s="36" t="s">
        <v>27</v>
      </c>
      <c r="FO10" s="38" t="s">
        <v>101</v>
      </c>
      <c r="FP10" s="39" t="s">
        <v>57</v>
      </c>
      <c r="FQ10" s="39" t="s">
        <v>102</v>
      </c>
      <c r="FR10" s="39" t="s">
        <v>103</v>
      </c>
      <c r="FS10" s="39" t="s">
        <v>104</v>
      </c>
      <c r="FT10" s="40" t="s">
        <v>105</v>
      </c>
      <c r="FU10" s="41" t="s">
        <v>106</v>
      </c>
      <c r="FV10" s="41" t="s">
        <v>58</v>
      </c>
      <c r="FW10" s="41" t="s">
        <v>107</v>
      </c>
      <c r="FX10" s="41" t="s">
        <v>108</v>
      </c>
      <c r="FY10" s="41" t="s">
        <v>109</v>
      </c>
      <c r="FZ10" s="41" t="s">
        <v>132</v>
      </c>
      <c r="GA10" s="37" t="s">
        <v>31</v>
      </c>
      <c r="GB10" s="36" t="s">
        <v>30</v>
      </c>
      <c r="GC10" s="36" t="s">
        <v>25</v>
      </c>
      <c r="GD10" s="36" t="s">
        <v>26</v>
      </c>
      <c r="GE10" s="36" t="s">
        <v>27</v>
      </c>
      <c r="GF10" s="36" t="s">
        <v>28</v>
      </c>
      <c r="GG10" s="36" t="s">
        <v>29</v>
      </c>
      <c r="GH10" s="36" t="s">
        <v>27</v>
      </c>
      <c r="GI10" s="38" t="s">
        <v>101</v>
      </c>
      <c r="GJ10" s="39" t="s">
        <v>57</v>
      </c>
      <c r="GK10" s="39" t="s">
        <v>102</v>
      </c>
      <c r="GL10" s="39" t="s">
        <v>103</v>
      </c>
      <c r="GM10" s="39" t="s">
        <v>104</v>
      </c>
      <c r="GN10" s="40" t="s">
        <v>105</v>
      </c>
      <c r="GO10" s="41" t="s">
        <v>106</v>
      </c>
      <c r="GP10" s="41" t="s">
        <v>58</v>
      </c>
      <c r="GQ10" s="41" t="s">
        <v>107</v>
      </c>
      <c r="GR10" s="41" t="s">
        <v>108</v>
      </c>
      <c r="GS10" s="41" t="s">
        <v>109</v>
      </c>
      <c r="GT10" s="41" t="s">
        <v>132</v>
      </c>
      <c r="GU10" s="37" t="s">
        <v>31</v>
      </c>
      <c r="GV10" s="36" t="s">
        <v>30</v>
      </c>
      <c r="GW10" s="36" t="s">
        <v>25</v>
      </c>
      <c r="GX10" s="36" t="s">
        <v>26</v>
      </c>
      <c r="GY10" s="36" t="s">
        <v>27</v>
      </c>
      <c r="GZ10" s="36" t="s">
        <v>28</v>
      </c>
      <c r="HA10" s="36" t="s">
        <v>29</v>
      </c>
      <c r="HB10" s="36" t="s">
        <v>27</v>
      </c>
      <c r="HC10" s="38" t="s">
        <v>101</v>
      </c>
      <c r="HD10" s="39" t="s">
        <v>57</v>
      </c>
      <c r="HE10" s="39" t="s">
        <v>102</v>
      </c>
      <c r="HF10" s="39" t="s">
        <v>103</v>
      </c>
      <c r="HG10" s="39" t="s">
        <v>104</v>
      </c>
      <c r="HH10" s="40" t="s">
        <v>105</v>
      </c>
      <c r="HI10" s="41" t="s">
        <v>106</v>
      </c>
      <c r="HJ10" s="41" t="s">
        <v>58</v>
      </c>
      <c r="HK10" s="41" t="s">
        <v>107</v>
      </c>
      <c r="HL10" s="41" t="s">
        <v>108</v>
      </c>
      <c r="HM10" s="41" t="s">
        <v>109</v>
      </c>
      <c r="HN10" s="41" t="s">
        <v>132</v>
      </c>
      <c r="HO10" s="37" t="s">
        <v>31</v>
      </c>
      <c r="HP10" s="36" t="s">
        <v>30</v>
      </c>
      <c r="HQ10" s="36" t="s">
        <v>25</v>
      </c>
      <c r="HR10" s="36" t="s">
        <v>26</v>
      </c>
      <c r="HS10" s="36" t="s">
        <v>27</v>
      </c>
      <c r="HT10" s="36" t="s">
        <v>28</v>
      </c>
      <c r="HU10" s="36" t="s">
        <v>29</v>
      </c>
      <c r="HV10" s="36" t="s">
        <v>27</v>
      </c>
      <c r="HW10" s="38" t="s">
        <v>101</v>
      </c>
      <c r="HX10" s="39" t="s">
        <v>57</v>
      </c>
      <c r="HY10" s="39" t="s">
        <v>102</v>
      </c>
      <c r="HZ10" s="39" t="s">
        <v>103</v>
      </c>
      <c r="IA10" s="39" t="s">
        <v>104</v>
      </c>
      <c r="IB10" s="40" t="s">
        <v>105</v>
      </c>
      <c r="IC10" s="41" t="s">
        <v>106</v>
      </c>
      <c r="ID10" s="41" t="s">
        <v>58</v>
      </c>
      <c r="IE10" s="41" t="s">
        <v>107</v>
      </c>
      <c r="IF10" s="41" t="s">
        <v>108</v>
      </c>
      <c r="IG10" s="41" t="s">
        <v>109</v>
      </c>
      <c r="IH10" s="41" t="s">
        <v>132</v>
      </c>
      <c r="II10" s="37" t="s">
        <v>31</v>
      </c>
      <c r="IJ10" s="36" t="s">
        <v>30</v>
      </c>
      <c r="IK10" s="36" t="s">
        <v>25</v>
      </c>
      <c r="IL10" s="36" t="s">
        <v>26</v>
      </c>
      <c r="IM10" s="36" t="s">
        <v>27</v>
      </c>
      <c r="IN10" s="36" t="s">
        <v>28</v>
      </c>
      <c r="IO10" s="36" t="s">
        <v>29</v>
      </c>
      <c r="IP10" s="36" t="s">
        <v>27</v>
      </c>
      <c r="IQ10" s="38" t="s">
        <v>101</v>
      </c>
      <c r="IR10" s="39" t="s">
        <v>57</v>
      </c>
      <c r="IS10" s="39" t="s">
        <v>102</v>
      </c>
      <c r="IT10" s="39" t="s">
        <v>103</v>
      </c>
      <c r="IU10" s="39" t="s">
        <v>104</v>
      </c>
      <c r="IV10" s="40" t="s">
        <v>105</v>
      </c>
      <c r="IW10" s="41" t="s">
        <v>106</v>
      </c>
      <c r="IX10" s="41" t="s">
        <v>58</v>
      </c>
      <c r="IY10" s="41" t="s">
        <v>107</v>
      </c>
      <c r="IZ10" s="41" t="s">
        <v>108</v>
      </c>
      <c r="JA10" s="41" t="s">
        <v>109</v>
      </c>
      <c r="JB10" s="41" t="s">
        <v>132</v>
      </c>
    </row>
    <row r="11" spans="1:262" s="3" customFormat="1" ht="13.5" customHeight="1">
      <c r="A11" s="42" t="s">
        <v>296</v>
      </c>
      <c r="B11" s="2" t="s">
        <v>1308</v>
      </c>
      <c r="C11" s="3" t="s">
        <v>333</v>
      </c>
      <c r="E11" s="25">
        <v>1028699</v>
      </c>
      <c r="F11" s="43">
        <v>0.16800000000000001</v>
      </c>
      <c r="G11" s="44">
        <v>-2.3999999999999994E-2</v>
      </c>
      <c r="H11" s="2">
        <v>20</v>
      </c>
      <c r="I11" s="43">
        <v>0.189</v>
      </c>
      <c r="J11" s="44">
        <v>-1.8999999999999989E-2</v>
      </c>
      <c r="K11" s="44"/>
      <c r="L11" s="44"/>
      <c r="M11" s="44"/>
      <c r="N11" s="3">
        <v>35</v>
      </c>
      <c r="O11" s="3">
        <v>19</v>
      </c>
      <c r="P11" s="45">
        <v>-2</v>
      </c>
      <c r="Q11" s="25"/>
      <c r="R11" s="44"/>
      <c r="S11" s="44"/>
      <c r="U11" s="44"/>
      <c r="V11" s="44"/>
      <c r="W11" s="4" t="s">
        <v>333</v>
      </c>
      <c r="Y11" s="25">
        <v>1009656</v>
      </c>
      <c r="Z11" s="43">
        <v>0.16900000000000001</v>
      </c>
      <c r="AA11" s="43">
        <v>1.0000000000000009E-3</v>
      </c>
      <c r="AB11" s="2">
        <v>7</v>
      </c>
      <c r="AC11" s="43">
        <v>0.17499999999999999</v>
      </c>
      <c r="AD11" s="43">
        <v>-1.4000000000000012E-2</v>
      </c>
      <c r="AE11" s="25"/>
      <c r="AF11" s="44"/>
      <c r="AG11" s="44"/>
      <c r="AH11" s="3">
        <v>12</v>
      </c>
      <c r="AI11" s="3">
        <v>16.899999999999999</v>
      </c>
      <c r="AJ11" s="45">
        <v>-2.1</v>
      </c>
      <c r="AK11" s="25"/>
      <c r="AM11" s="44"/>
      <c r="AO11" s="44"/>
      <c r="AP11" s="44"/>
      <c r="AQ11" s="4" t="s">
        <v>1407</v>
      </c>
      <c r="AS11" s="25">
        <v>913508</v>
      </c>
      <c r="AT11" s="43">
        <v>0.1474</v>
      </c>
      <c r="AU11" s="43">
        <v>-2.1600000000000008E-2</v>
      </c>
      <c r="AV11" s="2">
        <v>6</v>
      </c>
      <c r="AW11" s="43">
        <v>0.15</v>
      </c>
      <c r="AX11" s="43">
        <v>-2.4999999999999994E-2</v>
      </c>
      <c r="AY11" s="25"/>
      <c r="AZ11" s="44"/>
      <c r="BA11" s="44"/>
      <c r="BD11" s="45"/>
      <c r="BE11" s="25"/>
      <c r="BF11" s="44"/>
      <c r="BG11" s="44"/>
      <c r="BI11" s="44"/>
      <c r="BJ11" s="44"/>
      <c r="BK11" s="4" t="s">
        <v>1407</v>
      </c>
      <c r="BM11" s="25">
        <v>832849</v>
      </c>
      <c r="BN11" s="43">
        <v>0.127</v>
      </c>
      <c r="BO11" s="43">
        <v>-2.0400000000000001E-2</v>
      </c>
      <c r="BP11" s="2">
        <v>6</v>
      </c>
      <c r="BQ11" s="43">
        <v>0.15</v>
      </c>
      <c r="BR11" s="43">
        <v>0</v>
      </c>
      <c r="BS11" s="25"/>
      <c r="BT11" s="44"/>
      <c r="BU11" s="44"/>
      <c r="BX11" s="45"/>
      <c r="BY11" s="25"/>
      <c r="BZ11" s="44"/>
      <c r="CA11" s="44"/>
      <c r="CC11" s="44"/>
      <c r="CD11" s="44"/>
      <c r="CE11" s="25"/>
      <c r="CG11" s="25"/>
      <c r="CH11" s="43"/>
      <c r="CI11" s="43"/>
      <c r="CJ11" s="2"/>
      <c r="CK11" s="43"/>
      <c r="CL11" s="43"/>
      <c r="CM11" s="25"/>
      <c r="CN11" s="44"/>
      <c r="CO11" s="44"/>
      <c r="CR11" s="45"/>
      <c r="CS11" s="25"/>
      <c r="CT11" s="44"/>
      <c r="CU11" s="44"/>
      <c r="CW11" s="44"/>
      <c r="CX11" s="44"/>
      <c r="CY11" s="4" t="s">
        <v>1426</v>
      </c>
      <c r="DA11" s="25">
        <v>646375</v>
      </c>
      <c r="DB11" s="43">
        <v>0.1</v>
      </c>
      <c r="DC11" s="43">
        <v>0</v>
      </c>
      <c r="DD11" s="2">
        <v>4</v>
      </c>
      <c r="DE11" s="43">
        <v>0.1</v>
      </c>
      <c r="DF11" s="43">
        <v>0</v>
      </c>
      <c r="DG11" s="25"/>
      <c r="DH11" s="44"/>
      <c r="DI11" s="44"/>
      <c r="DL11" s="45"/>
      <c r="DM11" s="25"/>
      <c r="DN11" s="44"/>
      <c r="DO11" s="44"/>
      <c r="DQ11" s="44"/>
      <c r="DR11" s="44"/>
      <c r="DS11" s="4"/>
      <c r="DU11" s="25"/>
      <c r="DV11" s="43"/>
      <c r="DW11" s="43"/>
      <c r="DX11" s="2"/>
      <c r="DY11" s="43"/>
      <c r="DZ11" s="43"/>
      <c r="EA11" s="25"/>
      <c r="EC11" s="46"/>
      <c r="EF11" s="45"/>
      <c r="EG11" s="25"/>
      <c r="EH11" s="44"/>
      <c r="EI11" s="44"/>
      <c r="EK11" s="44"/>
      <c r="EL11" s="44"/>
      <c r="EM11" s="4"/>
      <c r="EO11" s="25"/>
      <c r="EP11" s="43"/>
      <c r="EQ11" s="43"/>
      <c r="ER11" s="2"/>
      <c r="ES11" s="43"/>
      <c r="ET11" s="43"/>
      <c r="EU11" s="25"/>
      <c r="EV11" s="44"/>
      <c r="EW11" s="44"/>
      <c r="EZ11" s="45"/>
      <c r="FA11" s="25"/>
      <c r="FB11" s="44"/>
      <c r="FC11" s="44"/>
      <c r="FE11" s="44"/>
      <c r="FF11" s="44"/>
      <c r="FG11" s="4"/>
      <c r="FI11" s="25"/>
      <c r="FJ11" s="43"/>
      <c r="FK11" s="43"/>
      <c r="FL11" s="2"/>
      <c r="FM11" s="43"/>
      <c r="FN11" s="43"/>
      <c r="FO11" s="25"/>
      <c r="FP11" s="44"/>
      <c r="FQ11" s="44"/>
      <c r="FT11" s="45"/>
      <c r="FU11" s="25"/>
      <c r="FV11" s="44"/>
      <c r="FW11" s="44"/>
      <c r="FY11" s="44"/>
      <c r="FZ11" s="44"/>
      <c r="GA11" s="4"/>
      <c r="GC11" s="2"/>
      <c r="GD11" s="43"/>
      <c r="GE11" s="2"/>
      <c r="GF11" s="2"/>
      <c r="GG11" s="43"/>
      <c r="GH11" s="2"/>
      <c r="GI11" s="47"/>
      <c r="GN11" s="45"/>
      <c r="GU11" s="4"/>
      <c r="GW11" s="2"/>
      <c r="GX11" s="43"/>
      <c r="GY11" s="2"/>
      <c r="GZ11" s="2"/>
      <c r="HA11" s="43"/>
      <c r="HB11" s="2"/>
      <c r="HC11" s="47"/>
      <c r="HH11" s="45"/>
      <c r="HO11" s="4"/>
      <c r="HQ11" s="2"/>
      <c r="HR11" s="43"/>
      <c r="HS11" s="2"/>
      <c r="HT11" s="2"/>
      <c r="HU11" s="43"/>
      <c r="HV11" s="2"/>
      <c r="HW11" s="47"/>
      <c r="IB11" s="45"/>
      <c r="II11" s="4"/>
      <c r="IK11" s="2"/>
      <c r="IL11" s="43"/>
      <c r="IM11" s="2"/>
      <c r="IN11" s="2"/>
      <c r="IO11" s="43"/>
      <c r="IP11" s="2"/>
      <c r="IQ11" s="47"/>
      <c r="IV11" s="45"/>
    </row>
    <row r="12" spans="1:262" s="3" customFormat="1" ht="13.5" customHeight="1">
      <c r="A12" s="42" t="s">
        <v>628</v>
      </c>
      <c r="B12" s="2" t="s">
        <v>1384</v>
      </c>
      <c r="E12" s="25"/>
      <c r="F12" s="43"/>
      <c r="G12" s="44"/>
      <c r="H12" s="2"/>
      <c r="I12" s="43"/>
      <c r="J12" s="44"/>
      <c r="K12" s="44"/>
      <c r="L12" s="44"/>
      <c r="M12" s="44"/>
      <c r="P12" s="45"/>
      <c r="Q12" s="25"/>
      <c r="R12" s="44"/>
      <c r="S12" s="44"/>
      <c r="U12" s="44"/>
      <c r="V12" s="44"/>
      <c r="W12" s="4"/>
      <c r="Y12" s="25"/>
      <c r="Z12" s="43"/>
      <c r="AA12" s="43"/>
      <c r="AB12" s="2"/>
      <c r="AC12" s="43"/>
      <c r="AD12" s="43"/>
      <c r="AE12" s="25"/>
      <c r="AF12" s="44"/>
      <c r="AG12" s="44"/>
      <c r="AJ12" s="45"/>
      <c r="AK12" s="25"/>
      <c r="AM12" s="44"/>
      <c r="AO12" s="44"/>
      <c r="AP12" s="44"/>
      <c r="AQ12" s="4"/>
      <c r="AS12" s="25"/>
      <c r="AT12" s="43"/>
      <c r="AU12" s="43"/>
      <c r="AV12" s="2"/>
      <c r="AW12" s="43"/>
      <c r="AX12" s="43"/>
      <c r="AY12" s="25"/>
      <c r="AZ12" s="44"/>
      <c r="BA12" s="44"/>
      <c r="BD12" s="45"/>
      <c r="BE12" s="25"/>
      <c r="BF12" s="44"/>
      <c r="BG12" s="44"/>
      <c r="BI12" s="44"/>
      <c r="BJ12" s="44"/>
      <c r="BK12" s="4"/>
      <c r="BM12" s="25"/>
      <c r="BN12" s="43"/>
      <c r="BO12" s="43"/>
      <c r="BP12" s="2"/>
      <c r="BQ12" s="43"/>
      <c r="BR12" s="43"/>
      <c r="BS12" s="25"/>
      <c r="BT12" s="44"/>
      <c r="BU12" s="44"/>
      <c r="BX12" s="45"/>
      <c r="BY12" s="25"/>
      <c r="BZ12" s="44"/>
      <c r="CA12" s="44"/>
      <c r="CC12" s="44"/>
      <c r="CD12" s="44"/>
      <c r="CE12" s="25" t="s">
        <v>623</v>
      </c>
      <c r="CG12" s="25">
        <v>1287389</v>
      </c>
      <c r="CH12" s="43">
        <v>0.19399999999999998</v>
      </c>
      <c r="CI12" s="43">
        <v>3.6999999999999998E-2</v>
      </c>
      <c r="CJ12" s="2">
        <v>9</v>
      </c>
      <c r="CK12" s="43">
        <v>0.22500000000000001</v>
      </c>
      <c r="CL12" s="43">
        <v>7.5000000000000011E-2</v>
      </c>
      <c r="CM12" s="25"/>
      <c r="CN12" s="44"/>
      <c r="CO12" s="44"/>
      <c r="CR12" s="45"/>
      <c r="CS12" s="25"/>
      <c r="CT12" s="44"/>
      <c r="CU12" s="44"/>
      <c r="CW12" s="44"/>
      <c r="CX12" s="44"/>
      <c r="CY12" s="4"/>
      <c r="DA12" s="25"/>
      <c r="DB12" s="43"/>
      <c r="DC12" s="43"/>
      <c r="DD12" s="2"/>
      <c r="DE12" s="43"/>
      <c r="DF12" s="43"/>
      <c r="DG12" s="25"/>
      <c r="DH12" s="44"/>
      <c r="DI12" s="44"/>
      <c r="DL12" s="45"/>
      <c r="DM12" s="25"/>
      <c r="DN12" s="44"/>
      <c r="DO12" s="44"/>
      <c r="DQ12" s="44"/>
      <c r="DR12" s="44"/>
      <c r="DS12" s="4"/>
      <c r="DU12" s="25"/>
      <c r="DV12" s="43"/>
      <c r="DW12" s="43"/>
      <c r="DX12" s="2"/>
      <c r="DY12" s="43"/>
      <c r="DZ12" s="43"/>
      <c r="EA12" s="25"/>
      <c r="EC12" s="46"/>
      <c r="EF12" s="45"/>
      <c r="EG12" s="25"/>
      <c r="EH12" s="44"/>
      <c r="EI12" s="44"/>
      <c r="EK12" s="44"/>
      <c r="EL12" s="44"/>
      <c r="EM12" s="4"/>
      <c r="EO12" s="25"/>
      <c r="EP12" s="43"/>
      <c r="EQ12" s="43"/>
      <c r="ER12" s="2"/>
      <c r="ES12" s="43"/>
      <c r="ET12" s="43"/>
      <c r="EU12" s="25"/>
      <c r="EV12" s="44"/>
      <c r="EW12" s="44"/>
      <c r="EZ12" s="45"/>
      <c r="FA12" s="25"/>
      <c r="FB12" s="44"/>
      <c r="FC12" s="44"/>
      <c r="FE12" s="44"/>
      <c r="FF12" s="44"/>
      <c r="FG12" s="4"/>
      <c r="FI12" s="25"/>
      <c r="FJ12" s="43"/>
      <c r="FK12" s="43"/>
      <c r="FL12" s="2"/>
      <c r="FM12" s="43"/>
      <c r="FN12" s="43"/>
      <c r="FO12" s="25"/>
      <c r="FP12" s="44"/>
      <c r="FQ12" s="44"/>
      <c r="FT12" s="45"/>
      <c r="FU12" s="25"/>
      <c r="FV12" s="44"/>
      <c r="FW12" s="44"/>
      <c r="FY12" s="44"/>
      <c r="FZ12" s="44"/>
      <c r="GA12" s="4"/>
      <c r="GC12" s="25"/>
      <c r="GD12" s="43"/>
      <c r="GE12" s="2"/>
      <c r="GF12" s="2"/>
      <c r="GG12" s="43"/>
      <c r="GH12" s="2"/>
      <c r="GI12" s="47"/>
      <c r="GN12" s="45"/>
      <c r="GU12" s="4"/>
      <c r="GW12" s="25"/>
      <c r="GX12" s="43"/>
      <c r="GY12" s="2"/>
      <c r="GZ12" s="2"/>
      <c r="HA12" s="43"/>
      <c r="HB12" s="2"/>
      <c r="HC12" s="47"/>
      <c r="HH12" s="45"/>
      <c r="HO12" s="4"/>
      <c r="HQ12" s="25"/>
      <c r="HR12" s="43"/>
      <c r="HS12" s="2"/>
      <c r="HT12" s="2"/>
      <c r="HU12" s="43"/>
      <c r="HV12" s="2"/>
      <c r="HW12" s="47"/>
      <c r="IB12" s="45"/>
      <c r="II12" s="4"/>
      <c r="IK12" s="25"/>
      <c r="IL12" s="43"/>
      <c r="IM12" s="2"/>
      <c r="IN12" s="2"/>
      <c r="IO12" s="43"/>
      <c r="IP12" s="2"/>
      <c r="IQ12" s="47"/>
      <c r="IV12" s="45"/>
    </row>
    <row r="13" spans="1:262" s="3" customFormat="1" ht="13.5" customHeight="1">
      <c r="A13" s="42" t="s">
        <v>323</v>
      </c>
      <c r="B13" s="2" t="s">
        <v>450</v>
      </c>
      <c r="C13" s="3" t="s">
        <v>383</v>
      </c>
      <c r="E13" s="25">
        <v>814136</v>
      </c>
      <c r="F13" s="43">
        <v>0.13300000000000001</v>
      </c>
      <c r="G13" s="44">
        <v>-2.3999999999999994E-2</v>
      </c>
      <c r="H13" s="2">
        <v>18</v>
      </c>
      <c r="I13" s="43">
        <v>0.17</v>
      </c>
      <c r="J13" s="44">
        <v>-1.8999999999999989E-2</v>
      </c>
      <c r="K13" s="44"/>
      <c r="L13" s="44"/>
      <c r="M13" s="44"/>
      <c r="N13" s="3">
        <v>31</v>
      </c>
      <c r="O13" s="3">
        <v>17</v>
      </c>
      <c r="P13" s="45">
        <v>-3</v>
      </c>
      <c r="Q13" s="25"/>
      <c r="R13" s="44"/>
      <c r="S13" s="44"/>
      <c r="U13" s="44"/>
      <c r="V13" s="44"/>
      <c r="W13" s="4" t="s">
        <v>383</v>
      </c>
      <c r="Y13" s="25">
        <v>764610</v>
      </c>
      <c r="Z13" s="43">
        <v>0.128</v>
      </c>
      <c r="AA13" s="43">
        <v>-5.0000000000000044E-3</v>
      </c>
      <c r="AB13" s="2">
        <v>5</v>
      </c>
      <c r="AC13" s="43">
        <v>0.125</v>
      </c>
      <c r="AD13" s="43">
        <v>-4.5000000000000012E-2</v>
      </c>
      <c r="AE13" s="25"/>
      <c r="AF13" s="44"/>
      <c r="AG13" s="44"/>
      <c r="AH13" s="3">
        <v>11</v>
      </c>
      <c r="AI13" s="3">
        <v>15.5</v>
      </c>
      <c r="AJ13" s="45">
        <v>-1.3</v>
      </c>
      <c r="AK13" s="25"/>
      <c r="AM13" s="44"/>
      <c r="AO13" s="44"/>
      <c r="AP13" s="44"/>
      <c r="AQ13" s="4" t="s">
        <v>1408</v>
      </c>
      <c r="AS13" s="25">
        <v>597890</v>
      </c>
      <c r="AT13" s="43">
        <v>9.7000000000000003E-2</v>
      </c>
      <c r="AU13" s="43">
        <v>-3.1E-2</v>
      </c>
      <c r="AV13" s="2">
        <v>4</v>
      </c>
      <c r="AW13" s="43">
        <v>0.1</v>
      </c>
      <c r="AX13" s="43">
        <v>-2.4999999999999994E-2</v>
      </c>
      <c r="AY13" s="25"/>
      <c r="AZ13" s="44"/>
      <c r="BA13" s="44"/>
      <c r="BD13" s="45"/>
      <c r="BE13" s="25"/>
      <c r="BF13" s="44"/>
      <c r="BG13" s="44"/>
      <c r="BI13" s="44"/>
      <c r="BJ13" s="44"/>
      <c r="BK13" s="4" t="s">
        <v>1408</v>
      </c>
      <c r="BM13" s="25">
        <v>840908</v>
      </c>
      <c r="BN13" s="43">
        <v>0.128</v>
      </c>
      <c r="BO13" s="43">
        <v>3.1E-2</v>
      </c>
      <c r="BP13" s="2">
        <v>6</v>
      </c>
      <c r="BQ13" s="43">
        <v>0.15</v>
      </c>
      <c r="BR13" s="43">
        <v>4.9999999999999989E-2</v>
      </c>
      <c r="BS13" s="25"/>
      <c r="BT13" s="44"/>
      <c r="BU13" s="44"/>
      <c r="BX13" s="45"/>
      <c r="BY13" s="25"/>
      <c r="BZ13" s="44"/>
      <c r="CA13" s="44"/>
      <c r="CC13" s="44"/>
      <c r="CD13" s="44"/>
      <c r="CE13" s="25" t="s">
        <v>383</v>
      </c>
      <c r="CG13" s="25">
        <v>678812</v>
      </c>
      <c r="CH13" s="43">
        <v>0.10199999999999999</v>
      </c>
      <c r="CI13" s="43">
        <v>-2.6000000000000009E-2</v>
      </c>
      <c r="CJ13" s="2">
        <v>4</v>
      </c>
      <c r="CK13" s="43">
        <v>0.1</v>
      </c>
      <c r="CL13" s="43">
        <v>-4.9999999999999989E-2</v>
      </c>
      <c r="CM13" s="25"/>
      <c r="CN13" s="44"/>
      <c r="CO13" s="44"/>
      <c r="CR13" s="45"/>
      <c r="CS13" s="25"/>
      <c r="CT13" s="44"/>
      <c r="CU13" s="44"/>
      <c r="CW13" s="44"/>
      <c r="CX13" s="44"/>
      <c r="CY13" s="4" t="s">
        <v>1427</v>
      </c>
      <c r="DA13" s="25">
        <v>880828</v>
      </c>
      <c r="DB13" s="43">
        <v>0.13600000000000001</v>
      </c>
      <c r="DC13" s="43">
        <v>3.4000000000000002E-2</v>
      </c>
      <c r="DD13" s="2">
        <v>7</v>
      </c>
      <c r="DE13" s="43">
        <v>0.17500000000000002</v>
      </c>
      <c r="DF13" s="43">
        <v>7.5000000000000011E-2</v>
      </c>
      <c r="DG13" s="25"/>
      <c r="DH13" s="44"/>
      <c r="DI13" s="44"/>
      <c r="DL13" s="45"/>
      <c r="DM13" s="25"/>
      <c r="DN13" s="44"/>
      <c r="DO13" s="44"/>
      <c r="DQ13" s="44"/>
      <c r="DR13" s="44"/>
      <c r="DS13" s="4"/>
      <c r="DU13" s="25"/>
      <c r="DV13" s="43"/>
      <c r="DW13" s="43"/>
      <c r="DX13" s="2"/>
      <c r="DY13" s="43"/>
      <c r="DZ13" s="43"/>
      <c r="EA13" s="25"/>
      <c r="EC13" s="46"/>
      <c r="EF13" s="45"/>
      <c r="EG13" s="25"/>
      <c r="EH13" s="44"/>
      <c r="EI13" s="44"/>
      <c r="EK13" s="44"/>
      <c r="EL13" s="44"/>
      <c r="EM13" s="4"/>
      <c r="EO13" s="25"/>
      <c r="EP13" s="43"/>
      <c r="EQ13" s="43"/>
      <c r="ER13" s="2"/>
      <c r="ES13" s="43"/>
      <c r="ET13" s="43"/>
      <c r="EU13" s="25"/>
      <c r="EV13" s="44"/>
      <c r="EW13" s="44"/>
      <c r="EZ13" s="45"/>
      <c r="FA13" s="25"/>
      <c r="FB13" s="44"/>
      <c r="FC13" s="44"/>
      <c r="FE13" s="44"/>
      <c r="FF13" s="44"/>
      <c r="FG13" s="4"/>
      <c r="FI13" s="25"/>
      <c r="FJ13" s="43"/>
      <c r="FK13" s="43"/>
      <c r="FL13" s="2"/>
      <c r="FM13" s="43"/>
      <c r="FN13" s="43"/>
      <c r="FO13" s="25"/>
      <c r="FP13" s="44"/>
      <c r="FQ13" s="44"/>
      <c r="FT13" s="45"/>
      <c r="FU13" s="25"/>
      <c r="FV13" s="44"/>
      <c r="FW13" s="44"/>
      <c r="FY13" s="44"/>
      <c r="FZ13" s="44"/>
      <c r="GA13" s="4"/>
      <c r="GB13" s="49"/>
      <c r="GC13" s="49"/>
      <c r="GD13" s="50"/>
      <c r="GE13" s="2"/>
      <c r="GF13" s="51"/>
      <c r="GG13" s="50"/>
      <c r="GH13" s="2"/>
      <c r="GI13" s="52"/>
      <c r="GJ13" s="2"/>
      <c r="GK13" s="2"/>
      <c r="GL13" s="2"/>
      <c r="GM13" s="2"/>
      <c r="GN13" s="53"/>
      <c r="GO13" s="2"/>
      <c r="GP13" s="2"/>
      <c r="GQ13" s="2"/>
      <c r="GR13" s="2"/>
      <c r="GS13" s="2"/>
      <c r="GT13" s="2"/>
      <c r="GU13" s="4"/>
      <c r="GV13" s="49"/>
      <c r="GW13" s="49"/>
      <c r="GX13" s="50"/>
      <c r="GY13" s="2"/>
      <c r="GZ13" s="51"/>
      <c r="HA13" s="50"/>
      <c r="HB13" s="2"/>
      <c r="HC13" s="52"/>
      <c r="HD13" s="2"/>
      <c r="HE13" s="2"/>
      <c r="HF13" s="2"/>
      <c r="HG13" s="2"/>
      <c r="HH13" s="53"/>
      <c r="HI13" s="2"/>
      <c r="HJ13" s="2"/>
      <c r="HK13" s="2"/>
      <c r="HL13" s="2"/>
      <c r="HM13" s="2"/>
      <c r="HN13" s="2"/>
      <c r="HO13" s="4"/>
      <c r="HP13" s="49"/>
      <c r="HQ13" s="49"/>
      <c r="HR13" s="50"/>
      <c r="HS13" s="2"/>
      <c r="HT13" s="51"/>
      <c r="HU13" s="50"/>
      <c r="HV13" s="2"/>
      <c r="HW13" s="52"/>
      <c r="HX13" s="2"/>
      <c r="HY13" s="2"/>
      <c r="HZ13" s="2"/>
      <c r="IA13" s="2"/>
      <c r="IB13" s="53"/>
      <c r="IC13" s="2"/>
      <c r="ID13" s="2"/>
      <c r="IE13" s="2"/>
      <c r="IF13" s="2"/>
      <c r="IG13" s="2"/>
      <c r="IH13" s="2"/>
      <c r="II13" s="4"/>
      <c r="IJ13" s="49"/>
      <c r="IK13" s="49"/>
      <c r="IL13" s="50"/>
      <c r="IM13" s="2"/>
      <c r="IN13" s="51"/>
      <c r="IO13" s="50"/>
      <c r="IP13" s="2"/>
      <c r="IQ13" s="52"/>
      <c r="IR13" s="2"/>
      <c r="IS13" s="2"/>
      <c r="IT13" s="2"/>
      <c r="IU13" s="2"/>
      <c r="IV13" s="53"/>
      <c r="IW13" s="2"/>
      <c r="IX13" s="2"/>
      <c r="IY13" s="2"/>
      <c r="IZ13" s="2"/>
      <c r="JA13" s="2"/>
      <c r="JB13" s="2"/>
    </row>
    <row r="14" spans="1:262" s="3" customFormat="1" ht="13.5" customHeight="1">
      <c r="A14" s="42" t="s">
        <v>315</v>
      </c>
      <c r="B14" s="2" t="s">
        <v>1393</v>
      </c>
      <c r="C14" s="3" t="s">
        <v>347</v>
      </c>
      <c r="E14" s="25">
        <v>713542</v>
      </c>
      <c r="F14" s="43">
        <v>0.11700000000000001</v>
      </c>
      <c r="G14" s="44">
        <v>4.0000000000000036E-3</v>
      </c>
      <c r="H14" s="2">
        <v>13</v>
      </c>
      <c r="I14" s="43">
        <v>0.123</v>
      </c>
      <c r="J14" s="44">
        <v>1.9000000000000003E-2</v>
      </c>
      <c r="K14" s="44"/>
      <c r="L14" s="44"/>
      <c r="M14" s="44"/>
      <c r="N14" s="3">
        <v>22</v>
      </c>
      <c r="O14" s="3">
        <v>12</v>
      </c>
      <c r="P14" s="45">
        <v>2</v>
      </c>
      <c r="Q14" s="25"/>
      <c r="R14" s="44"/>
      <c r="S14" s="44"/>
      <c r="U14" s="44"/>
      <c r="V14" s="44"/>
      <c r="W14" s="4" t="s">
        <v>347</v>
      </c>
      <c r="Y14" s="25">
        <v>796154</v>
      </c>
      <c r="Z14" s="43">
        <v>0.13300000000000001</v>
      </c>
      <c r="AA14" s="43">
        <v>1.6E-2</v>
      </c>
      <c r="AB14" s="2">
        <v>6</v>
      </c>
      <c r="AC14" s="43">
        <v>0.15</v>
      </c>
      <c r="AD14" s="43">
        <v>2.6999999999999996E-2</v>
      </c>
      <c r="AE14" s="25"/>
      <c r="AF14" s="44"/>
      <c r="AG14" s="44"/>
      <c r="AH14" s="3">
        <v>10</v>
      </c>
      <c r="AI14" s="3">
        <v>14.1</v>
      </c>
      <c r="AJ14" s="45">
        <v>2.1</v>
      </c>
      <c r="AK14" s="25"/>
      <c r="AM14" s="44"/>
      <c r="AO14" s="44"/>
      <c r="AP14" s="44"/>
      <c r="AQ14" s="4" t="s">
        <v>1409</v>
      </c>
      <c r="AS14" s="25">
        <v>952116</v>
      </c>
      <c r="AT14" s="43">
        <v>0.154</v>
      </c>
      <c r="AU14" s="43">
        <v>2.0999999999999991E-2</v>
      </c>
      <c r="AV14" s="2">
        <v>6</v>
      </c>
      <c r="AW14" s="43">
        <v>0.15</v>
      </c>
      <c r="AX14" s="43">
        <v>0</v>
      </c>
      <c r="AY14" s="25"/>
      <c r="AZ14" s="44"/>
      <c r="BA14" s="44"/>
      <c r="BD14" s="45"/>
      <c r="BE14" s="25"/>
      <c r="BF14" s="44"/>
      <c r="BG14" s="44"/>
      <c r="BI14" s="44"/>
      <c r="BJ14" s="44"/>
      <c r="BK14" s="4" t="s">
        <v>1409</v>
      </c>
      <c r="BM14" s="25">
        <v>1007868</v>
      </c>
      <c r="BN14" s="43">
        <v>0.154</v>
      </c>
      <c r="BO14" s="43">
        <v>0</v>
      </c>
      <c r="BP14" s="2">
        <v>7</v>
      </c>
      <c r="BQ14" s="43">
        <v>0.17499999999999999</v>
      </c>
      <c r="BR14" s="43">
        <v>2.4999999999999994E-2</v>
      </c>
      <c r="BS14" s="25"/>
      <c r="BT14" s="44"/>
      <c r="BU14" s="44"/>
      <c r="BX14" s="45"/>
      <c r="BY14" s="25"/>
      <c r="BZ14" s="44"/>
      <c r="CA14" s="44"/>
      <c r="CC14" s="44"/>
      <c r="CD14" s="44"/>
      <c r="CE14" s="25" t="s">
        <v>347</v>
      </c>
      <c r="CG14" s="25">
        <v>821980</v>
      </c>
      <c r="CH14" s="43">
        <v>0.12400000000000001</v>
      </c>
      <c r="CI14" s="43">
        <v>-2.9999999999999985E-2</v>
      </c>
      <c r="CJ14" s="2">
        <v>5</v>
      </c>
      <c r="CK14" s="43">
        <v>0.125</v>
      </c>
      <c r="CL14" s="43">
        <v>-4.9999999999999989E-2</v>
      </c>
      <c r="CM14" s="25"/>
      <c r="CN14" s="44"/>
      <c r="CO14" s="44"/>
      <c r="CR14" s="45"/>
      <c r="CS14" s="25"/>
      <c r="CT14" s="44"/>
      <c r="CU14" s="44"/>
      <c r="CW14" s="44"/>
      <c r="CX14" s="44"/>
      <c r="CY14" s="4" t="s">
        <v>1428</v>
      </c>
      <c r="DA14" s="25">
        <v>533124</v>
      </c>
      <c r="DB14" s="43">
        <v>8.199999999999999E-2</v>
      </c>
      <c r="DC14" s="43">
        <v>-4.2000000000000003E-2</v>
      </c>
      <c r="DD14" s="2">
        <v>4</v>
      </c>
      <c r="DE14" s="43">
        <v>0.1</v>
      </c>
      <c r="DF14" s="43">
        <v>-2.4999999999999994E-2</v>
      </c>
      <c r="DG14" s="25"/>
      <c r="DH14" s="44"/>
      <c r="DI14" s="44"/>
      <c r="DL14" s="45"/>
      <c r="DM14" s="25"/>
      <c r="DN14" s="44"/>
      <c r="DO14" s="44"/>
      <c r="DQ14" s="44"/>
      <c r="DR14" s="44"/>
      <c r="DS14" s="4"/>
      <c r="DU14" s="25"/>
      <c r="DV14" s="43"/>
      <c r="DW14" s="43"/>
      <c r="DX14" s="2"/>
      <c r="DY14" s="43"/>
      <c r="DZ14" s="43"/>
      <c r="EA14" s="25"/>
      <c r="EC14" s="46"/>
      <c r="EF14" s="45"/>
      <c r="EG14" s="25"/>
      <c r="EH14" s="44"/>
      <c r="EI14" s="44"/>
      <c r="EK14" s="44"/>
      <c r="EL14" s="44"/>
      <c r="EM14" s="4"/>
      <c r="EO14" s="25"/>
      <c r="EP14" s="43"/>
      <c r="EQ14" s="43"/>
      <c r="ER14" s="2"/>
      <c r="ES14" s="43"/>
      <c r="ET14" s="43"/>
      <c r="EU14" s="25"/>
      <c r="EV14" s="44"/>
      <c r="EW14" s="44"/>
      <c r="EZ14" s="45"/>
      <c r="FA14" s="25"/>
      <c r="FB14" s="44"/>
      <c r="FC14" s="44"/>
      <c r="FE14" s="44"/>
      <c r="FF14" s="44"/>
      <c r="FG14" s="4"/>
      <c r="FI14" s="25"/>
      <c r="FJ14" s="43"/>
      <c r="FK14" s="43"/>
      <c r="FL14" s="2"/>
      <c r="FM14" s="43"/>
      <c r="FN14" s="43"/>
      <c r="FO14" s="25"/>
      <c r="FP14" s="44"/>
      <c r="FQ14" s="44"/>
      <c r="FT14" s="45"/>
      <c r="FU14" s="25"/>
      <c r="FV14" s="44"/>
      <c r="FW14" s="44"/>
      <c r="FY14" s="44"/>
      <c r="FZ14" s="44"/>
      <c r="GA14" s="4"/>
      <c r="GC14" s="25"/>
      <c r="GD14" s="43"/>
      <c r="GE14" s="2"/>
      <c r="GF14" s="54"/>
      <c r="GG14" s="43"/>
      <c r="GH14" s="2"/>
      <c r="GI14" s="47"/>
      <c r="GN14" s="45"/>
      <c r="GU14" s="4"/>
      <c r="GW14" s="25"/>
      <c r="GX14" s="43"/>
      <c r="GY14" s="2"/>
      <c r="GZ14" s="54"/>
      <c r="HA14" s="43"/>
      <c r="HB14" s="2"/>
      <c r="HC14" s="47"/>
      <c r="HH14" s="45"/>
      <c r="HO14" s="4"/>
      <c r="HQ14" s="25"/>
      <c r="HR14" s="43"/>
      <c r="HS14" s="2"/>
      <c r="HT14" s="54"/>
      <c r="HU14" s="43"/>
      <c r="HV14" s="2"/>
      <c r="HW14" s="47"/>
      <c r="IB14" s="45"/>
      <c r="II14" s="4"/>
      <c r="IK14" s="25"/>
      <c r="IL14" s="43"/>
      <c r="IM14" s="2"/>
      <c r="IN14" s="54"/>
      <c r="IO14" s="43"/>
      <c r="IP14" s="2"/>
      <c r="IQ14" s="47"/>
      <c r="IV14" s="45"/>
    </row>
    <row r="15" spans="1:262" s="3" customFormat="1" ht="13.5" customHeight="1">
      <c r="A15" s="42" t="s">
        <v>321</v>
      </c>
      <c r="B15" s="2" t="s">
        <v>1311</v>
      </c>
      <c r="C15" s="3" t="s">
        <v>78</v>
      </c>
      <c r="E15" s="25">
        <v>730274</v>
      </c>
      <c r="F15" s="43">
        <v>0.11899999999999999</v>
      </c>
      <c r="G15" s="44">
        <v>-2.7999999999999997E-2</v>
      </c>
      <c r="H15" s="2">
        <v>14</v>
      </c>
      <c r="I15" s="43">
        <v>0.13200000000000001</v>
      </c>
      <c r="J15" s="44">
        <v>-2.7999999999999997E-2</v>
      </c>
      <c r="K15" s="44"/>
      <c r="L15" s="44"/>
      <c r="M15" s="44"/>
      <c r="N15" s="3">
        <v>26</v>
      </c>
      <c r="O15" s="3">
        <v>14</v>
      </c>
      <c r="P15" s="45">
        <v>-2</v>
      </c>
      <c r="Q15" s="25"/>
      <c r="R15" s="44"/>
      <c r="S15" s="44"/>
      <c r="U15" s="44"/>
      <c r="V15" s="44"/>
      <c r="W15" s="4" t="s">
        <v>78</v>
      </c>
      <c r="Y15" s="25">
        <v>792941</v>
      </c>
      <c r="Z15" s="43">
        <v>0.13200000000000001</v>
      </c>
      <c r="AA15" s="43">
        <v>1.3000000000000012E-2</v>
      </c>
      <c r="AB15" s="2">
        <v>6</v>
      </c>
      <c r="AC15" s="43">
        <v>0.15</v>
      </c>
      <c r="AD15" s="43">
        <v>1.7999999999999988E-2</v>
      </c>
      <c r="AE15" s="25"/>
      <c r="AF15" s="44"/>
      <c r="AG15" s="44"/>
      <c r="AH15" s="3">
        <v>9</v>
      </c>
      <c r="AI15" s="3">
        <v>12.7</v>
      </c>
      <c r="AJ15" s="45">
        <v>-1.4</v>
      </c>
      <c r="AK15" s="25"/>
      <c r="AM15" s="44"/>
      <c r="AO15" s="44"/>
      <c r="AP15" s="44"/>
      <c r="AQ15" s="4" t="s">
        <v>1410</v>
      </c>
      <c r="AS15" s="25">
        <v>550657</v>
      </c>
      <c r="AT15" s="43">
        <v>8.8999999999999996E-2</v>
      </c>
      <c r="AU15" s="43">
        <v>-4.300000000000001E-2</v>
      </c>
      <c r="AV15" s="2">
        <v>4</v>
      </c>
      <c r="AW15" s="43">
        <v>0.1</v>
      </c>
      <c r="AX15" s="43">
        <v>-4.9999999999999989E-2</v>
      </c>
      <c r="AY15" s="25"/>
      <c r="AZ15" s="44"/>
      <c r="BA15" s="44"/>
      <c r="BD15" s="45"/>
      <c r="BE15" s="25"/>
      <c r="BF15" s="44"/>
      <c r="BG15" s="44"/>
      <c r="BI15" s="44"/>
      <c r="BJ15" s="44"/>
      <c r="BK15" s="4" t="s">
        <v>1410</v>
      </c>
      <c r="BM15" s="25">
        <v>1013560</v>
      </c>
      <c r="BN15" s="43">
        <v>0.155</v>
      </c>
      <c r="BO15" s="43">
        <v>6.6000000000000003E-2</v>
      </c>
      <c r="BP15" s="2">
        <v>7</v>
      </c>
      <c r="BQ15" s="43">
        <v>0.17499999999999999</v>
      </c>
      <c r="BR15" s="43">
        <v>7.4999999999999983E-2</v>
      </c>
      <c r="BS15" s="25"/>
      <c r="BT15" s="44"/>
      <c r="BU15" s="44"/>
      <c r="BX15" s="45"/>
      <c r="BY15" s="25"/>
      <c r="BZ15" s="44"/>
      <c r="CA15" s="44"/>
      <c r="CC15" s="44"/>
      <c r="CD15" s="44"/>
      <c r="CE15" s="25" t="s">
        <v>1421</v>
      </c>
      <c r="CG15" s="25">
        <v>665342</v>
      </c>
      <c r="CH15" s="43">
        <v>0.1</v>
      </c>
      <c r="CI15" s="43">
        <v>-5.4324694981580907E-2</v>
      </c>
      <c r="CJ15" s="2">
        <v>4</v>
      </c>
      <c r="CK15" s="43">
        <v>0.1</v>
      </c>
      <c r="CL15" s="43">
        <v>-7.4999999999999983E-2</v>
      </c>
      <c r="CM15" s="25"/>
      <c r="CN15" s="44"/>
      <c r="CO15" s="44"/>
      <c r="CR15" s="45"/>
      <c r="CS15" s="25"/>
      <c r="CT15" s="44"/>
      <c r="CU15" s="44"/>
      <c r="CW15" s="44"/>
      <c r="CX15" s="44"/>
      <c r="CY15" s="4" t="s">
        <v>1429</v>
      </c>
      <c r="DA15" s="25">
        <v>613079</v>
      </c>
      <c r="DB15" s="43">
        <v>9.5000000000000001E-2</v>
      </c>
      <c r="DC15" s="43">
        <v>-5.0000000000000001E-3</v>
      </c>
      <c r="DD15" s="2">
        <v>4</v>
      </c>
      <c r="DE15" s="43">
        <v>0.1</v>
      </c>
      <c r="DF15" s="43">
        <v>0</v>
      </c>
      <c r="DG15" s="25"/>
      <c r="DH15" s="44"/>
      <c r="DI15" s="44"/>
      <c r="DL15" s="45"/>
      <c r="DM15" s="25"/>
      <c r="DN15" s="44"/>
      <c r="DO15" s="44"/>
      <c r="DQ15" s="44"/>
      <c r="DR15" s="44"/>
      <c r="DS15" s="4"/>
      <c r="DU15" s="25"/>
      <c r="DV15" s="43"/>
      <c r="DW15" s="43"/>
      <c r="DX15" s="2"/>
      <c r="DY15" s="43"/>
      <c r="DZ15" s="43"/>
      <c r="EA15" s="25"/>
      <c r="EC15" s="46"/>
      <c r="EF15" s="45"/>
      <c r="EG15" s="25"/>
      <c r="EH15" s="44"/>
      <c r="EI15" s="44"/>
      <c r="EK15" s="44"/>
      <c r="EL15" s="44"/>
      <c r="EM15" s="4"/>
      <c r="EO15" s="25"/>
      <c r="EP15" s="43"/>
      <c r="EQ15" s="43"/>
      <c r="ER15" s="2"/>
      <c r="ES15" s="43"/>
      <c r="ET15" s="43"/>
      <c r="EU15" s="25"/>
      <c r="EV15" s="44"/>
      <c r="EW15" s="44"/>
      <c r="EZ15" s="45"/>
      <c r="FA15" s="25"/>
      <c r="FB15" s="44"/>
      <c r="FC15" s="44"/>
      <c r="FE15" s="44"/>
      <c r="FF15" s="44"/>
      <c r="FG15" s="4"/>
      <c r="FI15" s="25"/>
      <c r="FJ15" s="43"/>
      <c r="FK15" s="43"/>
      <c r="FL15" s="2"/>
      <c r="FM15" s="43"/>
      <c r="FN15" s="43"/>
      <c r="FO15" s="25"/>
      <c r="FP15" s="44"/>
      <c r="FQ15" s="44"/>
      <c r="FT15" s="45"/>
      <c r="FU15" s="25"/>
      <c r="FV15" s="44"/>
      <c r="FW15" s="44"/>
      <c r="FY15" s="44"/>
      <c r="FZ15" s="44"/>
      <c r="GA15" s="4"/>
      <c r="GC15" s="2"/>
      <c r="GD15" s="43"/>
      <c r="GE15" s="2"/>
      <c r="GF15" s="2"/>
      <c r="GG15" s="43"/>
      <c r="GH15" s="2"/>
      <c r="GI15" s="47"/>
      <c r="GN15" s="45"/>
      <c r="GU15" s="4"/>
      <c r="GW15" s="2"/>
      <c r="GX15" s="43"/>
      <c r="GY15" s="2"/>
      <c r="GZ15" s="2"/>
      <c r="HA15" s="43"/>
      <c r="HB15" s="2"/>
      <c r="HC15" s="47"/>
      <c r="HH15" s="45"/>
      <c r="HO15" s="4"/>
      <c r="HQ15" s="2"/>
      <c r="HR15" s="43"/>
      <c r="HS15" s="2"/>
      <c r="HT15" s="2"/>
      <c r="HU15" s="43"/>
      <c r="HV15" s="2"/>
      <c r="HW15" s="47"/>
      <c r="IB15" s="45"/>
      <c r="II15" s="4"/>
      <c r="IK15" s="2"/>
      <c r="IL15" s="43"/>
      <c r="IM15" s="2"/>
      <c r="IN15" s="2"/>
      <c r="IO15" s="43"/>
      <c r="IP15" s="2"/>
      <c r="IQ15" s="47"/>
      <c r="IV15" s="45"/>
    </row>
    <row r="16" spans="1:262" s="3" customFormat="1" ht="13.5" customHeight="1">
      <c r="A16" s="42" t="s">
        <v>310</v>
      </c>
      <c r="B16" s="2" t="s">
        <v>1312</v>
      </c>
      <c r="C16" s="3" t="s">
        <v>1399</v>
      </c>
      <c r="E16" s="25">
        <v>496562</v>
      </c>
      <c r="F16" s="43">
        <v>8.1000000000000003E-2</v>
      </c>
      <c r="G16" s="44">
        <v>-1.1999999999999997E-2</v>
      </c>
      <c r="H16" s="2">
        <v>9</v>
      </c>
      <c r="I16" s="43">
        <v>8.5000000000000006E-2</v>
      </c>
      <c r="J16" s="44">
        <v>-2.7999999999999997E-2</v>
      </c>
      <c r="K16" s="44"/>
      <c r="L16" s="44"/>
      <c r="M16" s="44"/>
      <c r="N16" s="3">
        <v>18</v>
      </c>
      <c r="O16" s="3">
        <v>10</v>
      </c>
      <c r="P16" s="45">
        <v>-1</v>
      </c>
      <c r="Q16" s="25"/>
      <c r="R16" s="44"/>
      <c r="S16" s="44"/>
      <c r="U16" s="44"/>
      <c r="V16" s="44"/>
      <c r="W16" s="4" t="s">
        <v>1399</v>
      </c>
      <c r="Y16" s="25">
        <v>672798</v>
      </c>
      <c r="Z16" s="43">
        <v>0.112</v>
      </c>
      <c r="AA16" s="43">
        <v>3.1E-2</v>
      </c>
      <c r="AB16" s="2">
        <v>5</v>
      </c>
      <c r="AC16" s="43">
        <v>0.125</v>
      </c>
      <c r="AD16" s="43">
        <v>3.9999999999999994E-2</v>
      </c>
      <c r="AE16" s="25"/>
      <c r="AF16" s="44"/>
      <c r="AG16" s="44"/>
      <c r="AH16" s="3">
        <v>9</v>
      </c>
      <c r="AI16" s="3">
        <v>12.7</v>
      </c>
      <c r="AJ16" s="45">
        <v>3.8</v>
      </c>
      <c r="AK16" s="25"/>
      <c r="AM16" s="44"/>
      <c r="AO16" s="44"/>
      <c r="AP16" s="44"/>
      <c r="AQ16" s="4" t="s">
        <v>1411</v>
      </c>
      <c r="AS16" s="25">
        <v>654961</v>
      </c>
      <c r="AT16" s="43">
        <v>0.106</v>
      </c>
      <c r="AU16" s="43">
        <v>-6.0000000000000053E-3</v>
      </c>
      <c r="AV16" s="2">
        <v>5</v>
      </c>
      <c r="AW16" s="43">
        <v>0.125</v>
      </c>
      <c r="AX16" s="43">
        <v>0</v>
      </c>
      <c r="AY16" s="25"/>
      <c r="AZ16" s="44"/>
      <c r="BA16" s="44"/>
      <c r="BD16" s="45"/>
      <c r="BE16" s="25"/>
      <c r="BF16" s="44"/>
      <c r="BG16" s="44"/>
      <c r="BI16" s="44"/>
      <c r="BJ16" s="44"/>
      <c r="BK16" s="4" t="s">
        <v>1411</v>
      </c>
      <c r="BM16" s="25">
        <v>795757</v>
      </c>
      <c r="BN16" s="43">
        <v>0.122</v>
      </c>
      <c r="BO16" s="43">
        <v>1.6E-2</v>
      </c>
      <c r="BP16" s="2">
        <v>5</v>
      </c>
      <c r="BQ16" s="43">
        <v>0.125</v>
      </c>
      <c r="BR16" s="43">
        <v>0</v>
      </c>
      <c r="BS16" s="25"/>
      <c r="BT16" s="44"/>
      <c r="BU16" s="44"/>
      <c r="BX16" s="45"/>
      <c r="BY16" s="25"/>
      <c r="BZ16" s="44"/>
      <c r="CA16" s="44"/>
      <c r="CC16" s="44"/>
      <c r="CD16" s="44"/>
      <c r="CE16" s="25" t="s">
        <v>396</v>
      </c>
      <c r="CG16" s="25">
        <v>815755</v>
      </c>
      <c r="CH16" s="43">
        <v>0.12300000000000001</v>
      </c>
      <c r="CI16" s="43">
        <v>-1.6131402059043898E-3</v>
      </c>
      <c r="CJ16" s="2">
        <v>6</v>
      </c>
      <c r="CK16" s="43">
        <v>0.15</v>
      </c>
      <c r="CL16" s="43">
        <v>2.4999999999999994E-2</v>
      </c>
      <c r="CM16" s="25"/>
      <c r="CN16" s="44"/>
      <c r="CO16" s="44"/>
      <c r="CR16" s="45"/>
      <c r="CS16" s="25"/>
      <c r="CT16" s="44"/>
      <c r="CU16" s="44"/>
      <c r="CW16" s="44"/>
      <c r="CX16" s="44"/>
      <c r="CY16" s="4" t="s">
        <v>1430</v>
      </c>
      <c r="DA16" s="25">
        <v>599618</v>
      </c>
      <c r="DB16" s="43">
        <v>9.3000000000000013E-2</v>
      </c>
      <c r="DC16" s="43">
        <v>-0.03</v>
      </c>
      <c r="DD16" s="2">
        <v>4</v>
      </c>
      <c r="DE16" s="43">
        <v>0.1</v>
      </c>
      <c r="DF16" s="43">
        <v>-4.9999999999999989E-2</v>
      </c>
      <c r="DG16" s="25"/>
      <c r="DH16" s="44"/>
      <c r="DI16" s="44"/>
      <c r="DL16" s="45"/>
      <c r="DM16" s="25"/>
      <c r="DN16" s="44"/>
      <c r="DO16" s="44"/>
      <c r="DQ16" s="44"/>
      <c r="DR16" s="44"/>
      <c r="DS16" s="4"/>
      <c r="DU16" s="25"/>
      <c r="DV16" s="43"/>
      <c r="DW16" s="43"/>
      <c r="DX16" s="2"/>
      <c r="DY16" s="43"/>
      <c r="DZ16" s="43"/>
      <c r="EA16" s="25"/>
      <c r="EC16" s="46"/>
      <c r="EF16" s="45"/>
      <c r="EG16" s="25"/>
      <c r="EH16" s="44"/>
      <c r="EI16" s="44"/>
      <c r="EK16" s="44"/>
      <c r="EL16" s="44"/>
      <c r="EM16" s="4"/>
      <c r="EO16" s="25"/>
      <c r="EP16" s="43"/>
      <c r="EQ16" s="43"/>
      <c r="ER16" s="2"/>
      <c r="ES16" s="43"/>
      <c r="ET16" s="43"/>
      <c r="EU16" s="25"/>
      <c r="EV16" s="44"/>
      <c r="EW16" s="44"/>
      <c r="EZ16" s="45"/>
      <c r="FA16" s="25"/>
      <c r="FB16" s="44"/>
      <c r="FC16" s="44"/>
      <c r="FE16" s="44"/>
      <c r="FF16" s="44"/>
      <c r="FG16" s="4"/>
      <c r="FI16" s="25"/>
      <c r="FJ16" s="43"/>
      <c r="FK16" s="43"/>
      <c r="FL16" s="2"/>
      <c r="FM16" s="43"/>
      <c r="FN16" s="43"/>
      <c r="FO16" s="25"/>
      <c r="FP16" s="44"/>
      <c r="FQ16" s="44"/>
      <c r="FT16" s="45"/>
      <c r="FU16" s="25"/>
      <c r="FV16" s="44"/>
      <c r="FW16" s="44"/>
      <c r="FY16" s="44"/>
      <c r="FZ16" s="44"/>
      <c r="GA16" s="4"/>
      <c r="GC16" s="25"/>
      <c r="GD16" s="43"/>
      <c r="GE16" s="43"/>
      <c r="GF16" s="2"/>
      <c r="GG16" s="43"/>
      <c r="GH16" s="43"/>
      <c r="GI16" s="47"/>
      <c r="GN16" s="45"/>
      <c r="GU16" s="4"/>
      <c r="GW16" s="25"/>
      <c r="GX16" s="43"/>
      <c r="GY16" s="43"/>
      <c r="GZ16" s="2"/>
      <c r="HA16" s="43"/>
      <c r="HB16" s="43"/>
      <c r="HC16" s="47"/>
      <c r="HH16" s="45"/>
      <c r="HO16" s="4"/>
      <c r="HQ16" s="25"/>
      <c r="HR16" s="43"/>
      <c r="HS16" s="43"/>
      <c r="HT16" s="2"/>
      <c r="HU16" s="43"/>
      <c r="HV16" s="43"/>
      <c r="HW16" s="47"/>
      <c r="IB16" s="45"/>
      <c r="II16" s="4"/>
      <c r="IK16" s="25"/>
      <c r="IL16" s="43"/>
      <c r="IM16" s="43"/>
      <c r="IN16" s="2"/>
      <c r="IO16" s="43"/>
      <c r="IP16" s="43"/>
      <c r="IQ16" s="47"/>
      <c r="IV16" s="45"/>
    </row>
    <row r="17" spans="1:262" s="3" customFormat="1" ht="13.5" customHeight="1">
      <c r="A17" s="42" t="s">
        <v>297</v>
      </c>
      <c r="B17" s="2" t="s">
        <v>448</v>
      </c>
      <c r="C17" s="3" t="s">
        <v>335</v>
      </c>
      <c r="E17" s="25">
        <v>483961</v>
      </c>
      <c r="F17" s="43">
        <v>7.9000000000000001E-2</v>
      </c>
      <c r="G17" s="44">
        <v>1.0000000000000009E-3</v>
      </c>
      <c r="H17" s="2">
        <v>9</v>
      </c>
      <c r="I17" s="43">
        <v>8.5000000000000006E-2</v>
      </c>
      <c r="J17" s="44">
        <v>0</v>
      </c>
      <c r="K17" s="44"/>
      <c r="L17" s="44"/>
      <c r="M17" s="44"/>
      <c r="N17" s="3">
        <v>16</v>
      </c>
      <c r="O17" s="3">
        <v>9</v>
      </c>
      <c r="P17" s="45">
        <v>0</v>
      </c>
      <c r="Q17" s="25"/>
      <c r="R17" s="44"/>
      <c r="S17" s="44"/>
      <c r="U17" s="44"/>
      <c r="V17" s="44"/>
      <c r="W17" s="4" t="s">
        <v>335</v>
      </c>
      <c r="Y17" s="25">
        <v>434492</v>
      </c>
      <c r="Z17" s="43">
        <v>7.2999999999999995E-2</v>
      </c>
      <c r="AA17" s="43">
        <v>-6.0000000000000053E-3</v>
      </c>
      <c r="AB17" s="2">
        <v>3</v>
      </c>
      <c r="AC17" s="43">
        <v>7.4999999999999997E-2</v>
      </c>
      <c r="AD17" s="43">
        <v>-1.0000000000000009E-2</v>
      </c>
      <c r="AE17" s="25"/>
      <c r="AF17" s="44"/>
      <c r="AG17" s="44"/>
      <c r="AH17" s="3">
        <v>7</v>
      </c>
      <c r="AI17" s="3">
        <v>9.9</v>
      </c>
      <c r="AJ17" s="45">
        <v>1.2</v>
      </c>
      <c r="AK17" s="25"/>
      <c r="AM17" s="44"/>
      <c r="AO17" s="44"/>
      <c r="AP17" s="44"/>
      <c r="AQ17" s="4" t="s">
        <v>1412</v>
      </c>
      <c r="AS17" s="25">
        <v>374002</v>
      </c>
      <c r="AT17" s="43">
        <v>0.06</v>
      </c>
      <c r="AU17" s="43">
        <v>-1.2999999999999998E-2</v>
      </c>
      <c r="AV17" s="2">
        <v>3</v>
      </c>
      <c r="AW17" s="43">
        <v>7.4999999999999997E-2</v>
      </c>
      <c r="AX17" s="43">
        <v>0</v>
      </c>
      <c r="AY17" s="25"/>
      <c r="AZ17" s="44"/>
      <c r="BA17" s="44"/>
      <c r="BD17" s="45"/>
      <c r="BE17" s="25"/>
      <c r="BF17" s="44"/>
      <c r="BG17" s="44"/>
      <c r="BI17" s="44"/>
      <c r="BJ17" s="44"/>
      <c r="BK17" s="4" t="s">
        <v>1412</v>
      </c>
      <c r="BM17" s="25">
        <v>362705</v>
      </c>
      <c r="BN17" s="43">
        <v>5.5E-2</v>
      </c>
      <c r="BO17" s="43">
        <v>-4.9999999999999975E-3</v>
      </c>
      <c r="BP17" s="2">
        <v>2</v>
      </c>
      <c r="BQ17" s="43">
        <v>0.05</v>
      </c>
      <c r="BR17" s="43">
        <v>-2.4999999999999994E-2</v>
      </c>
      <c r="BS17" s="25"/>
      <c r="BT17" s="44"/>
      <c r="BU17" s="44"/>
      <c r="BX17" s="45"/>
      <c r="BY17" s="25"/>
      <c r="BZ17" s="44"/>
      <c r="CA17" s="44"/>
      <c r="CC17" s="44"/>
      <c r="CD17" s="44"/>
      <c r="CE17" s="25" t="s">
        <v>393</v>
      </c>
      <c r="CG17" s="25">
        <v>390852</v>
      </c>
      <c r="CH17" s="43">
        <v>5.9000000000000004E-2</v>
      </c>
      <c r="CI17" s="43">
        <v>4.0000000000000036E-3</v>
      </c>
      <c r="CJ17" s="2">
        <v>2</v>
      </c>
      <c r="CK17" s="43">
        <v>0.05</v>
      </c>
      <c r="CL17" s="43">
        <v>0</v>
      </c>
      <c r="CM17" s="25"/>
      <c r="CN17" s="44"/>
      <c r="CO17" s="44"/>
      <c r="CR17" s="45"/>
      <c r="CS17" s="25"/>
      <c r="CT17" s="44"/>
      <c r="CU17" s="44"/>
      <c r="CW17" s="44"/>
      <c r="CX17" s="44"/>
      <c r="CY17" s="4" t="s">
        <v>1431</v>
      </c>
      <c r="DA17" s="25">
        <v>331870</v>
      </c>
      <c r="DB17" s="43">
        <v>5.0999999999999997E-2</v>
      </c>
      <c r="DC17" s="43">
        <v>-8.0000000000000002E-3</v>
      </c>
      <c r="DD17" s="2">
        <v>2</v>
      </c>
      <c r="DE17" s="43">
        <v>0.05</v>
      </c>
      <c r="DF17" s="43">
        <v>0</v>
      </c>
      <c r="DG17" s="25"/>
      <c r="DH17" s="44"/>
      <c r="DI17" s="44"/>
      <c r="DL17" s="45"/>
      <c r="DM17" s="25"/>
      <c r="DN17" s="44"/>
      <c r="DO17" s="44"/>
      <c r="DQ17" s="44"/>
      <c r="DR17" s="44"/>
      <c r="DS17" s="4"/>
      <c r="DU17" s="25"/>
      <c r="DV17" s="43"/>
      <c r="DW17" s="43"/>
      <c r="DX17" s="2"/>
      <c r="DY17" s="43"/>
      <c r="DZ17" s="43"/>
      <c r="EA17" s="25"/>
      <c r="EC17" s="46"/>
      <c r="EF17" s="45"/>
      <c r="EG17" s="25"/>
      <c r="EH17" s="44"/>
      <c r="EI17" s="44"/>
      <c r="EK17" s="44"/>
      <c r="EL17" s="44"/>
      <c r="EM17" s="4"/>
      <c r="EO17" s="25"/>
      <c r="EP17" s="43"/>
      <c r="EQ17" s="43"/>
      <c r="ER17" s="2"/>
      <c r="ES17" s="43"/>
      <c r="ET17" s="43"/>
      <c r="EU17" s="25"/>
      <c r="EV17" s="44"/>
      <c r="EW17" s="44"/>
      <c r="EZ17" s="45"/>
      <c r="FA17" s="25"/>
      <c r="FB17" s="44"/>
      <c r="FC17" s="44"/>
      <c r="FE17" s="44"/>
      <c r="FF17" s="44"/>
      <c r="FG17" s="4"/>
      <c r="FI17" s="25"/>
      <c r="FJ17" s="43"/>
      <c r="FK17" s="43"/>
      <c r="FL17" s="2"/>
      <c r="FM17" s="43"/>
      <c r="FN17" s="43"/>
      <c r="FO17" s="25"/>
      <c r="FP17" s="44"/>
      <c r="FQ17" s="44"/>
      <c r="FT17" s="45"/>
      <c r="FU17" s="25"/>
      <c r="FV17" s="44"/>
      <c r="FW17" s="44"/>
      <c r="FY17" s="44"/>
      <c r="FZ17" s="44"/>
      <c r="GA17" s="4"/>
      <c r="GC17" s="25"/>
      <c r="GD17" s="43"/>
      <c r="GF17" s="2"/>
      <c r="GG17" s="43"/>
      <c r="GI17" s="47"/>
      <c r="GN17" s="45"/>
      <c r="GU17" s="4"/>
      <c r="GW17" s="25"/>
      <c r="GX17" s="43"/>
      <c r="GZ17" s="2"/>
      <c r="HA17" s="43"/>
      <c r="HC17" s="47"/>
      <c r="HH17" s="45"/>
      <c r="HO17" s="4"/>
      <c r="HQ17" s="25"/>
      <c r="HR17" s="43"/>
      <c r="HT17" s="2"/>
      <c r="HU17" s="43"/>
      <c r="HW17" s="47"/>
      <c r="IB17" s="45"/>
      <c r="II17" s="4"/>
      <c r="IK17" s="25"/>
      <c r="IL17" s="43"/>
      <c r="IN17" s="2"/>
      <c r="IO17" s="43"/>
      <c r="IQ17" s="47"/>
      <c r="IV17" s="45"/>
    </row>
    <row r="18" spans="1:262" s="3" customFormat="1" ht="13.5" customHeight="1">
      <c r="A18" s="42" t="s">
        <v>302</v>
      </c>
      <c r="B18" s="2" t="s">
        <v>1289</v>
      </c>
      <c r="C18" s="3" t="s">
        <v>1400</v>
      </c>
      <c r="E18" s="25">
        <v>414481</v>
      </c>
      <c r="F18" s="43">
        <v>6.8000000000000005E-2</v>
      </c>
      <c r="G18" s="44">
        <v>4.8000000000000001E-2</v>
      </c>
      <c r="H18" s="2">
        <v>5</v>
      </c>
      <c r="I18" s="43">
        <v>4.7E-2</v>
      </c>
      <c r="J18" s="44">
        <v>3.7999999999999999E-2</v>
      </c>
      <c r="K18" s="44"/>
      <c r="L18" s="44"/>
      <c r="M18" s="44"/>
      <c r="N18" s="3">
        <v>6</v>
      </c>
      <c r="O18" s="3">
        <v>3</v>
      </c>
      <c r="P18" s="45">
        <v>2</v>
      </c>
      <c r="Q18" s="25"/>
      <c r="R18" s="44"/>
      <c r="S18" s="44"/>
      <c r="U18" s="44"/>
      <c r="V18" s="44"/>
      <c r="W18" s="4" t="s">
        <v>1400</v>
      </c>
      <c r="Y18" s="25">
        <v>463896</v>
      </c>
      <c r="Z18" s="43">
        <v>7.6999999999999999E-2</v>
      </c>
      <c r="AA18" s="43">
        <v>8.9999999999999941E-3</v>
      </c>
      <c r="AB18" s="2">
        <v>3</v>
      </c>
      <c r="AC18" s="43">
        <v>7.4999999999999997E-2</v>
      </c>
      <c r="AD18" s="43">
        <v>2.7999999999999997E-2</v>
      </c>
      <c r="AE18" s="25"/>
      <c r="AF18" s="44"/>
      <c r="AG18" s="44"/>
      <c r="AH18" s="3">
        <v>5</v>
      </c>
      <c r="AI18" s="3">
        <v>7</v>
      </c>
      <c r="AJ18" s="45">
        <v>4.7</v>
      </c>
      <c r="AK18" s="25"/>
      <c r="AM18" s="44"/>
      <c r="AO18" s="44"/>
      <c r="AP18" s="44"/>
      <c r="AQ18" s="4" t="s">
        <v>1413</v>
      </c>
      <c r="AS18" s="25">
        <v>583208</v>
      </c>
      <c r="AT18" s="43">
        <v>9.4E-2</v>
      </c>
      <c r="AU18" s="43">
        <v>1.7000000000000001E-2</v>
      </c>
      <c r="AV18" s="2">
        <v>4</v>
      </c>
      <c r="AW18" s="43">
        <v>0.1</v>
      </c>
      <c r="AX18" s="43">
        <v>2.5000000000000008E-2</v>
      </c>
      <c r="AY18" s="25"/>
      <c r="AZ18" s="44"/>
      <c r="BA18" s="44"/>
      <c r="BD18" s="45"/>
      <c r="BE18" s="25"/>
      <c r="BF18" s="44"/>
      <c r="BG18" s="44"/>
      <c r="BI18" s="44"/>
      <c r="BJ18" s="44"/>
      <c r="BK18" s="4" t="s">
        <v>1413</v>
      </c>
      <c r="BM18" s="25">
        <v>741940</v>
      </c>
      <c r="BN18" s="43">
        <v>0.113</v>
      </c>
      <c r="BO18" s="43">
        <v>1.9000000000000003E-2</v>
      </c>
      <c r="BP18" s="2">
        <v>5</v>
      </c>
      <c r="BQ18" s="43">
        <v>0.125</v>
      </c>
      <c r="BR18" s="43">
        <v>2.4999999999999994E-2</v>
      </c>
      <c r="BS18" s="25"/>
      <c r="BT18" s="44"/>
      <c r="BU18" s="44"/>
      <c r="BX18" s="45"/>
      <c r="BY18" s="25"/>
      <c r="BZ18" s="44"/>
      <c r="CA18" s="44"/>
      <c r="CC18" s="44"/>
      <c r="CD18" s="44"/>
      <c r="CE18" s="25" t="s">
        <v>1400</v>
      </c>
      <c r="CG18" s="25">
        <v>787782</v>
      </c>
      <c r="CH18" s="43">
        <v>0.11900000000000001</v>
      </c>
      <c r="CI18" s="43">
        <v>6.0000000000000053E-3</v>
      </c>
      <c r="CJ18" s="2">
        <v>5</v>
      </c>
      <c r="CK18" s="43">
        <v>0.125</v>
      </c>
      <c r="CL18" s="43">
        <v>0</v>
      </c>
      <c r="CM18" s="25"/>
      <c r="CN18" s="44"/>
      <c r="CO18" s="44"/>
      <c r="CR18" s="45"/>
      <c r="CS18" s="25"/>
      <c r="CT18" s="44"/>
      <c r="CU18" s="44"/>
      <c r="CW18" s="44"/>
      <c r="CX18" s="44"/>
      <c r="CY18" s="4" t="s">
        <v>1432</v>
      </c>
      <c r="DA18" s="25">
        <v>491547</v>
      </c>
      <c r="DB18" s="43">
        <v>7.5999999999999998E-2</v>
      </c>
      <c r="DC18" s="43">
        <v>-4.2999999999999997E-2</v>
      </c>
      <c r="DD18" s="2">
        <v>3</v>
      </c>
      <c r="DE18" s="43">
        <v>7.4999999999999997E-2</v>
      </c>
      <c r="DF18" s="43">
        <v>-0.05</v>
      </c>
      <c r="DG18" s="25"/>
      <c r="DH18" s="44"/>
      <c r="DI18" s="44"/>
      <c r="DL18" s="45"/>
      <c r="DM18" s="25"/>
      <c r="DN18" s="44"/>
      <c r="DO18" s="44"/>
      <c r="DQ18" s="44"/>
      <c r="DR18" s="44"/>
      <c r="DS18" s="4"/>
      <c r="DU18" s="25"/>
      <c r="DV18" s="43"/>
      <c r="DW18" s="43"/>
      <c r="DX18" s="2"/>
      <c r="DY18" s="43"/>
      <c r="DZ18" s="43"/>
      <c r="EA18" s="25"/>
      <c r="EC18" s="46"/>
      <c r="EF18" s="45"/>
      <c r="EG18" s="25"/>
      <c r="EH18" s="44"/>
      <c r="EI18" s="44"/>
      <c r="EK18" s="44"/>
      <c r="EL18" s="44"/>
      <c r="EM18" s="4"/>
      <c r="EO18" s="25"/>
      <c r="EP18" s="43"/>
      <c r="EQ18" s="43"/>
      <c r="ER18" s="2"/>
      <c r="ES18" s="43"/>
      <c r="ET18" s="43"/>
      <c r="EU18" s="25"/>
      <c r="EV18" s="44"/>
      <c r="EW18" s="44"/>
      <c r="EZ18" s="45"/>
      <c r="FA18" s="25"/>
      <c r="FB18" s="44"/>
      <c r="FC18" s="44"/>
      <c r="FE18" s="44"/>
      <c r="FF18" s="44"/>
      <c r="FG18" s="4"/>
      <c r="FI18" s="25"/>
      <c r="FJ18" s="43"/>
      <c r="FK18" s="43"/>
      <c r="FL18" s="2"/>
      <c r="FM18" s="43"/>
      <c r="FN18" s="43"/>
      <c r="FO18" s="25"/>
      <c r="FP18" s="44"/>
      <c r="FQ18" s="44"/>
      <c r="FT18" s="45"/>
      <c r="FU18" s="25"/>
      <c r="FV18" s="44"/>
      <c r="FW18" s="44"/>
      <c r="FY18" s="44"/>
      <c r="FZ18" s="44"/>
      <c r="GA18" s="4"/>
      <c r="GC18" s="25"/>
      <c r="GD18" s="43"/>
      <c r="GE18" s="2"/>
      <c r="GF18" s="2"/>
      <c r="GG18" s="43"/>
      <c r="GH18" s="2"/>
      <c r="GI18" s="47"/>
      <c r="GN18" s="45"/>
      <c r="GU18" s="4"/>
      <c r="GW18" s="25"/>
      <c r="GX18" s="43"/>
      <c r="GY18" s="2"/>
      <c r="GZ18" s="2"/>
      <c r="HA18" s="43"/>
      <c r="HB18" s="2"/>
      <c r="HC18" s="47"/>
      <c r="HH18" s="45"/>
      <c r="HO18" s="4"/>
      <c r="HQ18" s="25"/>
      <c r="HR18" s="43"/>
      <c r="HS18" s="2"/>
      <c r="HT18" s="2"/>
      <c r="HU18" s="43"/>
      <c r="HV18" s="2"/>
      <c r="HW18" s="47"/>
      <c r="IB18" s="45"/>
      <c r="II18" s="4"/>
      <c r="IK18" s="25"/>
      <c r="IL18" s="43"/>
      <c r="IM18" s="2"/>
      <c r="IN18" s="2"/>
      <c r="IO18" s="43"/>
      <c r="IP18" s="2"/>
      <c r="IQ18" s="47"/>
      <c r="IV18" s="45"/>
    </row>
    <row r="19" spans="1:262" s="3" customFormat="1" ht="13.5" customHeight="1">
      <c r="A19" s="42" t="s">
        <v>305</v>
      </c>
      <c r="B19" s="2" t="s">
        <v>1315</v>
      </c>
      <c r="C19" s="3" t="s">
        <v>350</v>
      </c>
      <c r="E19" s="25">
        <v>365173</v>
      </c>
      <c r="F19" s="43">
        <v>0.06</v>
      </c>
      <c r="G19" s="44">
        <v>-2.1000000000000005E-2</v>
      </c>
      <c r="H19" s="2">
        <v>5</v>
      </c>
      <c r="I19" s="43">
        <v>4.7E-2</v>
      </c>
      <c r="J19" s="44">
        <v>-2.7999999999999997E-2</v>
      </c>
      <c r="K19" s="44"/>
      <c r="L19" s="44"/>
      <c r="M19" s="44"/>
      <c r="N19" s="3">
        <v>8</v>
      </c>
      <c r="O19" s="3">
        <v>4</v>
      </c>
      <c r="P19" s="45">
        <v>-3</v>
      </c>
      <c r="Q19" s="25"/>
      <c r="R19" s="44"/>
      <c r="S19" s="44"/>
      <c r="U19" s="44"/>
      <c r="V19" s="44"/>
      <c r="W19" s="4" t="s">
        <v>350</v>
      </c>
      <c r="Y19" s="25">
        <v>318453</v>
      </c>
      <c r="Z19" s="43">
        <v>5.2999999999999999E-2</v>
      </c>
      <c r="AA19" s="43">
        <v>-6.9999999999999993E-3</v>
      </c>
      <c r="AB19" s="2">
        <v>2</v>
      </c>
      <c r="AC19" s="43">
        <v>0.05</v>
      </c>
      <c r="AD19" s="43">
        <v>3.0000000000000027E-3</v>
      </c>
      <c r="AE19" s="25"/>
      <c r="AF19" s="44"/>
      <c r="AG19" s="44"/>
      <c r="AH19" s="3">
        <v>3</v>
      </c>
      <c r="AI19" s="3">
        <v>4.2</v>
      </c>
      <c r="AJ19" s="45">
        <v>-0.1</v>
      </c>
      <c r="AK19" s="25"/>
      <c r="AM19" s="44"/>
      <c r="AO19" s="44"/>
      <c r="AP19" s="44"/>
      <c r="AQ19" s="4" t="s">
        <v>1414</v>
      </c>
      <c r="AS19" s="25">
        <v>317830</v>
      </c>
      <c r="AT19" s="43">
        <v>5.0999999999999997E-2</v>
      </c>
      <c r="AU19" s="43">
        <v>-2.0000000000000018E-3</v>
      </c>
      <c r="AV19" s="2">
        <v>2</v>
      </c>
      <c r="AW19" s="43">
        <v>0.05</v>
      </c>
      <c r="AX19" s="43">
        <v>0</v>
      </c>
      <c r="AY19" s="25"/>
      <c r="AZ19" s="44"/>
      <c r="BA19" s="44"/>
      <c r="BD19" s="45"/>
      <c r="BE19" s="25"/>
      <c r="BF19" s="44"/>
      <c r="BG19" s="44"/>
      <c r="BI19" s="44"/>
      <c r="BJ19" s="44"/>
      <c r="BK19" s="4" t="s">
        <v>1419</v>
      </c>
      <c r="BM19" s="25">
        <v>200273</v>
      </c>
      <c r="BN19" s="43">
        <v>3.1E-2</v>
      </c>
      <c r="BO19" s="43">
        <v>-1.9999999999999997E-2</v>
      </c>
      <c r="BP19" s="2">
        <v>0</v>
      </c>
      <c r="BQ19" s="43">
        <v>0</v>
      </c>
      <c r="BR19" s="43">
        <v>-0.05</v>
      </c>
      <c r="BS19" s="25"/>
      <c r="BT19" s="44"/>
      <c r="BU19" s="44"/>
      <c r="BX19" s="45"/>
      <c r="BY19" s="25"/>
      <c r="BZ19" s="44"/>
      <c r="CA19" s="44"/>
      <c r="CC19" s="44"/>
      <c r="CD19" s="44"/>
      <c r="CE19" s="25"/>
      <c r="CG19" s="25"/>
      <c r="CH19" s="43"/>
      <c r="CI19" s="43"/>
      <c r="CJ19" s="2"/>
      <c r="CK19" s="43"/>
      <c r="CL19" s="43"/>
      <c r="CM19" s="25"/>
      <c r="CN19" s="44"/>
      <c r="CO19" s="44"/>
      <c r="CR19" s="45"/>
      <c r="CS19" s="25"/>
      <c r="CT19" s="44"/>
      <c r="CU19" s="44"/>
      <c r="CW19" s="44"/>
      <c r="CX19" s="44"/>
      <c r="CY19" s="4" t="s">
        <v>1433</v>
      </c>
      <c r="DA19" s="25">
        <v>1268780</v>
      </c>
      <c r="DB19" s="43">
        <v>0.19600000000000001</v>
      </c>
      <c r="DC19" s="43">
        <v>0</v>
      </c>
      <c r="DD19" s="2">
        <v>9</v>
      </c>
      <c r="DE19" s="43">
        <v>0.22500000000000001</v>
      </c>
      <c r="DF19" s="43">
        <v>0</v>
      </c>
      <c r="DG19" s="25"/>
      <c r="DH19" s="44"/>
      <c r="DI19" s="44"/>
      <c r="DL19" s="45"/>
      <c r="DM19" s="25"/>
      <c r="DN19" s="44"/>
      <c r="DO19" s="44"/>
      <c r="DQ19" s="44"/>
      <c r="DR19" s="44"/>
      <c r="DS19" s="4"/>
      <c r="DU19" s="25"/>
      <c r="DV19" s="43"/>
      <c r="DW19" s="43"/>
      <c r="DX19" s="2"/>
      <c r="DY19" s="43"/>
      <c r="DZ19" s="43"/>
      <c r="EA19" s="25"/>
      <c r="EC19" s="46"/>
      <c r="EF19" s="45"/>
      <c r="EG19" s="25"/>
      <c r="EH19" s="44"/>
      <c r="EI19" s="44"/>
      <c r="EK19" s="44"/>
      <c r="EL19" s="44"/>
      <c r="EM19" s="4"/>
      <c r="EO19" s="25"/>
      <c r="EP19" s="43"/>
      <c r="EQ19" s="43"/>
      <c r="ER19" s="2"/>
      <c r="ES19" s="43"/>
      <c r="ET19" s="43"/>
      <c r="EU19" s="25"/>
      <c r="EV19" s="44"/>
      <c r="EW19" s="44"/>
      <c r="EZ19" s="45"/>
      <c r="FA19" s="25"/>
      <c r="FB19" s="44"/>
      <c r="FC19" s="44"/>
      <c r="FE19" s="44"/>
      <c r="FF19" s="44"/>
      <c r="FG19" s="4"/>
      <c r="FI19" s="25"/>
      <c r="FJ19" s="43"/>
      <c r="FK19" s="43"/>
      <c r="FL19" s="2"/>
      <c r="FM19" s="43"/>
      <c r="FN19" s="43"/>
      <c r="FO19" s="25"/>
      <c r="FP19" s="44"/>
      <c r="FQ19" s="44"/>
      <c r="FT19" s="45"/>
      <c r="FU19" s="25"/>
      <c r="FV19" s="44"/>
      <c r="FW19" s="44"/>
      <c r="FY19" s="44"/>
      <c r="FZ19" s="44"/>
      <c r="GA19" s="4"/>
      <c r="GC19" s="25"/>
      <c r="GD19" s="43"/>
      <c r="GE19" s="2"/>
      <c r="GF19" s="2"/>
      <c r="GG19" s="43"/>
      <c r="GH19" s="2"/>
      <c r="GI19" s="47"/>
      <c r="GN19" s="45"/>
      <c r="GU19" s="4"/>
      <c r="GW19" s="25"/>
      <c r="GX19" s="43"/>
      <c r="GY19" s="2"/>
      <c r="GZ19" s="2"/>
      <c r="HA19" s="43"/>
      <c r="HB19" s="2"/>
      <c r="HC19" s="47"/>
      <c r="HH19" s="45"/>
      <c r="HO19" s="4"/>
      <c r="HQ19" s="25"/>
      <c r="HR19" s="43"/>
      <c r="HS19" s="2"/>
      <c r="HT19" s="2"/>
      <c r="HU19" s="43"/>
      <c r="HV19" s="2"/>
      <c r="HW19" s="47"/>
      <c r="IB19" s="45"/>
      <c r="II19" s="4"/>
      <c r="IK19" s="25"/>
      <c r="IL19" s="43"/>
      <c r="IM19" s="2"/>
      <c r="IN19" s="2"/>
      <c r="IO19" s="43"/>
      <c r="IP19" s="2"/>
      <c r="IQ19" s="47"/>
      <c r="IV19" s="45"/>
    </row>
    <row r="20" spans="1:262" s="3" customFormat="1" ht="13.5" customHeight="1">
      <c r="A20" s="42" t="s">
        <v>301</v>
      </c>
      <c r="B20" s="2" t="s">
        <v>454</v>
      </c>
      <c r="C20" s="3" t="s">
        <v>343</v>
      </c>
      <c r="E20" s="25">
        <v>323683</v>
      </c>
      <c r="F20" s="43">
        <v>5.2999999999999999E-2</v>
      </c>
      <c r="G20" s="44">
        <v>2.4999999999999998E-2</v>
      </c>
      <c r="H20" s="2">
        <v>6</v>
      </c>
      <c r="I20" s="43">
        <v>5.7000000000000002E-2</v>
      </c>
      <c r="J20" s="44">
        <v>3.8000000000000006E-2</v>
      </c>
      <c r="K20" s="44"/>
      <c r="L20" s="44"/>
      <c r="M20" s="44"/>
      <c r="N20" s="3">
        <v>11</v>
      </c>
      <c r="O20" s="3">
        <v>6</v>
      </c>
      <c r="P20" s="45">
        <v>4</v>
      </c>
      <c r="Q20" s="25"/>
      <c r="R20" s="44"/>
      <c r="S20" s="44"/>
      <c r="U20" s="44"/>
      <c r="V20" s="44"/>
      <c r="W20" s="4" t="s">
        <v>343</v>
      </c>
      <c r="Y20" s="25">
        <v>258635</v>
      </c>
      <c r="Z20" s="43">
        <v>4.2999999999999997E-2</v>
      </c>
      <c r="AA20" s="43">
        <v>-1.0000000000000002E-2</v>
      </c>
      <c r="AB20" s="2">
        <v>2</v>
      </c>
      <c r="AC20" s="43">
        <v>0.05</v>
      </c>
      <c r="AD20" s="43">
        <v>-6.9999999999999993E-3</v>
      </c>
      <c r="AE20" s="25"/>
      <c r="AF20" s="44"/>
      <c r="AG20" s="44"/>
      <c r="AH20" s="3">
        <v>3</v>
      </c>
      <c r="AI20" s="3">
        <v>4.2</v>
      </c>
      <c r="AJ20" s="45">
        <v>-1.8</v>
      </c>
      <c r="AK20" s="25"/>
      <c r="AM20" s="44"/>
      <c r="AO20" s="44"/>
      <c r="AP20" s="44"/>
      <c r="AQ20" s="4" t="s">
        <v>1415</v>
      </c>
      <c r="AS20" s="25">
        <v>458658</v>
      </c>
      <c r="AT20" s="43">
        <v>7.3999999999999996E-2</v>
      </c>
      <c r="AU20" s="43">
        <v>3.1E-2</v>
      </c>
      <c r="AV20" s="2">
        <v>3</v>
      </c>
      <c r="AW20" s="43">
        <v>7.4999999999999997E-2</v>
      </c>
      <c r="AX20" s="43">
        <v>2.4999999999999994E-2</v>
      </c>
      <c r="AY20" s="25"/>
      <c r="AZ20" s="44"/>
      <c r="BA20" s="44"/>
      <c r="BD20" s="45"/>
      <c r="BE20" s="25"/>
      <c r="BF20" s="44"/>
      <c r="BG20" s="44"/>
      <c r="BI20" s="44"/>
      <c r="BJ20" s="44"/>
      <c r="BK20" s="4" t="s">
        <v>1415</v>
      </c>
      <c r="BM20" s="25">
        <v>208868</v>
      </c>
      <c r="BN20" s="43">
        <v>3.2000000000000001E-2</v>
      </c>
      <c r="BO20" s="43">
        <v>-4.1999999999999996E-2</v>
      </c>
      <c r="BP20" s="2">
        <v>1</v>
      </c>
      <c r="BQ20" s="43">
        <v>2.5000000000000001E-2</v>
      </c>
      <c r="BR20" s="43">
        <v>-4.9999999999999996E-2</v>
      </c>
      <c r="BS20" s="25"/>
      <c r="BT20" s="44"/>
      <c r="BU20" s="44"/>
      <c r="BX20" s="45"/>
      <c r="BY20" s="25"/>
      <c r="BZ20" s="44"/>
      <c r="CA20" s="44"/>
      <c r="CC20" s="44"/>
      <c r="CD20" s="44"/>
      <c r="CE20" s="25" t="s">
        <v>1422</v>
      </c>
      <c r="CG20" s="25">
        <v>385466</v>
      </c>
      <c r="CH20" s="43">
        <v>5.7999999999999996E-2</v>
      </c>
      <c r="CI20" s="43">
        <v>2.5999999999999995E-2</v>
      </c>
      <c r="CJ20" s="2">
        <v>2</v>
      </c>
      <c r="CK20" s="43">
        <v>0.05</v>
      </c>
      <c r="CL20" s="43">
        <v>2.5000000000000001E-2</v>
      </c>
      <c r="CM20" s="25"/>
      <c r="CN20" s="44"/>
      <c r="CO20" s="44"/>
      <c r="CR20" s="45"/>
      <c r="CS20" s="25"/>
      <c r="CT20" s="44"/>
      <c r="CU20" s="44"/>
      <c r="CW20" s="44"/>
      <c r="CX20" s="44"/>
      <c r="CY20" s="4" t="s">
        <v>1434</v>
      </c>
      <c r="DA20" s="25">
        <v>353111</v>
      </c>
      <c r="DB20" s="43">
        <v>5.5E-2</v>
      </c>
      <c r="DC20" s="43">
        <v>-4.0000000000000001E-3</v>
      </c>
      <c r="DD20" s="2">
        <v>2</v>
      </c>
      <c r="DE20" s="43">
        <v>0.05</v>
      </c>
      <c r="DF20" s="43">
        <v>0</v>
      </c>
      <c r="DG20" s="25"/>
      <c r="DH20" s="44"/>
      <c r="DI20" s="44"/>
      <c r="DL20" s="45"/>
      <c r="DM20" s="25"/>
      <c r="DN20" s="44"/>
      <c r="DO20" s="44"/>
      <c r="DQ20" s="44"/>
      <c r="DR20" s="44"/>
      <c r="DS20" s="4"/>
      <c r="DU20" s="25"/>
      <c r="DV20" s="43"/>
      <c r="DW20" s="43"/>
      <c r="DX20" s="2"/>
      <c r="DY20" s="43"/>
      <c r="DZ20" s="43"/>
      <c r="EA20" s="25"/>
      <c r="EC20" s="46"/>
      <c r="EF20" s="45"/>
      <c r="EG20" s="25"/>
      <c r="EH20" s="44"/>
      <c r="EI20" s="44"/>
      <c r="EK20" s="44"/>
      <c r="EL20" s="44"/>
      <c r="EM20" s="4"/>
      <c r="EO20" s="25"/>
      <c r="EP20" s="43"/>
      <c r="EQ20" s="43"/>
      <c r="ER20" s="2"/>
      <c r="ES20" s="43"/>
      <c r="ET20" s="43"/>
      <c r="EU20" s="25"/>
      <c r="EV20" s="44"/>
      <c r="EW20" s="44"/>
      <c r="EZ20" s="45"/>
      <c r="FA20" s="25"/>
      <c r="FB20" s="44"/>
      <c r="FC20" s="44"/>
      <c r="FE20" s="44"/>
      <c r="FF20" s="44"/>
      <c r="FG20" s="4"/>
      <c r="FI20" s="25"/>
      <c r="FJ20" s="43"/>
      <c r="FK20" s="43"/>
      <c r="FL20" s="2"/>
      <c r="FM20" s="43"/>
      <c r="FN20" s="43"/>
      <c r="FO20" s="25"/>
      <c r="FP20" s="44"/>
      <c r="FQ20" s="44"/>
      <c r="FT20" s="45"/>
      <c r="FU20" s="25"/>
      <c r="FV20" s="44"/>
      <c r="FW20" s="44"/>
      <c r="FY20" s="44"/>
      <c r="FZ20" s="44"/>
      <c r="GA20" s="4"/>
      <c r="GC20" s="25"/>
      <c r="GD20" s="43"/>
      <c r="GE20" s="2"/>
      <c r="GF20" s="2"/>
      <c r="GG20" s="43"/>
      <c r="GH20" s="2"/>
      <c r="GI20" s="47"/>
      <c r="GN20" s="45"/>
      <c r="GU20" s="4"/>
      <c r="GW20" s="25"/>
      <c r="GX20" s="43"/>
      <c r="GY20" s="2"/>
      <c r="GZ20" s="2"/>
      <c r="HA20" s="43"/>
      <c r="HB20" s="2"/>
      <c r="HC20" s="47"/>
      <c r="HH20" s="45"/>
      <c r="HO20" s="4"/>
      <c r="HQ20" s="25"/>
      <c r="HR20" s="43"/>
      <c r="HS20" s="2"/>
      <c r="HT20" s="2"/>
      <c r="HU20" s="43"/>
      <c r="HV20" s="2"/>
      <c r="HW20" s="47"/>
      <c r="IB20" s="45"/>
      <c r="II20" s="4"/>
      <c r="IK20" s="25"/>
      <c r="IL20" s="43"/>
      <c r="IM20" s="2"/>
      <c r="IN20" s="2"/>
      <c r="IO20" s="43"/>
      <c r="IP20" s="2"/>
      <c r="IQ20" s="47"/>
      <c r="IV20" s="45"/>
    </row>
    <row r="21" spans="1:262" s="3" customFormat="1" ht="13.5" customHeight="1">
      <c r="A21" s="42" t="s">
        <v>312</v>
      </c>
      <c r="B21" s="2" t="s">
        <v>1394</v>
      </c>
      <c r="C21" s="3" t="s">
        <v>364</v>
      </c>
      <c r="E21" s="25">
        <v>314360</v>
      </c>
      <c r="F21" s="43">
        <v>5.0999999999999997E-2</v>
      </c>
      <c r="G21" s="44">
        <v>1.9999999999999948E-3</v>
      </c>
      <c r="H21" s="2">
        <v>5</v>
      </c>
      <c r="I21" s="43">
        <v>4.7E-2</v>
      </c>
      <c r="J21" s="44">
        <v>1.9E-2</v>
      </c>
      <c r="K21" s="44"/>
      <c r="L21" s="44"/>
      <c r="M21" s="44"/>
      <c r="N21" s="3">
        <v>8</v>
      </c>
      <c r="O21" s="3">
        <v>4</v>
      </c>
      <c r="P21" s="45">
        <v>1</v>
      </c>
      <c r="Q21" s="25"/>
      <c r="R21" s="44"/>
      <c r="S21" s="44"/>
      <c r="U21" s="44"/>
      <c r="V21" s="44"/>
      <c r="W21" s="4" t="s">
        <v>364</v>
      </c>
      <c r="Y21" s="25">
        <v>223355</v>
      </c>
      <c r="Z21" s="43">
        <v>3.6999999999999998E-2</v>
      </c>
      <c r="AA21" s="43">
        <v>-1.3999999999999999E-2</v>
      </c>
      <c r="AB21" s="2">
        <v>1</v>
      </c>
      <c r="AC21" s="43">
        <v>2.5000000000000001E-2</v>
      </c>
      <c r="AD21" s="43">
        <v>-2.1999999999999999E-2</v>
      </c>
      <c r="AE21" s="25"/>
      <c r="AF21" s="44"/>
      <c r="AG21" s="44"/>
      <c r="AH21" s="3">
        <v>2</v>
      </c>
      <c r="AI21" s="3">
        <v>2.8</v>
      </c>
      <c r="AJ21" s="45">
        <v>-1.5</v>
      </c>
      <c r="AK21" s="25"/>
      <c r="AM21" s="44"/>
      <c r="AO21" s="44"/>
      <c r="AP21" s="44"/>
      <c r="AQ21" s="4" t="s">
        <v>1416</v>
      </c>
      <c r="AS21" s="25">
        <v>438931</v>
      </c>
      <c r="AT21" s="43">
        <v>7.0999999999999994E-2</v>
      </c>
      <c r="AU21" s="43">
        <v>3.3999999999999996E-2</v>
      </c>
      <c r="AV21" s="2">
        <v>3</v>
      </c>
      <c r="AW21" s="43">
        <v>7.4999999999999997E-2</v>
      </c>
      <c r="AX21" s="43">
        <v>4.9999999999999996E-2</v>
      </c>
      <c r="AY21" s="25"/>
      <c r="AZ21" s="44"/>
      <c r="BA21" s="44"/>
      <c r="BD21" s="45"/>
      <c r="BE21" s="25"/>
      <c r="BF21" s="44"/>
      <c r="BG21" s="44"/>
      <c r="BI21" s="44"/>
      <c r="BJ21" s="44"/>
      <c r="BK21" s="4" t="s">
        <v>1416</v>
      </c>
      <c r="BM21" s="25">
        <v>161024</v>
      </c>
      <c r="BN21" s="43">
        <v>2.5000000000000001E-2</v>
      </c>
      <c r="BO21" s="43">
        <v>-4.5999999999999992E-2</v>
      </c>
      <c r="BP21" s="2">
        <v>0</v>
      </c>
      <c r="BQ21" s="43">
        <v>0</v>
      </c>
      <c r="BR21" s="43">
        <v>-7.4999999999999997E-2</v>
      </c>
      <c r="BS21" s="25"/>
      <c r="BT21" s="44"/>
      <c r="BU21" s="44"/>
      <c r="BX21" s="45"/>
      <c r="BY21" s="25"/>
      <c r="BZ21" s="44"/>
      <c r="CA21" s="44"/>
      <c r="CC21" s="44"/>
      <c r="CD21" s="44"/>
      <c r="CE21" s="25" t="s">
        <v>364</v>
      </c>
      <c r="CG21" s="25">
        <v>241151</v>
      </c>
      <c r="CH21" s="43">
        <v>3.6000000000000004E-2</v>
      </c>
      <c r="CI21" s="43">
        <v>-1.1804831243347927E-2</v>
      </c>
      <c r="CJ21" s="2">
        <v>1</v>
      </c>
      <c r="CK21" s="43">
        <v>2.5000000000000001E-2</v>
      </c>
      <c r="CL21" s="43">
        <v>2.5000000000000001E-2</v>
      </c>
      <c r="CM21" s="25"/>
      <c r="CN21" s="44"/>
      <c r="CO21" s="44"/>
      <c r="CR21" s="45"/>
      <c r="CS21" s="25"/>
      <c r="CT21" s="44"/>
      <c r="CU21" s="44"/>
      <c r="CW21" s="44"/>
      <c r="CX21" s="44"/>
      <c r="CY21" s="4" t="s">
        <v>1435</v>
      </c>
      <c r="DA21" s="25">
        <v>251546</v>
      </c>
      <c r="DB21" s="43">
        <v>3.9E-2</v>
      </c>
      <c r="DC21" s="43">
        <v>3.0000000000000001E-3</v>
      </c>
      <c r="DD21" s="2">
        <v>1</v>
      </c>
      <c r="DE21" s="43">
        <v>2.5000000000000001E-2</v>
      </c>
      <c r="DF21" s="43">
        <v>0</v>
      </c>
      <c r="DG21" s="25"/>
      <c r="DH21" s="44"/>
      <c r="DI21" s="44"/>
      <c r="DL21" s="45"/>
      <c r="DM21" s="25"/>
      <c r="DN21" s="44"/>
      <c r="DO21" s="44"/>
      <c r="DQ21" s="44"/>
      <c r="DR21" s="44"/>
      <c r="DS21" s="4"/>
      <c r="DU21" s="25"/>
      <c r="DV21" s="43"/>
      <c r="DW21" s="43"/>
      <c r="DX21" s="2"/>
      <c r="DY21" s="43"/>
      <c r="DZ21" s="43"/>
      <c r="EA21" s="25"/>
      <c r="EC21" s="46"/>
      <c r="EF21" s="45"/>
      <c r="EG21" s="25"/>
      <c r="EH21" s="44"/>
      <c r="EI21" s="44"/>
      <c r="EK21" s="44"/>
      <c r="EL21" s="44"/>
      <c r="EM21" s="4"/>
      <c r="EO21" s="25"/>
      <c r="EP21" s="43"/>
      <c r="EQ21" s="43"/>
      <c r="ER21" s="2"/>
      <c r="ES21" s="43"/>
      <c r="ET21" s="43"/>
      <c r="EU21" s="25"/>
      <c r="EV21" s="44"/>
      <c r="EW21" s="44"/>
      <c r="EZ21" s="45"/>
      <c r="FA21" s="25"/>
      <c r="FB21" s="44"/>
      <c r="FC21" s="44"/>
      <c r="FE21" s="44"/>
      <c r="FF21" s="44"/>
      <c r="FG21" s="4"/>
      <c r="FI21" s="25"/>
      <c r="FJ21" s="43"/>
      <c r="FK21" s="43"/>
      <c r="FL21" s="2"/>
      <c r="FM21" s="43"/>
      <c r="FN21" s="43"/>
      <c r="FO21" s="25"/>
      <c r="FP21" s="44"/>
      <c r="FQ21" s="44"/>
      <c r="FT21" s="45"/>
      <c r="FU21" s="25"/>
      <c r="FV21" s="44"/>
      <c r="FW21" s="44"/>
      <c r="FY21" s="44"/>
      <c r="FZ21" s="44"/>
      <c r="GA21" s="4"/>
      <c r="GC21" s="2"/>
      <c r="GD21" s="43"/>
      <c r="GE21" s="25"/>
      <c r="GF21" s="25"/>
      <c r="GG21" s="43"/>
      <c r="GH21" s="25"/>
      <c r="GI21" s="47"/>
      <c r="GN21" s="45"/>
      <c r="GU21" s="4"/>
      <c r="GW21" s="2"/>
      <c r="GX21" s="43"/>
      <c r="GY21" s="25"/>
      <c r="GZ21" s="25"/>
      <c r="HA21" s="43"/>
      <c r="HB21" s="25"/>
      <c r="HC21" s="47"/>
      <c r="HH21" s="45"/>
      <c r="HO21" s="4"/>
      <c r="HQ21" s="2"/>
      <c r="HR21" s="43"/>
      <c r="HS21" s="25"/>
      <c r="HT21" s="25"/>
      <c r="HU21" s="43"/>
      <c r="HV21" s="25"/>
      <c r="HW21" s="47"/>
      <c r="IB21" s="45"/>
      <c r="II21" s="4"/>
      <c r="IK21" s="2"/>
      <c r="IL21" s="43"/>
      <c r="IM21" s="25"/>
      <c r="IN21" s="25"/>
      <c r="IO21" s="43"/>
      <c r="IP21" s="25"/>
      <c r="IQ21" s="47"/>
      <c r="IV21" s="45"/>
    </row>
    <row r="22" spans="1:262" s="3" customFormat="1" ht="13.5" customHeight="1">
      <c r="A22" s="42" t="s">
        <v>317</v>
      </c>
      <c r="B22" s="2" t="s">
        <v>1391</v>
      </c>
      <c r="C22" s="3" t="s">
        <v>373</v>
      </c>
      <c r="E22" s="25">
        <v>197128</v>
      </c>
      <c r="F22" s="43">
        <v>3.2000000000000001E-2</v>
      </c>
      <c r="G22" s="44">
        <v>3.2000000000000001E-2</v>
      </c>
      <c r="H22" s="2">
        <v>1</v>
      </c>
      <c r="I22" s="43">
        <v>8.9999999999999993E-3</v>
      </c>
      <c r="J22" s="44">
        <v>8.9999999999999993E-3</v>
      </c>
      <c r="K22" s="44"/>
      <c r="L22" s="44"/>
      <c r="M22" s="44"/>
      <c r="N22" s="3">
        <v>1</v>
      </c>
      <c r="O22" s="3">
        <v>1</v>
      </c>
      <c r="P22" s="45">
        <v>1</v>
      </c>
      <c r="Q22" s="25"/>
      <c r="R22" s="44"/>
      <c r="S22" s="44"/>
      <c r="U22" s="44"/>
      <c r="V22" s="44"/>
      <c r="W22" s="4" t="s">
        <v>1366</v>
      </c>
      <c r="Y22" s="25">
        <v>31956</v>
      </c>
      <c r="Z22" s="43">
        <v>5.0000000000000001E-3</v>
      </c>
      <c r="AA22" s="43">
        <v>-2.7E-2</v>
      </c>
      <c r="AB22" s="2">
        <v>0</v>
      </c>
      <c r="AC22" s="43">
        <v>0</v>
      </c>
      <c r="AD22" s="43">
        <v>-8.9999999999999993E-3</v>
      </c>
      <c r="AE22" s="25"/>
      <c r="AF22" s="44"/>
      <c r="AG22" s="44"/>
      <c r="AJ22" s="45"/>
      <c r="AK22" s="25"/>
      <c r="AM22" s="44"/>
      <c r="AO22" s="44"/>
      <c r="AP22" s="44"/>
      <c r="AQ22" s="4"/>
      <c r="AS22" s="25"/>
      <c r="AT22" s="43"/>
      <c r="AU22" s="43"/>
      <c r="AV22" s="2"/>
      <c r="AW22" s="43"/>
      <c r="AX22" s="43"/>
      <c r="AY22" s="25"/>
      <c r="AZ22" s="44"/>
      <c r="BA22" s="44"/>
      <c r="BD22" s="45"/>
      <c r="BE22" s="25"/>
      <c r="BF22" s="44"/>
      <c r="BG22" s="44"/>
      <c r="BI22" s="44"/>
      <c r="BJ22" s="44"/>
      <c r="BK22" s="4"/>
      <c r="BM22" s="25"/>
      <c r="BN22" s="43"/>
      <c r="BO22" s="43"/>
      <c r="BP22" s="2"/>
      <c r="BQ22" s="43"/>
      <c r="BR22" s="43"/>
      <c r="BS22" s="25"/>
      <c r="BT22" s="44"/>
      <c r="BU22" s="44"/>
      <c r="BX22" s="45"/>
      <c r="BY22" s="25"/>
      <c r="BZ22" s="44"/>
      <c r="CA22" s="44"/>
      <c r="CC22" s="44"/>
      <c r="CD22" s="44"/>
      <c r="CE22" s="25"/>
      <c r="CG22" s="25"/>
      <c r="CH22" s="43"/>
      <c r="CI22" s="43"/>
      <c r="CJ22" s="2"/>
      <c r="CK22" s="43"/>
      <c r="CL22" s="43"/>
      <c r="CM22" s="25"/>
      <c r="CN22" s="44"/>
      <c r="CO22" s="44"/>
      <c r="CR22" s="45"/>
      <c r="CS22" s="25"/>
      <c r="CT22" s="44"/>
      <c r="CU22" s="44"/>
      <c r="CW22" s="44"/>
      <c r="CX22" s="44"/>
      <c r="CY22" s="4"/>
      <c r="DA22" s="25"/>
      <c r="DB22" s="43"/>
      <c r="DC22" s="43"/>
      <c r="DD22" s="2"/>
      <c r="DE22" s="43"/>
      <c r="DF22" s="43"/>
      <c r="DG22" s="25"/>
      <c r="DH22" s="44"/>
      <c r="DI22" s="44"/>
      <c r="DL22" s="45"/>
      <c r="DM22" s="25"/>
      <c r="DN22" s="44"/>
      <c r="DO22" s="44"/>
      <c r="DQ22" s="44"/>
      <c r="DR22" s="44"/>
      <c r="DS22" s="4"/>
      <c r="DU22" s="25"/>
      <c r="DV22" s="43"/>
      <c r="DW22" s="43"/>
      <c r="DX22" s="2"/>
      <c r="DY22" s="43"/>
      <c r="DZ22" s="43"/>
      <c r="EA22" s="25"/>
      <c r="EC22" s="46"/>
      <c r="EF22" s="45"/>
      <c r="EG22" s="25"/>
      <c r="EH22" s="44"/>
      <c r="EI22" s="44"/>
      <c r="EK22" s="44"/>
      <c r="EL22" s="44"/>
      <c r="EM22" s="4"/>
      <c r="EO22" s="25"/>
      <c r="EP22" s="43"/>
      <c r="EQ22" s="43"/>
      <c r="ER22" s="2"/>
      <c r="ES22" s="43"/>
      <c r="ET22" s="43"/>
      <c r="EU22" s="25"/>
      <c r="EV22" s="44"/>
      <c r="EW22" s="44"/>
      <c r="EZ22" s="45"/>
      <c r="FA22" s="25"/>
      <c r="FB22" s="44"/>
      <c r="FC22" s="44"/>
      <c r="FE22" s="44"/>
      <c r="FF22" s="44"/>
      <c r="FG22" s="4"/>
      <c r="FI22" s="25"/>
      <c r="FJ22" s="43"/>
      <c r="FK22" s="43"/>
      <c r="FL22" s="2"/>
      <c r="FM22" s="43"/>
      <c r="FN22" s="43"/>
      <c r="FO22" s="25"/>
      <c r="FP22" s="44"/>
      <c r="FQ22" s="44"/>
      <c r="FT22" s="45"/>
      <c r="FU22" s="25"/>
      <c r="FV22" s="44"/>
      <c r="FW22" s="44"/>
      <c r="FY22" s="44"/>
      <c r="FZ22" s="44"/>
      <c r="GA22" s="4"/>
      <c r="GC22" s="25"/>
      <c r="GD22" s="43"/>
      <c r="GE22" s="2"/>
      <c r="GF22" s="2"/>
      <c r="GG22" s="43"/>
      <c r="GH22" s="2"/>
      <c r="GI22" s="47"/>
      <c r="GN22" s="45"/>
      <c r="GU22" s="4"/>
      <c r="GW22" s="25"/>
      <c r="GX22" s="43"/>
      <c r="GY22" s="2"/>
      <c r="GZ22" s="2"/>
      <c r="HA22" s="43"/>
      <c r="HB22" s="2"/>
      <c r="HC22" s="47"/>
      <c r="HH22" s="45"/>
      <c r="HO22" s="4"/>
      <c r="HQ22" s="25"/>
      <c r="HR22" s="43"/>
      <c r="HS22" s="2"/>
      <c r="HT22" s="2"/>
      <c r="HU22" s="43"/>
      <c r="HV22" s="2"/>
      <c r="HW22" s="47"/>
      <c r="IB22" s="45"/>
      <c r="II22" s="4"/>
      <c r="IK22" s="25"/>
      <c r="IL22" s="43"/>
      <c r="IM22" s="2"/>
      <c r="IN22" s="2"/>
      <c r="IO22" s="43"/>
      <c r="IP22" s="2"/>
      <c r="IQ22" s="47"/>
      <c r="IV22" s="45"/>
    </row>
    <row r="23" spans="1:262" s="3" customFormat="1" ht="13.5" customHeight="1">
      <c r="A23" s="42" t="s">
        <v>306</v>
      </c>
      <c r="B23" s="2" t="s">
        <v>1300</v>
      </c>
      <c r="C23" s="3" t="s">
        <v>1401</v>
      </c>
      <c r="E23" s="25">
        <v>86026</v>
      </c>
      <c r="F23" s="43">
        <v>1.4E-2</v>
      </c>
      <c r="G23" s="44">
        <v>1.0000000000000009E-3</v>
      </c>
      <c r="H23" s="2">
        <v>1</v>
      </c>
      <c r="I23" s="43">
        <v>8.9999999999999993E-3</v>
      </c>
      <c r="J23" s="44">
        <v>0</v>
      </c>
      <c r="K23" s="44"/>
      <c r="L23" s="44"/>
      <c r="M23" s="44"/>
      <c r="N23" s="3">
        <v>2</v>
      </c>
      <c r="O23" s="3">
        <v>1</v>
      </c>
      <c r="P23" s="45">
        <v>0</v>
      </c>
      <c r="Q23" s="25"/>
      <c r="R23" s="44"/>
      <c r="S23" s="44"/>
      <c r="U23" s="44"/>
      <c r="V23" s="44"/>
      <c r="W23" s="4"/>
      <c r="Y23" s="25"/>
      <c r="Z23" s="43"/>
      <c r="AA23" s="43"/>
      <c r="AB23" s="2"/>
      <c r="AC23" s="43"/>
      <c r="AD23" s="43"/>
      <c r="AE23" s="25"/>
      <c r="AF23" s="44"/>
      <c r="AG23" s="44"/>
      <c r="AJ23" s="45"/>
      <c r="AK23" s="25"/>
      <c r="AM23" s="44"/>
      <c r="AO23" s="44"/>
      <c r="AP23" s="44"/>
      <c r="AQ23" s="4"/>
      <c r="AS23" s="25"/>
      <c r="AT23" s="43"/>
      <c r="AU23" s="43"/>
      <c r="AV23" s="2"/>
      <c r="AW23" s="43"/>
      <c r="AX23" s="43"/>
      <c r="AY23" s="25"/>
      <c r="AZ23" s="44"/>
      <c r="BA23" s="44"/>
      <c r="BD23" s="45"/>
      <c r="BE23" s="25"/>
      <c r="BF23" s="44"/>
      <c r="BG23" s="44"/>
      <c r="BI23" s="44"/>
      <c r="BJ23" s="44"/>
      <c r="BK23" s="4"/>
      <c r="BM23" s="25"/>
      <c r="BN23" s="43"/>
      <c r="BO23" s="43"/>
      <c r="BP23" s="2"/>
      <c r="BQ23" s="43"/>
      <c r="BR23" s="43"/>
      <c r="BS23" s="25"/>
      <c r="BT23" s="44"/>
      <c r="BU23" s="44"/>
      <c r="BX23" s="45"/>
      <c r="BY23" s="25"/>
      <c r="BZ23" s="44"/>
      <c r="CA23" s="44"/>
      <c r="CC23" s="44"/>
      <c r="CD23" s="44"/>
      <c r="CE23" s="25"/>
      <c r="CG23" s="25"/>
      <c r="CH23" s="43"/>
      <c r="CI23" s="43"/>
      <c r="CJ23" s="2"/>
      <c r="CK23" s="43"/>
      <c r="CL23" s="43"/>
      <c r="CM23" s="25"/>
      <c r="CN23" s="44"/>
      <c r="CO23" s="44"/>
      <c r="CR23" s="45"/>
      <c r="CS23" s="25"/>
      <c r="CT23" s="44"/>
      <c r="CU23" s="44"/>
      <c r="CW23" s="44"/>
      <c r="CX23" s="44"/>
      <c r="CY23" s="4"/>
      <c r="DA23" s="25"/>
      <c r="DB23" s="43"/>
      <c r="DC23" s="43"/>
      <c r="DD23" s="2"/>
      <c r="DE23" s="43"/>
      <c r="DF23" s="43"/>
      <c r="DG23" s="25"/>
      <c r="DH23" s="44"/>
      <c r="DI23" s="44"/>
      <c r="DL23" s="45"/>
      <c r="DM23" s="25"/>
      <c r="DN23" s="44"/>
      <c r="DO23" s="44"/>
      <c r="DQ23" s="44"/>
      <c r="DR23" s="44"/>
      <c r="DS23" s="4"/>
      <c r="DU23" s="25"/>
      <c r="DV23" s="43"/>
      <c r="DW23" s="43"/>
      <c r="DX23" s="2"/>
      <c r="DY23" s="43"/>
      <c r="DZ23" s="43"/>
      <c r="EA23" s="25"/>
      <c r="EC23" s="46"/>
      <c r="EF23" s="45"/>
      <c r="EG23" s="25"/>
      <c r="EH23" s="44"/>
      <c r="EI23" s="44"/>
      <c r="EK23" s="44"/>
      <c r="EL23" s="44"/>
      <c r="EM23" s="4"/>
      <c r="EO23" s="25"/>
      <c r="EP23" s="43"/>
      <c r="EQ23" s="43"/>
      <c r="ER23" s="2"/>
      <c r="ES23" s="43"/>
      <c r="ET23" s="43"/>
      <c r="EU23" s="25"/>
      <c r="EV23" s="44"/>
      <c r="EW23" s="44"/>
      <c r="EZ23" s="45"/>
      <c r="FA23" s="25"/>
      <c r="FB23" s="44"/>
      <c r="FC23" s="44"/>
      <c r="FE23" s="44"/>
      <c r="FF23" s="44"/>
      <c r="FG23" s="4"/>
      <c r="FI23" s="25"/>
      <c r="FJ23" s="43"/>
      <c r="FK23" s="43"/>
      <c r="FL23" s="2"/>
      <c r="FM23" s="43"/>
      <c r="FN23" s="43"/>
      <c r="FO23" s="25"/>
      <c r="FP23" s="44"/>
      <c r="FQ23" s="44"/>
      <c r="FT23" s="45"/>
      <c r="FU23" s="25"/>
      <c r="FV23" s="44"/>
      <c r="FW23" s="44"/>
      <c r="FY23" s="44"/>
      <c r="FZ23" s="44"/>
      <c r="GA23" s="4"/>
      <c r="GC23" s="2"/>
      <c r="GD23" s="43"/>
      <c r="GE23" s="2"/>
      <c r="GF23" s="2"/>
      <c r="GG23" s="43"/>
      <c r="GH23" s="2"/>
      <c r="GI23" s="47"/>
      <c r="GN23" s="45"/>
      <c r="GU23" s="4"/>
      <c r="GW23" s="2"/>
      <c r="GX23" s="43"/>
      <c r="GY23" s="2"/>
      <c r="GZ23" s="2"/>
      <c r="HA23" s="43"/>
      <c r="HB23" s="2"/>
      <c r="HC23" s="47"/>
      <c r="HH23" s="45"/>
      <c r="HO23" s="4"/>
      <c r="HQ23" s="2"/>
      <c r="HR23" s="43"/>
      <c r="HS23" s="2"/>
      <c r="HT23" s="2"/>
      <c r="HU23" s="43"/>
      <c r="HV23" s="2"/>
      <c r="HW23" s="47"/>
      <c r="IB23" s="45"/>
      <c r="II23" s="4"/>
      <c r="IK23" s="2"/>
      <c r="IL23" s="43"/>
      <c r="IM23" s="2"/>
      <c r="IN23" s="2"/>
      <c r="IO23" s="43"/>
      <c r="IP23" s="2"/>
      <c r="IQ23" s="47"/>
      <c r="IV23" s="45"/>
    </row>
    <row r="24" spans="1:262" s="3" customFormat="1" ht="13.5" customHeight="1">
      <c r="A24" s="42" t="s">
        <v>313</v>
      </c>
      <c r="B24" s="2" t="s">
        <v>1392</v>
      </c>
      <c r="C24" s="3" t="s">
        <v>1402</v>
      </c>
      <c r="E24" s="25">
        <v>60876</v>
      </c>
      <c r="F24" s="43">
        <v>0.01</v>
      </c>
      <c r="G24" s="44">
        <v>0.01</v>
      </c>
      <c r="H24" s="2">
        <v>0</v>
      </c>
      <c r="I24" s="43">
        <v>0</v>
      </c>
      <c r="J24" s="44">
        <v>0</v>
      </c>
      <c r="K24" s="44"/>
      <c r="L24" s="44"/>
      <c r="M24" s="44"/>
      <c r="P24" s="45"/>
      <c r="Q24" s="25"/>
      <c r="R24" s="44"/>
      <c r="S24" s="44"/>
      <c r="U24" s="44"/>
      <c r="V24" s="44"/>
      <c r="W24" s="4"/>
      <c r="Y24" s="25"/>
      <c r="Z24" s="43"/>
      <c r="AA24" s="43"/>
      <c r="AB24" s="2"/>
      <c r="AC24" s="43"/>
      <c r="AD24" s="43"/>
      <c r="AE24" s="25"/>
      <c r="AF24" s="44"/>
      <c r="AG24" s="44"/>
      <c r="AJ24" s="45"/>
      <c r="AK24" s="25"/>
      <c r="AM24" s="44"/>
      <c r="AO24" s="44"/>
      <c r="AP24" s="44"/>
      <c r="AQ24" s="4" t="s">
        <v>1417</v>
      </c>
      <c r="AS24" s="25">
        <v>92924</v>
      </c>
      <c r="AT24" s="43">
        <v>1.4999999999999999E-2</v>
      </c>
      <c r="AU24" s="43">
        <v>1.4999999999999999E-2</v>
      </c>
      <c r="AV24" s="2">
        <v>0</v>
      </c>
      <c r="AW24" s="43">
        <v>0</v>
      </c>
      <c r="AX24" s="43">
        <v>0</v>
      </c>
      <c r="AY24" s="25"/>
      <c r="AZ24" s="44"/>
      <c r="BA24" s="44"/>
      <c r="BD24" s="45"/>
      <c r="BE24" s="25"/>
      <c r="BF24" s="44"/>
      <c r="BG24" s="44"/>
      <c r="BI24" s="44"/>
      <c r="BJ24" s="44"/>
      <c r="BK24" s="4" t="s">
        <v>1417</v>
      </c>
      <c r="BM24" s="25">
        <v>147305</v>
      </c>
      <c r="BN24" s="43">
        <v>2.3E-2</v>
      </c>
      <c r="BO24" s="43">
        <v>8.0000000000000002E-3</v>
      </c>
      <c r="BP24" s="2">
        <v>1</v>
      </c>
      <c r="BQ24" s="43">
        <v>2.5000000000000001E-2</v>
      </c>
      <c r="BR24" s="43">
        <v>2.5000000000000001E-2</v>
      </c>
      <c r="BS24" s="25"/>
      <c r="BT24" s="44"/>
      <c r="BU24" s="44"/>
      <c r="BX24" s="45"/>
      <c r="BY24" s="25"/>
      <c r="BZ24" s="44"/>
      <c r="CA24" s="44"/>
      <c r="CC24" s="44"/>
      <c r="CD24" s="44"/>
      <c r="CE24" s="25" t="s">
        <v>1402</v>
      </c>
      <c r="CG24" s="25">
        <v>150461</v>
      </c>
      <c r="CH24" s="43">
        <v>2.3E-2</v>
      </c>
      <c r="CI24" s="43">
        <v>0</v>
      </c>
      <c r="CJ24" s="2">
        <v>1</v>
      </c>
      <c r="CK24" s="43">
        <v>2.5000000000000001E-2</v>
      </c>
      <c r="CL24" s="43">
        <v>0</v>
      </c>
      <c r="CM24" s="25"/>
      <c r="CN24" s="44"/>
      <c r="CO24" s="44"/>
      <c r="CR24" s="45"/>
      <c r="CS24" s="25"/>
      <c r="CT24" s="44"/>
      <c r="CU24" s="44"/>
      <c r="CW24" s="44"/>
      <c r="CX24" s="44"/>
      <c r="CY24" s="4"/>
      <c r="DA24" s="25"/>
      <c r="DB24" s="43"/>
      <c r="DC24" s="43"/>
      <c r="DD24" s="2"/>
      <c r="DE24" s="43"/>
      <c r="DF24" s="43"/>
      <c r="DG24" s="25"/>
      <c r="DH24" s="44"/>
      <c r="DI24" s="44"/>
      <c r="DL24" s="45"/>
      <c r="DM24" s="25"/>
      <c r="DN24" s="44"/>
      <c r="DO24" s="44"/>
      <c r="DQ24" s="44"/>
      <c r="DR24" s="44"/>
      <c r="DS24" s="4"/>
      <c r="DU24" s="25"/>
      <c r="DV24" s="43"/>
      <c r="DW24" s="43"/>
      <c r="DX24" s="2"/>
      <c r="DY24" s="43"/>
      <c r="DZ24" s="43"/>
      <c r="EA24" s="25"/>
      <c r="EC24" s="46"/>
      <c r="EF24" s="45"/>
      <c r="EG24" s="25"/>
      <c r="EH24" s="44"/>
      <c r="EI24" s="44"/>
      <c r="EK24" s="44"/>
      <c r="EL24" s="44"/>
      <c r="EM24" s="4"/>
      <c r="EO24" s="25"/>
      <c r="EP24" s="43"/>
      <c r="EQ24" s="43"/>
      <c r="ER24" s="2"/>
      <c r="ES24" s="43"/>
      <c r="ET24" s="43"/>
      <c r="EU24" s="25"/>
      <c r="EV24" s="44"/>
      <c r="EW24" s="44"/>
      <c r="EZ24" s="45"/>
      <c r="FA24" s="25"/>
      <c r="FB24" s="44"/>
      <c r="FC24" s="44"/>
      <c r="FE24" s="44"/>
      <c r="FF24" s="44"/>
      <c r="FG24" s="4"/>
      <c r="FI24" s="25"/>
      <c r="FJ24" s="43"/>
      <c r="FK24" s="43"/>
      <c r="FL24" s="2"/>
      <c r="FM24" s="43"/>
      <c r="FN24" s="43"/>
      <c r="FO24" s="25"/>
      <c r="FP24" s="44"/>
      <c r="FQ24" s="44"/>
      <c r="FT24" s="45"/>
      <c r="FU24" s="25"/>
      <c r="FV24" s="44"/>
      <c r="FW24" s="44"/>
      <c r="FY24" s="44"/>
      <c r="FZ24" s="44"/>
      <c r="GA24" s="4"/>
      <c r="GC24" s="2"/>
      <c r="GD24" s="43"/>
      <c r="GE24" s="2"/>
      <c r="GF24" s="2"/>
      <c r="GG24" s="43"/>
      <c r="GH24" s="2"/>
      <c r="GI24" s="47"/>
      <c r="GN24" s="45"/>
      <c r="GU24" s="4"/>
      <c r="GW24" s="2"/>
      <c r="GX24" s="43"/>
      <c r="GY24" s="2"/>
      <c r="GZ24" s="2"/>
      <c r="HA24" s="43"/>
      <c r="HB24" s="2"/>
      <c r="HC24" s="47"/>
      <c r="HH24" s="45"/>
      <c r="HO24" s="4"/>
      <c r="HQ24" s="2"/>
      <c r="HR24" s="43"/>
      <c r="HS24" s="2"/>
      <c r="HT24" s="2"/>
      <c r="HU24" s="43"/>
      <c r="HV24" s="2"/>
      <c r="HW24" s="47"/>
      <c r="IB24" s="45"/>
      <c r="II24" s="4"/>
      <c r="IK24" s="2"/>
      <c r="IL24" s="43"/>
      <c r="IM24" s="2"/>
      <c r="IN24" s="2"/>
      <c r="IO24" s="43"/>
      <c r="IP24" s="2"/>
      <c r="IQ24" s="47"/>
      <c r="IV24" s="45"/>
    </row>
    <row r="25" spans="1:262" s="3" customFormat="1" ht="13.5" customHeight="1">
      <c r="A25" s="42" t="s">
        <v>309</v>
      </c>
      <c r="B25" s="2" t="s">
        <v>1385</v>
      </c>
      <c r="C25" s="3" t="s">
        <v>1403</v>
      </c>
      <c r="E25" s="25">
        <v>31754</v>
      </c>
      <c r="F25" s="43">
        <v>5.0000000000000001E-3</v>
      </c>
      <c r="G25" s="44">
        <v>-2E-3</v>
      </c>
      <c r="H25" s="2">
        <v>0</v>
      </c>
      <c r="I25" s="43">
        <v>0</v>
      </c>
      <c r="J25" s="44">
        <v>0</v>
      </c>
      <c r="K25" s="44"/>
      <c r="L25" s="44"/>
      <c r="M25" s="44"/>
      <c r="P25" s="45"/>
      <c r="Q25" s="25"/>
      <c r="R25" s="44"/>
      <c r="S25" s="44"/>
      <c r="U25" s="44"/>
      <c r="V25" s="44"/>
      <c r="W25" s="4" t="s">
        <v>1406</v>
      </c>
      <c r="Y25" s="25">
        <v>21607</v>
      </c>
      <c r="Z25" s="43">
        <v>4.0000000000000001E-3</v>
      </c>
      <c r="AA25" s="43">
        <v>-1E-3</v>
      </c>
      <c r="AB25" s="2">
        <v>0</v>
      </c>
      <c r="AC25" s="43">
        <v>0</v>
      </c>
      <c r="AD25" s="43">
        <v>0</v>
      </c>
      <c r="AE25" s="25"/>
      <c r="AF25" s="44"/>
      <c r="AG25" s="44"/>
      <c r="AJ25" s="45"/>
      <c r="AK25" s="25"/>
      <c r="AM25" s="44"/>
      <c r="AO25" s="44"/>
      <c r="AP25" s="44"/>
      <c r="AQ25" s="4" t="s">
        <v>1418</v>
      </c>
      <c r="AS25" s="25">
        <v>35493</v>
      </c>
      <c r="AT25" s="43">
        <v>6.0000000000000001E-3</v>
      </c>
      <c r="AU25" s="43">
        <v>2E-3</v>
      </c>
      <c r="AV25" s="2">
        <v>0</v>
      </c>
      <c r="AW25" s="43">
        <v>0</v>
      </c>
      <c r="AX25" s="43">
        <v>0</v>
      </c>
      <c r="AY25" s="25"/>
      <c r="AZ25" s="44"/>
      <c r="BA25" s="44"/>
      <c r="BD25" s="45"/>
      <c r="BE25" s="25"/>
      <c r="BF25" s="44"/>
      <c r="BG25" s="44"/>
      <c r="BI25" s="44"/>
      <c r="BJ25" s="44"/>
      <c r="BK25" s="4" t="s">
        <v>1418</v>
      </c>
      <c r="BM25" s="25">
        <v>18699</v>
      </c>
      <c r="BN25" s="43">
        <v>3.0000000000000001E-3</v>
      </c>
      <c r="BO25" s="43">
        <v>-3.0000000000000001E-3</v>
      </c>
      <c r="BP25" s="2">
        <v>0</v>
      </c>
      <c r="BQ25" s="43">
        <v>0</v>
      </c>
      <c r="BR25" s="43">
        <v>0</v>
      </c>
      <c r="BS25" s="25"/>
      <c r="BT25" s="44"/>
      <c r="BU25" s="44"/>
      <c r="BX25" s="45"/>
      <c r="BY25" s="25"/>
      <c r="BZ25" s="44"/>
      <c r="CA25" s="44"/>
      <c r="CC25" s="44"/>
      <c r="CD25" s="44"/>
      <c r="CE25" s="25" t="s">
        <v>1423</v>
      </c>
      <c r="CG25" s="25">
        <v>54807</v>
      </c>
      <c r="CH25" s="43">
        <v>8.0000000000000002E-3</v>
      </c>
      <c r="CI25" s="43">
        <v>5.0000000000000001E-3</v>
      </c>
      <c r="CJ25" s="2">
        <v>0</v>
      </c>
      <c r="CK25" s="43">
        <v>0</v>
      </c>
      <c r="CL25" s="43">
        <v>0</v>
      </c>
      <c r="CM25" s="25"/>
      <c r="CN25" s="44"/>
      <c r="CO25" s="44"/>
      <c r="CR25" s="45"/>
      <c r="CS25" s="25"/>
      <c r="CT25" s="44"/>
      <c r="CU25" s="44"/>
      <c r="CW25" s="44"/>
      <c r="CX25" s="44"/>
      <c r="CY25" s="4" t="s">
        <v>1436</v>
      </c>
      <c r="DA25" s="25">
        <v>105060</v>
      </c>
      <c r="DB25" s="43">
        <v>1.6E-2</v>
      </c>
      <c r="DC25" s="43">
        <v>8.0000000000000002E-3</v>
      </c>
      <c r="DD25" s="2">
        <v>0</v>
      </c>
      <c r="DE25" s="43">
        <v>0</v>
      </c>
      <c r="DF25" s="43">
        <v>0</v>
      </c>
      <c r="DG25" s="25"/>
      <c r="DH25" s="44"/>
      <c r="DI25" s="44"/>
      <c r="DL25" s="45"/>
      <c r="DM25" s="25"/>
      <c r="DN25" s="44"/>
      <c r="DO25" s="44"/>
      <c r="DQ25" s="44"/>
      <c r="DR25" s="44"/>
      <c r="DS25" s="4"/>
      <c r="DU25" s="25"/>
      <c r="DV25" s="43"/>
      <c r="DW25" s="43"/>
      <c r="DX25" s="2"/>
      <c r="DY25" s="43"/>
      <c r="DZ25" s="43"/>
      <c r="EA25" s="25"/>
      <c r="EC25" s="46"/>
      <c r="EF25" s="45"/>
      <c r="EG25" s="25"/>
      <c r="EH25" s="44"/>
      <c r="EI25" s="44"/>
      <c r="EK25" s="44"/>
      <c r="EL25" s="44"/>
      <c r="EM25" s="4"/>
      <c r="EO25" s="25"/>
      <c r="EP25" s="43"/>
      <c r="EQ25" s="43"/>
      <c r="ER25" s="2"/>
      <c r="ES25" s="43"/>
      <c r="ET25" s="43"/>
      <c r="EU25" s="25"/>
      <c r="EV25" s="44"/>
      <c r="EW25" s="44"/>
      <c r="EZ25" s="45"/>
      <c r="FA25" s="25"/>
      <c r="FB25" s="44"/>
      <c r="FC25" s="44"/>
      <c r="FE25" s="44"/>
      <c r="FF25" s="44"/>
      <c r="FG25" s="4"/>
      <c r="FI25" s="25"/>
      <c r="FJ25" s="43"/>
      <c r="FK25" s="43"/>
      <c r="FL25" s="2"/>
      <c r="FM25" s="43"/>
      <c r="FN25" s="43"/>
      <c r="FO25" s="25"/>
      <c r="FP25" s="44"/>
      <c r="FQ25" s="44"/>
      <c r="FT25" s="45"/>
      <c r="FU25" s="25"/>
      <c r="FV25" s="44"/>
      <c r="FW25" s="44"/>
      <c r="FY25" s="44"/>
      <c r="FZ25" s="44"/>
      <c r="GA25" s="4"/>
      <c r="GC25" s="2"/>
      <c r="GD25" s="43"/>
      <c r="GE25" s="2"/>
      <c r="GF25" s="2"/>
      <c r="GG25" s="43"/>
      <c r="GH25" s="2"/>
      <c r="GI25" s="47"/>
      <c r="GN25" s="45"/>
      <c r="GU25" s="4"/>
      <c r="GW25" s="2"/>
      <c r="GX25" s="43"/>
      <c r="GY25" s="2"/>
      <c r="GZ25" s="2"/>
      <c r="HA25" s="43"/>
      <c r="HB25" s="2"/>
      <c r="HC25" s="47"/>
      <c r="HH25" s="45"/>
      <c r="HO25" s="4"/>
      <c r="HQ25" s="2"/>
      <c r="HR25" s="43"/>
      <c r="HS25" s="2"/>
      <c r="HT25" s="2"/>
      <c r="HU25" s="43"/>
      <c r="HV25" s="2"/>
      <c r="HW25" s="47"/>
      <c r="IB25" s="45"/>
      <c r="II25" s="4"/>
      <c r="IK25" s="2"/>
      <c r="IL25" s="43"/>
      <c r="IM25" s="2"/>
      <c r="IN25" s="2"/>
      <c r="IO25" s="43"/>
      <c r="IP25" s="2"/>
      <c r="IQ25" s="47"/>
      <c r="IV25" s="45"/>
    </row>
    <row r="26" spans="1:262" s="3" customFormat="1" ht="13.5" customHeight="1">
      <c r="A26" s="42" t="s">
        <v>308</v>
      </c>
      <c r="B26" s="2" t="s">
        <v>356</v>
      </c>
      <c r="E26" s="25"/>
      <c r="F26" s="43"/>
      <c r="G26" s="44"/>
      <c r="H26" s="2"/>
      <c r="I26" s="43"/>
      <c r="J26" s="44"/>
      <c r="K26" s="44"/>
      <c r="L26" s="44"/>
      <c r="M26" s="44"/>
      <c r="P26" s="45"/>
      <c r="Q26" s="25"/>
      <c r="R26" s="44"/>
      <c r="S26" s="44"/>
      <c r="U26" s="44"/>
      <c r="V26" s="44"/>
      <c r="W26" s="4" t="s">
        <v>356</v>
      </c>
      <c r="Y26" s="25">
        <v>32913</v>
      </c>
      <c r="Z26" s="43">
        <v>6.0000000000000001E-3</v>
      </c>
      <c r="AA26" s="43">
        <v>6.0000000000000001E-3</v>
      </c>
      <c r="AB26" s="2">
        <v>0</v>
      </c>
      <c r="AC26" s="43">
        <v>0</v>
      </c>
      <c r="AD26" s="43">
        <v>0</v>
      </c>
      <c r="AE26" s="25"/>
      <c r="AF26" s="44"/>
      <c r="AG26" s="44"/>
      <c r="AJ26" s="45"/>
      <c r="AK26" s="25"/>
      <c r="AM26" s="44"/>
      <c r="AO26" s="44"/>
      <c r="AP26" s="44"/>
      <c r="AQ26" s="4"/>
      <c r="AS26" s="25"/>
      <c r="AT26" s="43"/>
      <c r="AU26" s="43"/>
      <c r="AV26" s="2"/>
      <c r="AW26" s="43"/>
      <c r="AX26" s="43"/>
      <c r="AY26" s="25"/>
      <c r="AZ26" s="44"/>
      <c r="BA26" s="44"/>
      <c r="BD26" s="45"/>
      <c r="BE26" s="25"/>
      <c r="BF26" s="44"/>
      <c r="BG26" s="44"/>
      <c r="BI26" s="44"/>
      <c r="BJ26" s="44"/>
      <c r="BK26" s="4"/>
      <c r="BM26" s="25"/>
      <c r="BN26" s="43"/>
      <c r="BO26" s="43"/>
      <c r="BP26" s="2"/>
      <c r="BQ26" s="43"/>
      <c r="BR26" s="43"/>
      <c r="BS26" s="25"/>
      <c r="BT26" s="44"/>
      <c r="BU26" s="44"/>
      <c r="BX26" s="45"/>
      <c r="BY26" s="25"/>
      <c r="BZ26" s="44"/>
      <c r="CA26" s="44"/>
      <c r="CC26" s="44"/>
      <c r="CD26" s="44"/>
      <c r="CE26" s="25"/>
      <c r="CG26" s="25"/>
      <c r="CH26" s="43"/>
      <c r="CI26" s="43"/>
      <c r="CJ26" s="2"/>
      <c r="CK26" s="43"/>
      <c r="CL26" s="43"/>
      <c r="CM26" s="25"/>
      <c r="CN26" s="44"/>
      <c r="CO26" s="44"/>
      <c r="CR26" s="45"/>
      <c r="CS26" s="25"/>
      <c r="CT26" s="44"/>
      <c r="CU26" s="44"/>
      <c r="CW26" s="44"/>
      <c r="CX26" s="44"/>
      <c r="CY26" s="4"/>
      <c r="DA26" s="25"/>
      <c r="DB26" s="43"/>
      <c r="DC26" s="43"/>
      <c r="DD26" s="2"/>
      <c r="DE26" s="43"/>
      <c r="DF26" s="43"/>
      <c r="DG26" s="25"/>
      <c r="DH26" s="44"/>
      <c r="DI26" s="44"/>
      <c r="DL26" s="45"/>
      <c r="DM26" s="25"/>
      <c r="DN26" s="44"/>
      <c r="DO26" s="44"/>
      <c r="DQ26" s="44"/>
      <c r="DR26" s="44"/>
      <c r="DS26" s="4"/>
      <c r="DU26" s="25"/>
      <c r="DV26" s="43"/>
      <c r="DW26" s="43"/>
      <c r="DX26" s="2"/>
      <c r="DY26" s="43"/>
      <c r="DZ26" s="43"/>
      <c r="EA26" s="25"/>
      <c r="EC26" s="46"/>
      <c r="EF26" s="45"/>
      <c r="EG26" s="25"/>
      <c r="EH26" s="44"/>
      <c r="EI26" s="44"/>
      <c r="EK26" s="44"/>
      <c r="EL26" s="44"/>
      <c r="EM26" s="4"/>
      <c r="EO26" s="25"/>
      <c r="EP26" s="43"/>
      <c r="EQ26" s="43"/>
      <c r="ER26" s="2"/>
      <c r="ES26" s="43"/>
      <c r="ET26" s="43"/>
      <c r="EU26" s="25"/>
      <c r="EV26" s="44"/>
      <c r="EW26" s="44"/>
      <c r="EZ26" s="45"/>
      <c r="FA26" s="25"/>
      <c r="FB26" s="44"/>
      <c r="FC26" s="44"/>
      <c r="FE26" s="44"/>
      <c r="FF26" s="44"/>
      <c r="FG26" s="4"/>
      <c r="FI26" s="25"/>
      <c r="FJ26" s="43"/>
      <c r="FK26" s="43"/>
      <c r="FL26" s="2"/>
      <c r="FM26" s="43"/>
      <c r="FN26" s="43"/>
      <c r="FO26" s="25"/>
      <c r="FP26" s="44"/>
      <c r="FQ26" s="44"/>
      <c r="FT26" s="45"/>
      <c r="FU26" s="25"/>
      <c r="FV26" s="44"/>
      <c r="FW26" s="44"/>
      <c r="FY26" s="44"/>
      <c r="FZ26" s="44"/>
      <c r="GA26" s="4"/>
      <c r="GC26" s="2"/>
      <c r="GD26" s="43"/>
      <c r="GE26" s="2"/>
      <c r="GF26" s="2"/>
      <c r="GG26" s="43"/>
      <c r="GH26" s="2"/>
      <c r="GI26" s="47"/>
      <c r="GN26" s="45"/>
      <c r="GU26" s="4"/>
      <c r="GW26" s="2"/>
      <c r="GX26" s="43"/>
      <c r="GY26" s="2"/>
      <c r="GZ26" s="2"/>
      <c r="HA26" s="43"/>
      <c r="HB26" s="2"/>
      <c r="HC26" s="47"/>
      <c r="HH26" s="45"/>
      <c r="HO26" s="4"/>
      <c r="HQ26" s="2"/>
      <c r="HR26" s="43"/>
      <c r="HS26" s="2"/>
      <c r="HT26" s="2"/>
      <c r="HU26" s="43"/>
      <c r="HV26" s="2"/>
      <c r="HW26" s="47"/>
      <c r="IB26" s="45"/>
      <c r="II26" s="4"/>
      <c r="IK26" s="2"/>
      <c r="IL26" s="43"/>
      <c r="IM26" s="2"/>
      <c r="IN26" s="2"/>
      <c r="IO26" s="43"/>
      <c r="IP26" s="2"/>
      <c r="IQ26" s="47"/>
      <c r="IV26" s="45"/>
    </row>
    <row r="27" spans="1:262" s="3" customFormat="1" ht="13.5" customHeight="1">
      <c r="A27" s="42" t="s">
        <v>1361</v>
      </c>
      <c r="B27" s="2" t="s">
        <v>1363</v>
      </c>
      <c r="E27" s="25"/>
      <c r="F27" s="43"/>
      <c r="G27" s="44"/>
      <c r="H27" s="2"/>
      <c r="I27" s="43"/>
      <c r="J27" s="44"/>
      <c r="K27" s="44"/>
      <c r="L27" s="44"/>
      <c r="M27" s="44"/>
      <c r="P27" s="45"/>
      <c r="Q27" s="25"/>
      <c r="R27" s="44"/>
      <c r="S27" s="44"/>
      <c r="U27" s="44"/>
      <c r="V27" s="44"/>
      <c r="W27" s="4" t="s">
        <v>1363</v>
      </c>
      <c r="Y27" s="25">
        <v>31392</v>
      </c>
      <c r="Z27" s="43">
        <v>5.0000000000000001E-3</v>
      </c>
      <c r="AA27" s="43">
        <v>5.0000000000000001E-3</v>
      </c>
      <c r="AB27" s="2">
        <v>0</v>
      </c>
      <c r="AC27" s="43">
        <v>0</v>
      </c>
      <c r="AD27" s="43">
        <v>0</v>
      </c>
      <c r="AE27" s="25"/>
      <c r="AF27" s="44"/>
      <c r="AG27" s="44"/>
      <c r="AJ27" s="45"/>
      <c r="AK27" s="25"/>
      <c r="AM27" s="44"/>
      <c r="AO27" s="44"/>
      <c r="AP27" s="44"/>
      <c r="AQ27" s="4"/>
      <c r="AS27" s="25"/>
      <c r="AT27" s="43"/>
      <c r="AU27" s="43"/>
      <c r="AV27" s="2"/>
      <c r="AW27" s="43"/>
      <c r="AX27" s="43"/>
      <c r="AY27" s="25"/>
      <c r="AZ27" s="44"/>
      <c r="BA27" s="44"/>
      <c r="BD27" s="45"/>
      <c r="BE27" s="25"/>
      <c r="BF27" s="44"/>
      <c r="BG27" s="44"/>
      <c r="BI27" s="44"/>
      <c r="BJ27" s="44"/>
      <c r="BK27" s="4"/>
      <c r="BM27" s="25"/>
      <c r="BN27" s="43"/>
      <c r="BO27" s="43"/>
      <c r="BP27" s="2"/>
      <c r="BQ27" s="43"/>
      <c r="BR27" s="43"/>
      <c r="BS27" s="25"/>
      <c r="BT27" s="44"/>
      <c r="BU27" s="44"/>
      <c r="BX27" s="45"/>
      <c r="BY27" s="25"/>
      <c r="BZ27" s="44"/>
      <c r="CA27" s="44"/>
      <c r="CC27" s="44"/>
      <c r="CD27" s="44"/>
      <c r="CE27" s="25"/>
      <c r="CG27" s="25"/>
      <c r="CH27" s="43"/>
      <c r="CI27" s="43"/>
      <c r="CJ27" s="2"/>
      <c r="CK27" s="43"/>
      <c r="CL27" s="43"/>
      <c r="CM27" s="25"/>
      <c r="CN27" s="44"/>
      <c r="CO27" s="44"/>
      <c r="CR27" s="45"/>
      <c r="CS27" s="25"/>
      <c r="CT27" s="44"/>
      <c r="CU27" s="44"/>
      <c r="CW27" s="44"/>
      <c r="CX27" s="44"/>
      <c r="CY27" s="4"/>
      <c r="DA27" s="25"/>
      <c r="DB27" s="43"/>
      <c r="DC27" s="43"/>
      <c r="DD27" s="2"/>
      <c r="DE27" s="43"/>
      <c r="DF27" s="43"/>
      <c r="DG27" s="25"/>
      <c r="DH27" s="44"/>
      <c r="DI27" s="44"/>
      <c r="DL27" s="45"/>
      <c r="DM27" s="25"/>
      <c r="DN27" s="44"/>
      <c r="DO27" s="44"/>
      <c r="DQ27" s="44"/>
      <c r="DR27" s="44"/>
      <c r="DS27" s="4"/>
      <c r="DU27" s="25"/>
      <c r="DV27" s="43"/>
      <c r="DW27" s="43"/>
      <c r="DX27" s="2"/>
      <c r="DY27" s="43"/>
      <c r="DZ27" s="43"/>
      <c r="EA27" s="25"/>
      <c r="EC27" s="46"/>
      <c r="EF27" s="45"/>
      <c r="EG27" s="25"/>
      <c r="EH27" s="44"/>
      <c r="EI27" s="44"/>
      <c r="EK27" s="44"/>
      <c r="EL27" s="44"/>
      <c r="EM27" s="4"/>
      <c r="EO27" s="25"/>
      <c r="EP27" s="43"/>
      <c r="EQ27" s="43"/>
      <c r="ER27" s="2"/>
      <c r="ES27" s="43"/>
      <c r="ET27" s="43"/>
      <c r="EU27" s="25"/>
      <c r="EV27" s="44"/>
      <c r="EW27" s="44"/>
      <c r="EZ27" s="45"/>
      <c r="FA27" s="25"/>
      <c r="FB27" s="44"/>
      <c r="FC27" s="44"/>
      <c r="FE27" s="44"/>
      <c r="FF27" s="44"/>
      <c r="FG27" s="4"/>
      <c r="FI27" s="25"/>
      <c r="FJ27" s="43"/>
      <c r="FK27" s="43"/>
      <c r="FL27" s="2"/>
      <c r="FM27" s="43"/>
      <c r="FN27" s="43"/>
      <c r="FO27" s="25"/>
      <c r="FP27" s="44"/>
      <c r="FQ27" s="44"/>
      <c r="FT27" s="45"/>
      <c r="FU27" s="25"/>
      <c r="FV27" s="44"/>
      <c r="FW27" s="44"/>
      <c r="FY27" s="44"/>
      <c r="FZ27" s="44"/>
      <c r="GA27" s="15"/>
      <c r="GB27" s="49"/>
      <c r="GC27" s="49"/>
      <c r="GD27" s="50"/>
      <c r="GE27" s="25"/>
      <c r="GF27" s="25"/>
      <c r="GG27" s="43"/>
      <c r="GH27" s="25"/>
      <c r="GI27" s="52"/>
      <c r="GJ27" s="2"/>
      <c r="GK27" s="2"/>
      <c r="GL27" s="2"/>
      <c r="GM27" s="2"/>
      <c r="GN27" s="53"/>
      <c r="GO27" s="2"/>
      <c r="GP27" s="2"/>
      <c r="GQ27" s="2"/>
      <c r="GR27" s="2"/>
      <c r="GS27" s="2"/>
      <c r="GT27" s="2"/>
      <c r="GU27" s="15"/>
      <c r="GV27" s="49"/>
      <c r="GW27" s="49"/>
      <c r="GX27" s="50"/>
      <c r="GY27" s="25"/>
      <c r="GZ27" s="25"/>
      <c r="HA27" s="43"/>
      <c r="HB27" s="25"/>
      <c r="HC27" s="52"/>
      <c r="HD27" s="2"/>
      <c r="HE27" s="2"/>
      <c r="HF27" s="2"/>
      <c r="HG27" s="2"/>
      <c r="HH27" s="53"/>
      <c r="HI27" s="2"/>
      <c r="HJ27" s="2"/>
      <c r="HK27" s="2"/>
      <c r="HL27" s="2"/>
      <c r="HM27" s="2"/>
      <c r="HN27" s="2"/>
      <c r="HO27" s="15"/>
      <c r="HP27" s="49"/>
      <c r="HQ27" s="49"/>
      <c r="HR27" s="50"/>
      <c r="HS27" s="25"/>
      <c r="HT27" s="25"/>
      <c r="HU27" s="43"/>
      <c r="HV27" s="25"/>
      <c r="HW27" s="52"/>
      <c r="HX27" s="2"/>
      <c r="HY27" s="2"/>
      <c r="HZ27" s="2"/>
      <c r="IA27" s="2"/>
      <c r="IB27" s="53"/>
      <c r="IC27" s="2"/>
      <c r="ID27" s="2"/>
      <c r="IE27" s="2"/>
      <c r="IF27" s="2"/>
      <c r="IG27" s="2"/>
      <c r="IH27" s="2"/>
      <c r="II27" s="15"/>
      <c r="IJ27" s="49"/>
      <c r="IK27" s="49"/>
      <c r="IL27" s="50"/>
      <c r="IM27" s="25"/>
      <c r="IN27" s="25"/>
      <c r="IO27" s="43"/>
      <c r="IP27" s="25"/>
      <c r="IQ27" s="52"/>
      <c r="IR27" s="2"/>
      <c r="IS27" s="2"/>
      <c r="IT27" s="2"/>
      <c r="IU27" s="2"/>
      <c r="IV27" s="53"/>
      <c r="IW27" s="2"/>
      <c r="IX27" s="2"/>
      <c r="IY27" s="2"/>
      <c r="IZ27" s="2"/>
      <c r="JA27" s="2"/>
      <c r="JB27" s="2"/>
    </row>
    <row r="28" spans="1:262" s="3" customFormat="1" ht="13.5" customHeight="1">
      <c r="A28" s="42" t="s">
        <v>324</v>
      </c>
      <c r="B28" s="2" t="s">
        <v>1386</v>
      </c>
      <c r="E28" s="25"/>
      <c r="F28" s="43"/>
      <c r="G28" s="44"/>
      <c r="H28" s="2"/>
      <c r="I28" s="43"/>
      <c r="J28" s="44"/>
      <c r="K28" s="44"/>
      <c r="L28" s="44"/>
      <c r="M28" s="44"/>
      <c r="P28" s="45"/>
      <c r="Q28" s="25"/>
      <c r="R28" s="44"/>
      <c r="S28" s="44"/>
      <c r="U28" s="44"/>
      <c r="V28" s="44"/>
      <c r="W28" s="4"/>
      <c r="Y28" s="25"/>
      <c r="Z28" s="43"/>
      <c r="AA28" s="43"/>
      <c r="AB28" s="2"/>
      <c r="AC28" s="43"/>
      <c r="AD28" s="43"/>
      <c r="AE28" s="25"/>
      <c r="AF28" s="44"/>
      <c r="AG28" s="44"/>
      <c r="AJ28" s="45"/>
      <c r="AK28" s="25"/>
      <c r="AM28" s="44"/>
      <c r="AO28" s="44"/>
      <c r="AP28" s="44"/>
      <c r="AQ28" s="4" t="s">
        <v>1386</v>
      </c>
      <c r="AS28" s="25">
        <v>123498</v>
      </c>
      <c r="AT28" s="43">
        <v>0.02</v>
      </c>
      <c r="AU28" s="43">
        <v>0.02</v>
      </c>
      <c r="AV28" s="2">
        <v>0</v>
      </c>
      <c r="AW28" s="43">
        <v>0</v>
      </c>
      <c r="AX28" s="43">
        <v>0</v>
      </c>
      <c r="AY28" s="25"/>
      <c r="AZ28" s="44"/>
      <c r="BA28" s="44"/>
      <c r="BD28" s="45"/>
      <c r="BE28" s="25"/>
      <c r="BF28" s="44"/>
      <c r="BG28" s="44"/>
      <c r="BI28" s="44"/>
      <c r="BJ28" s="44"/>
      <c r="BK28" s="4" t="s">
        <v>1386</v>
      </c>
      <c r="BM28" s="25">
        <v>86723</v>
      </c>
      <c r="BN28" s="43">
        <v>8.0000000000000002E-3</v>
      </c>
      <c r="BO28" s="43">
        <v>-1.2E-2</v>
      </c>
      <c r="BP28" s="2">
        <v>0</v>
      </c>
      <c r="BQ28" s="43">
        <v>0</v>
      </c>
      <c r="BR28" s="43">
        <v>0</v>
      </c>
      <c r="BS28" s="25"/>
      <c r="BT28" s="44"/>
      <c r="BU28" s="44"/>
      <c r="BX28" s="45"/>
      <c r="BY28" s="25"/>
      <c r="BZ28" s="44"/>
      <c r="CA28" s="44"/>
      <c r="CC28" s="44"/>
      <c r="CD28" s="44"/>
      <c r="CE28" s="25"/>
      <c r="CG28" s="25"/>
      <c r="CH28" s="43"/>
      <c r="CI28" s="43"/>
      <c r="CJ28" s="2"/>
      <c r="CK28" s="43"/>
      <c r="CL28" s="43"/>
      <c r="CM28" s="25"/>
      <c r="CN28" s="44"/>
      <c r="CO28" s="44"/>
      <c r="CR28" s="45"/>
      <c r="CS28" s="25"/>
      <c r="CT28" s="44"/>
      <c r="CU28" s="44"/>
      <c r="CW28" s="44"/>
      <c r="CX28" s="44"/>
      <c r="CY28" s="4"/>
      <c r="DA28" s="25"/>
      <c r="DB28" s="43"/>
      <c r="DC28" s="43"/>
      <c r="DD28" s="2"/>
      <c r="DE28" s="43"/>
      <c r="DF28" s="43"/>
      <c r="DG28" s="25"/>
      <c r="DH28" s="44"/>
      <c r="DI28" s="44"/>
      <c r="DL28" s="45"/>
      <c r="DM28" s="25"/>
      <c r="DN28" s="44"/>
      <c r="DO28" s="44"/>
      <c r="DQ28" s="44"/>
      <c r="DR28" s="44"/>
      <c r="DS28" s="4"/>
      <c r="DU28" s="25"/>
      <c r="DV28" s="43"/>
      <c r="DW28" s="43"/>
      <c r="DX28" s="2"/>
      <c r="DY28" s="43"/>
      <c r="DZ28" s="43"/>
      <c r="EA28" s="25"/>
      <c r="EC28" s="46"/>
      <c r="EF28" s="45"/>
      <c r="EG28" s="25"/>
      <c r="EH28" s="44"/>
      <c r="EI28" s="44"/>
      <c r="EK28" s="44"/>
      <c r="EL28" s="44"/>
      <c r="EM28" s="4"/>
      <c r="EO28" s="25"/>
      <c r="EP28" s="43"/>
      <c r="EQ28" s="43"/>
      <c r="ER28" s="2"/>
      <c r="ES28" s="43"/>
      <c r="ET28" s="43"/>
      <c r="EU28" s="25"/>
      <c r="EV28" s="44"/>
      <c r="EW28" s="44"/>
      <c r="EZ28" s="45"/>
      <c r="FA28" s="25"/>
      <c r="FB28" s="44"/>
      <c r="FC28" s="44"/>
      <c r="FE28" s="44"/>
      <c r="FF28" s="44"/>
      <c r="FG28" s="4"/>
      <c r="FI28" s="25"/>
      <c r="FJ28" s="43"/>
      <c r="FK28" s="43"/>
      <c r="FL28" s="2"/>
      <c r="FM28" s="43"/>
      <c r="FN28" s="43"/>
      <c r="FO28" s="25"/>
      <c r="FP28" s="44"/>
      <c r="FQ28" s="44"/>
      <c r="FT28" s="45"/>
      <c r="FU28" s="25"/>
      <c r="FV28" s="44"/>
      <c r="FW28" s="44"/>
      <c r="FY28" s="44"/>
      <c r="FZ28" s="44"/>
      <c r="GA28" s="15"/>
      <c r="GB28" s="49"/>
      <c r="GC28" s="49"/>
      <c r="GD28" s="50"/>
      <c r="GE28" s="25"/>
      <c r="GF28" s="25"/>
      <c r="GG28" s="43"/>
      <c r="GH28" s="25"/>
      <c r="GI28" s="52"/>
      <c r="GJ28" s="2"/>
      <c r="GK28" s="2"/>
      <c r="GL28" s="2"/>
      <c r="GM28" s="2"/>
      <c r="GN28" s="53"/>
      <c r="GO28" s="2"/>
      <c r="GP28" s="2"/>
      <c r="GQ28" s="2"/>
      <c r="GR28" s="2"/>
      <c r="GS28" s="2"/>
      <c r="GT28" s="2"/>
      <c r="GU28" s="15"/>
      <c r="GV28" s="49"/>
      <c r="GW28" s="49"/>
      <c r="GX28" s="50"/>
      <c r="GY28" s="25"/>
      <c r="GZ28" s="25"/>
      <c r="HA28" s="43"/>
      <c r="HB28" s="25"/>
      <c r="HC28" s="52"/>
      <c r="HD28" s="2"/>
      <c r="HE28" s="2"/>
      <c r="HF28" s="2"/>
      <c r="HG28" s="2"/>
      <c r="HH28" s="53"/>
      <c r="HI28" s="2"/>
      <c r="HJ28" s="2"/>
      <c r="HK28" s="2"/>
      <c r="HL28" s="2"/>
      <c r="HM28" s="2"/>
      <c r="HN28" s="2"/>
      <c r="HO28" s="15"/>
      <c r="HP28" s="49"/>
      <c r="HQ28" s="49"/>
      <c r="HR28" s="50"/>
      <c r="HS28" s="25"/>
      <c r="HT28" s="25"/>
      <c r="HU28" s="43"/>
      <c r="HV28" s="25"/>
      <c r="HW28" s="52"/>
      <c r="HX28" s="2"/>
      <c r="HY28" s="2"/>
      <c r="HZ28" s="2"/>
      <c r="IA28" s="2"/>
      <c r="IB28" s="53"/>
      <c r="IC28" s="2"/>
      <c r="ID28" s="2"/>
      <c r="IE28" s="2"/>
      <c r="IF28" s="2"/>
      <c r="IG28" s="2"/>
      <c r="IH28" s="2"/>
      <c r="II28" s="15"/>
      <c r="IJ28" s="49"/>
      <c r="IK28" s="49"/>
      <c r="IL28" s="50"/>
      <c r="IM28" s="25"/>
      <c r="IN28" s="25"/>
      <c r="IO28" s="43"/>
      <c r="IP28" s="25"/>
      <c r="IQ28" s="52"/>
      <c r="IR28" s="2"/>
      <c r="IS28" s="2"/>
      <c r="IT28" s="2"/>
      <c r="IU28" s="2"/>
      <c r="IV28" s="53"/>
      <c r="IW28" s="2"/>
      <c r="IX28" s="2"/>
      <c r="IY28" s="2"/>
      <c r="IZ28" s="2"/>
      <c r="JA28" s="2"/>
      <c r="JB28" s="2"/>
    </row>
    <row r="29" spans="1:262" s="3" customFormat="1" ht="13.5" customHeight="1">
      <c r="A29" s="42" t="s">
        <v>1397</v>
      </c>
      <c r="B29" s="2" t="s">
        <v>1390</v>
      </c>
      <c r="E29" s="25"/>
      <c r="F29" s="43"/>
      <c r="G29" s="44"/>
      <c r="H29" s="2"/>
      <c r="I29" s="43"/>
      <c r="J29" s="44"/>
      <c r="K29" s="44"/>
      <c r="L29" s="44"/>
      <c r="M29" s="44"/>
      <c r="P29" s="45"/>
      <c r="Q29" s="25"/>
      <c r="R29" s="44"/>
      <c r="S29" s="44"/>
      <c r="U29" s="44"/>
      <c r="V29" s="44"/>
      <c r="W29" s="4"/>
      <c r="Y29" s="25"/>
      <c r="Z29" s="43"/>
      <c r="AA29" s="43"/>
      <c r="AB29" s="2"/>
      <c r="AC29" s="43"/>
      <c r="AD29" s="43"/>
      <c r="AE29" s="25"/>
      <c r="AF29" s="44"/>
      <c r="AG29" s="44"/>
      <c r="AJ29" s="45"/>
      <c r="AK29" s="25"/>
      <c r="AM29" s="44"/>
      <c r="AO29" s="44"/>
      <c r="AP29" s="44"/>
      <c r="AQ29" s="4"/>
      <c r="AS29" s="25"/>
      <c r="AT29" s="43"/>
      <c r="AU29" s="43"/>
      <c r="AV29" s="2"/>
      <c r="AW29" s="43"/>
      <c r="AX29" s="43"/>
      <c r="AY29" s="25"/>
      <c r="AZ29" s="44"/>
      <c r="BA29" s="44"/>
      <c r="BD29" s="45"/>
      <c r="BE29" s="25"/>
      <c r="BF29" s="44"/>
      <c r="BG29" s="44"/>
      <c r="BI29" s="44"/>
      <c r="BJ29" s="44"/>
      <c r="BK29" s="4" t="s">
        <v>1420</v>
      </c>
      <c r="BM29" s="25">
        <v>38339</v>
      </c>
      <c r="BN29" s="43">
        <v>6.0000000000000001E-3</v>
      </c>
      <c r="BO29" s="43">
        <v>6.0000000000000001E-3</v>
      </c>
      <c r="BP29" s="2">
        <v>0</v>
      </c>
      <c r="BQ29" s="43">
        <v>0</v>
      </c>
      <c r="BR29" s="43">
        <v>0</v>
      </c>
      <c r="BS29" s="25"/>
      <c r="BT29" s="44"/>
      <c r="BU29" s="44"/>
      <c r="BX29" s="45"/>
      <c r="BY29" s="25"/>
      <c r="BZ29" s="44"/>
      <c r="CA29" s="44"/>
      <c r="CC29" s="44"/>
      <c r="CD29" s="44"/>
      <c r="CE29" s="25" t="s">
        <v>1424</v>
      </c>
      <c r="CG29" s="25"/>
      <c r="CH29" s="43"/>
      <c r="CI29" s="43"/>
      <c r="CJ29" s="2"/>
      <c r="CK29" s="43"/>
      <c r="CL29" s="43"/>
      <c r="CM29" s="25"/>
      <c r="CN29" s="44"/>
      <c r="CO29" s="44"/>
      <c r="CR29" s="45"/>
      <c r="CS29" s="25"/>
      <c r="CT29" s="44"/>
      <c r="CU29" s="44"/>
      <c r="CW29" s="44"/>
      <c r="CX29" s="44"/>
      <c r="CY29" s="4"/>
      <c r="DA29" s="25"/>
      <c r="DB29" s="43"/>
      <c r="DC29" s="43"/>
      <c r="DD29" s="2"/>
      <c r="DE29" s="43"/>
      <c r="DF29" s="43"/>
      <c r="DG29" s="25"/>
      <c r="DH29" s="44"/>
      <c r="DI29" s="44"/>
      <c r="DL29" s="45"/>
      <c r="DM29" s="25"/>
      <c r="DN29" s="44"/>
      <c r="DO29" s="44"/>
      <c r="DQ29" s="44"/>
      <c r="DR29" s="44"/>
      <c r="DS29" s="4"/>
      <c r="DU29" s="25"/>
      <c r="DV29" s="43"/>
      <c r="DW29" s="43"/>
      <c r="DX29" s="2"/>
      <c r="DY29" s="43"/>
      <c r="DZ29" s="43"/>
      <c r="EA29" s="25"/>
      <c r="EC29" s="46"/>
      <c r="EF29" s="45"/>
      <c r="EG29" s="25"/>
      <c r="EH29" s="44"/>
      <c r="EI29" s="44"/>
      <c r="EK29" s="44"/>
      <c r="EL29" s="44"/>
      <c r="EM29" s="4"/>
      <c r="EO29" s="25"/>
      <c r="EP29" s="43"/>
      <c r="EQ29" s="43"/>
      <c r="ER29" s="2"/>
      <c r="ES29" s="43"/>
      <c r="ET29" s="43"/>
      <c r="EU29" s="25"/>
      <c r="EV29" s="44"/>
      <c r="EW29" s="44"/>
      <c r="EZ29" s="45"/>
      <c r="FA29" s="25"/>
      <c r="FB29" s="44"/>
      <c r="FC29" s="44"/>
      <c r="FE29" s="44"/>
      <c r="FF29" s="44"/>
      <c r="FG29" s="4"/>
      <c r="FI29" s="25"/>
      <c r="FJ29" s="43"/>
      <c r="FK29" s="43"/>
      <c r="FL29" s="2"/>
      <c r="FM29" s="43"/>
      <c r="FN29" s="43"/>
      <c r="FO29" s="25"/>
      <c r="FP29" s="44"/>
      <c r="FQ29" s="44"/>
      <c r="FT29" s="45"/>
      <c r="FU29" s="25"/>
      <c r="FV29" s="44"/>
      <c r="FW29" s="44"/>
      <c r="FY29" s="44"/>
      <c r="FZ29" s="44"/>
      <c r="GA29" s="15"/>
      <c r="GB29" s="49"/>
      <c r="GC29" s="49"/>
      <c r="GD29" s="50"/>
      <c r="GE29" s="25"/>
      <c r="GF29" s="25"/>
      <c r="GG29" s="43"/>
      <c r="GH29" s="25"/>
      <c r="GI29" s="52"/>
      <c r="GJ29" s="2"/>
      <c r="GK29" s="2"/>
      <c r="GL29" s="2"/>
      <c r="GM29" s="2"/>
      <c r="GN29" s="53"/>
      <c r="GO29" s="2"/>
      <c r="GP29" s="2"/>
      <c r="GQ29" s="2"/>
      <c r="GR29" s="2"/>
      <c r="GS29" s="2"/>
      <c r="GT29" s="2"/>
      <c r="GU29" s="15"/>
      <c r="GV29" s="49"/>
      <c r="GW29" s="49"/>
      <c r="GX29" s="50"/>
      <c r="GY29" s="25"/>
      <c r="GZ29" s="25"/>
      <c r="HA29" s="43"/>
      <c r="HB29" s="25"/>
      <c r="HC29" s="52"/>
      <c r="HD29" s="2"/>
      <c r="HE29" s="2"/>
      <c r="HF29" s="2"/>
      <c r="HG29" s="2"/>
      <c r="HH29" s="53"/>
      <c r="HI29" s="2"/>
      <c r="HJ29" s="2"/>
      <c r="HK29" s="2"/>
      <c r="HL29" s="2"/>
      <c r="HM29" s="2"/>
      <c r="HN29" s="2"/>
      <c r="HO29" s="15"/>
      <c r="HP29" s="49"/>
      <c r="HQ29" s="49"/>
      <c r="HR29" s="50"/>
      <c r="HS29" s="25"/>
      <c r="HT29" s="25"/>
      <c r="HU29" s="43"/>
      <c r="HV29" s="25"/>
      <c r="HW29" s="52"/>
      <c r="HX29" s="2"/>
      <c r="HY29" s="2"/>
      <c r="HZ29" s="2"/>
      <c r="IA29" s="2"/>
      <c r="IB29" s="53"/>
      <c r="IC29" s="2"/>
      <c r="ID29" s="2"/>
      <c r="IE29" s="2"/>
      <c r="IF29" s="2"/>
      <c r="IG29" s="2"/>
      <c r="IH29" s="2"/>
      <c r="II29" s="15"/>
      <c r="IJ29" s="49"/>
      <c r="IK29" s="49"/>
      <c r="IL29" s="50"/>
      <c r="IM29" s="25"/>
      <c r="IN29" s="25"/>
      <c r="IO29" s="43"/>
      <c r="IP29" s="25"/>
      <c r="IQ29" s="52"/>
      <c r="IR29" s="2"/>
      <c r="IS29" s="2"/>
      <c r="IT29" s="2"/>
      <c r="IU29" s="2"/>
      <c r="IV29" s="53"/>
      <c r="IW29" s="2"/>
      <c r="IX29" s="2"/>
      <c r="IY29" s="2"/>
      <c r="IZ29" s="2"/>
      <c r="JA29" s="2"/>
      <c r="JB29" s="2"/>
    </row>
    <row r="30" spans="1:262" s="3" customFormat="1" ht="13.5" customHeight="1">
      <c r="A30" s="42" t="s">
        <v>299</v>
      </c>
      <c r="B30" s="2" t="s">
        <v>1304</v>
      </c>
      <c r="E30" s="25"/>
      <c r="F30" s="43"/>
      <c r="G30" s="44"/>
      <c r="H30" s="2"/>
      <c r="I30" s="43"/>
      <c r="J30" s="44"/>
      <c r="K30" s="44"/>
      <c r="L30" s="44"/>
      <c r="M30" s="44"/>
      <c r="P30" s="45"/>
      <c r="Q30" s="25"/>
      <c r="R30" s="44"/>
      <c r="S30" s="44"/>
      <c r="U30" s="44"/>
      <c r="V30" s="44"/>
      <c r="W30" s="4"/>
      <c r="Y30" s="25"/>
      <c r="Z30" s="43"/>
      <c r="AA30" s="43"/>
      <c r="AB30" s="2"/>
      <c r="AC30" s="43"/>
      <c r="AD30" s="43"/>
      <c r="AE30" s="25"/>
      <c r="AF30" s="44"/>
      <c r="AG30" s="44"/>
      <c r="AJ30" s="45"/>
      <c r="AK30" s="25"/>
      <c r="AM30" s="44"/>
      <c r="AO30" s="44"/>
      <c r="AP30" s="44"/>
      <c r="AQ30" s="4"/>
      <c r="AS30" s="25"/>
      <c r="AT30" s="43"/>
      <c r="AU30" s="43"/>
      <c r="AV30" s="2"/>
      <c r="AW30" s="43"/>
      <c r="AX30" s="43"/>
      <c r="AY30" s="25"/>
      <c r="AZ30" s="44"/>
      <c r="BA30" s="44"/>
      <c r="BD30" s="45"/>
      <c r="BE30" s="25"/>
      <c r="BF30" s="44"/>
      <c r="BG30" s="44"/>
      <c r="BI30" s="44"/>
      <c r="BJ30" s="44"/>
      <c r="BK30" s="4"/>
      <c r="BM30" s="25"/>
      <c r="BN30" s="43"/>
      <c r="BO30" s="43"/>
      <c r="BP30" s="2"/>
      <c r="BQ30" s="43"/>
      <c r="BR30" s="43"/>
      <c r="BS30" s="25"/>
      <c r="BT30" s="44"/>
      <c r="BU30" s="44"/>
      <c r="BX30" s="45"/>
      <c r="BY30" s="25"/>
      <c r="BZ30" s="44"/>
      <c r="CA30" s="44"/>
      <c r="CC30" s="44"/>
      <c r="CD30" s="44"/>
      <c r="CE30" s="25" t="s">
        <v>1425</v>
      </c>
      <c r="CG30" s="25">
        <v>223992</v>
      </c>
      <c r="CH30" s="43">
        <v>3.4000000000000002E-2</v>
      </c>
      <c r="CI30" s="43">
        <v>3.4000000000000002E-2</v>
      </c>
      <c r="CJ30" s="2">
        <v>1</v>
      </c>
      <c r="CK30" s="43">
        <v>2.5000000000000001E-2</v>
      </c>
      <c r="CL30" s="43">
        <v>2.5000000000000001E-2</v>
      </c>
      <c r="CM30" s="25"/>
      <c r="CN30" s="44"/>
      <c r="CO30" s="44"/>
      <c r="CR30" s="45"/>
      <c r="CS30" s="25"/>
      <c r="CT30" s="44"/>
      <c r="CU30" s="44"/>
      <c r="CW30" s="44"/>
      <c r="CX30" s="44"/>
      <c r="CY30" s="4" t="s">
        <v>1437</v>
      </c>
      <c r="DA30" s="25">
        <v>130779</v>
      </c>
      <c r="DB30" s="43">
        <v>0.02</v>
      </c>
      <c r="DC30" s="43">
        <v>-1.3999999999999999E-2</v>
      </c>
      <c r="DD30" s="2">
        <v>0</v>
      </c>
      <c r="DE30" s="43">
        <v>0</v>
      </c>
      <c r="DF30" s="43">
        <v>-2.5000000000000001E-2</v>
      </c>
      <c r="DG30" s="25"/>
      <c r="DH30" s="44"/>
      <c r="DI30" s="44"/>
      <c r="DL30" s="45"/>
      <c r="DM30" s="25"/>
      <c r="DN30" s="44"/>
      <c r="DO30" s="44"/>
      <c r="DQ30" s="44"/>
      <c r="DR30" s="44"/>
      <c r="DS30" s="4"/>
      <c r="DU30" s="25"/>
      <c r="DV30" s="43"/>
      <c r="DW30" s="43"/>
      <c r="DX30" s="2"/>
      <c r="DY30" s="43"/>
      <c r="DZ30" s="43"/>
      <c r="EA30" s="25"/>
      <c r="EC30" s="46"/>
      <c r="EF30" s="45"/>
      <c r="EG30" s="25"/>
      <c r="EH30" s="44"/>
      <c r="EI30" s="44"/>
      <c r="EK30" s="44"/>
      <c r="EL30" s="44"/>
      <c r="EM30" s="4"/>
      <c r="EO30" s="25"/>
      <c r="EP30" s="43"/>
      <c r="EQ30" s="43"/>
      <c r="ER30" s="2"/>
      <c r="ES30" s="43"/>
      <c r="ET30" s="43"/>
      <c r="EU30" s="25"/>
      <c r="EV30" s="44"/>
      <c r="EW30" s="44"/>
      <c r="EZ30" s="45"/>
      <c r="FA30" s="25"/>
      <c r="FB30" s="44"/>
      <c r="FC30" s="44"/>
      <c r="FE30" s="44"/>
      <c r="FF30" s="44"/>
      <c r="FG30" s="4"/>
      <c r="FI30" s="25"/>
      <c r="FJ30" s="43"/>
      <c r="FK30" s="43"/>
      <c r="FL30" s="2"/>
      <c r="FM30" s="43"/>
      <c r="FN30" s="43"/>
      <c r="FO30" s="25"/>
      <c r="FP30" s="44"/>
      <c r="FQ30" s="44"/>
      <c r="FT30" s="45"/>
      <c r="FU30" s="25"/>
      <c r="FV30" s="44"/>
      <c r="FW30" s="44"/>
      <c r="FY30" s="44"/>
      <c r="FZ30" s="44"/>
      <c r="GA30" s="15"/>
      <c r="GB30" s="49"/>
      <c r="GC30" s="49"/>
      <c r="GD30" s="50"/>
      <c r="GE30" s="25"/>
      <c r="GF30" s="25"/>
      <c r="GG30" s="43"/>
      <c r="GH30" s="25"/>
      <c r="GI30" s="52"/>
      <c r="GJ30" s="2"/>
      <c r="GK30" s="2"/>
      <c r="GL30" s="2"/>
      <c r="GM30" s="2"/>
      <c r="GN30" s="53"/>
      <c r="GO30" s="2"/>
      <c r="GP30" s="2"/>
      <c r="GQ30" s="2"/>
      <c r="GR30" s="2"/>
      <c r="GS30" s="2"/>
      <c r="GT30" s="2"/>
      <c r="GU30" s="15"/>
      <c r="GV30" s="49"/>
      <c r="GW30" s="49"/>
      <c r="GX30" s="50"/>
      <c r="GY30" s="25"/>
      <c r="GZ30" s="25"/>
      <c r="HA30" s="43"/>
      <c r="HB30" s="25"/>
      <c r="HC30" s="52"/>
      <c r="HD30" s="2"/>
      <c r="HE30" s="2"/>
      <c r="HF30" s="2"/>
      <c r="HG30" s="2"/>
      <c r="HH30" s="53"/>
      <c r="HI30" s="2"/>
      <c r="HJ30" s="2"/>
      <c r="HK30" s="2"/>
      <c r="HL30" s="2"/>
      <c r="HM30" s="2"/>
      <c r="HN30" s="2"/>
      <c r="HO30" s="15"/>
      <c r="HP30" s="49"/>
      <c r="HQ30" s="49"/>
      <c r="HR30" s="50"/>
      <c r="HS30" s="25"/>
      <c r="HT30" s="25"/>
      <c r="HU30" s="43"/>
      <c r="HV30" s="25"/>
      <c r="HW30" s="52"/>
      <c r="HX30" s="2"/>
      <c r="HY30" s="2"/>
      <c r="HZ30" s="2"/>
      <c r="IA30" s="2"/>
      <c r="IB30" s="53"/>
      <c r="IC30" s="2"/>
      <c r="ID30" s="2"/>
      <c r="IE30" s="2"/>
      <c r="IF30" s="2"/>
      <c r="IG30" s="2"/>
      <c r="IH30" s="2"/>
      <c r="II30" s="15"/>
      <c r="IJ30" s="49"/>
      <c r="IK30" s="49"/>
      <c r="IL30" s="50"/>
      <c r="IM30" s="25"/>
      <c r="IN30" s="25"/>
      <c r="IO30" s="43"/>
      <c r="IP30" s="25"/>
      <c r="IQ30" s="52"/>
      <c r="IR30" s="2"/>
      <c r="IS30" s="2"/>
      <c r="IT30" s="2"/>
      <c r="IU30" s="2"/>
      <c r="IV30" s="53"/>
      <c r="IW30" s="2"/>
      <c r="IX30" s="2"/>
      <c r="IY30" s="2"/>
      <c r="IZ30" s="2"/>
      <c r="JA30" s="2"/>
      <c r="JB30" s="2"/>
    </row>
    <row r="31" spans="1:262" s="3" customFormat="1" ht="13.5" customHeight="1">
      <c r="A31" s="42" t="s">
        <v>1357</v>
      </c>
      <c r="B31" s="2" t="s">
        <v>1388</v>
      </c>
      <c r="E31" s="25"/>
      <c r="F31" s="43"/>
      <c r="G31" s="44"/>
      <c r="H31" s="2"/>
      <c r="I31" s="43"/>
      <c r="J31" s="44"/>
      <c r="K31" s="44"/>
      <c r="L31" s="44"/>
      <c r="M31" s="44"/>
      <c r="P31" s="45"/>
      <c r="Q31" s="25"/>
      <c r="R31" s="44"/>
      <c r="S31" s="44"/>
      <c r="U31" s="44"/>
      <c r="V31" s="44"/>
      <c r="W31" s="4"/>
      <c r="Y31" s="25"/>
      <c r="Z31" s="43"/>
      <c r="AA31" s="43"/>
      <c r="AB31" s="2"/>
      <c r="AC31" s="43"/>
      <c r="AD31" s="43"/>
      <c r="AE31" s="25"/>
      <c r="AF31" s="44"/>
      <c r="AG31" s="44"/>
      <c r="AJ31" s="45"/>
      <c r="AK31" s="25"/>
      <c r="AM31" s="44"/>
      <c r="AO31" s="44"/>
      <c r="AP31" s="44"/>
      <c r="AQ31" s="4"/>
      <c r="AS31" s="25"/>
      <c r="AT31" s="43"/>
      <c r="AU31" s="43"/>
      <c r="AV31" s="2"/>
      <c r="AW31" s="43"/>
      <c r="AX31" s="43"/>
      <c r="AY31" s="25"/>
      <c r="AZ31" s="44"/>
      <c r="BA31" s="44"/>
      <c r="BD31" s="45"/>
      <c r="BE31" s="25"/>
      <c r="BF31" s="44"/>
      <c r="BG31" s="44"/>
      <c r="BI31" s="44"/>
      <c r="BJ31" s="44"/>
      <c r="BK31" s="4"/>
      <c r="BM31" s="25"/>
      <c r="BN31" s="43"/>
      <c r="BO31" s="43"/>
      <c r="BP31" s="2"/>
      <c r="BQ31" s="43"/>
      <c r="BR31" s="43"/>
      <c r="BS31" s="25"/>
      <c r="BT31" s="44"/>
      <c r="BU31" s="44"/>
      <c r="BX31" s="45"/>
      <c r="BY31" s="25"/>
      <c r="BZ31" s="44"/>
      <c r="CA31" s="44"/>
      <c r="CC31" s="44"/>
      <c r="CD31" s="44"/>
      <c r="CE31" s="25"/>
      <c r="CG31" s="25"/>
      <c r="CH31" s="43"/>
      <c r="CI31" s="43"/>
      <c r="CJ31" s="2"/>
      <c r="CK31" s="43"/>
      <c r="CL31" s="43"/>
      <c r="CM31" s="25"/>
      <c r="CN31" s="44"/>
      <c r="CO31" s="44"/>
      <c r="CR31" s="45"/>
      <c r="CS31" s="25"/>
      <c r="CT31" s="44"/>
      <c r="CU31" s="44"/>
      <c r="CW31" s="44"/>
      <c r="CX31" s="44"/>
      <c r="CY31" s="4" t="s">
        <v>1388</v>
      </c>
      <c r="DA31" s="25">
        <v>98858</v>
      </c>
      <c r="DB31" s="43">
        <v>1.4999999999999999E-2</v>
      </c>
      <c r="DC31" s="43">
        <v>1.4999999999999999E-2</v>
      </c>
      <c r="DD31" s="2">
        <v>0</v>
      </c>
      <c r="DE31" s="43">
        <v>0</v>
      </c>
      <c r="DF31" s="43">
        <v>0</v>
      </c>
      <c r="DG31" s="25"/>
      <c r="DH31" s="44"/>
      <c r="DI31" s="44"/>
      <c r="DL31" s="45"/>
      <c r="DM31" s="25"/>
      <c r="DN31" s="44"/>
      <c r="DO31" s="44"/>
      <c r="DQ31" s="44"/>
      <c r="DR31" s="44"/>
      <c r="DS31" s="4"/>
      <c r="DU31" s="25"/>
      <c r="DV31" s="43"/>
      <c r="DW31" s="43"/>
      <c r="DX31" s="2"/>
      <c r="DY31" s="43"/>
      <c r="DZ31" s="43"/>
      <c r="EA31" s="25"/>
      <c r="EC31" s="46"/>
      <c r="EF31" s="45"/>
      <c r="EG31" s="25"/>
      <c r="EH31" s="44"/>
      <c r="EI31" s="44"/>
      <c r="EK31" s="44"/>
      <c r="EL31" s="44"/>
      <c r="EM31" s="4"/>
      <c r="EO31" s="25"/>
      <c r="EP31" s="43"/>
      <c r="EQ31" s="43"/>
      <c r="ER31" s="2"/>
      <c r="ES31" s="43"/>
      <c r="ET31" s="43"/>
      <c r="EU31" s="25"/>
      <c r="EV31" s="44"/>
      <c r="EW31" s="44"/>
      <c r="EZ31" s="45"/>
      <c r="FA31" s="25"/>
      <c r="FB31" s="44"/>
      <c r="FC31" s="44"/>
      <c r="FE31" s="44"/>
      <c r="FF31" s="44"/>
      <c r="FG31" s="4"/>
      <c r="FI31" s="25"/>
      <c r="FJ31" s="43"/>
      <c r="FK31" s="43"/>
      <c r="FL31" s="2"/>
      <c r="FM31" s="43"/>
      <c r="FN31" s="43"/>
      <c r="FO31" s="25"/>
      <c r="FP31" s="44"/>
      <c r="FQ31" s="44"/>
      <c r="FT31" s="45"/>
      <c r="FU31" s="25"/>
      <c r="FV31" s="44"/>
      <c r="FW31" s="44"/>
      <c r="FY31" s="44"/>
      <c r="FZ31" s="44"/>
      <c r="GA31" s="15"/>
      <c r="GB31" s="49"/>
      <c r="GC31" s="49"/>
      <c r="GD31" s="50"/>
      <c r="GE31" s="25"/>
      <c r="GF31" s="25"/>
      <c r="GG31" s="43"/>
      <c r="GH31" s="25"/>
      <c r="GI31" s="52"/>
      <c r="GJ31" s="2"/>
      <c r="GK31" s="2"/>
      <c r="GL31" s="2"/>
      <c r="GM31" s="2"/>
      <c r="GN31" s="53"/>
      <c r="GO31" s="2"/>
      <c r="GP31" s="2"/>
      <c r="GQ31" s="2"/>
      <c r="GR31" s="2"/>
      <c r="GS31" s="2"/>
      <c r="GT31" s="2"/>
      <c r="GU31" s="15"/>
      <c r="GV31" s="49"/>
      <c r="GW31" s="49"/>
      <c r="GX31" s="50"/>
      <c r="GY31" s="25"/>
      <c r="GZ31" s="25"/>
      <c r="HA31" s="43"/>
      <c r="HB31" s="25"/>
      <c r="HC31" s="52"/>
      <c r="HD31" s="2"/>
      <c r="HE31" s="2"/>
      <c r="HF31" s="2"/>
      <c r="HG31" s="2"/>
      <c r="HH31" s="53"/>
      <c r="HI31" s="2"/>
      <c r="HJ31" s="2"/>
      <c r="HK31" s="2"/>
      <c r="HL31" s="2"/>
      <c r="HM31" s="2"/>
      <c r="HN31" s="2"/>
      <c r="HO31" s="15"/>
      <c r="HP31" s="49"/>
      <c r="HQ31" s="49"/>
      <c r="HR31" s="50"/>
      <c r="HS31" s="25"/>
      <c r="HT31" s="25"/>
      <c r="HU31" s="43"/>
      <c r="HV31" s="25"/>
      <c r="HW31" s="52"/>
      <c r="HX31" s="2"/>
      <c r="HY31" s="2"/>
      <c r="HZ31" s="2"/>
      <c r="IA31" s="2"/>
      <c r="IB31" s="53"/>
      <c r="IC31" s="2"/>
      <c r="ID31" s="2"/>
      <c r="IE31" s="2"/>
      <c r="IF31" s="2"/>
      <c r="IG31" s="2"/>
      <c r="IH31" s="2"/>
      <c r="II31" s="15"/>
      <c r="IJ31" s="49"/>
      <c r="IK31" s="49"/>
      <c r="IL31" s="50"/>
      <c r="IM31" s="25"/>
      <c r="IN31" s="25"/>
      <c r="IO31" s="43"/>
      <c r="IP31" s="25"/>
      <c r="IQ31" s="52"/>
      <c r="IR31" s="2"/>
      <c r="IS31" s="2"/>
      <c r="IT31" s="2"/>
      <c r="IU31" s="2"/>
      <c r="IV31" s="53"/>
      <c r="IW31" s="2"/>
      <c r="IX31" s="2"/>
      <c r="IY31" s="2"/>
      <c r="IZ31" s="2"/>
      <c r="JA31" s="2"/>
      <c r="JB31" s="2"/>
    </row>
    <row r="32" spans="1:262" s="3" customFormat="1" ht="13.5" customHeight="1">
      <c r="A32" s="42" t="s">
        <v>1395</v>
      </c>
      <c r="B32" s="2" t="s">
        <v>1389</v>
      </c>
      <c r="E32" s="25"/>
      <c r="F32" s="43"/>
      <c r="G32" s="44"/>
      <c r="H32" s="2"/>
      <c r="I32" s="43"/>
      <c r="J32" s="44"/>
      <c r="K32" s="44"/>
      <c r="L32" s="44"/>
      <c r="M32" s="44"/>
      <c r="P32" s="45"/>
      <c r="Q32" s="25"/>
      <c r="R32" s="44"/>
      <c r="S32" s="44"/>
      <c r="U32" s="44"/>
      <c r="V32" s="44"/>
      <c r="W32" s="4"/>
      <c r="Y32" s="25"/>
      <c r="Z32" s="43"/>
      <c r="AA32" s="43"/>
      <c r="AB32" s="2"/>
      <c r="AC32" s="43"/>
      <c r="AD32" s="43"/>
      <c r="AE32" s="25"/>
      <c r="AF32" s="44"/>
      <c r="AG32" s="44"/>
      <c r="AJ32" s="45"/>
      <c r="AK32" s="25"/>
      <c r="AM32" s="44"/>
      <c r="AO32" s="44"/>
      <c r="AP32" s="44"/>
      <c r="AQ32" s="4"/>
      <c r="AS32" s="25"/>
      <c r="AT32" s="43"/>
      <c r="AU32" s="43"/>
      <c r="AV32" s="2"/>
      <c r="AW32" s="43"/>
      <c r="AX32" s="43"/>
      <c r="AY32" s="25"/>
      <c r="AZ32" s="44"/>
      <c r="BA32" s="44"/>
      <c r="BD32" s="45"/>
      <c r="BE32" s="25"/>
      <c r="BF32" s="44"/>
      <c r="BG32" s="44"/>
      <c r="BI32" s="44"/>
      <c r="BJ32" s="44"/>
      <c r="BK32" s="4"/>
      <c r="BM32" s="25"/>
      <c r="BN32" s="43"/>
      <c r="BO32" s="43"/>
      <c r="BP32" s="2"/>
      <c r="BQ32" s="43"/>
      <c r="BR32" s="43"/>
      <c r="BS32" s="25"/>
      <c r="BT32" s="44"/>
      <c r="BU32" s="44"/>
      <c r="BX32" s="45"/>
      <c r="BY32" s="25"/>
      <c r="BZ32" s="44"/>
      <c r="CA32" s="44"/>
      <c r="CC32" s="44"/>
      <c r="CD32" s="44"/>
      <c r="CE32" s="25"/>
      <c r="CG32" s="25"/>
      <c r="CH32" s="43"/>
      <c r="CI32" s="43"/>
      <c r="CJ32" s="2"/>
      <c r="CK32" s="43"/>
      <c r="CL32" s="43"/>
      <c r="CM32" s="25"/>
      <c r="CN32" s="44"/>
      <c r="CO32" s="44"/>
      <c r="CR32" s="45"/>
      <c r="CS32" s="25"/>
      <c r="CT32" s="44"/>
      <c r="CU32" s="44"/>
      <c r="CW32" s="44"/>
      <c r="CX32" s="44"/>
      <c r="CY32" s="4" t="s">
        <v>1389</v>
      </c>
      <c r="DA32" s="25">
        <v>40393</v>
      </c>
      <c r="DB32" s="43">
        <v>6.0000000000000001E-3</v>
      </c>
      <c r="DC32" s="43">
        <v>1E-3</v>
      </c>
      <c r="DD32" s="2">
        <v>0</v>
      </c>
      <c r="DE32" s="43">
        <v>0</v>
      </c>
      <c r="DF32" s="43">
        <v>0</v>
      </c>
      <c r="DG32" s="25"/>
      <c r="DH32" s="44"/>
      <c r="DI32" s="44"/>
      <c r="DL32" s="45"/>
      <c r="DM32" s="25"/>
      <c r="DN32" s="44"/>
      <c r="DO32" s="44"/>
      <c r="DQ32" s="44"/>
      <c r="DR32" s="44"/>
      <c r="DS32" s="4"/>
      <c r="DU32" s="25"/>
      <c r="DV32" s="43"/>
      <c r="DW32" s="43"/>
      <c r="DX32" s="2"/>
      <c r="DY32" s="43"/>
      <c r="DZ32" s="43"/>
      <c r="EA32" s="25"/>
      <c r="EC32" s="46"/>
      <c r="EF32" s="45"/>
      <c r="EG32" s="25"/>
      <c r="EH32" s="44"/>
      <c r="EI32" s="44"/>
      <c r="EK32" s="44"/>
      <c r="EL32" s="44"/>
      <c r="EM32" s="4"/>
      <c r="EO32" s="25"/>
      <c r="EP32" s="43"/>
      <c r="EQ32" s="43"/>
      <c r="ER32" s="2"/>
      <c r="ES32" s="43"/>
      <c r="ET32" s="43"/>
      <c r="EU32" s="25"/>
      <c r="EV32" s="44"/>
      <c r="EW32" s="44"/>
      <c r="EZ32" s="45"/>
      <c r="FA32" s="25"/>
      <c r="FB32" s="44"/>
      <c r="FC32" s="44"/>
      <c r="FE32" s="44"/>
      <c r="FF32" s="44"/>
      <c r="FG32" s="4"/>
      <c r="FI32" s="25"/>
      <c r="FJ32" s="43"/>
      <c r="FK32" s="43"/>
      <c r="FL32" s="2"/>
      <c r="FM32" s="43"/>
      <c r="FN32" s="43"/>
      <c r="FO32" s="25"/>
      <c r="FP32" s="44"/>
      <c r="FQ32" s="44"/>
      <c r="FT32" s="45"/>
      <c r="FU32" s="25"/>
      <c r="FV32" s="44"/>
      <c r="FW32" s="44"/>
      <c r="FY32" s="44"/>
      <c r="FZ32" s="44"/>
      <c r="GA32" s="15"/>
      <c r="GB32" s="49"/>
      <c r="GC32" s="49"/>
      <c r="GD32" s="50"/>
      <c r="GE32" s="2"/>
      <c r="GF32" s="51"/>
      <c r="GG32" s="50"/>
      <c r="GH32" s="2"/>
      <c r="GI32" s="52"/>
      <c r="GJ32" s="2"/>
      <c r="GK32" s="2"/>
      <c r="GL32" s="2"/>
      <c r="GM32" s="2"/>
      <c r="GN32" s="53"/>
      <c r="GO32" s="2"/>
      <c r="GP32" s="2"/>
      <c r="GQ32" s="2"/>
      <c r="GR32" s="2"/>
      <c r="GS32" s="2"/>
      <c r="GT32" s="2"/>
      <c r="GU32" s="15"/>
      <c r="GV32" s="49"/>
      <c r="GW32" s="49"/>
      <c r="GX32" s="50"/>
      <c r="GY32" s="2"/>
      <c r="GZ32" s="51"/>
      <c r="HA32" s="50"/>
      <c r="HB32" s="2"/>
      <c r="HC32" s="52"/>
      <c r="HD32" s="2"/>
      <c r="HE32" s="2"/>
      <c r="HF32" s="2"/>
      <c r="HG32" s="2"/>
      <c r="HH32" s="53"/>
      <c r="HI32" s="2"/>
      <c r="HJ32" s="2"/>
      <c r="HK32" s="2"/>
      <c r="HL32" s="2"/>
      <c r="HM32" s="2"/>
      <c r="HN32" s="2"/>
      <c r="HO32" s="15"/>
      <c r="HP32" s="49"/>
      <c r="HQ32" s="49"/>
      <c r="HR32" s="50"/>
      <c r="HS32" s="2"/>
      <c r="HT32" s="51"/>
      <c r="HU32" s="50"/>
      <c r="HV32" s="2"/>
      <c r="HW32" s="52"/>
      <c r="HX32" s="2"/>
      <c r="HY32" s="2"/>
      <c r="HZ32" s="2"/>
      <c r="IA32" s="2"/>
      <c r="IB32" s="53"/>
      <c r="IC32" s="2"/>
      <c r="ID32" s="2"/>
      <c r="IE32" s="2"/>
      <c r="IF32" s="2"/>
      <c r="IG32" s="2"/>
      <c r="IH32" s="2"/>
      <c r="II32" s="15"/>
      <c r="IJ32" s="49"/>
      <c r="IK32" s="49"/>
      <c r="IL32" s="50"/>
      <c r="IM32" s="2"/>
      <c r="IN32" s="51"/>
      <c r="IO32" s="50"/>
      <c r="IP32" s="2"/>
      <c r="IQ32" s="52"/>
      <c r="IR32" s="2"/>
      <c r="IS32" s="2"/>
      <c r="IT32" s="2"/>
      <c r="IU32" s="2"/>
      <c r="IV32" s="53"/>
      <c r="IW32" s="2"/>
      <c r="IX32" s="2"/>
      <c r="IY32" s="2"/>
      <c r="IZ32" s="2"/>
      <c r="JA32" s="2"/>
      <c r="JB32" s="2"/>
    </row>
    <row r="33" spans="1:262" s="3" customFormat="1" ht="13.5" customHeight="1">
      <c r="A33" s="42" t="s">
        <v>1371</v>
      </c>
      <c r="B33" s="2" t="s">
        <v>1373</v>
      </c>
      <c r="E33" s="25"/>
      <c r="F33" s="43"/>
      <c r="G33" s="44"/>
      <c r="H33" s="2"/>
      <c r="I33" s="43"/>
      <c r="J33" s="44"/>
      <c r="K33" s="44"/>
      <c r="L33" s="44"/>
      <c r="M33" s="44"/>
      <c r="P33" s="45"/>
      <c r="Q33" s="25"/>
      <c r="R33" s="44"/>
      <c r="S33" s="44"/>
      <c r="U33" s="44"/>
      <c r="V33" s="44"/>
      <c r="W33" s="4"/>
      <c r="Y33" s="25"/>
      <c r="Z33" s="43"/>
      <c r="AA33" s="43"/>
      <c r="AB33" s="2"/>
      <c r="AC33" s="43"/>
      <c r="AD33" s="43"/>
      <c r="AE33" s="25"/>
      <c r="AF33" s="44"/>
      <c r="AG33" s="44"/>
      <c r="AJ33" s="45"/>
      <c r="AK33" s="25"/>
      <c r="AM33" s="44"/>
      <c r="AO33" s="44"/>
      <c r="AP33" s="44"/>
      <c r="AQ33" s="4"/>
      <c r="AS33" s="25"/>
      <c r="AT33" s="43"/>
      <c r="AU33" s="43"/>
      <c r="AV33" s="2"/>
      <c r="AW33" s="43"/>
      <c r="AX33" s="43"/>
      <c r="AY33" s="25"/>
      <c r="AZ33" s="44"/>
      <c r="BA33" s="44"/>
      <c r="BD33" s="45"/>
      <c r="BE33" s="25"/>
      <c r="BF33" s="44"/>
      <c r="BG33" s="44"/>
      <c r="BI33" s="44"/>
      <c r="BJ33" s="44"/>
      <c r="BK33" s="4"/>
      <c r="BM33" s="25"/>
      <c r="BN33" s="43"/>
      <c r="BO33" s="43"/>
      <c r="BP33" s="2"/>
      <c r="BQ33" s="43"/>
      <c r="BR33" s="43"/>
      <c r="BS33" s="25"/>
      <c r="BT33" s="44"/>
      <c r="BU33" s="44"/>
      <c r="BX33" s="45"/>
      <c r="BY33" s="25"/>
      <c r="BZ33" s="44"/>
      <c r="CA33" s="44"/>
      <c r="CC33" s="44"/>
      <c r="CD33" s="44"/>
      <c r="CE33" s="25"/>
      <c r="CG33" s="25"/>
      <c r="CH33" s="43"/>
      <c r="CI33" s="43"/>
      <c r="CJ33" s="2"/>
      <c r="CK33" s="43"/>
      <c r="CL33" s="43"/>
      <c r="CM33" s="25"/>
      <c r="CN33" s="44"/>
      <c r="CO33" s="44"/>
      <c r="CR33" s="45"/>
      <c r="CS33" s="25"/>
      <c r="CT33" s="44"/>
      <c r="CU33" s="44"/>
      <c r="CW33" s="44"/>
      <c r="CX33" s="44"/>
      <c r="CY33" s="4" t="s">
        <v>1373</v>
      </c>
      <c r="DA33" s="25">
        <v>62251</v>
      </c>
      <c r="DB33" s="43">
        <v>0.01</v>
      </c>
      <c r="DC33" s="43">
        <v>0.01</v>
      </c>
      <c r="DD33" s="2">
        <v>0</v>
      </c>
      <c r="DE33" s="43">
        <v>0</v>
      </c>
      <c r="DF33" s="43">
        <v>0</v>
      </c>
      <c r="DG33" s="25"/>
      <c r="DH33" s="44"/>
      <c r="DI33" s="44"/>
      <c r="DL33" s="45"/>
      <c r="DM33" s="25"/>
      <c r="DN33" s="44"/>
      <c r="DO33" s="44"/>
      <c r="DQ33" s="44"/>
      <c r="DR33" s="44"/>
      <c r="DS33" s="4"/>
      <c r="DU33" s="25"/>
      <c r="DV33" s="43"/>
      <c r="DW33" s="43"/>
      <c r="DX33" s="2"/>
      <c r="DY33" s="43"/>
      <c r="DZ33" s="43"/>
      <c r="EA33" s="25"/>
      <c r="EC33" s="46"/>
      <c r="EF33" s="45"/>
      <c r="EG33" s="25"/>
      <c r="EH33" s="44"/>
      <c r="EI33" s="44"/>
      <c r="EK33" s="44"/>
      <c r="EL33" s="44"/>
      <c r="EM33" s="4"/>
      <c r="EO33" s="25"/>
      <c r="EP33" s="43"/>
      <c r="EQ33" s="43"/>
      <c r="ER33" s="2"/>
      <c r="ES33" s="43"/>
      <c r="ET33" s="43"/>
      <c r="EU33" s="25"/>
      <c r="EV33" s="44"/>
      <c r="EW33" s="44"/>
      <c r="EZ33" s="45"/>
      <c r="FA33" s="25"/>
      <c r="FB33" s="44"/>
      <c r="FC33" s="44"/>
      <c r="FE33" s="44"/>
      <c r="FF33" s="44"/>
      <c r="FG33" s="4"/>
      <c r="FI33" s="25"/>
      <c r="FJ33" s="43"/>
      <c r="FK33" s="43"/>
      <c r="FL33" s="2"/>
      <c r="FM33" s="43"/>
      <c r="FN33" s="43"/>
      <c r="FO33" s="25"/>
      <c r="FP33" s="44"/>
      <c r="FQ33" s="44"/>
      <c r="FT33" s="45"/>
      <c r="FU33" s="25"/>
      <c r="FV33" s="44"/>
      <c r="FW33" s="44"/>
      <c r="FY33" s="44"/>
      <c r="FZ33" s="44"/>
      <c r="GA33" s="15"/>
      <c r="GB33" s="49"/>
      <c r="GC33" s="49"/>
      <c r="GD33" s="50"/>
      <c r="GE33" s="2"/>
      <c r="GF33" s="51"/>
      <c r="GG33" s="50"/>
      <c r="GH33" s="2"/>
      <c r="GI33" s="52"/>
      <c r="GJ33" s="2"/>
      <c r="GK33" s="2"/>
      <c r="GL33" s="2"/>
      <c r="GM33" s="2"/>
      <c r="GN33" s="53"/>
      <c r="GO33" s="2"/>
      <c r="GP33" s="2"/>
      <c r="GQ33" s="2"/>
      <c r="GR33" s="2"/>
      <c r="GS33" s="2"/>
      <c r="GT33" s="2"/>
      <c r="GU33" s="15"/>
      <c r="GV33" s="49"/>
      <c r="GW33" s="49"/>
      <c r="GX33" s="50"/>
      <c r="GY33" s="2"/>
      <c r="GZ33" s="51"/>
      <c r="HA33" s="50"/>
      <c r="HB33" s="2"/>
      <c r="HC33" s="52"/>
      <c r="HD33" s="2"/>
      <c r="HE33" s="2"/>
      <c r="HF33" s="2"/>
      <c r="HG33" s="2"/>
      <c r="HH33" s="53"/>
      <c r="HI33" s="2"/>
      <c r="HJ33" s="2"/>
      <c r="HK33" s="2"/>
      <c r="HL33" s="2"/>
      <c r="HM33" s="2"/>
      <c r="HN33" s="2"/>
      <c r="HO33" s="15"/>
      <c r="HP33" s="49"/>
      <c r="HQ33" s="49"/>
      <c r="HR33" s="50"/>
      <c r="HS33" s="2"/>
      <c r="HT33" s="51"/>
      <c r="HU33" s="50"/>
      <c r="HV33" s="2"/>
      <c r="HW33" s="52"/>
      <c r="HX33" s="2"/>
      <c r="HY33" s="2"/>
      <c r="HZ33" s="2"/>
      <c r="IA33" s="2"/>
      <c r="IB33" s="53"/>
      <c r="IC33" s="2"/>
      <c r="ID33" s="2"/>
      <c r="IE33" s="2"/>
      <c r="IF33" s="2"/>
      <c r="IG33" s="2"/>
      <c r="IH33" s="2"/>
      <c r="II33" s="15"/>
      <c r="IJ33" s="49"/>
      <c r="IK33" s="49"/>
      <c r="IL33" s="50"/>
      <c r="IM33" s="2"/>
      <c r="IN33" s="51"/>
      <c r="IO33" s="50"/>
      <c r="IP33" s="2"/>
      <c r="IQ33" s="52"/>
      <c r="IR33" s="2"/>
      <c r="IS33" s="2"/>
      <c r="IT33" s="2"/>
      <c r="IU33" s="2"/>
      <c r="IV33" s="53"/>
      <c r="IW33" s="2"/>
      <c r="IX33" s="2"/>
      <c r="IY33" s="2"/>
      <c r="IZ33" s="2"/>
      <c r="JA33" s="2"/>
      <c r="JB33" s="2"/>
    </row>
    <row r="34" spans="1:262" s="3" customFormat="1" ht="13.5" customHeight="1">
      <c r="A34" s="42" t="s">
        <v>314</v>
      </c>
      <c r="B34" s="2" t="s">
        <v>367</v>
      </c>
      <c r="E34" s="25">
        <v>56959</v>
      </c>
      <c r="F34" s="43">
        <v>9.5000000000000015E-3</v>
      </c>
      <c r="G34" s="44">
        <v>0</v>
      </c>
      <c r="H34" s="2">
        <v>0</v>
      </c>
      <c r="I34" s="43">
        <v>0</v>
      </c>
      <c r="J34" s="44">
        <v>0</v>
      </c>
      <c r="K34" s="44"/>
      <c r="L34" s="44"/>
      <c r="M34" s="44"/>
      <c r="P34" s="45"/>
      <c r="Q34" s="25"/>
      <c r="R34" s="44"/>
      <c r="S34" s="44"/>
      <c r="U34" s="44"/>
      <c r="V34" s="44"/>
      <c r="W34" s="4" t="s">
        <v>367</v>
      </c>
      <c r="Y34" s="25">
        <v>112742</v>
      </c>
      <c r="Z34" s="43">
        <v>1.9E-2</v>
      </c>
      <c r="AA34" s="43">
        <v>0</v>
      </c>
      <c r="AB34" s="2">
        <v>0</v>
      </c>
      <c r="AC34" s="43">
        <v>0</v>
      </c>
      <c r="AD34" s="43">
        <v>0</v>
      </c>
      <c r="AE34" s="25"/>
      <c r="AF34" s="44"/>
      <c r="AG34" s="44"/>
      <c r="AJ34" s="45"/>
      <c r="AK34" s="25"/>
      <c r="AM34" s="44"/>
      <c r="AO34" s="44"/>
      <c r="AP34" s="44"/>
      <c r="AQ34" s="4" t="s">
        <v>367</v>
      </c>
      <c r="AS34" s="25">
        <v>100695</v>
      </c>
      <c r="AT34" s="43">
        <v>1.6E-2</v>
      </c>
      <c r="AU34" s="43">
        <v>0</v>
      </c>
      <c r="AV34" s="2">
        <v>0</v>
      </c>
      <c r="AW34" s="43">
        <v>0</v>
      </c>
      <c r="AX34" s="43">
        <v>0</v>
      </c>
      <c r="AY34" s="25"/>
      <c r="AZ34" s="44"/>
      <c r="BA34" s="44"/>
      <c r="BD34" s="45"/>
      <c r="BE34" s="25"/>
      <c r="BF34" s="44"/>
      <c r="BG34" s="44"/>
      <c r="BI34" s="44"/>
      <c r="BJ34" s="44"/>
      <c r="BK34" s="4" t="s">
        <v>367</v>
      </c>
      <c r="BM34" s="25">
        <v>94693</v>
      </c>
      <c r="BN34" s="43">
        <v>1.4999999999999999E-2</v>
      </c>
      <c r="BO34" s="43">
        <v>0</v>
      </c>
      <c r="BP34" s="2">
        <v>0</v>
      </c>
      <c r="BQ34" s="43">
        <v>0</v>
      </c>
      <c r="BR34" s="43">
        <v>0</v>
      </c>
      <c r="BS34" s="25"/>
      <c r="BT34" s="44"/>
      <c r="BU34" s="44"/>
      <c r="BX34" s="45"/>
      <c r="BY34" s="25"/>
      <c r="BZ34" s="44"/>
      <c r="CA34" s="44"/>
      <c r="CC34" s="44"/>
      <c r="CD34" s="44"/>
      <c r="CE34" s="25" t="s">
        <v>367</v>
      </c>
      <c r="CG34" s="25">
        <v>124338</v>
      </c>
      <c r="CH34" s="43">
        <v>1.9E-2</v>
      </c>
      <c r="CI34" s="43">
        <v>0</v>
      </c>
      <c r="CJ34" s="2">
        <v>0</v>
      </c>
      <c r="CK34" s="43">
        <v>0</v>
      </c>
      <c r="CL34" s="43">
        <v>0</v>
      </c>
      <c r="CM34" s="25"/>
      <c r="CN34" s="44"/>
      <c r="CO34" s="44"/>
      <c r="CR34" s="45"/>
      <c r="CS34" s="25"/>
      <c r="CT34" s="44"/>
      <c r="CU34" s="44"/>
      <c r="CW34" s="44"/>
      <c r="CX34" s="44"/>
      <c r="CY34" s="4" t="s">
        <v>367</v>
      </c>
      <c r="DA34" s="25">
        <v>61884</v>
      </c>
      <c r="DB34" s="43">
        <v>9.6000000000000009E-3</v>
      </c>
      <c r="DC34" s="43">
        <v>0</v>
      </c>
      <c r="DD34" s="2">
        <v>0</v>
      </c>
      <c r="DE34" s="43">
        <v>0</v>
      </c>
      <c r="DF34" s="43">
        <v>0</v>
      </c>
      <c r="DG34" s="25"/>
      <c r="DH34" s="44"/>
      <c r="DI34" s="44"/>
      <c r="DL34" s="45"/>
      <c r="DM34" s="25"/>
      <c r="DN34" s="44"/>
      <c r="DO34" s="44"/>
      <c r="DQ34" s="44"/>
      <c r="DR34" s="44"/>
      <c r="DS34" s="4"/>
      <c r="DU34" s="25"/>
      <c r="DV34" s="43"/>
      <c r="DW34" s="43"/>
      <c r="DX34" s="2"/>
      <c r="DY34" s="43"/>
      <c r="DZ34" s="43"/>
      <c r="EA34" s="25"/>
      <c r="EC34" s="46"/>
      <c r="EF34" s="45"/>
      <c r="EG34" s="25"/>
      <c r="EH34" s="44"/>
      <c r="EI34" s="44"/>
      <c r="EK34" s="44"/>
      <c r="EL34" s="44"/>
      <c r="EM34" s="4"/>
      <c r="EO34" s="25"/>
      <c r="EP34" s="43"/>
      <c r="EQ34" s="43"/>
      <c r="ER34" s="2"/>
      <c r="ES34" s="43"/>
      <c r="ET34" s="43"/>
      <c r="EU34" s="25"/>
      <c r="EV34" s="44"/>
      <c r="EW34" s="44"/>
      <c r="EZ34" s="45"/>
      <c r="FA34" s="25"/>
      <c r="FB34" s="44"/>
      <c r="FC34" s="44"/>
      <c r="FE34" s="44"/>
      <c r="FF34" s="44"/>
      <c r="FG34" s="4"/>
      <c r="FI34" s="25"/>
      <c r="FJ34" s="43"/>
      <c r="FK34" s="43"/>
      <c r="FL34" s="2"/>
      <c r="FM34" s="43"/>
      <c r="FN34" s="43"/>
      <c r="FO34" s="25"/>
      <c r="FP34" s="44"/>
      <c r="FQ34" s="44"/>
      <c r="FT34" s="45"/>
      <c r="FU34" s="25"/>
      <c r="FV34" s="44"/>
      <c r="FW34" s="44"/>
      <c r="FY34" s="44"/>
      <c r="FZ34" s="44"/>
      <c r="GA34" s="15"/>
      <c r="GB34" s="49"/>
      <c r="GC34" s="49"/>
      <c r="GD34" s="50"/>
      <c r="GE34" s="2"/>
      <c r="GF34" s="51"/>
      <c r="GG34" s="50"/>
      <c r="GH34" s="2"/>
      <c r="GI34" s="52"/>
      <c r="GJ34" s="2"/>
      <c r="GK34" s="2"/>
      <c r="GL34" s="2"/>
      <c r="GM34" s="2"/>
      <c r="GN34" s="53"/>
      <c r="GO34" s="2"/>
      <c r="GP34" s="2"/>
      <c r="GQ34" s="2"/>
      <c r="GR34" s="2"/>
      <c r="GS34" s="2"/>
      <c r="GT34" s="2"/>
      <c r="GU34" s="15"/>
      <c r="GV34" s="49"/>
      <c r="GW34" s="49"/>
      <c r="GX34" s="50"/>
      <c r="GY34" s="2"/>
      <c r="GZ34" s="51"/>
      <c r="HA34" s="50"/>
      <c r="HB34" s="2"/>
      <c r="HC34" s="52"/>
      <c r="HD34" s="2"/>
      <c r="HE34" s="2"/>
      <c r="HF34" s="2"/>
      <c r="HG34" s="2"/>
      <c r="HH34" s="53"/>
      <c r="HI34" s="2"/>
      <c r="HJ34" s="2"/>
      <c r="HK34" s="2"/>
      <c r="HL34" s="2"/>
      <c r="HM34" s="2"/>
      <c r="HN34" s="2"/>
      <c r="HO34" s="15"/>
      <c r="HP34" s="49"/>
      <c r="HQ34" s="49"/>
      <c r="HR34" s="50"/>
      <c r="HS34" s="2"/>
      <c r="HT34" s="51"/>
      <c r="HU34" s="50"/>
      <c r="HV34" s="2"/>
      <c r="HW34" s="52"/>
      <c r="HX34" s="2"/>
      <c r="HY34" s="2"/>
      <c r="HZ34" s="2"/>
      <c r="IA34" s="2"/>
      <c r="IB34" s="53"/>
      <c r="IC34" s="2"/>
      <c r="ID34" s="2"/>
      <c r="IE34" s="2"/>
      <c r="IF34" s="2"/>
      <c r="IG34" s="2"/>
      <c r="IH34" s="2"/>
      <c r="II34" s="15"/>
      <c r="IJ34" s="49"/>
      <c r="IK34" s="49"/>
      <c r="IL34" s="50"/>
      <c r="IM34" s="2"/>
      <c r="IN34" s="51"/>
      <c r="IO34" s="50"/>
      <c r="IP34" s="2"/>
      <c r="IQ34" s="52"/>
      <c r="IR34" s="2"/>
      <c r="IS34" s="2"/>
      <c r="IT34" s="2"/>
      <c r="IU34" s="2"/>
      <c r="IV34" s="53"/>
      <c r="IW34" s="2"/>
      <c r="IX34" s="2"/>
      <c r="IY34" s="2"/>
      <c r="IZ34" s="2"/>
      <c r="JA34" s="2"/>
      <c r="JB34" s="2"/>
    </row>
    <row r="35" spans="1:262" s="3" customFormat="1" ht="13.5" customHeight="1">
      <c r="A35" s="42"/>
      <c r="B35" s="2"/>
      <c r="E35" s="25"/>
      <c r="F35" s="43"/>
      <c r="G35" s="44"/>
      <c r="H35" s="2"/>
      <c r="I35" s="43"/>
      <c r="J35" s="44"/>
      <c r="K35" s="44"/>
      <c r="L35" s="44"/>
      <c r="M35" s="44"/>
      <c r="P35" s="45"/>
      <c r="Q35" s="25"/>
      <c r="R35" s="44"/>
      <c r="S35" s="44"/>
      <c r="U35" s="44"/>
      <c r="V35" s="44"/>
      <c r="W35" s="4"/>
      <c r="Y35" s="25"/>
      <c r="Z35" s="43"/>
      <c r="AA35" s="43"/>
      <c r="AB35" s="2"/>
      <c r="AC35" s="43"/>
      <c r="AD35" s="43"/>
      <c r="AE35" s="25"/>
      <c r="AF35" s="44"/>
      <c r="AG35" s="44"/>
      <c r="AJ35" s="45"/>
      <c r="AK35" s="25"/>
      <c r="AM35" s="44"/>
      <c r="AO35" s="44"/>
      <c r="AP35" s="44"/>
      <c r="AQ35" s="4"/>
      <c r="AS35" s="25"/>
      <c r="AT35" s="43"/>
      <c r="AU35" s="43"/>
      <c r="AV35" s="2"/>
      <c r="AW35" s="43"/>
      <c r="AX35" s="43"/>
      <c r="AY35" s="25"/>
      <c r="AZ35" s="44"/>
      <c r="BA35" s="44"/>
      <c r="BD35" s="45"/>
      <c r="BE35" s="25"/>
      <c r="BF35" s="44"/>
      <c r="BG35" s="44"/>
      <c r="BI35" s="44"/>
      <c r="BJ35" s="44"/>
      <c r="BK35" s="4"/>
      <c r="BM35" s="25"/>
      <c r="BN35" s="43"/>
      <c r="BO35" s="43"/>
      <c r="BP35" s="2"/>
      <c r="BQ35" s="43"/>
      <c r="BR35" s="43"/>
      <c r="BS35" s="25"/>
      <c r="BT35" s="44"/>
      <c r="BU35" s="44"/>
      <c r="BX35" s="45"/>
      <c r="BY35" s="25"/>
      <c r="BZ35" s="44"/>
      <c r="CA35" s="44"/>
      <c r="CC35" s="44"/>
      <c r="CD35" s="44"/>
      <c r="CE35" s="25"/>
      <c r="CG35" s="25"/>
      <c r="CH35" s="43"/>
      <c r="CI35" s="43"/>
      <c r="CJ35" s="2"/>
      <c r="CK35" s="43"/>
      <c r="CL35" s="43"/>
      <c r="CM35" s="25"/>
      <c r="CN35" s="44"/>
      <c r="CO35" s="44"/>
      <c r="CR35" s="45"/>
      <c r="CS35" s="25"/>
      <c r="CT35" s="44"/>
      <c r="CU35" s="44"/>
      <c r="CW35" s="44"/>
      <c r="CX35" s="44"/>
      <c r="CY35" s="4"/>
      <c r="DA35" s="25"/>
      <c r="DB35" s="43"/>
      <c r="DC35" s="43"/>
      <c r="DD35" s="2"/>
      <c r="DE35" s="43"/>
      <c r="DF35" s="43"/>
      <c r="DG35" s="25"/>
      <c r="DH35" s="44"/>
      <c r="DI35" s="44"/>
      <c r="DL35" s="45"/>
      <c r="DM35" s="25"/>
      <c r="DN35" s="44"/>
      <c r="DO35" s="44"/>
      <c r="DQ35" s="44"/>
      <c r="DR35" s="44"/>
      <c r="DS35" s="4"/>
      <c r="DU35" s="25"/>
      <c r="DV35" s="43"/>
      <c r="DW35" s="43"/>
      <c r="DX35" s="2"/>
      <c r="DY35" s="43"/>
      <c r="DZ35" s="43"/>
      <c r="EA35" s="25"/>
      <c r="EC35" s="46"/>
      <c r="EF35" s="45"/>
      <c r="EG35" s="25"/>
      <c r="EH35" s="44"/>
      <c r="EI35" s="44"/>
      <c r="EK35" s="44"/>
      <c r="EL35" s="44"/>
      <c r="EM35" s="4"/>
      <c r="EO35" s="25"/>
      <c r="EP35" s="43"/>
      <c r="EQ35" s="43"/>
      <c r="ER35" s="2"/>
      <c r="ES35" s="43"/>
      <c r="ET35" s="43"/>
      <c r="EU35" s="25"/>
      <c r="EV35" s="44"/>
      <c r="EW35" s="44"/>
      <c r="EZ35" s="45"/>
      <c r="FA35" s="25"/>
      <c r="FB35" s="44"/>
      <c r="FC35" s="44"/>
      <c r="FE35" s="44"/>
      <c r="FF35" s="44"/>
      <c r="FG35" s="4"/>
      <c r="FI35" s="25"/>
      <c r="FJ35" s="43"/>
      <c r="FK35" s="43"/>
      <c r="FL35" s="2"/>
      <c r="FM35" s="43"/>
      <c r="FN35" s="43"/>
      <c r="FO35" s="25"/>
      <c r="FP35" s="44"/>
      <c r="FQ35" s="44"/>
      <c r="FT35" s="45"/>
      <c r="FU35" s="25"/>
      <c r="FV35" s="44"/>
      <c r="FW35" s="44"/>
      <c r="FY35" s="44"/>
      <c r="FZ35" s="44"/>
      <c r="GA35" s="15"/>
      <c r="GB35" s="49"/>
      <c r="GC35" s="49"/>
      <c r="GD35" s="50"/>
      <c r="GE35" s="2"/>
      <c r="GF35" s="51"/>
      <c r="GG35" s="50"/>
      <c r="GH35" s="2"/>
      <c r="GI35" s="52"/>
      <c r="GJ35" s="2"/>
      <c r="GK35" s="2"/>
      <c r="GL35" s="2"/>
      <c r="GM35" s="2"/>
      <c r="GN35" s="53"/>
      <c r="GO35" s="2"/>
      <c r="GP35" s="2"/>
      <c r="GQ35" s="2"/>
      <c r="GR35" s="2"/>
      <c r="GS35" s="2"/>
      <c r="GT35" s="2"/>
      <c r="GU35" s="15"/>
      <c r="GV35" s="49"/>
      <c r="GW35" s="49"/>
      <c r="GX35" s="50"/>
      <c r="GY35" s="2"/>
      <c r="GZ35" s="51"/>
      <c r="HA35" s="50"/>
      <c r="HB35" s="2"/>
      <c r="HC35" s="52"/>
      <c r="HD35" s="2"/>
      <c r="HE35" s="2"/>
      <c r="HF35" s="2"/>
      <c r="HG35" s="2"/>
      <c r="HH35" s="53"/>
      <c r="HI35" s="2"/>
      <c r="HJ35" s="2"/>
      <c r="HK35" s="2"/>
      <c r="HL35" s="2"/>
      <c r="HM35" s="2"/>
      <c r="HN35" s="2"/>
      <c r="HO35" s="15"/>
      <c r="HP35" s="49"/>
      <c r="HQ35" s="49"/>
      <c r="HR35" s="50"/>
      <c r="HS35" s="2"/>
      <c r="HT35" s="51"/>
      <c r="HU35" s="50"/>
      <c r="HV35" s="2"/>
      <c r="HW35" s="52"/>
      <c r="HX35" s="2"/>
      <c r="HY35" s="2"/>
      <c r="HZ35" s="2"/>
      <c r="IA35" s="2"/>
      <c r="IB35" s="53"/>
      <c r="IC35" s="2"/>
      <c r="ID35" s="2"/>
      <c r="IE35" s="2"/>
      <c r="IF35" s="2"/>
      <c r="IG35" s="2"/>
      <c r="IH35" s="2"/>
      <c r="II35" s="15"/>
      <c r="IJ35" s="49"/>
      <c r="IK35" s="49"/>
      <c r="IL35" s="50"/>
      <c r="IM35" s="2"/>
      <c r="IN35" s="51"/>
      <c r="IO35" s="50"/>
      <c r="IP35" s="2"/>
      <c r="IQ35" s="52"/>
      <c r="IR35" s="2"/>
      <c r="IS35" s="2"/>
      <c r="IT35" s="2"/>
      <c r="IU35" s="2"/>
      <c r="IV35" s="53"/>
      <c r="IW35" s="2"/>
      <c r="IX35" s="2"/>
      <c r="IY35" s="2"/>
      <c r="IZ35" s="2"/>
      <c r="JA35" s="2"/>
      <c r="JB35" s="2"/>
    </row>
    <row r="36" spans="1:262" s="3" customFormat="1" ht="13.5" customHeight="1">
      <c r="A36" s="42"/>
      <c r="B36" s="2"/>
      <c r="E36" s="25"/>
      <c r="F36" s="43"/>
      <c r="G36" s="44"/>
      <c r="H36" s="2"/>
      <c r="I36" s="43"/>
      <c r="J36" s="44"/>
      <c r="K36" s="44"/>
      <c r="L36" s="44"/>
      <c r="M36" s="44"/>
      <c r="P36" s="45"/>
      <c r="Q36" s="25"/>
      <c r="R36" s="44"/>
      <c r="S36" s="44"/>
      <c r="U36" s="44"/>
      <c r="V36" s="44"/>
      <c r="W36" s="4"/>
      <c r="Y36" s="25"/>
      <c r="Z36" s="43"/>
      <c r="AA36" s="43"/>
      <c r="AB36" s="2"/>
      <c r="AC36" s="43"/>
      <c r="AD36" s="43"/>
      <c r="AE36" s="25"/>
      <c r="AF36" s="44"/>
      <c r="AG36" s="44"/>
      <c r="AJ36" s="45"/>
      <c r="AK36" s="25"/>
      <c r="AM36" s="44"/>
      <c r="AO36" s="44"/>
      <c r="AP36" s="44"/>
      <c r="AQ36" s="4"/>
      <c r="AS36" s="25"/>
      <c r="AT36" s="43"/>
      <c r="AU36" s="43"/>
      <c r="AV36" s="2"/>
      <c r="AW36" s="43"/>
      <c r="AX36" s="43"/>
      <c r="AY36" s="25"/>
      <c r="AZ36" s="44"/>
      <c r="BA36" s="44"/>
      <c r="BD36" s="45"/>
      <c r="BE36" s="25"/>
      <c r="BF36" s="44"/>
      <c r="BG36" s="44"/>
      <c r="BI36" s="44"/>
      <c r="BJ36" s="44"/>
      <c r="BK36" s="4"/>
      <c r="BM36" s="25"/>
      <c r="BN36" s="43"/>
      <c r="BO36" s="43"/>
      <c r="BP36" s="2"/>
      <c r="BQ36" s="43"/>
      <c r="BR36" s="43"/>
      <c r="BS36" s="25"/>
      <c r="BT36" s="44"/>
      <c r="BU36" s="44"/>
      <c r="BX36" s="45"/>
      <c r="BY36" s="25"/>
      <c r="BZ36" s="44"/>
      <c r="CA36" s="44"/>
      <c r="CC36" s="44"/>
      <c r="CD36" s="44"/>
      <c r="CE36" s="25"/>
      <c r="CG36" s="25"/>
      <c r="CH36" s="43"/>
      <c r="CI36" s="43"/>
      <c r="CJ36" s="2"/>
      <c r="CK36" s="43"/>
      <c r="CL36" s="43"/>
      <c r="CM36" s="25"/>
      <c r="CN36" s="44"/>
      <c r="CO36" s="44"/>
      <c r="CR36" s="45"/>
      <c r="CS36" s="25"/>
      <c r="CT36" s="44"/>
      <c r="CU36" s="44"/>
      <c r="CW36" s="44"/>
      <c r="CX36" s="44"/>
      <c r="CY36" s="4"/>
      <c r="DA36" s="25"/>
      <c r="DB36" s="43"/>
      <c r="DC36" s="43"/>
      <c r="DD36" s="2"/>
      <c r="DE36" s="43"/>
      <c r="DF36" s="43"/>
      <c r="DG36" s="25"/>
      <c r="DH36" s="44"/>
      <c r="DI36" s="44"/>
      <c r="DL36" s="45"/>
      <c r="DM36" s="25"/>
      <c r="DN36" s="44"/>
      <c r="DO36" s="44"/>
      <c r="DQ36" s="44"/>
      <c r="DR36" s="44"/>
      <c r="DS36" s="4"/>
      <c r="DU36" s="25"/>
      <c r="DV36" s="43"/>
      <c r="DW36" s="43"/>
      <c r="DX36" s="2"/>
      <c r="DY36" s="43"/>
      <c r="DZ36" s="43"/>
      <c r="EA36" s="25"/>
      <c r="EC36" s="46"/>
      <c r="EF36" s="45"/>
      <c r="EG36" s="25"/>
      <c r="EH36" s="44"/>
      <c r="EI36" s="44"/>
      <c r="EK36" s="44"/>
      <c r="EL36" s="44"/>
      <c r="EM36" s="4"/>
      <c r="EO36" s="25"/>
      <c r="EP36" s="43"/>
      <c r="EQ36" s="43"/>
      <c r="ER36" s="2"/>
      <c r="ES36" s="43"/>
      <c r="ET36" s="43"/>
      <c r="EU36" s="25"/>
      <c r="EV36" s="44"/>
      <c r="EW36" s="44"/>
      <c r="EZ36" s="45"/>
      <c r="FA36" s="25"/>
      <c r="FB36" s="44"/>
      <c r="FC36" s="44"/>
      <c r="FE36" s="44"/>
      <c r="FF36" s="44"/>
      <c r="FG36" s="4"/>
      <c r="FI36" s="25"/>
      <c r="FJ36" s="43"/>
      <c r="FK36" s="43"/>
      <c r="FL36" s="2"/>
      <c r="FM36" s="43"/>
      <c r="FN36" s="43"/>
      <c r="FO36" s="25"/>
      <c r="FP36" s="44"/>
      <c r="FQ36" s="44"/>
      <c r="FT36" s="45"/>
      <c r="FU36" s="25"/>
      <c r="FV36" s="44"/>
      <c r="FW36" s="44"/>
      <c r="FY36" s="44"/>
      <c r="FZ36" s="44"/>
      <c r="GA36" s="15"/>
      <c r="GB36" s="49"/>
      <c r="GC36" s="49"/>
      <c r="GD36" s="50"/>
      <c r="GE36" s="2"/>
      <c r="GF36" s="51"/>
      <c r="GG36" s="50"/>
      <c r="GH36" s="2"/>
      <c r="GI36" s="52"/>
      <c r="GJ36" s="2"/>
      <c r="GK36" s="2"/>
      <c r="GL36" s="2"/>
      <c r="GM36" s="2"/>
      <c r="GN36" s="53"/>
      <c r="GO36" s="2"/>
      <c r="GP36" s="2"/>
      <c r="GQ36" s="2"/>
      <c r="GR36" s="2"/>
      <c r="GS36" s="2"/>
      <c r="GT36" s="2"/>
      <c r="GU36" s="15"/>
      <c r="GV36" s="49"/>
      <c r="GW36" s="49"/>
      <c r="GX36" s="50"/>
      <c r="GY36" s="2"/>
      <c r="GZ36" s="51"/>
      <c r="HA36" s="50"/>
      <c r="HB36" s="2"/>
      <c r="HC36" s="52"/>
      <c r="HD36" s="2"/>
      <c r="HE36" s="2"/>
      <c r="HF36" s="2"/>
      <c r="HG36" s="2"/>
      <c r="HH36" s="53"/>
      <c r="HI36" s="2"/>
      <c r="HJ36" s="2"/>
      <c r="HK36" s="2"/>
      <c r="HL36" s="2"/>
      <c r="HM36" s="2"/>
      <c r="HN36" s="2"/>
      <c r="HO36" s="15"/>
      <c r="HP36" s="49"/>
      <c r="HQ36" s="49"/>
      <c r="HR36" s="50"/>
      <c r="HS36" s="2"/>
      <c r="HT36" s="51"/>
      <c r="HU36" s="50"/>
      <c r="HV36" s="2"/>
      <c r="HW36" s="52"/>
      <c r="HX36" s="2"/>
      <c r="HY36" s="2"/>
      <c r="HZ36" s="2"/>
      <c r="IA36" s="2"/>
      <c r="IB36" s="53"/>
      <c r="IC36" s="2"/>
      <c r="ID36" s="2"/>
      <c r="IE36" s="2"/>
      <c r="IF36" s="2"/>
      <c r="IG36" s="2"/>
      <c r="IH36" s="2"/>
      <c r="II36" s="15"/>
      <c r="IJ36" s="49"/>
      <c r="IK36" s="49"/>
      <c r="IL36" s="50"/>
      <c r="IM36" s="2"/>
      <c r="IN36" s="51"/>
      <c r="IO36" s="50"/>
      <c r="IP36" s="2"/>
      <c r="IQ36" s="52"/>
      <c r="IR36" s="2"/>
      <c r="IS36" s="2"/>
      <c r="IT36" s="2"/>
      <c r="IU36" s="2"/>
      <c r="IV36" s="53"/>
      <c r="IW36" s="2"/>
      <c r="IX36" s="2"/>
      <c r="IY36" s="2"/>
      <c r="IZ36" s="2"/>
      <c r="JA36" s="2"/>
      <c r="JB36" s="2"/>
    </row>
    <row r="37" spans="1:262" s="3" customFormat="1" ht="13.5" customHeight="1">
      <c r="A37" s="42"/>
      <c r="B37" s="2"/>
      <c r="E37" s="25"/>
      <c r="F37" s="43"/>
      <c r="G37" s="44"/>
      <c r="H37" s="2"/>
      <c r="I37" s="43"/>
      <c r="J37" s="44"/>
      <c r="K37" s="25"/>
      <c r="L37" s="44"/>
      <c r="M37" s="44"/>
      <c r="P37" s="45"/>
      <c r="Q37" s="25"/>
      <c r="R37" s="44"/>
      <c r="S37" s="44"/>
      <c r="U37" s="44"/>
      <c r="V37" s="44"/>
      <c r="W37" s="4"/>
      <c r="Y37" s="25"/>
      <c r="Z37" s="43"/>
      <c r="AA37" s="43"/>
      <c r="AB37" s="2"/>
      <c r="AC37" s="43"/>
      <c r="AD37" s="43"/>
      <c r="AE37" s="25"/>
      <c r="AF37" s="44"/>
      <c r="AG37" s="44"/>
      <c r="AJ37" s="45"/>
      <c r="AK37" s="25"/>
      <c r="AM37" s="44"/>
      <c r="AO37" s="44"/>
      <c r="AP37" s="44"/>
      <c r="AQ37" s="4"/>
      <c r="AS37" s="25"/>
      <c r="AT37" s="43"/>
      <c r="AU37" s="43"/>
      <c r="AV37" s="2"/>
      <c r="AW37" s="43"/>
      <c r="AX37" s="43"/>
      <c r="AY37" s="25"/>
      <c r="AZ37" s="44"/>
      <c r="BA37" s="44"/>
      <c r="BD37" s="45"/>
      <c r="BE37" s="25"/>
      <c r="BF37" s="44"/>
      <c r="BG37" s="44"/>
      <c r="BI37" s="44"/>
      <c r="BJ37" s="44"/>
      <c r="BK37" s="4"/>
      <c r="BM37" s="25"/>
      <c r="BN37" s="43"/>
      <c r="BO37" s="43"/>
      <c r="BP37" s="2"/>
      <c r="BQ37" s="43"/>
      <c r="BR37" s="43"/>
      <c r="BS37" s="25"/>
      <c r="BT37" s="44"/>
      <c r="BU37" s="44"/>
      <c r="BX37" s="45"/>
      <c r="BY37" s="25"/>
      <c r="BZ37" s="44"/>
      <c r="CA37" s="44"/>
      <c r="CC37" s="44"/>
      <c r="CD37" s="44"/>
      <c r="CE37" s="25"/>
      <c r="CG37" s="25"/>
      <c r="CH37" s="43"/>
      <c r="CI37" s="43"/>
      <c r="CJ37" s="2"/>
      <c r="CK37" s="43"/>
      <c r="CL37" s="43"/>
      <c r="CM37" s="25"/>
      <c r="CN37" s="44"/>
      <c r="CO37" s="44"/>
      <c r="CR37" s="45"/>
      <c r="CS37" s="25"/>
      <c r="CT37" s="44"/>
      <c r="CU37" s="44"/>
      <c r="CW37" s="44"/>
      <c r="CX37" s="44"/>
      <c r="CY37" s="4"/>
      <c r="DA37" s="25"/>
      <c r="DB37" s="43"/>
      <c r="DC37" s="43"/>
      <c r="DD37" s="2"/>
      <c r="DE37" s="43"/>
      <c r="DF37" s="43"/>
      <c r="DG37" s="25"/>
      <c r="DH37" s="44"/>
      <c r="DI37" s="44"/>
      <c r="DL37" s="45"/>
      <c r="DM37" s="25"/>
      <c r="DN37" s="44"/>
      <c r="DO37" s="44"/>
      <c r="DQ37" s="44"/>
      <c r="DR37" s="44"/>
      <c r="DS37" s="4"/>
      <c r="DU37" s="25"/>
      <c r="DV37" s="43"/>
      <c r="DW37" s="43"/>
      <c r="DX37" s="2"/>
      <c r="DY37" s="43"/>
      <c r="DZ37" s="43"/>
      <c r="EA37" s="25"/>
      <c r="EC37" s="46"/>
      <c r="EF37" s="45"/>
      <c r="EG37" s="25"/>
      <c r="EH37" s="44"/>
      <c r="EI37" s="44"/>
      <c r="EK37" s="44"/>
      <c r="EL37" s="44"/>
      <c r="EM37" s="4"/>
      <c r="EO37" s="25"/>
      <c r="EP37" s="43"/>
      <c r="EQ37" s="43"/>
      <c r="ER37" s="2"/>
      <c r="ES37" s="43"/>
      <c r="ET37" s="43"/>
      <c r="EU37" s="25"/>
      <c r="EV37" s="44"/>
      <c r="EW37" s="44"/>
      <c r="EZ37" s="45"/>
      <c r="FA37" s="25"/>
      <c r="FB37" s="44"/>
      <c r="FC37" s="44"/>
      <c r="FE37" s="44"/>
      <c r="FF37" s="44"/>
      <c r="FG37" s="4"/>
      <c r="FI37" s="25"/>
      <c r="FJ37" s="43"/>
      <c r="FK37" s="43"/>
      <c r="FL37" s="2"/>
      <c r="FM37" s="43"/>
      <c r="FN37" s="43"/>
      <c r="FO37" s="25"/>
      <c r="FP37" s="44"/>
      <c r="FQ37" s="44"/>
      <c r="FT37" s="45"/>
      <c r="FU37" s="25"/>
      <c r="FV37" s="44"/>
      <c r="FW37" s="44"/>
      <c r="FY37" s="44"/>
      <c r="FZ37" s="44"/>
      <c r="GA37" s="15"/>
      <c r="GB37" s="49"/>
      <c r="GC37" s="49"/>
      <c r="GD37" s="50"/>
      <c r="GE37" s="2"/>
      <c r="GF37" s="51"/>
      <c r="GG37" s="50"/>
      <c r="GH37" s="2"/>
      <c r="GI37" s="52"/>
      <c r="GJ37" s="2"/>
      <c r="GK37" s="2"/>
      <c r="GL37" s="2"/>
      <c r="GM37" s="2"/>
      <c r="GN37" s="53"/>
      <c r="GO37" s="2"/>
      <c r="GP37" s="2"/>
      <c r="GQ37" s="2"/>
      <c r="GR37" s="2"/>
      <c r="GS37" s="2"/>
      <c r="GT37" s="2"/>
      <c r="GU37" s="15"/>
      <c r="GV37" s="49"/>
      <c r="GW37" s="49"/>
      <c r="GX37" s="50"/>
      <c r="GY37" s="2"/>
      <c r="GZ37" s="51"/>
      <c r="HA37" s="50"/>
      <c r="HB37" s="2"/>
      <c r="HC37" s="52"/>
      <c r="HD37" s="2"/>
      <c r="HE37" s="2"/>
      <c r="HF37" s="2"/>
      <c r="HG37" s="2"/>
      <c r="HH37" s="53"/>
      <c r="HI37" s="2"/>
      <c r="HJ37" s="2"/>
      <c r="HK37" s="2"/>
      <c r="HL37" s="2"/>
      <c r="HM37" s="2"/>
      <c r="HN37" s="2"/>
      <c r="HO37" s="15"/>
      <c r="HP37" s="49"/>
      <c r="HQ37" s="49"/>
      <c r="HR37" s="50"/>
      <c r="HS37" s="2"/>
      <c r="HT37" s="51"/>
      <c r="HU37" s="50"/>
      <c r="HV37" s="2"/>
      <c r="HW37" s="52"/>
      <c r="HX37" s="2"/>
      <c r="HY37" s="2"/>
      <c r="HZ37" s="2"/>
      <c r="IA37" s="2"/>
      <c r="IB37" s="53"/>
      <c r="IC37" s="2"/>
      <c r="ID37" s="2"/>
      <c r="IE37" s="2"/>
      <c r="IF37" s="2"/>
      <c r="IG37" s="2"/>
      <c r="IH37" s="2"/>
      <c r="II37" s="15"/>
      <c r="IJ37" s="49"/>
      <c r="IK37" s="49"/>
      <c r="IL37" s="50"/>
      <c r="IM37" s="2"/>
      <c r="IN37" s="51"/>
      <c r="IO37" s="50"/>
      <c r="IP37" s="2"/>
      <c r="IQ37" s="52"/>
      <c r="IR37" s="2"/>
      <c r="IS37" s="2"/>
      <c r="IT37" s="2"/>
      <c r="IU37" s="2"/>
      <c r="IV37" s="53"/>
      <c r="IW37" s="2"/>
      <c r="IX37" s="2"/>
      <c r="IY37" s="2"/>
      <c r="IZ37" s="2"/>
      <c r="JA37" s="2"/>
      <c r="JB37" s="2"/>
    </row>
    <row r="38" spans="1:262" s="3" customFormat="1" ht="13.5" customHeight="1">
      <c r="A38" s="42"/>
      <c r="B38" s="2"/>
      <c r="C38" s="4"/>
      <c r="E38" s="25"/>
      <c r="F38" s="43"/>
      <c r="G38" s="44"/>
      <c r="H38" s="2"/>
      <c r="I38" s="43"/>
      <c r="J38" s="44"/>
      <c r="K38" s="25"/>
      <c r="L38" s="44"/>
      <c r="M38" s="44"/>
      <c r="P38" s="45"/>
      <c r="Q38" s="25"/>
      <c r="R38" s="44"/>
      <c r="S38" s="44"/>
      <c r="U38" s="44"/>
      <c r="V38" s="44"/>
      <c r="W38" s="4"/>
      <c r="Y38" s="25"/>
      <c r="Z38" s="43"/>
      <c r="AA38" s="43"/>
      <c r="AB38" s="2"/>
      <c r="AC38" s="43"/>
      <c r="AD38" s="43"/>
      <c r="AE38" s="25"/>
      <c r="AF38" s="44"/>
      <c r="AG38" s="44"/>
      <c r="AJ38" s="45"/>
      <c r="AK38" s="25"/>
      <c r="AM38" s="44"/>
      <c r="AO38" s="44"/>
      <c r="AP38" s="44"/>
      <c r="AQ38" s="4"/>
      <c r="AS38" s="25"/>
      <c r="AT38" s="43"/>
      <c r="AU38" s="43"/>
      <c r="AV38" s="2"/>
      <c r="AW38" s="43"/>
      <c r="AX38" s="43"/>
      <c r="AY38" s="25"/>
      <c r="AZ38" s="44"/>
      <c r="BA38" s="44"/>
      <c r="BD38" s="45"/>
      <c r="BE38" s="25"/>
      <c r="BF38" s="44"/>
      <c r="BG38" s="44"/>
      <c r="BI38" s="44"/>
      <c r="BJ38" s="44"/>
      <c r="BK38" s="4"/>
      <c r="BM38" s="25"/>
      <c r="BN38" s="43"/>
      <c r="BO38" s="43"/>
      <c r="BP38" s="2"/>
      <c r="BQ38" s="43"/>
      <c r="BR38" s="43"/>
      <c r="BS38" s="25"/>
      <c r="BT38" s="44"/>
      <c r="BU38" s="44"/>
      <c r="BX38" s="45"/>
      <c r="BY38" s="25"/>
      <c r="BZ38" s="44"/>
      <c r="CA38" s="44"/>
      <c r="CC38" s="44"/>
      <c r="CD38" s="44"/>
      <c r="CE38" s="25"/>
      <c r="CG38" s="25"/>
      <c r="CH38" s="43"/>
      <c r="CI38" s="43"/>
      <c r="CJ38" s="2"/>
      <c r="CK38" s="43"/>
      <c r="CL38" s="43"/>
      <c r="CM38" s="25"/>
      <c r="CN38" s="44"/>
      <c r="CO38" s="44"/>
      <c r="CR38" s="45"/>
      <c r="CS38" s="25"/>
      <c r="CT38" s="44"/>
      <c r="CU38" s="44"/>
      <c r="CW38" s="44"/>
      <c r="CX38" s="44"/>
      <c r="CY38" s="4"/>
      <c r="DA38" s="25"/>
      <c r="DB38" s="43"/>
      <c r="DC38" s="43"/>
      <c r="DD38" s="2"/>
      <c r="DE38" s="43"/>
      <c r="DF38" s="43"/>
      <c r="DG38" s="25"/>
      <c r="DH38" s="44"/>
      <c r="DI38" s="44"/>
      <c r="DL38" s="45"/>
      <c r="DM38" s="25"/>
      <c r="DN38" s="44"/>
      <c r="DO38" s="44"/>
      <c r="DQ38" s="44"/>
      <c r="DR38" s="44"/>
      <c r="DS38" s="4"/>
      <c r="DU38" s="25"/>
      <c r="DV38" s="43"/>
      <c r="DW38" s="43"/>
      <c r="DX38" s="2"/>
      <c r="DY38" s="43"/>
      <c r="DZ38" s="43"/>
      <c r="EA38" s="25"/>
      <c r="EC38" s="46"/>
      <c r="EF38" s="45"/>
      <c r="EG38" s="25"/>
      <c r="EH38" s="44"/>
      <c r="EI38" s="44"/>
      <c r="EK38" s="44"/>
      <c r="EL38" s="44"/>
      <c r="EM38" s="4"/>
      <c r="EO38" s="25"/>
      <c r="EP38" s="43"/>
      <c r="EQ38" s="43"/>
      <c r="ER38" s="2"/>
      <c r="ES38" s="43"/>
      <c r="ET38" s="43"/>
      <c r="EU38" s="25"/>
      <c r="EV38" s="44"/>
      <c r="EW38" s="44"/>
      <c r="EZ38" s="45"/>
      <c r="FA38" s="25"/>
      <c r="FB38" s="44"/>
      <c r="FC38" s="44"/>
      <c r="FE38" s="44"/>
      <c r="FF38" s="44"/>
      <c r="FG38" s="4"/>
      <c r="FI38" s="25"/>
      <c r="FJ38" s="43"/>
      <c r="FK38" s="43"/>
      <c r="FL38" s="2"/>
      <c r="FM38" s="43"/>
      <c r="FN38" s="43"/>
      <c r="FO38" s="25"/>
      <c r="FP38" s="44"/>
      <c r="FQ38" s="44"/>
      <c r="FT38" s="45"/>
      <c r="FU38" s="25"/>
      <c r="FV38" s="44"/>
      <c r="FW38" s="44"/>
      <c r="FY38" s="44"/>
      <c r="FZ38" s="44"/>
      <c r="GA38" s="15"/>
      <c r="GB38" s="49"/>
      <c r="GC38" s="49"/>
      <c r="GD38" s="50"/>
      <c r="GE38" s="2"/>
      <c r="GF38" s="51"/>
      <c r="GG38" s="50"/>
      <c r="GH38" s="2"/>
      <c r="GI38" s="52"/>
      <c r="GJ38" s="2"/>
      <c r="GK38" s="2"/>
      <c r="GL38" s="2"/>
      <c r="GM38" s="2"/>
      <c r="GN38" s="53"/>
      <c r="GO38" s="2"/>
      <c r="GP38" s="2"/>
      <c r="GQ38" s="2"/>
      <c r="GR38" s="2"/>
      <c r="GS38" s="2"/>
      <c r="GT38" s="2"/>
      <c r="GU38" s="15"/>
      <c r="GV38" s="49"/>
      <c r="GW38" s="49"/>
      <c r="GX38" s="50"/>
      <c r="GY38" s="2"/>
      <c r="GZ38" s="51"/>
      <c r="HA38" s="50"/>
      <c r="HB38" s="2"/>
      <c r="HC38" s="52"/>
      <c r="HD38" s="2"/>
      <c r="HE38" s="2"/>
      <c r="HF38" s="2"/>
      <c r="HG38" s="2"/>
      <c r="HH38" s="53"/>
      <c r="HI38" s="2"/>
      <c r="HJ38" s="2"/>
      <c r="HK38" s="2"/>
      <c r="HL38" s="2"/>
      <c r="HM38" s="2"/>
      <c r="HN38" s="2"/>
      <c r="HO38" s="15"/>
      <c r="HP38" s="49"/>
      <c r="HQ38" s="49"/>
      <c r="HR38" s="50"/>
      <c r="HS38" s="2"/>
      <c r="HT38" s="51"/>
      <c r="HU38" s="50"/>
      <c r="HV38" s="2"/>
      <c r="HW38" s="52"/>
      <c r="HX38" s="2"/>
      <c r="HY38" s="2"/>
      <c r="HZ38" s="2"/>
      <c r="IA38" s="2"/>
      <c r="IB38" s="53"/>
      <c r="IC38" s="2"/>
      <c r="ID38" s="2"/>
      <c r="IE38" s="2"/>
      <c r="IF38" s="2"/>
      <c r="IG38" s="2"/>
      <c r="IH38" s="2"/>
      <c r="II38" s="15"/>
      <c r="IJ38" s="49"/>
      <c r="IK38" s="49"/>
      <c r="IL38" s="50"/>
      <c r="IM38" s="2"/>
      <c r="IN38" s="51"/>
      <c r="IO38" s="50"/>
      <c r="IP38" s="2"/>
      <c r="IQ38" s="52"/>
      <c r="IR38" s="2"/>
      <c r="IS38" s="2"/>
      <c r="IT38" s="2"/>
      <c r="IU38" s="2"/>
      <c r="IV38" s="53"/>
      <c r="IW38" s="2"/>
      <c r="IX38" s="2"/>
      <c r="IY38" s="2"/>
      <c r="IZ38" s="2"/>
      <c r="JA38" s="2"/>
      <c r="JB38" s="2"/>
    </row>
    <row r="39" spans="1:262" s="3" customFormat="1" ht="13.5" customHeight="1">
      <c r="A39" s="42"/>
      <c r="B39" s="2"/>
      <c r="C39" s="4"/>
      <c r="E39" s="25"/>
      <c r="F39" s="43"/>
      <c r="G39" s="44"/>
      <c r="H39" s="2"/>
      <c r="I39" s="43"/>
      <c r="J39" s="44"/>
      <c r="K39" s="25"/>
      <c r="L39" s="44"/>
      <c r="M39" s="44"/>
      <c r="P39" s="45"/>
      <c r="Q39" s="25"/>
      <c r="R39" s="44"/>
      <c r="S39" s="44"/>
      <c r="U39" s="44"/>
      <c r="V39" s="44"/>
      <c r="W39" s="4"/>
      <c r="Y39" s="25"/>
      <c r="Z39" s="43"/>
      <c r="AA39" s="43"/>
      <c r="AB39" s="2"/>
      <c r="AC39" s="43"/>
      <c r="AD39" s="43"/>
      <c r="AE39" s="25"/>
      <c r="AF39" s="44"/>
      <c r="AG39" s="44"/>
      <c r="AJ39" s="45"/>
      <c r="AK39" s="25"/>
      <c r="AM39" s="44"/>
      <c r="AO39" s="44"/>
      <c r="AP39" s="44"/>
      <c r="AQ39" s="4"/>
      <c r="AS39" s="25"/>
      <c r="AT39" s="43"/>
      <c r="AU39" s="43"/>
      <c r="AV39" s="2"/>
      <c r="AW39" s="43"/>
      <c r="AX39" s="43"/>
      <c r="AY39" s="25"/>
      <c r="AZ39" s="44"/>
      <c r="BA39" s="44"/>
      <c r="BD39" s="45"/>
      <c r="BE39" s="25"/>
      <c r="BF39" s="44"/>
      <c r="BG39" s="44"/>
      <c r="BI39" s="44"/>
      <c r="BJ39" s="44"/>
      <c r="BK39" s="4"/>
      <c r="BM39" s="25"/>
      <c r="BN39" s="43"/>
      <c r="BO39" s="43"/>
      <c r="BP39" s="2"/>
      <c r="BQ39" s="43"/>
      <c r="BR39" s="43"/>
      <c r="BS39" s="25"/>
      <c r="BT39" s="44"/>
      <c r="BU39" s="44"/>
      <c r="BX39" s="45"/>
      <c r="BY39" s="25"/>
      <c r="BZ39" s="44"/>
      <c r="CA39" s="44"/>
      <c r="CC39" s="44"/>
      <c r="CD39" s="44"/>
      <c r="CE39" s="25"/>
      <c r="CG39" s="25"/>
      <c r="CH39" s="43"/>
      <c r="CI39" s="43"/>
      <c r="CJ39" s="2"/>
      <c r="CK39" s="43"/>
      <c r="CL39" s="43"/>
      <c r="CM39" s="25"/>
      <c r="CN39" s="44"/>
      <c r="CO39" s="44"/>
      <c r="CR39" s="45"/>
      <c r="CS39" s="25"/>
      <c r="CT39" s="44"/>
      <c r="CU39" s="44"/>
      <c r="CW39" s="44"/>
      <c r="CX39" s="44"/>
      <c r="CY39" s="4"/>
      <c r="DA39" s="25"/>
      <c r="DB39" s="43"/>
      <c r="DC39" s="43"/>
      <c r="DD39" s="2"/>
      <c r="DE39" s="43"/>
      <c r="DF39" s="43"/>
      <c r="DG39" s="25"/>
      <c r="DH39" s="44"/>
      <c r="DI39" s="44"/>
      <c r="DL39" s="45"/>
      <c r="DM39" s="25"/>
      <c r="DN39" s="44"/>
      <c r="DO39" s="44"/>
      <c r="DQ39" s="44"/>
      <c r="DR39" s="44"/>
      <c r="DS39" s="4"/>
      <c r="DU39" s="25"/>
      <c r="DV39" s="43"/>
      <c r="DW39" s="43"/>
      <c r="DX39" s="2"/>
      <c r="DY39" s="43"/>
      <c r="DZ39" s="43"/>
      <c r="EA39" s="25"/>
      <c r="EC39" s="46"/>
      <c r="EF39" s="45"/>
      <c r="EG39" s="25"/>
      <c r="EH39" s="44"/>
      <c r="EI39" s="44"/>
      <c r="EK39" s="44"/>
      <c r="EL39" s="44"/>
      <c r="EM39" s="4"/>
      <c r="EO39" s="25"/>
      <c r="EP39" s="43"/>
      <c r="EQ39" s="43"/>
      <c r="ER39" s="2"/>
      <c r="ES39" s="43"/>
      <c r="ET39" s="43"/>
      <c r="EU39" s="25"/>
      <c r="EV39" s="44"/>
      <c r="EW39" s="44"/>
      <c r="EZ39" s="45"/>
      <c r="FA39" s="25"/>
      <c r="FB39" s="44"/>
      <c r="FC39" s="44"/>
      <c r="FE39" s="44"/>
      <c r="FF39" s="44"/>
      <c r="FG39" s="4"/>
      <c r="FI39" s="25"/>
      <c r="FJ39" s="43"/>
      <c r="FK39" s="43"/>
      <c r="FL39" s="2"/>
      <c r="FM39" s="43"/>
      <c r="FN39" s="43"/>
      <c r="FO39" s="25"/>
      <c r="FP39" s="44"/>
      <c r="FQ39" s="44"/>
      <c r="FT39" s="45"/>
      <c r="FU39" s="25"/>
      <c r="FV39" s="44"/>
      <c r="FW39" s="44"/>
      <c r="FY39" s="44"/>
      <c r="FZ39" s="44"/>
      <c r="GA39" s="15"/>
      <c r="GB39" s="49"/>
      <c r="GC39" s="49"/>
      <c r="GD39" s="50"/>
      <c r="GE39" s="2"/>
      <c r="GF39" s="51"/>
      <c r="GG39" s="50"/>
      <c r="GH39" s="2"/>
      <c r="GI39" s="52"/>
      <c r="GJ39" s="2"/>
      <c r="GK39" s="2"/>
      <c r="GL39" s="2"/>
      <c r="GM39" s="2"/>
      <c r="GN39" s="53"/>
      <c r="GO39" s="2"/>
      <c r="GP39" s="2"/>
      <c r="GQ39" s="2"/>
      <c r="GR39" s="2"/>
      <c r="GS39" s="2"/>
      <c r="GT39" s="2"/>
      <c r="GU39" s="15"/>
      <c r="GV39" s="49"/>
      <c r="GW39" s="49"/>
      <c r="GX39" s="50"/>
      <c r="GY39" s="2"/>
      <c r="GZ39" s="51"/>
      <c r="HA39" s="50"/>
      <c r="HB39" s="2"/>
      <c r="HC39" s="52"/>
      <c r="HD39" s="2"/>
      <c r="HE39" s="2"/>
      <c r="HF39" s="2"/>
      <c r="HG39" s="2"/>
      <c r="HH39" s="53"/>
      <c r="HI39" s="2"/>
      <c r="HJ39" s="2"/>
      <c r="HK39" s="2"/>
      <c r="HL39" s="2"/>
      <c r="HM39" s="2"/>
      <c r="HN39" s="2"/>
      <c r="HO39" s="15"/>
      <c r="HP39" s="49"/>
      <c r="HQ39" s="49"/>
      <c r="HR39" s="50"/>
      <c r="HS39" s="2"/>
      <c r="HT39" s="51"/>
      <c r="HU39" s="50"/>
      <c r="HV39" s="2"/>
      <c r="HW39" s="52"/>
      <c r="HX39" s="2"/>
      <c r="HY39" s="2"/>
      <c r="HZ39" s="2"/>
      <c r="IA39" s="2"/>
      <c r="IB39" s="53"/>
      <c r="IC39" s="2"/>
      <c r="ID39" s="2"/>
      <c r="IE39" s="2"/>
      <c r="IF39" s="2"/>
      <c r="IG39" s="2"/>
      <c r="IH39" s="2"/>
      <c r="II39" s="15"/>
      <c r="IJ39" s="49"/>
      <c r="IK39" s="49"/>
      <c r="IL39" s="50"/>
      <c r="IM39" s="2"/>
      <c r="IN39" s="51"/>
      <c r="IO39" s="50"/>
      <c r="IP39" s="2"/>
      <c r="IQ39" s="52"/>
      <c r="IR39" s="2"/>
      <c r="IS39" s="2"/>
      <c r="IT39" s="2"/>
      <c r="IU39" s="2"/>
      <c r="IV39" s="53"/>
      <c r="IW39" s="2"/>
      <c r="IX39" s="2"/>
      <c r="IY39" s="2"/>
      <c r="IZ39" s="2"/>
      <c r="JA39" s="2"/>
      <c r="JB39" s="2"/>
    </row>
    <row r="40" spans="1:262" s="3" customFormat="1" ht="13.5" customHeight="1">
      <c r="A40" s="42"/>
      <c r="B40" s="2"/>
      <c r="C40" s="4"/>
      <c r="E40" s="25"/>
      <c r="F40" s="43"/>
      <c r="G40" s="44"/>
      <c r="H40" s="2"/>
      <c r="I40" s="43"/>
      <c r="J40" s="44"/>
      <c r="K40" s="25"/>
      <c r="L40" s="44"/>
      <c r="M40" s="44"/>
      <c r="P40" s="45"/>
      <c r="Q40" s="25"/>
      <c r="R40" s="44"/>
      <c r="S40" s="44"/>
      <c r="U40" s="44"/>
      <c r="V40" s="44"/>
      <c r="W40" s="4"/>
      <c r="Y40" s="25"/>
      <c r="Z40" s="43"/>
      <c r="AA40" s="43"/>
      <c r="AB40" s="2"/>
      <c r="AC40" s="43"/>
      <c r="AD40" s="43"/>
      <c r="AE40" s="25"/>
      <c r="AF40" s="44"/>
      <c r="AG40" s="44"/>
      <c r="AJ40" s="45"/>
      <c r="AK40" s="25"/>
      <c r="AM40" s="44"/>
      <c r="AO40" s="44"/>
      <c r="AP40" s="44"/>
      <c r="AQ40" s="4"/>
      <c r="AS40" s="25"/>
      <c r="AT40" s="43"/>
      <c r="AU40" s="43"/>
      <c r="AV40" s="2"/>
      <c r="AW40" s="43"/>
      <c r="AX40" s="43"/>
      <c r="AY40" s="25"/>
      <c r="AZ40" s="44"/>
      <c r="BA40" s="44"/>
      <c r="BD40" s="45"/>
      <c r="BE40" s="25"/>
      <c r="BF40" s="44"/>
      <c r="BG40" s="44"/>
      <c r="BI40" s="44"/>
      <c r="BJ40" s="44"/>
      <c r="BK40" s="4"/>
      <c r="BM40" s="25"/>
      <c r="BN40" s="43"/>
      <c r="BO40" s="43"/>
      <c r="BP40" s="2"/>
      <c r="BQ40" s="43"/>
      <c r="BR40" s="43"/>
      <c r="BS40" s="25"/>
      <c r="BT40" s="44"/>
      <c r="BU40" s="44"/>
      <c r="BX40" s="45"/>
      <c r="BY40" s="25"/>
      <c r="BZ40" s="44"/>
      <c r="CA40" s="44"/>
      <c r="CC40" s="44"/>
      <c r="CD40" s="44"/>
      <c r="CE40" s="25"/>
      <c r="CG40" s="25"/>
      <c r="CH40" s="43"/>
      <c r="CI40" s="43"/>
      <c r="CJ40" s="2"/>
      <c r="CK40" s="43"/>
      <c r="CL40" s="43"/>
      <c r="CM40" s="25"/>
      <c r="CN40" s="44"/>
      <c r="CO40" s="44"/>
      <c r="CR40" s="45"/>
      <c r="CS40" s="25"/>
      <c r="CT40" s="44"/>
      <c r="CU40" s="44"/>
      <c r="CW40" s="44"/>
      <c r="CX40" s="44"/>
      <c r="CY40" s="4"/>
      <c r="DA40" s="25"/>
      <c r="DB40" s="43"/>
      <c r="DC40" s="43"/>
      <c r="DD40" s="2"/>
      <c r="DE40" s="43"/>
      <c r="DF40" s="43"/>
      <c r="DG40" s="25"/>
      <c r="DH40" s="44"/>
      <c r="DI40" s="44"/>
      <c r="DL40" s="45"/>
      <c r="DM40" s="25"/>
      <c r="DN40" s="44"/>
      <c r="DO40" s="44"/>
      <c r="DQ40" s="44"/>
      <c r="DR40" s="44"/>
      <c r="DS40" s="4"/>
      <c r="DU40" s="25"/>
      <c r="DV40" s="43"/>
      <c r="DW40" s="43"/>
      <c r="DX40" s="2"/>
      <c r="DY40" s="43"/>
      <c r="DZ40" s="43"/>
      <c r="EA40" s="25"/>
      <c r="EC40" s="46"/>
      <c r="EF40" s="45"/>
      <c r="EG40" s="25"/>
      <c r="EH40" s="44"/>
      <c r="EI40" s="44"/>
      <c r="EK40" s="44"/>
      <c r="EL40" s="44"/>
      <c r="EM40" s="4"/>
      <c r="EO40" s="25"/>
      <c r="EP40" s="43"/>
      <c r="EQ40" s="43"/>
      <c r="ER40" s="2"/>
      <c r="ES40" s="43"/>
      <c r="ET40" s="43"/>
      <c r="EU40" s="25"/>
      <c r="EV40" s="44"/>
      <c r="EW40" s="44"/>
      <c r="EZ40" s="45"/>
      <c r="FA40" s="25"/>
      <c r="FB40" s="44"/>
      <c r="FC40" s="44"/>
      <c r="FE40" s="44"/>
      <c r="FF40" s="44"/>
      <c r="FG40" s="4"/>
      <c r="FI40" s="25"/>
      <c r="FJ40" s="43"/>
      <c r="FK40" s="43"/>
      <c r="FL40" s="2"/>
      <c r="FM40" s="43"/>
      <c r="FN40" s="43"/>
      <c r="FO40" s="25"/>
      <c r="FP40" s="44"/>
      <c r="FQ40" s="44"/>
      <c r="FT40" s="45"/>
      <c r="FU40" s="25"/>
      <c r="FV40" s="44"/>
      <c r="FW40" s="44"/>
      <c r="FY40" s="44"/>
      <c r="FZ40" s="44"/>
      <c r="GA40" s="15"/>
      <c r="GB40" s="49"/>
      <c r="GC40" s="49"/>
      <c r="GD40" s="50"/>
      <c r="GE40" s="2"/>
      <c r="GF40" s="51"/>
      <c r="GG40" s="50"/>
      <c r="GH40" s="2"/>
      <c r="GI40" s="52"/>
      <c r="GJ40" s="2"/>
      <c r="GK40" s="2"/>
      <c r="GL40" s="2"/>
      <c r="GM40" s="2"/>
      <c r="GN40" s="53"/>
      <c r="GO40" s="2"/>
      <c r="GP40" s="2"/>
      <c r="GQ40" s="2"/>
      <c r="GR40" s="2"/>
      <c r="GS40" s="2"/>
      <c r="GT40" s="2"/>
      <c r="GU40" s="15"/>
      <c r="GV40" s="49"/>
      <c r="GW40" s="49"/>
      <c r="GX40" s="50"/>
      <c r="GY40" s="2"/>
      <c r="GZ40" s="51"/>
      <c r="HA40" s="50"/>
      <c r="HB40" s="2"/>
      <c r="HC40" s="52"/>
      <c r="HD40" s="2"/>
      <c r="HE40" s="2"/>
      <c r="HF40" s="2"/>
      <c r="HG40" s="2"/>
      <c r="HH40" s="53"/>
      <c r="HI40" s="2"/>
      <c r="HJ40" s="2"/>
      <c r="HK40" s="2"/>
      <c r="HL40" s="2"/>
      <c r="HM40" s="2"/>
      <c r="HN40" s="2"/>
      <c r="HO40" s="15"/>
      <c r="HP40" s="49"/>
      <c r="HQ40" s="49"/>
      <c r="HR40" s="50"/>
      <c r="HS40" s="2"/>
      <c r="HT40" s="51"/>
      <c r="HU40" s="50"/>
      <c r="HV40" s="2"/>
      <c r="HW40" s="52"/>
      <c r="HX40" s="2"/>
      <c r="HY40" s="2"/>
      <c r="HZ40" s="2"/>
      <c r="IA40" s="2"/>
      <c r="IB40" s="53"/>
      <c r="IC40" s="2"/>
      <c r="ID40" s="2"/>
      <c r="IE40" s="2"/>
      <c r="IF40" s="2"/>
      <c r="IG40" s="2"/>
      <c r="IH40" s="2"/>
      <c r="II40" s="15"/>
      <c r="IJ40" s="49"/>
      <c r="IK40" s="49"/>
      <c r="IL40" s="50"/>
      <c r="IM40" s="2"/>
      <c r="IN40" s="51"/>
      <c r="IO40" s="50"/>
      <c r="IP40" s="2"/>
      <c r="IQ40" s="52"/>
      <c r="IR40" s="2"/>
      <c r="IS40" s="2"/>
      <c r="IT40" s="2"/>
      <c r="IU40" s="2"/>
      <c r="IV40" s="53"/>
      <c r="IW40" s="2"/>
      <c r="IX40" s="2"/>
      <c r="IY40" s="2"/>
      <c r="IZ40" s="2"/>
      <c r="JA40" s="2"/>
      <c r="JB40" s="2"/>
    </row>
    <row r="41" spans="1:262" s="3" customFormat="1" ht="13.5" customHeight="1">
      <c r="A41" s="42"/>
      <c r="B41" s="2"/>
      <c r="C41" s="4"/>
      <c r="E41" s="25"/>
      <c r="F41" s="43"/>
      <c r="G41" s="44"/>
      <c r="H41" s="2"/>
      <c r="I41" s="43"/>
      <c r="J41" s="44"/>
      <c r="K41" s="25"/>
      <c r="L41" s="44"/>
      <c r="M41" s="44"/>
      <c r="P41" s="45"/>
      <c r="Q41" s="25"/>
      <c r="R41" s="44"/>
      <c r="S41" s="44"/>
      <c r="U41" s="44"/>
      <c r="V41" s="44"/>
      <c r="W41" s="4"/>
      <c r="Y41" s="25"/>
      <c r="Z41" s="43"/>
      <c r="AA41" s="43"/>
      <c r="AB41" s="2"/>
      <c r="AC41" s="43"/>
      <c r="AD41" s="43"/>
      <c r="AE41" s="25"/>
      <c r="AF41" s="44"/>
      <c r="AG41" s="44"/>
      <c r="AJ41" s="45"/>
      <c r="AK41" s="25"/>
      <c r="AM41" s="44"/>
      <c r="AO41" s="44"/>
      <c r="AP41" s="44"/>
      <c r="AQ41" s="4"/>
      <c r="AS41" s="25"/>
      <c r="AT41" s="43"/>
      <c r="AU41" s="43"/>
      <c r="AV41" s="2"/>
      <c r="AW41" s="43"/>
      <c r="AX41" s="43"/>
      <c r="AY41" s="25"/>
      <c r="AZ41" s="44"/>
      <c r="BA41" s="44"/>
      <c r="BD41" s="45"/>
      <c r="BE41" s="25"/>
      <c r="BF41" s="44"/>
      <c r="BG41" s="44"/>
      <c r="BI41" s="44"/>
      <c r="BJ41" s="44"/>
      <c r="BK41" s="4"/>
      <c r="BM41" s="25"/>
      <c r="BN41" s="43"/>
      <c r="BO41" s="43"/>
      <c r="BP41" s="2"/>
      <c r="BQ41" s="43"/>
      <c r="BR41" s="43"/>
      <c r="BS41" s="25"/>
      <c r="BT41" s="44"/>
      <c r="BU41" s="44"/>
      <c r="BX41" s="45"/>
      <c r="BY41" s="25"/>
      <c r="BZ41" s="44"/>
      <c r="CA41" s="44"/>
      <c r="CC41" s="44"/>
      <c r="CD41" s="44"/>
      <c r="CE41" s="25"/>
      <c r="CG41" s="25"/>
      <c r="CH41" s="43"/>
      <c r="CI41" s="43"/>
      <c r="CJ41" s="2"/>
      <c r="CK41" s="43"/>
      <c r="CL41" s="43"/>
      <c r="CM41" s="25"/>
      <c r="CN41" s="44"/>
      <c r="CO41" s="44"/>
      <c r="CR41" s="45"/>
      <c r="CS41" s="25"/>
      <c r="CT41" s="44"/>
      <c r="CU41" s="44"/>
      <c r="CW41" s="44"/>
      <c r="CX41" s="44"/>
      <c r="CY41" s="4"/>
      <c r="DA41" s="25"/>
      <c r="DB41" s="43"/>
      <c r="DC41" s="43"/>
      <c r="DD41" s="2"/>
      <c r="DE41" s="43"/>
      <c r="DF41" s="43"/>
      <c r="DG41" s="25"/>
      <c r="DH41" s="44"/>
      <c r="DI41" s="44"/>
      <c r="DL41" s="45"/>
      <c r="DM41" s="25"/>
      <c r="DN41" s="44"/>
      <c r="DO41" s="44"/>
      <c r="DQ41" s="44"/>
      <c r="DR41" s="44"/>
      <c r="DS41" s="4"/>
      <c r="DU41" s="25"/>
      <c r="DV41" s="43"/>
      <c r="DW41" s="43"/>
      <c r="DX41" s="2"/>
      <c r="DY41" s="43"/>
      <c r="DZ41" s="43"/>
      <c r="EA41" s="25"/>
      <c r="EC41" s="46"/>
      <c r="EF41" s="45"/>
      <c r="EG41" s="25"/>
      <c r="EH41" s="44"/>
      <c r="EI41" s="44"/>
      <c r="EK41" s="44"/>
      <c r="EL41" s="44"/>
      <c r="EM41" s="4"/>
      <c r="EO41" s="25"/>
      <c r="EP41" s="43"/>
      <c r="EQ41" s="43"/>
      <c r="ER41" s="2"/>
      <c r="ES41" s="43"/>
      <c r="ET41" s="43"/>
      <c r="EU41" s="25"/>
      <c r="EV41" s="44"/>
      <c r="EW41" s="44"/>
      <c r="EZ41" s="45"/>
      <c r="FA41" s="25"/>
      <c r="FB41" s="44"/>
      <c r="FC41" s="44"/>
      <c r="FE41" s="44"/>
      <c r="FF41" s="44"/>
      <c r="FG41" s="4"/>
      <c r="FI41" s="25"/>
      <c r="FJ41" s="43"/>
      <c r="FK41" s="43"/>
      <c r="FL41" s="2"/>
      <c r="FM41" s="43"/>
      <c r="FN41" s="43"/>
      <c r="FO41" s="25"/>
      <c r="FP41" s="44"/>
      <c r="FQ41" s="44"/>
      <c r="FT41" s="45"/>
      <c r="FU41" s="25"/>
      <c r="FV41" s="44"/>
      <c r="FW41" s="44"/>
      <c r="FY41" s="44"/>
      <c r="FZ41" s="44"/>
      <c r="GA41" s="15"/>
      <c r="GB41" s="49"/>
      <c r="GC41" s="49"/>
      <c r="GD41" s="50"/>
      <c r="GE41" s="2"/>
      <c r="GF41" s="51"/>
      <c r="GG41" s="50"/>
      <c r="GH41" s="2"/>
      <c r="GI41" s="52"/>
      <c r="GJ41" s="2"/>
      <c r="GK41" s="2"/>
      <c r="GL41" s="2"/>
      <c r="GM41" s="2"/>
      <c r="GN41" s="53"/>
      <c r="GO41" s="2"/>
      <c r="GP41" s="2"/>
      <c r="GQ41" s="2"/>
      <c r="GR41" s="2"/>
      <c r="GS41" s="2"/>
      <c r="GT41" s="2"/>
      <c r="GU41" s="15"/>
      <c r="GV41" s="49"/>
      <c r="GW41" s="49"/>
      <c r="GX41" s="50"/>
      <c r="GY41" s="2"/>
      <c r="GZ41" s="51"/>
      <c r="HA41" s="50"/>
      <c r="HB41" s="2"/>
      <c r="HC41" s="52"/>
      <c r="HD41" s="2"/>
      <c r="HE41" s="2"/>
      <c r="HF41" s="2"/>
      <c r="HG41" s="2"/>
      <c r="HH41" s="53"/>
      <c r="HI41" s="2"/>
      <c r="HJ41" s="2"/>
      <c r="HK41" s="2"/>
      <c r="HL41" s="2"/>
      <c r="HM41" s="2"/>
      <c r="HN41" s="2"/>
      <c r="HO41" s="15"/>
      <c r="HP41" s="49"/>
      <c r="HQ41" s="49"/>
      <c r="HR41" s="50"/>
      <c r="HS41" s="2"/>
      <c r="HT41" s="51"/>
      <c r="HU41" s="50"/>
      <c r="HV41" s="2"/>
      <c r="HW41" s="52"/>
      <c r="HX41" s="2"/>
      <c r="HY41" s="2"/>
      <c r="HZ41" s="2"/>
      <c r="IA41" s="2"/>
      <c r="IB41" s="53"/>
      <c r="IC41" s="2"/>
      <c r="ID41" s="2"/>
      <c r="IE41" s="2"/>
      <c r="IF41" s="2"/>
      <c r="IG41" s="2"/>
      <c r="IH41" s="2"/>
      <c r="II41" s="15"/>
      <c r="IJ41" s="49"/>
      <c r="IK41" s="49"/>
      <c r="IL41" s="50"/>
      <c r="IM41" s="2"/>
      <c r="IN41" s="51"/>
      <c r="IO41" s="50"/>
      <c r="IP41" s="2"/>
      <c r="IQ41" s="52"/>
      <c r="IR41" s="2"/>
      <c r="IS41" s="2"/>
      <c r="IT41" s="2"/>
      <c r="IU41" s="2"/>
      <c r="IV41" s="53"/>
      <c r="IW41" s="2"/>
      <c r="IX41" s="2"/>
      <c r="IY41" s="2"/>
      <c r="IZ41" s="2"/>
      <c r="JA41" s="2"/>
      <c r="JB41" s="2"/>
    </row>
    <row r="42" spans="1:262" s="3" customFormat="1" ht="13.5" customHeight="1">
      <c r="A42" s="42"/>
      <c r="B42" s="2"/>
      <c r="C42" s="4"/>
      <c r="E42" s="25"/>
      <c r="F42" s="43"/>
      <c r="G42" s="44"/>
      <c r="H42" s="2"/>
      <c r="I42" s="43"/>
      <c r="J42" s="44"/>
      <c r="K42" s="25"/>
      <c r="L42" s="44"/>
      <c r="M42" s="44"/>
      <c r="P42" s="45"/>
      <c r="Q42" s="25"/>
      <c r="R42" s="44"/>
      <c r="S42" s="44"/>
      <c r="U42" s="44"/>
      <c r="V42" s="44"/>
      <c r="W42" s="4"/>
      <c r="Y42" s="25"/>
      <c r="Z42" s="43"/>
      <c r="AA42" s="43"/>
      <c r="AB42" s="2"/>
      <c r="AC42" s="43"/>
      <c r="AD42" s="43"/>
      <c r="AE42" s="25"/>
      <c r="AF42" s="44"/>
      <c r="AG42" s="44"/>
      <c r="AJ42" s="45"/>
      <c r="AK42" s="25"/>
      <c r="AM42" s="44"/>
      <c r="AO42" s="44"/>
      <c r="AP42" s="44"/>
      <c r="AQ42" s="4"/>
      <c r="AS42" s="25"/>
      <c r="AT42" s="43"/>
      <c r="AU42" s="43"/>
      <c r="AV42" s="2"/>
      <c r="AW42" s="43"/>
      <c r="AX42" s="43"/>
      <c r="AY42" s="25"/>
      <c r="AZ42" s="44"/>
      <c r="BA42" s="44"/>
      <c r="BD42" s="45"/>
      <c r="BE42" s="25"/>
      <c r="BF42" s="44"/>
      <c r="BG42" s="44"/>
      <c r="BI42" s="44"/>
      <c r="BJ42" s="44"/>
      <c r="BK42" s="4"/>
      <c r="BM42" s="25"/>
      <c r="BN42" s="43"/>
      <c r="BO42" s="43"/>
      <c r="BP42" s="2"/>
      <c r="BQ42" s="43"/>
      <c r="BR42" s="43"/>
      <c r="BS42" s="25"/>
      <c r="BT42" s="44"/>
      <c r="BU42" s="44"/>
      <c r="BX42" s="45"/>
      <c r="BY42" s="25"/>
      <c r="BZ42" s="44"/>
      <c r="CA42" s="44"/>
      <c r="CC42" s="44"/>
      <c r="CD42" s="44"/>
      <c r="CE42" s="25"/>
      <c r="CG42" s="25"/>
      <c r="CH42" s="43"/>
      <c r="CI42" s="43"/>
      <c r="CJ42" s="2"/>
      <c r="CK42" s="43"/>
      <c r="CL42" s="43"/>
      <c r="CM42" s="25"/>
      <c r="CN42" s="44"/>
      <c r="CO42" s="44"/>
      <c r="CR42" s="45"/>
      <c r="CS42" s="25"/>
      <c r="CT42" s="44"/>
      <c r="CU42" s="44"/>
      <c r="CW42" s="44"/>
      <c r="CX42" s="44"/>
      <c r="CY42" s="4"/>
      <c r="DA42" s="25"/>
      <c r="DB42" s="43"/>
      <c r="DC42" s="43"/>
      <c r="DD42" s="2"/>
      <c r="DE42" s="43"/>
      <c r="DF42" s="43"/>
      <c r="DG42" s="25"/>
      <c r="DH42" s="44"/>
      <c r="DI42" s="44"/>
      <c r="DL42" s="45"/>
      <c r="DM42" s="25"/>
      <c r="DN42" s="44"/>
      <c r="DO42" s="44"/>
      <c r="DQ42" s="44"/>
      <c r="DR42" s="44"/>
      <c r="DS42" s="4"/>
      <c r="DU42" s="25"/>
      <c r="DV42" s="43"/>
      <c r="DW42" s="43"/>
      <c r="DX42" s="2"/>
      <c r="DY42" s="43"/>
      <c r="DZ42" s="43"/>
      <c r="EA42" s="25"/>
      <c r="EC42" s="46"/>
      <c r="EF42" s="45"/>
      <c r="EG42" s="25"/>
      <c r="EH42" s="44"/>
      <c r="EI42" s="44"/>
      <c r="EK42" s="44"/>
      <c r="EL42" s="44"/>
      <c r="EM42" s="4"/>
      <c r="EO42" s="25"/>
      <c r="EP42" s="43"/>
      <c r="EQ42" s="43"/>
      <c r="ER42" s="2"/>
      <c r="ES42" s="43"/>
      <c r="ET42" s="43"/>
      <c r="EU42" s="25"/>
      <c r="EV42" s="44"/>
      <c r="EW42" s="44"/>
      <c r="EZ42" s="45"/>
      <c r="FA42" s="25"/>
      <c r="FB42" s="44"/>
      <c r="FC42" s="44"/>
      <c r="FE42" s="44"/>
      <c r="FF42" s="44"/>
      <c r="FG42" s="4"/>
      <c r="FI42" s="25"/>
      <c r="FJ42" s="43"/>
      <c r="FK42" s="43"/>
      <c r="FL42" s="2"/>
      <c r="FM42" s="43"/>
      <c r="FN42" s="43"/>
      <c r="FO42" s="25"/>
      <c r="FP42" s="44"/>
      <c r="FQ42" s="44"/>
      <c r="FT42" s="45"/>
      <c r="FU42" s="25"/>
      <c r="FV42" s="44"/>
      <c r="FW42" s="44"/>
      <c r="FY42" s="44"/>
      <c r="FZ42" s="44"/>
      <c r="GA42" s="15"/>
      <c r="GB42" s="49"/>
      <c r="GC42" s="49"/>
      <c r="GD42" s="50"/>
      <c r="GE42" s="2"/>
      <c r="GF42" s="51"/>
      <c r="GG42" s="50"/>
      <c r="GH42" s="2"/>
      <c r="GI42" s="52"/>
      <c r="GJ42" s="2"/>
      <c r="GK42" s="2"/>
      <c r="GL42" s="2"/>
      <c r="GM42" s="2"/>
      <c r="GN42" s="53"/>
      <c r="GO42" s="2"/>
      <c r="GP42" s="2"/>
      <c r="GQ42" s="2"/>
      <c r="GR42" s="2"/>
      <c r="GS42" s="2"/>
      <c r="GT42" s="2"/>
      <c r="GU42" s="15"/>
      <c r="GV42" s="49"/>
      <c r="GW42" s="49"/>
      <c r="GX42" s="50"/>
      <c r="GY42" s="2"/>
      <c r="GZ42" s="51"/>
      <c r="HA42" s="50"/>
      <c r="HB42" s="2"/>
      <c r="HC42" s="52"/>
      <c r="HD42" s="2"/>
      <c r="HE42" s="2"/>
      <c r="HF42" s="2"/>
      <c r="HG42" s="2"/>
      <c r="HH42" s="53"/>
      <c r="HI42" s="2"/>
      <c r="HJ42" s="2"/>
      <c r="HK42" s="2"/>
      <c r="HL42" s="2"/>
      <c r="HM42" s="2"/>
      <c r="HN42" s="2"/>
      <c r="HO42" s="15"/>
      <c r="HP42" s="49"/>
      <c r="HQ42" s="49"/>
      <c r="HR42" s="50"/>
      <c r="HS42" s="2"/>
      <c r="HT42" s="51"/>
      <c r="HU42" s="50"/>
      <c r="HV42" s="2"/>
      <c r="HW42" s="52"/>
      <c r="HX42" s="2"/>
      <c r="HY42" s="2"/>
      <c r="HZ42" s="2"/>
      <c r="IA42" s="2"/>
      <c r="IB42" s="53"/>
      <c r="IC42" s="2"/>
      <c r="ID42" s="2"/>
      <c r="IE42" s="2"/>
      <c r="IF42" s="2"/>
      <c r="IG42" s="2"/>
      <c r="IH42" s="2"/>
      <c r="II42" s="15"/>
      <c r="IJ42" s="49"/>
      <c r="IK42" s="49"/>
      <c r="IL42" s="50"/>
      <c r="IM42" s="2"/>
      <c r="IN42" s="51"/>
      <c r="IO42" s="50"/>
      <c r="IP42" s="2"/>
      <c r="IQ42" s="52"/>
      <c r="IR42" s="2"/>
      <c r="IS42" s="2"/>
      <c r="IT42" s="2"/>
      <c r="IU42" s="2"/>
      <c r="IV42" s="53"/>
      <c r="IW42" s="2"/>
      <c r="IX42" s="2"/>
      <c r="IY42" s="2"/>
      <c r="IZ42" s="2"/>
      <c r="JA42" s="2"/>
      <c r="JB42" s="2"/>
    </row>
    <row r="43" spans="1:262" s="3" customFormat="1" ht="13.5" customHeight="1">
      <c r="A43" s="42"/>
      <c r="B43" s="2"/>
      <c r="C43" s="4"/>
      <c r="E43" s="25"/>
      <c r="F43" s="43"/>
      <c r="G43" s="44"/>
      <c r="H43" s="2"/>
      <c r="I43" s="43"/>
      <c r="J43" s="44"/>
      <c r="K43" s="25"/>
      <c r="L43" s="44"/>
      <c r="M43" s="44"/>
      <c r="P43" s="45"/>
      <c r="Q43" s="25"/>
      <c r="R43" s="44"/>
      <c r="S43" s="44"/>
      <c r="U43" s="44"/>
      <c r="V43" s="44"/>
      <c r="W43" s="4"/>
      <c r="Y43" s="25"/>
      <c r="Z43" s="43"/>
      <c r="AA43" s="43"/>
      <c r="AB43" s="2"/>
      <c r="AC43" s="43"/>
      <c r="AD43" s="43"/>
      <c r="AE43" s="25"/>
      <c r="AF43" s="44"/>
      <c r="AG43" s="44"/>
      <c r="AJ43" s="45"/>
      <c r="AK43" s="25"/>
      <c r="AM43" s="44"/>
      <c r="AO43" s="44"/>
      <c r="AP43" s="44"/>
      <c r="AQ43" s="4"/>
      <c r="AS43" s="25"/>
      <c r="AT43" s="43"/>
      <c r="AU43" s="43"/>
      <c r="AV43" s="2"/>
      <c r="AW43" s="43"/>
      <c r="AX43" s="43"/>
      <c r="AY43" s="25"/>
      <c r="AZ43" s="44"/>
      <c r="BA43" s="44"/>
      <c r="BD43" s="45"/>
      <c r="BE43" s="25"/>
      <c r="BF43" s="44"/>
      <c r="BG43" s="44"/>
      <c r="BI43" s="44"/>
      <c r="BJ43" s="44"/>
      <c r="BK43" s="4"/>
      <c r="BM43" s="25"/>
      <c r="BN43" s="43"/>
      <c r="BO43" s="43"/>
      <c r="BP43" s="2"/>
      <c r="BQ43" s="43"/>
      <c r="BR43" s="43"/>
      <c r="BS43" s="25"/>
      <c r="BT43" s="44"/>
      <c r="BU43" s="44"/>
      <c r="BX43" s="45"/>
      <c r="BY43" s="25"/>
      <c r="BZ43" s="44"/>
      <c r="CA43" s="44"/>
      <c r="CC43" s="44"/>
      <c r="CD43" s="44"/>
      <c r="CE43" s="25"/>
      <c r="CG43" s="25"/>
      <c r="CH43" s="43"/>
      <c r="CI43" s="43"/>
      <c r="CJ43" s="2"/>
      <c r="CK43" s="43"/>
      <c r="CL43" s="43"/>
      <c r="CM43" s="25"/>
      <c r="CN43" s="44"/>
      <c r="CO43" s="44"/>
      <c r="CR43" s="45"/>
      <c r="CS43" s="25"/>
      <c r="CT43" s="44"/>
      <c r="CU43" s="44"/>
      <c r="CW43" s="44"/>
      <c r="CX43" s="44"/>
      <c r="CY43" s="4"/>
      <c r="DA43" s="25"/>
      <c r="DB43" s="43"/>
      <c r="DC43" s="43"/>
      <c r="DD43" s="2"/>
      <c r="DE43" s="43"/>
      <c r="DF43" s="43"/>
      <c r="DG43" s="25"/>
      <c r="DH43" s="44"/>
      <c r="DI43" s="44"/>
      <c r="DL43" s="45"/>
      <c r="DM43" s="25"/>
      <c r="DN43" s="44"/>
      <c r="DO43" s="44"/>
      <c r="DQ43" s="44"/>
      <c r="DR43" s="44"/>
      <c r="DS43" s="4"/>
      <c r="DU43" s="25"/>
      <c r="DV43" s="43"/>
      <c r="DW43" s="43"/>
      <c r="DX43" s="2"/>
      <c r="DY43" s="43"/>
      <c r="DZ43" s="43"/>
      <c r="EA43" s="25"/>
      <c r="EC43" s="46"/>
      <c r="EF43" s="45"/>
      <c r="EG43" s="25"/>
      <c r="EH43" s="44"/>
      <c r="EI43" s="44"/>
      <c r="EK43" s="44"/>
      <c r="EL43" s="44"/>
      <c r="EM43" s="4"/>
      <c r="EO43" s="25"/>
      <c r="EP43" s="43"/>
      <c r="EQ43" s="43"/>
      <c r="ER43" s="2"/>
      <c r="ES43" s="43"/>
      <c r="ET43" s="43"/>
      <c r="EU43" s="25"/>
      <c r="EV43" s="44"/>
      <c r="EW43" s="44"/>
      <c r="EZ43" s="45"/>
      <c r="FA43" s="25"/>
      <c r="FB43" s="44"/>
      <c r="FC43" s="44"/>
      <c r="FE43" s="44"/>
      <c r="FF43" s="44"/>
      <c r="FG43" s="4"/>
      <c r="FI43" s="25"/>
      <c r="FJ43" s="43"/>
      <c r="FK43" s="43"/>
      <c r="FL43" s="2"/>
      <c r="FM43" s="43"/>
      <c r="FN43" s="43"/>
      <c r="FO43" s="25"/>
      <c r="FP43" s="44"/>
      <c r="FQ43" s="44"/>
      <c r="FT43" s="45"/>
      <c r="FU43" s="25"/>
      <c r="FV43" s="44"/>
      <c r="FW43" s="44"/>
      <c r="FY43" s="44"/>
      <c r="FZ43" s="44"/>
      <c r="GA43" s="15"/>
      <c r="GB43" s="49"/>
      <c r="GC43" s="49"/>
      <c r="GD43" s="50"/>
      <c r="GE43" s="25"/>
      <c r="GF43" s="25"/>
      <c r="GG43" s="43"/>
      <c r="GH43" s="25"/>
      <c r="GI43" s="52"/>
      <c r="GJ43" s="2"/>
      <c r="GK43" s="2"/>
      <c r="GL43" s="2"/>
      <c r="GM43" s="2"/>
      <c r="GN43" s="53"/>
      <c r="GO43" s="2"/>
      <c r="GP43" s="2"/>
      <c r="GQ43" s="2"/>
      <c r="GR43" s="2"/>
      <c r="GS43" s="2"/>
      <c r="GT43" s="2"/>
      <c r="GU43" s="15"/>
      <c r="GV43" s="49"/>
      <c r="GW43" s="49"/>
      <c r="GX43" s="50"/>
      <c r="GY43" s="25"/>
      <c r="GZ43" s="25"/>
      <c r="HA43" s="43"/>
      <c r="HB43" s="25"/>
      <c r="HC43" s="52"/>
      <c r="HD43" s="2"/>
      <c r="HE43" s="2"/>
      <c r="HF43" s="2"/>
      <c r="HG43" s="2"/>
      <c r="HH43" s="53"/>
      <c r="HI43" s="2"/>
      <c r="HJ43" s="2"/>
      <c r="HK43" s="2"/>
      <c r="HL43" s="2"/>
      <c r="HM43" s="2"/>
      <c r="HN43" s="2"/>
      <c r="HO43" s="15"/>
      <c r="HP43" s="49"/>
      <c r="HQ43" s="49"/>
      <c r="HR43" s="50"/>
      <c r="HS43" s="25"/>
      <c r="HT43" s="25"/>
      <c r="HU43" s="43"/>
      <c r="HV43" s="25"/>
      <c r="HW43" s="52"/>
      <c r="HX43" s="2"/>
      <c r="HY43" s="2"/>
      <c r="HZ43" s="2"/>
      <c r="IA43" s="2"/>
      <c r="IB43" s="53"/>
      <c r="IC43" s="2"/>
      <c r="ID43" s="2"/>
      <c r="IE43" s="2"/>
      <c r="IF43" s="2"/>
      <c r="IG43" s="2"/>
      <c r="IH43" s="2"/>
      <c r="II43" s="15"/>
      <c r="IJ43" s="49"/>
      <c r="IK43" s="49"/>
      <c r="IL43" s="50"/>
      <c r="IM43" s="25"/>
      <c r="IN43" s="25"/>
      <c r="IO43" s="43"/>
      <c r="IP43" s="25"/>
      <c r="IQ43" s="52"/>
      <c r="IR43" s="2"/>
      <c r="IS43" s="2"/>
      <c r="IT43" s="2"/>
      <c r="IU43" s="2"/>
      <c r="IV43" s="53"/>
      <c r="IW43" s="2"/>
      <c r="IX43" s="2"/>
      <c r="IY43" s="2"/>
      <c r="IZ43" s="2"/>
      <c r="JA43" s="2"/>
      <c r="JB43" s="2"/>
    </row>
    <row r="44" spans="1:262" s="3" customFormat="1" ht="13.5" customHeight="1">
      <c r="A44" s="42"/>
      <c r="B44" s="2"/>
      <c r="C44" s="4"/>
      <c r="E44" s="25"/>
      <c r="F44" s="43"/>
      <c r="G44" s="44"/>
      <c r="H44" s="2"/>
      <c r="I44" s="43"/>
      <c r="J44" s="44"/>
      <c r="K44" s="25"/>
      <c r="L44" s="44"/>
      <c r="M44" s="44"/>
      <c r="P44" s="45"/>
      <c r="Q44" s="25"/>
      <c r="R44" s="44"/>
      <c r="S44" s="44"/>
      <c r="U44" s="44"/>
      <c r="V44" s="44"/>
      <c r="W44" s="4"/>
      <c r="Y44" s="25"/>
      <c r="Z44" s="43"/>
      <c r="AA44" s="43"/>
      <c r="AB44" s="2"/>
      <c r="AC44" s="43"/>
      <c r="AD44" s="43"/>
      <c r="AE44" s="25"/>
      <c r="AF44" s="44"/>
      <c r="AG44" s="44"/>
      <c r="AJ44" s="45"/>
      <c r="AK44" s="25"/>
      <c r="AM44" s="44"/>
      <c r="AO44" s="44"/>
      <c r="AP44" s="44"/>
      <c r="AQ44" s="4"/>
      <c r="AS44" s="25"/>
      <c r="AT44" s="43"/>
      <c r="AU44" s="43"/>
      <c r="AV44" s="2"/>
      <c r="AW44" s="43"/>
      <c r="AX44" s="43"/>
      <c r="AY44" s="25"/>
      <c r="AZ44" s="44"/>
      <c r="BA44" s="44"/>
      <c r="BD44" s="45"/>
      <c r="BE44" s="25"/>
      <c r="BF44" s="44"/>
      <c r="BG44" s="44"/>
      <c r="BI44" s="44"/>
      <c r="BJ44" s="44"/>
      <c r="BK44" s="4"/>
      <c r="BM44" s="25"/>
      <c r="BN44" s="43"/>
      <c r="BO44" s="43"/>
      <c r="BP44" s="2"/>
      <c r="BQ44" s="43"/>
      <c r="BR44" s="43"/>
      <c r="BS44" s="25"/>
      <c r="BT44" s="44"/>
      <c r="BU44" s="44"/>
      <c r="BX44" s="45"/>
      <c r="BY44" s="25"/>
      <c r="BZ44" s="44"/>
      <c r="CA44" s="44"/>
      <c r="CC44" s="44"/>
      <c r="CD44" s="44"/>
      <c r="CE44" s="25"/>
      <c r="CG44" s="25"/>
      <c r="CH44" s="43"/>
      <c r="CI44" s="43"/>
      <c r="CJ44" s="2"/>
      <c r="CK44" s="43"/>
      <c r="CL44" s="43"/>
      <c r="CM44" s="25"/>
      <c r="CN44" s="44"/>
      <c r="CO44" s="44"/>
      <c r="CR44" s="45"/>
      <c r="CS44" s="25"/>
      <c r="CT44" s="44"/>
      <c r="CU44" s="44"/>
      <c r="CW44" s="44"/>
      <c r="CX44" s="44"/>
      <c r="CY44" s="4"/>
      <c r="DA44" s="25"/>
      <c r="DB44" s="43"/>
      <c r="DC44" s="43"/>
      <c r="DD44" s="2"/>
      <c r="DE44" s="43"/>
      <c r="DF44" s="43"/>
      <c r="DG44" s="25"/>
      <c r="DH44" s="44"/>
      <c r="DI44" s="44"/>
      <c r="DL44" s="45"/>
      <c r="DM44" s="25"/>
      <c r="DN44" s="44"/>
      <c r="DO44" s="44"/>
      <c r="DQ44" s="44"/>
      <c r="DR44" s="44"/>
      <c r="DS44" s="4"/>
      <c r="DU44" s="25"/>
      <c r="DV44" s="43"/>
      <c r="DW44" s="43"/>
      <c r="DX44" s="2"/>
      <c r="DY44" s="43"/>
      <c r="DZ44" s="43"/>
      <c r="EA44" s="25"/>
      <c r="EC44" s="46"/>
      <c r="EF44" s="45"/>
      <c r="EG44" s="25"/>
      <c r="EH44" s="44"/>
      <c r="EI44" s="44"/>
      <c r="EK44" s="44"/>
      <c r="EL44" s="44"/>
      <c r="EM44" s="4"/>
      <c r="EO44" s="25"/>
      <c r="EP44" s="43"/>
      <c r="EQ44" s="43"/>
      <c r="ER44" s="2"/>
      <c r="ES44" s="43"/>
      <c r="ET44" s="43"/>
      <c r="EU44" s="25"/>
      <c r="EV44" s="44"/>
      <c r="EW44" s="44"/>
      <c r="EZ44" s="45"/>
      <c r="FA44" s="25"/>
      <c r="FB44" s="44"/>
      <c r="FC44" s="44"/>
      <c r="FE44" s="44"/>
      <c r="FF44" s="44"/>
      <c r="FG44" s="4"/>
      <c r="FI44" s="25"/>
      <c r="FJ44" s="43"/>
      <c r="FK44" s="43"/>
      <c r="FL44" s="2"/>
      <c r="FM44" s="43"/>
      <c r="FN44" s="43"/>
      <c r="FO44" s="25"/>
      <c r="FP44" s="44"/>
      <c r="FQ44" s="44"/>
      <c r="FT44" s="45"/>
      <c r="FU44" s="25"/>
      <c r="FV44" s="44"/>
      <c r="FW44" s="44"/>
      <c r="FY44" s="44"/>
      <c r="FZ44" s="44"/>
      <c r="GA44" s="15"/>
      <c r="GB44" s="49"/>
      <c r="GC44" s="49"/>
      <c r="GD44" s="50"/>
      <c r="GE44" s="2"/>
      <c r="GF44" s="51"/>
      <c r="GG44" s="50"/>
      <c r="GH44" s="2"/>
      <c r="GI44" s="52"/>
      <c r="GJ44" s="2"/>
      <c r="GK44" s="2"/>
      <c r="GL44" s="2"/>
      <c r="GM44" s="2"/>
      <c r="GN44" s="53"/>
      <c r="GO44" s="2"/>
      <c r="GP44" s="2"/>
      <c r="GQ44" s="2"/>
      <c r="GR44" s="2"/>
      <c r="GS44" s="2"/>
      <c r="GT44" s="2"/>
      <c r="GU44" s="15"/>
      <c r="GV44" s="49"/>
      <c r="GW44" s="49"/>
      <c r="GX44" s="50"/>
      <c r="GY44" s="2"/>
      <c r="GZ44" s="51"/>
      <c r="HA44" s="50"/>
      <c r="HB44" s="2"/>
      <c r="HC44" s="52"/>
      <c r="HD44" s="2"/>
      <c r="HE44" s="2"/>
      <c r="HF44" s="2"/>
      <c r="HG44" s="2"/>
      <c r="HH44" s="53"/>
      <c r="HI44" s="2"/>
      <c r="HJ44" s="2"/>
      <c r="HK44" s="2"/>
      <c r="HL44" s="2"/>
      <c r="HM44" s="2"/>
      <c r="HN44" s="2"/>
      <c r="HO44" s="15"/>
      <c r="HP44" s="49"/>
      <c r="HQ44" s="49"/>
      <c r="HR44" s="50"/>
      <c r="HS44" s="2"/>
      <c r="HT44" s="51"/>
      <c r="HU44" s="50"/>
      <c r="HV44" s="2"/>
      <c r="HW44" s="52"/>
      <c r="HX44" s="2"/>
      <c r="HY44" s="2"/>
      <c r="HZ44" s="2"/>
      <c r="IA44" s="2"/>
      <c r="IB44" s="53"/>
      <c r="IC44" s="2"/>
      <c r="ID44" s="2"/>
      <c r="IE44" s="2"/>
      <c r="IF44" s="2"/>
      <c r="IG44" s="2"/>
      <c r="IH44" s="2"/>
      <c r="II44" s="15"/>
      <c r="IJ44" s="49"/>
      <c r="IK44" s="49"/>
      <c r="IL44" s="50"/>
      <c r="IM44" s="2"/>
      <c r="IN44" s="51"/>
      <c r="IO44" s="50"/>
      <c r="IP44" s="2"/>
      <c r="IQ44" s="52"/>
      <c r="IR44" s="2"/>
      <c r="IS44" s="2"/>
      <c r="IT44" s="2"/>
      <c r="IU44" s="2"/>
      <c r="IV44" s="53"/>
      <c r="IW44" s="2"/>
      <c r="IX44" s="2"/>
      <c r="IY44" s="2"/>
      <c r="IZ44" s="2"/>
      <c r="JA44" s="2"/>
      <c r="JB44" s="2"/>
    </row>
    <row r="45" spans="1:262" s="3" customFormat="1" ht="13.5" customHeight="1">
      <c r="A45" s="42"/>
      <c r="B45" s="2"/>
      <c r="C45" s="4"/>
      <c r="E45" s="25"/>
      <c r="F45" s="43"/>
      <c r="G45" s="44"/>
      <c r="H45" s="2"/>
      <c r="I45" s="43"/>
      <c r="J45" s="44"/>
      <c r="K45" s="25"/>
      <c r="L45" s="44"/>
      <c r="M45" s="44"/>
      <c r="P45" s="45"/>
      <c r="Q45" s="25"/>
      <c r="R45" s="44"/>
      <c r="S45" s="44"/>
      <c r="U45" s="44"/>
      <c r="V45" s="44"/>
      <c r="W45" s="4"/>
      <c r="Y45" s="25"/>
      <c r="Z45" s="43"/>
      <c r="AA45" s="43"/>
      <c r="AB45" s="2"/>
      <c r="AC45" s="43"/>
      <c r="AD45" s="43"/>
      <c r="AE45" s="25"/>
      <c r="AF45" s="44"/>
      <c r="AG45" s="44"/>
      <c r="AJ45" s="45"/>
      <c r="AK45" s="25"/>
      <c r="AM45" s="44"/>
      <c r="AO45" s="44"/>
      <c r="AP45" s="44"/>
      <c r="AQ45" s="4"/>
      <c r="AS45" s="25"/>
      <c r="AT45" s="43"/>
      <c r="AU45" s="43"/>
      <c r="AV45" s="2"/>
      <c r="AW45" s="43"/>
      <c r="AX45" s="43"/>
      <c r="AY45" s="25"/>
      <c r="AZ45" s="44"/>
      <c r="BA45" s="44"/>
      <c r="BD45" s="45"/>
      <c r="BE45" s="25"/>
      <c r="BF45" s="44"/>
      <c r="BG45" s="44"/>
      <c r="BI45" s="44"/>
      <c r="BJ45" s="44"/>
      <c r="BK45" s="4"/>
      <c r="BM45" s="25"/>
      <c r="BN45" s="43"/>
      <c r="BO45" s="43"/>
      <c r="BP45" s="2"/>
      <c r="BQ45" s="43"/>
      <c r="BR45" s="43"/>
      <c r="BS45" s="25"/>
      <c r="BT45" s="44"/>
      <c r="BU45" s="44"/>
      <c r="BX45" s="45"/>
      <c r="BY45" s="25"/>
      <c r="BZ45" s="44"/>
      <c r="CA45" s="44"/>
      <c r="CC45" s="44"/>
      <c r="CD45" s="44"/>
      <c r="CE45" s="25"/>
      <c r="CG45" s="25"/>
      <c r="CH45" s="43"/>
      <c r="CI45" s="43"/>
      <c r="CJ45" s="2"/>
      <c r="CK45" s="43"/>
      <c r="CL45" s="43"/>
      <c r="CM45" s="25"/>
      <c r="CN45" s="44"/>
      <c r="CO45" s="44"/>
      <c r="CR45" s="45"/>
      <c r="CS45" s="25"/>
      <c r="CT45" s="44"/>
      <c r="CU45" s="44"/>
      <c r="CW45" s="44"/>
      <c r="CX45" s="44"/>
      <c r="CY45" s="4"/>
      <c r="DA45" s="25"/>
      <c r="DB45" s="43"/>
      <c r="DC45" s="43"/>
      <c r="DD45" s="2"/>
      <c r="DE45" s="43"/>
      <c r="DF45" s="43"/>
      <c r="DG45" s="25"/>
      <c r="DH45" s="44"/>
      <c r="DI45" s="44"/>
      <c r="DL45" s="45"/>
      <c r="DM45" s="25"/>
      <c r="DN45" s="44"/>
      <c r="DO45" s="44"/>
      <c r="DQ45" s="44"/>
      <c r="DR45" s="44"/>
      <c r="DS45" s="4"/>
      <c r="DU45" s="25"/>
      <c r="DV45" s="43"/>
      <c r="DW45" s="43"/>
      <c r="DX45" s="2"/>
      <c r="DY45" s="43"/>
      <c r="DZ45" s="43"/>
      <c r="EA45" s="25"/>
      <c r="EC45" s="46"/>
      <c r="EF45" s="45"/>
      <c r="EG45" s="25"/>
      <c r="EH45" s="44"/>
      <c r="EI45" s="44"/>
      <c r="EK45" s="44"/>
      <c r="EL45" s="44"/>
      <c r="EM45" s="4"/>
      <c r="EO45" s="25"/>
      <c r="EP45" s="43"/>
      <c r="EQ45" s="43"/>
      <c r="ER45" s="2"/>
      <c r="ES45" s="43"/>
      <c r="ET45" s="43"/>
      <c r="EU45" s="25"/>
      <c r="EV45" s="44"/>
      <c r="EW45" s="44"/>
      <c r="EZ45" s="45"/>
      <c r="FA45" s="25"/>
      <c r="FB45" s="44"/>
      <c r="FC45" s="44"/>
      <c r="FE45" s="44"/>
      <c r="FF45" s="44"/>
      <c r="FG45" s="4"/>
      <c r="FI45" s="25"/>
      <c r="FJ45" s="43"/>
      <c r="FK45" s="43"/>
      <c r="FL45" s="2"/>
      <c r="FM45" s="43"/>
      <c r="FN45" s="43"/>
      <c r="FO45" s="25"/>
      <c r="FP45" s="44"/>
      <c r="FQ45" s="44"/>
      <c r="FT45" s="45"/>
      <c r="FU45" s="25"/>
      <c r="FV45" s="44"/>
      <c r="FW45" s="44"/>
      <c r="FY45" s="44"/>
      <c r="FZ45" s="44"/>
      <c r="GA45" s="15"/>
      <c r="GB45" s="49"/>
      <c r="GC45" s="49"/>
      <c r="GD45" s="50"/>
      <c r="GE45" s="2"/>
      <c r="GF45" s="51"/>
      <c r="GG45" s="50"/>
      <c r="GH45" s="2"/>
      <c r="GI45" s="52"/>
      <c r="GJ45" s="2"/>
      <c r="GK45" s="2"/>
      <c r="GL45" s="2"/>
      <c r="GM45" s="2"/>
      <c r="GN45" s="53"/>
      <c r="GO45" s="2"/>
      <c r="GP45" s="2"/>
      <c r="GQ45" s="2"/>
      <c r="GR45" s="2"/>
      <c r="GS45" s="2"/>
      <c r="GT45" s="2"/>
      <c r="GU45" s="15"/>
      <c r="GV45" s="49"/>
      <c r="GW45" s="49"/>
      <c r="GX45" s="50"/>
      <c r="GY45" s="2"/>
      <c r="GZ45" s="51"/>
      <c r="HA45" s="50"/>
      <c r="HB45" s="2"/>
      <c r="HC45" s="52"/>
      <c r="HD45" s="2"/>
      <c r="HE45" s="2"/>
      <c r="HF45" s="2"/>
      <c r="HG45" s="2"/>
      <c r="HH45" s="53"/>
      <c r="HI45" s="2"/>
      <c r="HJ45" s="2"/>
      <c r="HK45" s="2"/>
      <c r="HL45" s="2"/>
      <c r="HM45" s="2"/>
      <c r="HN45" s="2"/>
      <c r="HO45" s="15"/>
      <c r="HP45" s="49"/>
      <c r="HQ45" s="49"/>
      <c r="HR45" s="50"/>
      <c r="HS45" s="2"/>
      <c r="HT45" s="51"/>
      <c r="HU45" s="50"/>
      <c r="HV45" s="2"/>
      <c r="HW45" s="52"/>
      <c r="HX45" s="2"/>
      <c r="HY45" s="2"/>
      <c r="HZ45" s="2"/>
      <c r="IA45" s="2"/>
      <c r="IB45" s="53"/>
      <c r="IC45" s="2"/>
      <c r="ID45" s="2"/>
      <c r="IE45" s="2"/>
      <c r="IF45" s="2"/>
      <c r="IG45" s="2"/>
      <c r="IH45" s="2"/>
      <c r="II45" s="15"/>
      <c r="IJ45" s="49"/>
      <c r="IK45" s="49"/>
      <c r="IL45" s="50"/>
      <c r="IM45" s="2"/>
      <c r="IN45" s="51"/>
      <c r="IO45" s="50"/>
      <c r="IP45" s="2"/>
      <c r="IQ45" s="52"/>
      <c r="IR45" s="2"/>
      <c r="IS45" s="2"/>
      <c r="IT45" s="2"/>
      <c r="IU45" s="2"/>
      <c r="IV45" s="53"/>
      <c r="IW45" s="2"/>
      <c r="IX45" s="2"/>
      <c r="IY45" s="2"/>
      <c r="IZ45" s="2"/>
      <c r="JA45" s="2"/>
      <c r="JB45" s="2"/>
    </row>
    <row r="46" spans="1:262" s="3" customFormat="1" ht="13.5" customHeight="1">
      <c r="A46" s="42"/>
      <c r="B46" s="2"/>
      <c r="C46" s="4"/>
      <c r="E46" s="25"/>
      <c r="F46" s="43"/>
      <c r="G46" s="44"/>
      <c r="H46" s="2"/>
      <c r="I46" s="43"/>
      <c r="J46" s="44"/>
      <c r="K46" s="25"/>
      <c r="L46" s="44"/>
      <c r="M46" s="44"/>
      <c r="P46" s="45"/>
      <c r="Q46" s="25"/>
      <c r="R46" s="44"/>
      <c r="S46" s="44"/>
      <c r="U46" s="44"/>
      <c r="V46" s="44"/>
      <c r="W46" s="4"/>
      <c r="Y46" s="25"/>
      <c r="Z46" s="43"/>
      <c r="AA46" s="43"/>
      <c r="AB46" s="2"/>
      <c r="AC46" s="43"/>
      <c r="AD46" s="43"/>
      <c r="AE46" s="25"/>
      <c r="AF46" s="44"/>
      <c r="AG46" s="44"/>
      <c r="AJ46" s="45"/>
      <c r="AK46" s="25"/>
      <c r="AM46" s="44"/>
      <c r="AO46" s="44"/>
      <c r="AP46" s="44"/>
      <c r="AQ46" s="4"/>
      <c r="AS46" s="25"/>
      <c r="AT46" s="43"/>
      <c r="AU46" s="43"/>
      <c r="AV46" s="2"/>
      <c r="AW46" s="43"/>
      <c r="AX46" s="43"/>
      <c r="AY46" s="25"/>
      <c r="AZ46" s="44"/>
      <c r="BA46" s="44"/>
      <c r="BD46" s="45"/>
      <c r="BE46" s="25"/>
      <c r="BF46" s="44"/>
      <c r="BG46" s="44"/>
      <c r="BI46" s="44"/>
      <c r="BJ46" s="44"/>
      <c r="BK46" s="4"/>
      <c r="BM46" s="25"/>
      <c r="BN46" s="43"/>
      <c r="BO46" s="43"/>
      <c r="BP46" s="2"/>
      <c r="BQ46" s="43"/>
      <c r="BR46" s="43"/>
      <c r="BS46" s="25"/>
      <c r="BT46" s="44"/>
      <c r="BU46" s="44"/>
      <c r="BX46" s="45"/>
      <c r="BY46" s="25"/>
      <c r="BZ46" s="44"/>
      <c r="CA46" s="44"/>
      <c r="CC46" s="44"/>
      <c r="CD46" s="44"/>
      <c r="CE46" s="25"/>
      <c r="CG46" s="25"/>
      <c r="CH46" s="43"/>
      <c r="CI46" s="43"/>
      <c r="CJ46" s="2"/>
      <c r="CK46" s="43"/>
      <c r="CL46" s="43"/>
      <c r="CM46" s="25"/>
      <c r="CN46" s="44"/>
      <c r="CO46" s="44"/>
      <c r="CR46" s="45"/>
      <c r="CS46" s="25"/>
      <c r="CT46" s="44"/>
      <c r="CU46" s="44"/>
      <c r="CW46" s="44"/>
      <c r="CX46" s="44"/>
      <c r="CY46" s="4"/>
      <c r="DA46" s="25"/>
      <c r="DB46" s="43"/>
      <c r="DC46" s="43"/>
      <c r="DD46" s="2"/>
      <c r="DE46" s="43"/>
      <c r="DF46" s="43"/>
      <c r="DG46" s="25"/>
      <c r="DH46" s="44"/>
      <c r="DI46" s="44"/>
      <c r="DL46" s="45"/>
      <c r="DM46" s="25"/>
      <c r="DN46" s="44"/>
      <c r="DO46" s="44"/>
      <c r="DQ46" s="44"/>
      <c r="DR46" s="44"/>
      <c r="DS46" s="4"/>
      <c r="DU46" s="25"/>
      <c r="DV46" s="43"/>
      <c r="DW46" s="43"/>
      <c r="DX46" s="2"/>
      <c r="DY46" s="43"/>
      <c r="DZ46" s="43"/>
      <c r="EA46" s="25"/>
      <c r="EC46" s="46"/>
      <c r="EF46" s="45"/>
      <c r="EG46" s="25"/>
      <c r="EH46" s="44"/>
      <c r="EI46" s="44"/>
      <c r="EK46" s="44"/>
      <c r="EL46" s="44"/>
      <c r="EM46" s="4"/>
      <c r="EO46" s="25"/>
      <c r="EP46" s="43"/>
      <c r="EQ46" s="43"/>
      <c r="ER46" s="2"/>
      <c r="ES46" s="43"/>
      <c r="ET46" s="43"/>
      <c r="EU46" s="25"/>
      <c r="EV46" s="44"/>
      <c r="EW46" s="44"/>
      <c r="EZ46" s="45"/>
      <c r="FA46" s="25"/>
      <c r="FB46" s="44"/>
      <c r="FC46" s="44"/>
      <c r="FE46" s="44"/>
      <c r="FF46" s="44"/>
      <c r="FG46" s="4"/>
      <c r="FI46" s="25"/>
      <c r="FJ46" s="43"/>
      <c r="FK46" s="43"/>
      <c r="FL46" s="2"/>
      <c r="FM46" s="43"/>
      <c r="FN46" s="43"/>
      <c r="FO46" s="25"/>
      <c r="FP46" s="44"/>
      <c r="FQ46" s="44"/>
      <c r="FT46" s="45"/>
      <c r="FU46" s="25"/>
      <c r="FV46" s="44"/>
      <c r="FW46" s="44"/>
      <c r="FY46" s="44"/>
      <c r="FZ46" s="44"/>
      <c r="GA46" s="15"/>
      <c r="GB46" s="49"/>
      <c r="GC46" s="49"/>
      <c r="GD46" s="50"/>
      <c r="GE46" s="2"/>
      <c r="GF46" s="51"/>
      <c r="GG46" s="50"/>
      <c r="GH46" s="2"/>
      <c r="GI46" s="52"/>
      <c r="GJ46" s="2"/>
      <c r="GK46" s="2"/>
      <c r="GL46" s="2"/>
      <c r="GM46" s="2"/>
      <c r="GN46" s="53"/>
      <c r="GO46" s="2"/>
      <c r="GP46" s="2"/>
      <c r="GQ46" s="2"/>
      <c r="GR46" s="2"/>
      <c r="GS46" s="2"/>
      <c r="GT46" s="2"/>
      <c r="GU46" s="15"/>
      <c r="GV46" s="49"/>
      <c r="GW46" s="49"/>
      <c r="GX46" s="50"/>
      <c r="GY46" s="2"/>
      <c r="GZ46" s="51"/>
      <c r="HA46" s="50"/>
      <c r="HB46" s="2"/>
      <c r="HC46" s="52"/>
      <c r="HD46" s="2"/>
      <c r="HE46" s="2"/>
      <c r="HF46" s="2"/>
      <c r="HG46" s="2"/>
      <c r="HH46" s="53"/>
      <c r="HI46" s="2"/>
      <c r="HJ46" s="2"/>
      <c r="HK46" s="2"/>
      <c r="HL46" s="2"/>
      <c r="HM46" s="2"/>
      <c r="HN46" s="2"/>
      <c r="HO46" s="15"/>
      <c r="HP46" s="49"/>
      <c r="HQ46" s="49"/>
      <c r="HR46" s="50"/>
      <c r="HS46" s="2"/>
      <c r="HT46" s="51"/>
      <c r="HU46" s="50"/>
      <c r="HV46" s="2"/>
      <c r="HW46" s="52"/>
      <c r="HX46" s="2"/>
      <c r="HY46" s="2"/>
      <c r="HZ46" s="2"/>
      <c r="IA46" s="2"/>
      <c r="IB46" s="53"/>
      <c r="IC46" s="2"/>
      <c r="ID46" s="2"/>
      <c r="IE46" s="2"/>
      <c r="IF46" s="2"/>
      <c r="IG46" s="2"/>
      <c r="IH46" s="2"/>
      <c r="II46" s="15"/>
      <c r="IJ46" s="49"/>
      <c r="IK46" s="49"/>
      <c r="IL46" s="50"/>
      <c r="IM46" s="2"/>
      <c r="IN46" s="51"/>
      <c r="IO46" s="50"/>
      <c r="IP46" s="2"/>
      <c r="IQ46" s="52"/>
      <c r="IR46" s="2"/>
      <c r="IS46" s="2"/>
      <c r="IT46" s="2"/>
      <c r="IU46" s="2"/>
      <c r="IV46" s="53"/>
      <c r="IW46" s="2"/>
      <c r="IX46" s="2"/>
      <c r="IY46" s="2"/>
      <c r="IZ46" s="2"/>
      <c r="JA46" s="2"/>
      <c r="JB46" s="2"/>
    </row>
    <row r="47" spans="1:262" s="3" customFormat="1" ht="13.5" customHeight="1">
      <c r="A47" s="42"/>
      <c r="B47" s="2"/>
      <c r="C47" s="4"/>
      <c r="E47" s="25"/>
      <c r="F47" s="43"/>
      <c r="G47" s="44"/>
      <c r="H47" s="2"/>
      <c r="I47" s="43"/>
      <c r="J47" s="44"/>
      <c r="K47" s="25"/>
      <c r="L47" s="44"/>
      <c r="M47" s="44"/>
      <c r="P47" s="45"/>
      <c r="Q47" s="25"/>
      <c r="R47" s="44"/>
      <c r="S47" s="44"/>
      <c r="U47" s="44"/>
      <c r="V47" s="44"/>
      <c r="W47" s="4"/>
      <c r="Y47" s="25"/>
      <c r="Z47" s="43"/>
      <c r="AA47" s="43"/>
      <c r="AB47" s="2"/>
      <c r="AC47" s="43"/>
      <c r="AD47" s="43"/>
      <c r="AE47" s="25"/>
      <c r="AF47" s="44"/>
      <c r="AG47" s="44"/>
      <c r="AJ47" s="45"/>
      <c r="AK47" s="25"/>
      <c r="AM47" s="44"/>
      <c r="AO47" s="44"/>
      <c r="AP47" s="44"/>
      <c r="AQ47" s="4"/>
      <c r="AS47" s="25"/>
      <c r="AT47" s="43"/>
      <c r="AU47" s="43"/>
      <c r="AV47" s="2"/>
      <c r="AW47" s="43"/>
      <c r="AX47" s="43"/>
      <c r="AY47" s="25"/>
      <c r="AZ47" s="44"/>
      <c r="BA47" s="44"/>
      <c r="BD47" s="45"/>
      <c r="BE47" s="25"/>
      <c r="BF47" s="44"/>
      <c r="BG47" s="44"/>
      <c r="BI47" s="44"/>
      <c r="BJ47" s="44"/>
      <c r="BK47" s="4"/>
      <c r="BM47" s="25"/>
      <c r="BN47" s="43"/>
      <c r="BO47" s="43"/>
      <c r="BP47" s="2"/>
      <c r="BQ47" s="43"/>
      <c r="BR47" s="43"/>
      <c r="BS47" s="25"/>
      <c r="BT47" s="44"/>
      <c r="BU47" s="44"/>
      <c r="BX47" s="45"/>
      <c r="BY47" s="25"/>
      <c r="BZ47" s="44"/>
      <c r="CA47" s="44"/>
      <c r="CC47" s="44"/>
      <c r="CD47" s="44"/>
      <c r="CE47" s="25"/>
      <c r="CG47" s="25"/>
      <c r="CH47" s="43"/>
      <c r="CI47" s="43"/>
      <c r="CJ47" s="2"/>
      <c r="CK47" s="43"/>
      <c r="CL47" s="43"/>
      <c r="CM47" s="25"/>
      <c r="CN47" s="44"/>
      <c r="CO47" s="44"/>
      <c r="CR47" s="45"/>
      <c r="CS47" s="25"/>
      <c r="CT47" s="44"/>
      <c r="CU47" s="44"/>
      <c r="CW47" s="44"/>
      <c r="CX47" s="44"/>
      <c r="CY47" s="4"/>
      <c r="DA47" s="25"/>
      <c r="DB47" s="43"/>
      <c r="DC47" s="43"/>
      <c r="DD47" s="2"/>
      <c r="DE47" s="43"/>
      <c r="DF47" s="43"/>
      <c r="DG47" s="25"/>
      <c r="DH47" s="44"/>
      <c r="DI47" s="44"/>
      <c r="DL47" s="45"/>
      <c r="DM47" s="25"/>
      <c r="DN47" s="44"/>
      <c r="DO47" s="44"/>
      <c r="DQ47" s="44"/>
      <c r="DR47" s="44"/>
      <c r="DS47" s="4"/>
      <c r="DU47" s="25"/>
      <c r="DV47" s="43"/>
      <c r="DW47" s="43"/>
      <c r="DX47" s="2"/>
      <c r="DY47" s="43"/>
      <c r="DZ47" s="43"/>
      <c r="EA47" s="25"/>
      <c r="EC47" s="46"/>
      <c r="EF47" s="45"/>
      <c r="EG47" s="25"/>
      <c r="EH47" s="44"/>
      <c r="EI47" s="44"/>
      <c r="EK47" s="44"/>
      <c r="EL47" s="44"/>
      <c r="EM47" s="4"/>
      <c r="EO47" s="25"/>
      <c r="EP47" s="43"/>
      <c r="EQ47" s="43"/>
      <c r="ER47" s="2"/>
      <c r="ES47" s="43"/>
      <c r="ET47" s="43"/>
      <c r="EU47" s="25"/>
      <c r="EV47" s="44"/>
      <c r="EW47" s="44"/>
      <c r="EZ47" s="45"/>
      <c r="FA47" s="25"/>
      <c r="FB47" s="44"/>
      <c r="FC47" s="44"/>
      <c r="FE47" s="44"/>
      <c r="FF47" s="44"/>
      <c r="FG47" s="4"/>
      <c r="FI47" s="25"/>
      <c r="FJ47" s="43"/>
      <c r="FK47" s="43"/>
      <c r="FL47" s="2"/>
      <c r="FM47" s="43"/>
      <c r="FN47" s="43"/>
      <c r="FO47" s="25"/>
      <c r="FP47" s="44"/>
      <c r="FQ47" s="44"/>
      <c r="FT47" s="45"/>
      <c r="FU47" s="25"/>
      <c r="FV47" s="44"/>
      <c r="FW47" s="44"/>
      <c r="FY47" s="44"/>
      <c r="FZ47" s="44"/>
      <c r="GA47" s="15"/>
      <c r="GB47" s="49"/>
      <c r="GC47" s="49"/>
      <c r="GD47" s="50"/>
      <c r="GE47" s="2"/>
      <c r="GF47" s="51"/>
      <c r="GG47" s="50"/>
      <c r="GH47" s="2"/>
      <c r="GI47" s="52"/>
      <c r="GJ47" s="2"/>
      <c r="GK47" s="2"/>
      <c r="GL47" s="2"/>
      <c r="GM47" s="2"/>
      <c r="GN47" s="53"/>
      <c r="GO47" s="2"/>
      <c r="GP47" s="2"/>
      <c r="GQ47" s="2"/>
      <c r="GR47" s="2"/>
      <c r="GS47" s="2"/>
      <c r="GT47" s="2"/>
      <c r="GU47" s="15"/>
      <c r="GV47" s="49"/>
      <c r="GW47" s="49"/>
      <c r="GX47" s="50"/>
      <c r="GY47" s="2"/>
      <c r="GZ47" s="51"/>
      <c r="HA47" s="50"/>
      <c r="HB47" s="2"/>
      <c r="HC47" s="52"/>
      <c r="HD47" s="2"/>
      <c r="HE47" s="2"/>
      <c r="HF47" s="2"/>
      <c r="HG47" s="2"/>
      <c r="HH47" s="53"/>
      <c r="HI47" s="2"/>
      <c r="HJ47" s="2"/>
      <c r="HK47" s="2"/>
      <c r="HL47" s="2"/>
      <c r="HM47" s="2"/>
      <c r="HN47" s="2"/>
      <c r="HO47" s="15"/>
      <c r="HP47" s="49"/>
      <c r="HQ47" s="49"/>
      <c r="HR47" s="50"/>
      <c r="HS47" s="2"/>
      <c r="HT47" s="51"/>
      <c r="HU47" s="50"/>
      <c r="HV47" s="2"/>
      <c r="HW47" s="52"/>
      <c r="HX47" s="2"/>
      <c r="HY47" s="2"/>
      <c r="HZ47" s="2"/>
      <c r="IA47" s="2"/>
      <c r="IB47" s="53"/>
      <c r="IC47" s="2"/>
      <c r="ID47" s="2"/>
      <c r="IE47" s="2"/>
      <c r="IF47" s="2"/>
      <c r="IG47" s="2"/>
      <c r="IH47" s="2"/>
      <c r="II47" s="15"/>
      <c r="IJ47" s="49"/>
      <c r="IK47" s="49"/>
      <c r="IL47" s="50"/>
      <c r="IM47" s="2"/>
      <c r="IN47" s="51"/>
      <c r="IO47" s="50"/>
      <c r="IP47" s="2"/>
      <c r="IQ47" s="52"/>
      <c r="IR47" s="2"/>
      <c r="IS47" s="2"/>
      <c r="IT47" s="2"/>
      <c r="IU47" s="2"/>
      <c r="IV47" s="53"/>
      <c r="IW47" s="2"/>
      <c r="IX47" s="2"/>
      <c r="IY47" s="2"/>
      <c r="IZ47" s="2"/>
      <c r="JA47" s="2"/>
      <c r="JB47" s="2"/>
    </row>
    <row r="48" spans="1:262" s="3" customFormat="1" ht="13.5" customHeight="1">
      <c r="A48" s="42"/>
      <c r="B48" s="2"/>
      <c r="C48" s="4"/>
      <c r="E48" s="25"/>
      <c r="F48" s="43"/>
      <c r="G48" s="44"/>
      <c r="H48" s="2"/>
      <c r="I48" s="43"/>
      <c r="J48" s="44"/>
      <c r="K48" s="25"/>
      <c r="L48" s="44"/>
      <c r="M48" s="44"/>
      <c r="P48" s="45"/>
      <c r="Q48" s="25"/>
      <c r="R48" s="44"/>
      <c r="S48" s="44"/>
      <c r="U48" s="44"/>
      <c r="V48" s="44"/>
      <c r="W48" s="4"/>
      <c r="Y48" s="25"/>
      <c r="Z48" s="43"/>
      <c r="AA48" s="43"/>
      <c r="AB48" s="2"/>
      <c r="AC48" s="43"/>
      <c r="AD48" s="43"/>
      <c r="AE48" s="25"/>
      <c r="AF48" s="44"/>
      <c r="AG48" s="44"/>
      <c r="AJ48" s="45"/>
      <c r="AK48" s="25"/>
      <c r="AM48" s="44"/>
      <c r="AO48" s="44"/>
      <c r="AP48" s="44"/>
      <c r="AQ48" s="4"/>
      <c r="AS48" s="25"/>
      <c r="AT48" s="43"/>
      <c r="AU48" s="43"/>
      <c r="AV48" s="2"/>
      <c r="AW48" s="43"/>
      <c r="AX48" s="43"/>
      <c r="AY48" s="25"/>
      <c r="AZ48" s="44"/>
      <c r="BA48" s="44"/>
      <c r="BD48" s="45"/>
      <c r="BE48" s="25"/>
      <c r="BF48" s="44"/>
      <c r="BG48" s="44"/>
      <c r="BI48" s="44"/>
      <c r="BJ48" s="44"/>
      <c r="BK48" s="4"/>
      <c r="BM48" s="25"/>
      <c r="BN48" s="43"/>
      <c r="BO48" s="43"/>
      <c r="BP48" s="2"/>
      <c r="BQ48" s="43"/>
      <c r="BR48" s="43"/>
      <c r="BS48" s="25"/>
      <c r="BT48" s="44"/>
      <c r="BU48" s="44"/>
      <c r="BX48" s="45"/>
      <c r="BY48" s="25"/>
      <c r="BZ48" s="44"/>
      <c r="CA48" s="44"/>
      <c r="CC48" s="44"/>
      <c r="CD48" s="44"/>
      <c r="CE48" s="25"/>
      <c r="CG48" s="25"/>
      <c r="CH48" s="43"/>
      <c r="CI48" s="43"/>
      <c r="CJ48" s="2"/>
      <c r="CK48" s="43"/>
      <c r="CL48" s="43"/>
      <c r="CM48" s="25"/>
      <c r="CN48" s="44"/>
      <c r="CO48" s="44"/>
      <c r="CR48" s="45"/>
      <c r="CS48" s="25"/>
      <c r="CT48" s="44"/>
      <c r="CU48" s="44"/>
      <c r="CW48" s="44"/>
      <c r="CX48" s="44"/>
      <c r="CY48" s="4"/>
      <c r="DA48" s="25"/>
      <c r="DB48" s="43"/>
      <c r="DC48" s="43"/>
      <c r="DD48" s="2"/>
      <c r="DE48" s="43"/>
      <c r="DF48" s="43"/>
      <c r="DG48" s="25"/>
      <c r="DH48" s="44"/>
      <c r="DI48" s="44"/>
      <c r="DL48" s="45"/>
      <c r="DM48" s="25"/>
      <c r="DN48" s="44"/>
      <c r="DO48" s="44"/>
      <c r="DQ48" s="44"/>
      <c r="DR48" s="44"/>
      <c r="DS48" s="4"/>
      <c r="DU48" s="25"/>
      <c r="DV48" s="43"/>
      <c r="DW48" s="43"/>
      <c r="DX48" s="2"/>
      <c r="DY48" s="43"/>
      <c r="DZ48" s="43"/>
      <c r="EA48" s="25"/>
      <c r="EC48" s="46"/>
      <c r="EF48" s="45"/>
      <c r="EG48" s="25"/>
      <c r="EH48" s="44"/>
      <c r="EI48" s="44"/>
      <c r="EK48" s="44"/>
      <c r="EL48" s="44"/>
      <c r="EM48" s="4"/>
      <c r="EO48" s="25"/>
      <c r="EP48" s="43"/>
      <c r="EQ48" s="43"/>
      <c r="ER48" s="2"/>
      <c r="ES48" s="43"/>
      <c r="ET48" s="43"/>
      <c r="EU48" s="25"/>
      <c r="EV48" s="44"/>
      <c r="EW48" s="44"/>
      <c r="EZ48" s="45"/>
      <c r="FA48" s="25"/>
      <c r="FB48" s="44"/>
      <c r="FC48" s="44"/>
      <c r="FE48" s="44"/>
      <c r="FF48" s="44"/>
      <c r="FG48" s="4"/>
      <c r="FI48" s="25"/>
      <c r="FJ48" s="43"/>
      <c r="FK48" s="43"/>
      <c r="FL48" s="2"/>
      <c r="FM48" s="43"/>
      <c r="FN48" s="43"/>
      <c r="FO48" s="25"/>
      <c r="FP48" s="44"/>
      <c r="FQ48" s="44"/>
      <c r="FT48" s="45"/>
      <c r="FU48" s="25"/>
      <c r="FV48" s="44"/>
      <c r="FW48" s="44"/>
      <c r="FY48" s="44"/>
      <c r="FZ48" s="44"/>
      <c r="GA48" s="15"/>
      <c r="GB48" s="49"/>
      <c r="GC48" s="49"/>
      <c r="GD48" s="50"/>
      <c r="GE48" s="2"/>
      <c r="GF48" s="51"/>
      <c r="GG48" s="50"/>
      <c r="GH48" s="2"/>
      <c r="GI48" s="52"/>
      <c r="GJ48" s="2"/>
      <c r="GK48" s="2"/>
      <c r="GL48" s="2"/>
      <c r="GM48" s="2"/>
      <c r="GN48" s="53"/>
      <c r="GO48" s="2"/>
      <c r="GP48" s="2"/>
      <c r="GQ48" s="2"/>
      <c r="GR48" s="2"/>
      <c r="GS48" s="2"/>
      <c r="GT48" s="2"/>
      <c r="GU48" s="15"/>
      <c r="GV48" s="49"/>
      <c r="GW48" s="49"/>
      <c r="GX48" s="50"/>
      <c r="GY48" s="2"/>
      <c r="GZ48" s="51"/>
      <c r="HA48" s="50"/>
      <c r="HB48" s="2"/>
      <c r="HC48" s="52"/>
      <c r="HD48" s="2"/>
      <c r="HE48" s="2"/>
      <c r="HF48" s="2"/>
      <c r="HG48" s="2"/>
      <c r="HH48" s="53"/>
      <c r="HI48" s="2"/>
      <c r="HJ48" s="2"/>
      <c r="HK48" s="2"/>
      <c r="HL48" s="2"/>
      <c r="HM48" s="2"/>
      <c r="HN48" s="2"/>
      <c r="HO48" s="15"/>
      <c r="HP48" s="49"/>
      <c r="HQ48" s="49"/>
      <c r="HR48" s="50"/>
      <c r="HS48" s="2"/>
      <c r="HT48" s="51"/>
      <c r="HU48" s="50"/>
      <c r="HV48" s="2"/>
      <c r="HW48" s="52"/>
      <c r="HX48" s="2"/>
      <c r="HY48" s="2"/>
      <c r="HZ48" s="2"/>
      <c r="IA48" s="2"/>
      <c r="IB48" s="53"/>
      <c r="IC48" s="2"/>
      <c r="ID48" s="2"/>
      <c r="IE48" s="2"/>
      <c r="IF48" s="2"/>
      <c r="IG48" s="2"/>
      <c r="IH48" s="2"/>
      <c r="II48" s="15"/>
      <c r="IJ48" s="49"/>
      <c r="IK48" s="49"/>
      <c r="IL48" s="50"/>
      <c r="IM48" s="2"/>
      <c r="IN48" s="51"/>
      <c r="IO48" s="50"/>
      <c r="IP48" s="2"/>
      <c r="IQ48" s="52"/>
      <c r="IR48" s="2"/>
      <c r="IS48" s="2"/>
      <c r="IT48" s="2"/>
      <c r="IU48" s="2"/>
      <c r="IV48" s="53"/>
      <c r="IW48" s="2"/>
      <c r="IX48" s="2"/>
      <c r="IY48" s="2"/>
      <c r="IZ48" s="2"/>
      <c r="JA48" s="2"/>
      <c r="JB48" s="2"/>
    </row>
    <row r="49" spans="1:262" s="3" customFormat="1" ht="13.5" customHeight="1">
      <c r="A49" s="42"/>
      <c r="B49" s="2"/>
      <c r="C49" s="4"/>
      <c r="E49" s="25"/>
      <c r="F49" s="43"/>
      <c r="G49" s="44"/>
      <c r="H49" s="2"/>
      <c r="I49" s="43"/>
      <c r="J49" s="44"/>
      <c r="K49" s="25"/>
      <c r="L49" s="44"/>
      <c r="M49" s="44"/>
      <c r="P49" s="45"/>
      <c r="Q49" s="25"/>
      <c r="R49" s="44"/>
      <c r="S49" s="44"/>
      <c r="U49" s="44"/>
      <c r="V49" s="44"/>
      <c r="W49" s="4"/>
      <c r="Y49" s="25"/>
      <c r="Z49" s="43"/>
      <c r="AA49" s="43"/>
      <c r="AB49" s="2"/>
      <c r="AC49" s="43"/>
      <c r="AD49" s="43"/>
      <c r="AE49" s="25"/>
      <c r="AF49" s="44"/>
      <c r="AG49" s="44"/>
      <c r="AJ49" s="45"/>
      <c r="AK49" s="25"/>
      <c r="AM49" s="44"/>
      <c r="AO49" s="44"/>
      <c r="AP49" s="44"/>
      <c r="AQ49" s="4"/>
      <c r="AS49" s="25"/>
      <c r="AT49" s="43"/>
      <c r="AU49" s="43"/>
      <c r="AV49" s="2"/>
      <c r="AW49" s="43"/>
      <c r="AX49" s="43"/>
      <c r="AY49" s="25"/>
      <c r="AZ49" s="44"/>
      <c r="BA49" s="44"/>
      <c r="BD49" s="45"/>
      <c r="BE49" s="25"/>
      <c r="BF49" s="44"/>
      <c r="BG49" s="44"/>
      <c r="BI49" s="44"/>
      <c r="BJ49" s="44"/>
      <c r="BK49" s="4"/>
      <c r="BM49" s="25"/>
      <c r="BN49" s="43"/>
      <c r="BO49" s="43"/>
      <c r="BP49" s="2"/>
      <c r="BQ49" s="43"/>
      <c r="BR49" s="43"/>
      <c r="BS49" s="25"/>
      <c r="BT49" s="44"/>
      <c r="BU49" s="44"/>
      <c r="BX49" s="45"/>
      <c r="BY49" s="25"/>
      <c r="BZ49" s="44"/>
      <c r="CA49" s="44"/>
      <c r="CC49" s="44"/>
      <c r="CD49" s="44"/>
      <c r="CE49" s="25"/>
      <c r="CG49" s="25"/>
      <c r="CH49" s="43"/>
      <c r="CI49" s="43"/>
      <c r="CJ49" s="2"/>
      <c r="CK49" s="43"/>
      <c r="CL49" s="43"/>
      <c r="CM49" s="25"/>
      <c r="CN49" s="44"/>
      <c r="CO49" s="44"/>
      <c r="CR49" s="45"/>
      <c r="CS49" s="25"/>
      <c r="CT49" s="44"/>
      <c r="CU49" s="44"/>
      <c r="CW49" s="44"/>
      <c r="CX49" s="44"/>
      <c r="CY49" s="4"/>
      <c r="DA49" s="25"/>
      <c r="DB49" s="43"/>
      <c r="DC49" s="43"/>
      <c r="DD49" s="2"/>
      <c r="DE49" s="43"/>
      <c r="DF49" s="43"/>
      <c r="DG49" s="25"/>
      <c r="DH49" s="44"/>
      <c r="DI49" s="44"/>
      <c r="DL49" s="45"/>
      <c r="DM49" s="25"/>
      <c r="DN49" s="44"/>
      <c r="DO49" s="44"/>
      <c r="DQ49" s="44"/>
      <c r="DR49" s="44"/>
      <c r="DS49" s="4"/>
      <c r="DU49" s="25"/>
      <c r="DV49" s="43"/>
      <c r="DW49" s="43"/>
      <c r="DX49" s="2"/>
      <c r="DY49" s="43"/>
      <c r="DZ49" s="43"/>
      <c r="EA49" s="25"/>
      <c r="EC49" s="46"/>
      <c r="EF49" s="45"/>
      <c r="EG49" s="25"/>
      <c r="EH49" s="44"/>
      <c r="EI49" s="44"/>
      <c r="EK49" s="44"/>
      <c r="EL49" s="44"/>
      <c r="EM49" s="4"/>
      <c r="EO49" s="25"/>
      <c r="EP49" s="43"/>
      <c r="EQ49" s="43"/>
      <c r="ER49" s="2"/>
      <c r="ES49" s="43"/>
      <c r="ET49" s="43"/>
      <c r="EU49" s="25"/>
      <c r="EV49" s="44"/>
      <c r="EW49" s="44"/>
      <c r="EZ49" s="45"/>
      <c r="FA49" s="25"/>
      <c r="FB49" s="44"/>
      <c r="FC49" s="44"/>
      <c r="FE49" s="44"/>
      <c r="FF49" s="44"/>
      <c r="FG49" s="4"/>
      <c r="FI49" s="25"/>
      <c r="FJ49" s="43"/>
      <c r="FK49" s="43"/>
      <c r="FL49" s="2"/>
      <c r="FM49" s="43"/>
      <c r="FN49" s="43"/>
      <c r="FO49" s="25"/>
      <c r="FP49" s="44"/>
      <c r="FQ49" s="44"/>
      <c r="FT49" s="45"/>
      <c r="FU49" s="25"/>
      <c r="FV49" s="44"/>
      <c r="FW49" s="44"/>
      <c r="FY49" s="44"/>
      <c r="FZ49" s="44"/>
      <c r="GA49" s="15"/>
      <c r="GB49" s="49"/>
      <c r="GC49" s="49"/>
      <c r="GD49" s="50"/>
      <c r="GE49" s="2"/>
      <c r="GF49" s="51"/>
      <c r="GG49" s="50"/>
      <c r="GH49" s="2"/>
      <c r="GI49" s="52"/>
      <c r="GJ49" s="2"/>
      <c r="GK49" s="2"/>
      <c r="GL49" s="2"/>
      <c r="GM49" s="2"/>
      <c r="GN49" s="53"/>
      <c r="GO49" s="2"/>
      <c r="GP49" s="2"/>
      <c r="GQ49" s="2"/>
      <c r="GR49" s="2"/>
      <c r="GS49" s="2"/>
      <c r="GT49" s="2"/>
      <c r="GU49" s="15"/>
      <c r="GV49" s="49"/>
      <c r="GW49" s="49"/>
      <c r="GX49" s="50"/>
      <c r="GY49" s="2"/>
      <c r="GZ49" s="51"/>
      <c r="HA49" s="50"/>
      <c r="HB49" s="2"/>
      <c r="HC49" s="52"/>
      <c r="HD49" s="2"/>
      <c r="HE49" s="2"/>
      <c r="HF49" s="2"/>
      <c r="HG49" s="2"/>
      <c r="HH49" s="53"/>
      <c r="HI49" s="2"/>
      <c r="HJ49" s="2"/>
      <c r="HK49" s="2"/>
      <c r="HL49" s="2"/>
      <c r="HM49" s="2"/>
      <c r="HN49" s="2"/>
      <c r="HO49" s="15"/>
      <c r="HP49" s="49"/>
      <c r="HQ49" s="49"/>
      <c r="HR49" s="50"/>
      <c r="HS49" s="2"/>
      <c r="HT49" s="51"/>
      <c r="HU49" s="50"/>
      <c r="HV49" s="2"/>
      <c r="HW49" s="52"/>
      <c r="HX49" s="2"/>
      <c r="HY49" s="2"/>
      <c r="HZ49" s="2"/>
      <c r="IA49" s="2"/>
      <c r="IB49" s="53"/>
      <c r="IC49" s="2"/>
      <c r="ID49" s="2"/>
      <c r="IE49" s="2"/>
      <c r="IF49" s="2"/>
      <c r="IG49" s="2"/>
      <c r="IH49" s="2"/>
      <c r="II49" s="15"/>
      <c r="IJ49" s="49"/>
      <c r="IK49" s="49"/>
      <c r="IL49" s="50"/>
      <c r="IM49" s="2"/>
      <c r="IN49" s="51"/>
      <c r="IO49" s="50"/>
      <c r="IP49" s="2"/>
      <c r="IQ49" s="52"/>
      <c r="IR49" s="2"/>
      <c r="IS49" s="2"/>
      <c r="IT49" s="2"/>
      <c r="IU49" s="2"/>
      <c r="IV49" s="53"/>
      <c r="IW49" s="2"/>
      <c r="IX49" s="2"/>
      <c r="IY49" s="2"/>
      <c r="IZ49" s="2"/>
      <c r="JA49" s="2"/>
      <c r="JB49" s="2"/>
    </row>
    <row r="50" spans="1:262" s="3" customFormat="1" ht="13.5" customHeight="1">
      <c r="A50" s="42"/>
      <c r="B50" s="2"/>
      <c r="C50" s="4"/>
      <c r="E50" s="25"/>
      <c r="F50" s="43"/>
      <c r="G50" s="44"/>
      <c r="H50" s="2"/>
      <c r="I50" s="43"/>
      <c r="J50" s="44"/>
      <c r="K50" s="25"/>
      <c r="L50" s="44"/>
      <c r="M50" s="44"/>
      <c r="P50" s="45"/>
      <c r="Q50" s="25"/>
      <c r="R50" s="44"/>
      <c r="S50" s="44"/>
      <c r="U50" s="44"/>
      <c r="V50" s="44"/>
      <c r="W50" s="4"/>
      <c r="Y50" s="25"/>
      <c r="Z50" s="43"/>
      <c r="AA50" s="43"/>
      <c r="AB50" s="2"/>
      <c r="AC50" s="43"/>
      <c r="AD50" s="43"/>
      <c r="AE50" s="25"/>
      <c r="AF50" s="44"/>
      <c r="AG50" s="44"/>
      <c r="AJ50" s="45"/>
      <c r="AK50" s="25"/>
      <c r="AM50" s="44"/>
      <c r="AO50" s="44"/>
      <c r="AP50" s="44"/>
      <c r="AQ50" s="4"/>
      <c r="AS50" s="25"/>
      <c r="AT50" s="43"/>
      <c r="AU50" s="43"/>
      <c r="AV50" s="2"/>
      <c r="AW50" s="43"/>
      <c r="AX50" s="43"/>
      <c r="AY50" s="25"/>
      <c r="AZ50" s="44"/>
      <c r="BA50" s="44"/>
      <c r="BD50" s="45"/>
      <c r="BE50" s="25"/>
      <c r="BF50" s="44"/>
      <c r="BG50" s="44"/>
      <c r="BI50" s="44"/>
      <c r="BJ50" s="44"/>
      <c r="BK50" s="4"/>
      <c r="BM50" s="25"/>
      <c r="BN50" s="43"/>
      <c r="BO50" s="43"/>
      <c r="BP50" s="2"/>
      <c r="BQ50" s="43"/>
      <c r="BR50" s="43"/>
      <c r="BS50" s="25"/>
      <c r="BT50" s="44"/>
      <c r="BU50" s="44"/>
      <c r="BX50" s="45"/>
      <c r="BY50" s="25"/>
      <c r="BZ50" s="44"/>
      <c r="CA50" s="44"/>
      <c r="CC50" s="44"/>
      <c r="CD50" s="44"/>
      <c r="CE50" s="25"/>
      <c r="CG50" s="25"/>
      <c r="CH50" s="43"/>
      <c r="CI50" s="43"/>
      <c r="CJ50" s="2"/>
      <c r="CK50" s="43"/>
      <c r="CL50" s="43"/>
      <c r="CM50" s="25"/>
      <c r="CN50" s="44"/>
      <c r="CO50" s="44"/>
      <c r="CR50" s="45"/>
      <c r="CS50" s="25"/>
      <c r="CT50" s="44"/>
      <c r="CU50" s="44"/>
      <c r="CW50" s="44"/>
      <c r="CX50" s="44"/>
      <c r="CY50" s="4"/>
      <c r="DA50" s="25"/>
      <c r="DB50" s="43"/>
      <c r="DC50" s="43"/>
      <c r="DD50" s="2"/>
      <c r="DE50" s="43"/>
      <c r="DF50" s="43"/>
      <c r="DG50" s="25"/>
      <c r="DH50" s="44"/>
      <c r="DI50" s="44"/>
      <c r="DL50" s="45"/>
      <c r="DM50" s="25"/>
      <c r="DN50" s="44"/>
      <c r="DO50" s="44"/>
      <c r="DQ50" s="44"/>
      <c r="DR50" s="44"/>
      <c r="DS50" s="4"/>
      <c r="DU50" s="25"/>
      <c r="DV50" s="43"/>
      <c r="DW50" s="43"/>
      <c r="DX50" s="2"/>
      <c r="DY50" s="43"/>
      <c r="DZ50" s="43"/>
      <c r="EA50" s="25"/>
      <c r="EC50" s="46"/>
      <c r="EF50" s="45"/>
      <c r="EG50" s="25"/>
      <c r="EH50" s="44"/>
      <c r="EI50" s="44"/>
      <c r="EK50" s="44"/>
      <c r="EL50" s="44"/>
      <c r="EM50" s="4"/>
      <c r="EO50" s="25"/>
      <c r="EP50" s="43"/>
      <c r="EQ50" s="43"/>
      <c r="ER50" s="2"/>
      <c r="ES50" s="43"/>
      <c r="ET50" s="43"/>
      <c r="EU50" s="25"/>
      <c r="EV50" s="44"/>
      <c r="EW50" s="44"/>
      <c r="EZ50" s="45"/>
      <c r="FA50" s="25"/>
      <c r="FB50" s="44"/>
      <c r="FC50" s="44"/>
      <c r="FE50" s="44"/>
      <c r="FF50" s="44"/>
      <c r="FG50" s="4"/>
      <c r="FI50" s="25"/>
      <c r="FJ50" s="43"/>
      <c r="FK50" s="43"/>
      <c r="FL50" s="2"/>
      <c r="FM50" s="43"/>
      <c r="FN50" s="43"/>
      <c r="FO50" s="25"/>
      <c r="FP50" s="44"/>
      <c r="FQ50" s="44"/>
      <c r="FT50" s="45"/>
      <c r="FU50" s="25"/>
      <c r="FV50" s="44"/>
      <c r="FW50" s="44"/>
      <c r="FY50" s="44"/>
      <c r="FZ50" s="44"/>
      <c r="GA50" s="15"/>
      <c r="GB50" s="49"/>
      <c r="GC50" s="49"/>
      <c r="GD50" s="50"/>
      <c r="GE50" s="2"/>
      <c r="GF50" s="51"/>
      <c r="GG50" s="50"/>
      <c r="GH50" s="2"/>
      <c r="GI50" s="52"/>
      <c r="GJ50" s="2"/>
      <c r="GK50" s="2"/>
      <c r="GL50" s="2"/>
      <c r="GM50" s="2"/>
      <c r="GN50" s="53"/>
      <c r="GO50" s="2"/>
      <c r="GP50" s="2"/>
      <c r="GQ50" s="2"/>
      <c r="GR50" s="2"/>
      <c r="GS50" s="2"/>
      <c r="GT50" s="2"/>
      <c r="GU50" s="15"/>
      <c r="GV50" s="49"/>
      <c r="GW50" s="49"/>
      <c r="GX50" s="50"/>
      <c r="GY50" s="2"/>
      <c r="GZ50" s="51"/>
      <c r="HA50" s="50"/>
      <c r="HB50" s="2"/>
      <c r="HC50" s="52"/>
      <c r="HD50" s="2"/>
      <c r="HE50" s="2"/>
      <c r="HF50" s="2"/>
      <c r="HG50" s="2"/>
      <c r="HH50" s="53"/>
      <c r="HI50" s="2"/>
      <c r="HJ50" s="2"/>
      <c r="HK50" s="2"/>
      <c r="HL50" s="2"/>
      <c r="HM50" s="2"/>
      <c r="HN50" s="2"/>
      <c r="HO50" s="15"/>
      <c r="HP50" s="49"/>
      <c r="HQ50" s="49"/>
      <c r="HR50" s="50"/>
      <c r="HS50" s="2"/>
      <c r="HT50" s="51"/>
      <c r="HU50" s="50"/>
      <c r="HV50" s="2"/>
      <c r="HW50" s="52"/>
      <c r="HX50" s="2"/>
      <c r="HY50" s="2"/>
      <c r="HZ50" s="2"/>
      <c r="IA50" s="2"/>
      <c r="IB50" s="53"/>
      <c r="IC50" s="2"/>
      <c r="ID50" s="2"/>
      <c r="IE50" s="2"/>
      <c r="IF50" s="2"/>
      <c r="IG50" s="2"/>
      <c r="IH50" s="2"/>
      <c r="II50" s="15"/>
      <c r="IJ50" s="49"/>
      <c r="IK50" s="49"/>
      <c r="IL50" s="50"/>
      <c r="IM50" s="2"/>
      <c r="IN50" s="51"/>
      <c r="IO50" s="50"/>
      <c r="IP50" s="2"/>
      <c r="IQ50" s="52"/>
      <c r="IR50" s="2"/>
      <c r="IS50" s="2"/>
      <c r="IT50" s="2"/>
      <c r="IU50" s="2"/>
      <c r="IV50" s="53"/>
      <c r="IW50" s="2"/>
      <c r="IX50" s="2"/>
      <c r="IY50" s="2"/>
      <c r="IZ50" s="2"/>
      <c r="JA50" s="2"/>
      <c r="JB50" s="2"/>
    </row>
    <row r="51" spans="1:262" s="3" customFormat="1" ht="13.5" customHeight="1">
      <c r="A51" s="42"/>
      <c r="B51" s="2"/>
      <c r="C51" s="4"/>
      <c r="E51" s="25"/>
      <c r="F51" s="43"/>
      <c r="G51" s="44"/>
      <c r="H51" s="2"/>
      <c r="I51" s="43"/>
      <c r="J51" s="44"/>
      <c r="K51" s="25"/>
      <c r="L51" s="44"/>
      <c r="M51" s="44"/>
      <c r="P51" s="45"/>
      <c r="Q51" s="25"/>
      <c r="R51" s="44"/>
      <c r="S51" s="44"/>
      <c r="U51" s="44"/>
      <c r="V51" s="44"/>
      <c r="W51" s="4"/>
      <c r="Y51" s="25"/>
      <c r="Z51" s="43"/>
      <c r="AA51" s="43"/>
      <c r="AB51" s="2"/>
      <c r="AC51" s="43"/>
      <c r="AD51" s="43"/>
      <c r="AE51" s="25"/>
      <c r="AF51" s="44"/>
      <c r="AG51" s="44"/>
      <c r="AJ51" s="45"/>
      <c r="AK51" s="25"/>
      <c r="AM51" s="44"/>
      <c r="AO51" s="44"/>
      <c r="AP51" s="44"/>
      <c r="AQ51" s="4"/>
      <c r="AS51" s="25"/>
      <c r="AT51" s="43"/>
      <c r="AU51" s="43"/>
      <c r="AV51" s="2"/>
      <c r="AW51" s="43"/>
      <c r="AX51" s="43"/>
      <c r="AY51" s="25"/>
      <c r="AZ51" s="44"/>
      <c r="BA51" s="44"/>
      <c r="BD51" s="45"/>
      <c r="BE51" s="25"/>
      <c r="BF51" s="44"/>
      <c r="BG51" s="44"/>
      <c r="BI51" s="44"/>
      <c r="BJ51" s="44"/>
      <c r="BK51" s="4"/>
      <c r="BM51" s="25"/>
      <c r="BN51" s="43"/>
      <c r="BO51" s="43"/>
      <c r="BP51" s="2"/>
      <c r="BQ51" s="43"/>
      <c r="BR51" s="43"/>
      <c r="BS51" s="25"/>
      <c r="BT51" s="44"/>
      <c r="BU51" s="44"/>
      <c r="BX51" s="45"/>
      <c r="BY51" s="25"/>
      <c r="BZ51" s="44"/>
      <c r="CA51" s="44"/>
      <c r="CC51" s="44"/>
      <c r="CD51" s="44"/>
      <c r="CE51" s="25"/>
      <c r="CG51" s="25"/>
      <c r="CH51" s="43"/>
      <c r="CI51" s="43"/>
      <c r="CJ51" s="2"/>
      <c r="CK51" s="43"/>
      <c r="CL51" s="43"/>
      <c r="CM51" s="25"/>
      <c r="CN51" s="44"/>
      <c r="CO51" s="44"/>
      <c r="CR51" s="45"/>
      <c r="CS51" s="25"/>
      <c r="CT51" s="44"/>
      <c r="CU51" s="44"/>
      <c r="CW51" s="44"/>
      <c r="CX51" s="44"/>
      <c r="CY51" s="4"/>
      <c r="DA51" s="25"/>
      <c r="DB51" s="43"/>
      <c r="DC51" s="43"/>
      <c r="DD51" s="2"/>
      <c r="DE51" s="43"/>
      <c r="DF51" s="43"/>
      <c r="DG51" s="25"/>
      <c r="DH51" s="44"/>
      <c r="DI51" s="44"/>
      <c r="DL51" s="45"/>
      <c r="DM51" s="25"/>
      <c r="DN51" s="44"/>
      <c r="DO51" s="44"/>
      <c r="DQ51" s="44"/>
      <c r="DR51" s="44"/>
      <c r="DS51" s="4"/>
      <c r="DU51" s="25"/>
      <c r="DV51" s="43"/>
      <c r="DW51" s="43"/>
      <c r="DX51" s="2"/>
      <c r="DY51" s="43"/>
      <c r="DZ51" s="43"/>
      <c r="EA51" s="25"/>
      <c r="EC51" s="46"/>
      <c r="EF51" s="45"/>
      <c r="EG51" s="25"/>
      <c r="EH51" s="44"/>
      <c r="EI51" s="44"/>
      <c r="EK51" s="44"/>
      <c r="EL51" s="44"/>
      <c r="EM51" s="4"/>
      <c r="EO51" s="25"/>
      <c r="EP51" s="43"/>
      <c r="EQ51" s="43"/>
      <c r="ER51" s="2"/>
      <c r="ES51" s="43"/>
      <c r="ET51" s="43"/>
      <c r="EU51" s="25"/>
      <c r="EV51" s="44"/>
      <c r="EW51" s="44"/>
      <c r="EZ51" s="45"/>
      <c r="FA51" s="25"/>
      <c r="FB51" s="44"/>
      <c r="FC51" s="44"/>
      <c r="FE51" s="44"/>
      <c r="FF51" s="44"/>
      <c r="FG51" s="4"/>
      <c r="FI51" s="25"/>
      <c r="FJ51" s="43"/>
      <c r="FK51" s="43"/>
      <c r="FL51" s="2"/>
      <c r="FM51" s="43"/>
      <c r="FN51" s="43"/>
      <c r="FO51" s="25"/>
      <c r="FP51" s="44"/>
      <c r="FQ51" s="44"/>
      <c r="FT51" s="45"/>
      <c r="FU51" s="25"/>
      <c r="FV51" s="44"/>
      <c r="FW51" s="44"/>
      <c r="FY51" s="44"/>
      <c r="FZ51" s="44"/>
      <c r="GA51" s="15"/>
      <c r="GB51" s="49"/>
      <c r="GC51" s="49"/>
      <c r="GD51" s="50"/>
      <c r="GE51" s="2"/>
      <c r="GF51" s="51"/>
      <c r="GG51" s="50"/>
      <c r="GH51" s="2"/>
      <c r="GI51" s="52"/>
      <c r="GJ51" s="2"/>
      <c r="GK51" s="2"/>
      <c r="GL51" s="2"/>
      <c r="GM51" s="2"/>
      <c r="GN51" s="53"/>
      <c r="GO51" s="2"/>
      <c r="GP51" s="2"/>
      <c r="GQ51" s="2"/>
      <c r="GR51" s="2"/>
      <c r="GS51" s="2"/>
      <c r="GT51" s="2"/>
      <c r="GU51" s="15"/>
      <c r="GV51" s="49"/>
      <c r="GW51" s="49"/>
      <c r="GX51" s="50"/>
      <c r="GY51" s="2"/>
      <c r="GZ51" s="51"/>
      <c r="HA51" s="50"/>
      <c r="HB51" s="2"/>
      <c r="HC51" s="52"/>
      <c r="HD51" s="2"/>
      <c r="HE51" s="2"/>
      <c r="HF51" s="2"/>
      <c r="HG51" s="2"/>
      <c r="HH51" s="53"/>
      <c r="HI51" s="2"/>
      <c r="HJ51" s="2"/>
      <c r="HK51" s="2"/>
      <c r="HL51" s="2"/>
      <c r="HM51" s="2"/>
      <c r="HN51" s="2"/>
      <c r="HO51" s="15"/>
      <c r="HP51" s="49"/>
      <c r="HQ51" s="49"/>
      <c r="HR51" s="50"/>
      <c r="HS51" s="2"/>
      <c r="HT51" s="51"/>
      <c r="HU51" s="50"/>
      <c r="HV51" s="2"/>
      <c r="HW51" s="52"/>
      <c r="HX51" s="2"/>
      <c r="HY51" s="2"/>
      <c r="HZ51" s="2"/>
      <c r="IA51" s="2"/>
      <c r="IB51" s="53"/>
      <c r="IC51" s="2"/>
      <c r="ID51" s="2"/>
      <c r="IE51" s="2"/>
      <c r="IF51" s="2"/>
      <c r="IG51" s="2"/>
      <c r="IH51" s="2"/>
      <c r="II51" s="15"/>
      <c r="IJ51" s="49"/>
      <c r="IK51" s="49"/>
      <c r="IL51" s="50"/>
      <c r="IM51" s="2"/>
      <c r="IN51" s="51"/>
      <c r="IO51" s="50"/>
      <c r="IP51" s="2"/>
      <c r="IQ51" s="52"/>
      <c r="IR51" s="2"/>
      <c r="IS51" s="2"/>
      <c r="IT51" s="2"/>
      <c r="IU51" s="2"/>
      <c r="IV51" s="53"/>
      <c r="IW51" s="2"/>
      <c r="IX51" s="2"/>
      <c r="IY51" s="2"/>
      <c r="IZ51" s="2"/>
      <c r="JA51" s="2"/>
      <c r="JB51" s="2"/>
    </row>
    <row r="52" spans="1:262" s="3" customFormat="1" ht="13.5" customHeight="1">
      <c r="A52" s="42"/>
      <c r="B52" s="2"/>
      <c r="C52" s="4"/>
      <c r="E52" s="25"/>
      <c r="F52" s="43"/>
      <c r="G52" s="44"/>
      <c r="H52" s="2"/>
      <c r="I52" s="43"/>
      <c r="J52" s="44"/>
      <c r="K52" s="25"/>
      <c r="L52" s="44"/>
      <c r="M52" s="44"/>
      <c r="P52" s="45"/>
      <c r="Q52" s="25"/>
      <c r="R52" s="44"/>
      <c r="S52" s="44"/>
      <c r="U52" s="44"/>
      <c r="V52" s="44"/>
      <c r="W52" s="4"/>
      <c r="Y52" s="25"/>
      <c r="Z52" s="43"/>
      <c r="AA52" s="43"/>
      <c r="AB52" s="2"/>
      <c r="AC52" s="43"/>
      <c r="AD52" s="43"/>
      <c r="AE52" s="25"/>
      <c r="AF52" s="44"/>
      <c r="AG52" s="44"/>
      <c r="AJ52" s="45"/>
      <c r="AK52" s="25"/>
      <c r="AM52" s="44"/>
      <c r="AO52" s="44"/>
      <c r="AP52" s="44"/>
      <c r="AQ52" s="4"/>
      <c r="AS52" s="25"/>
      <c r="AT52" s="43"/>
      <c r="AU52" s="43"/>
      <c r="AV52" s="2"/>
      <c r="AW52" s="43"/>
      <c r="AX52" s="43"/>
      <c r="AY52" s="25"/>
      <c r="AZ52" s="44"/>
      <c r="BA52" s="44"/>
      <c r="BD52" s="45"/>
      <c r="BE52" s="25"/>
      <c r="BF52" s="44"/>
      <c r="BG52" s="44"/>
      <c r="BI52" s="44"/>
      <c r="BJ52" s="44"/>
      <c r="BK52" s="4"/>
      <c r="BM52" s="25"/>
      <c r="BN52" s="43"/>
      <c r="BO52" s="43"/>
      <c r="BP52" s="2"/>
      <c r="BQ52" s="43"/>
      <c r="BR52" s="43"/>
      <c r="BS52" s="25"/>
      <c r="BT52" s="44"/>
      <c r="BU52" s="44"/>
      <c r="BX52" s="45"/>
      <c r="BY52" s="25"/>
      <c r="BZ52" s="44"/>
      <c r="CA52" s="44"/>
      <c r="CC52" s="44"/>
      <c r="CD52" s="44"/>
      <c r="CE52" s="25"/>
      <c r="CG52" s="25"/>
      <c r="CH52" s="43"/>
      <c r="CI52" s="43"/>
      <c r="CJ52" s="2"/>
      <c r="CK52" s="43"/>
      <c r="CL52" s="43"/>
      <c r="CM52" s="25"/>
      <c r="CN52" s="44"/>
      <c r="CO52" s="44"/>
      <c r="CR52" s="45"/>
      <c r="CS52" s="25"/>
      <c r="CT52" s="44"/>
      <c r="CU52" s="44"/>
      <c r="CW52" s="44"/>
      <c r="CX52" s="44"/>
      <c r="CY52" s="4"/>
      <c r="DA52" s="25"/>
      <c r="DB52" s="43"/>
      <c r="DC52" s="43"/>
      <c r="DD52" s="2"/>
      <c r="DE52" s="43"/>
      <c r="DF52" s="43"/>
      <c r="DG52" s="25"/>
      <c r="DH52" s="44"/>
      <c r="DI52" s="44"/>
      <c r="DL52" s="45"/>
      <c r="DM52" s="25"/>
      <c r="DN52" s="44"/>
      <c r="DO52" s="44"/>
      <c r="DQ52" s="44"/>
      <c r="DR52" s="44"/>
      <c r="DS52" s="4"/>
      <c r="DU52" s="25"/>
      <c r="DV52" s="43"/>
      <c r="DW52" s="43"/>
      <c r="DX52" s="2"/>
      <c r="DY52" s="43"/>
      <c r="DZ52" s="43"/>
      <c r="EA52" s="25"/>
      <c r="EC52" s="46"/>
      <c r="EF52" s="45"/>
      <c r="EG52" s="25"/>
      <c r="EH52" s="44"/>
      <c r="EI52" s="44"/>
      <c r="EK52" s="44"/>
      <c r="EL52" s="44"/>
      <c r="EM52" s="4"/>
      <c r="EO52" s="25"/>
      <c r="EP52" s="43"/>
      <c r="EQ52" s="43"/>
      <c r="ER52" s="2"/>
      <c r="ES52" s="43"/>
      <c r="ET52" s="43"/>
      <c r="EU52" s="25"/>
      <c r="EV52" s="44"/>
      <c r="EW52" s="44"/>
      <c r="EZ52" s="45"/>
      <c r="FA52" s="25"/>
      <c r="FB52" s="44"/>
      <c r="FC52" s="44"/>
      <c r="FE52" s="44"/>
      <c r="FF52" s="44"/>
      <c r="FG52" s="4"/>
      <c r="FI52" s="25"/>
      <c r="FJ52" s="43"/>
      <c r="FK52" s="43"/>
      <c r="FL52" s="2"/>
      <c r="FM52" s="43"/>
      <c r="FN52" s="43"/>
      <c r="FO52" s="25"/>
      <c r="FP52" s="44"/>
      <c r="FQ52" s="44"/>
      <c r="FT52" s="45"/>
      <c r="FU52" s="25"/>
      <c r="FV52" s="44"/>
      <c r="FW52" s="44"/>
      <c r="FY52" s="44"/>
      <c r="FZ52" s="44"/>
      <c r="GA52" s="15"/>
      <c r="GB52" s="49"/>
      <c r="GC52" s="49"/>
      <c r="GD52" s="50"/>
      <c r="GE52" s="2"/>
      <c r="GF52" s="51"/>
      <c r="GG52" s="50"/>
      <c r="GH52" s="2"/>
      <c r="GI52" s="52"/>
      <c r="GJ52" s="2"/>
      <c r="GK52" s="2"/>
      <c r="GL52" s="2"/>
      <c r="GM52" s="2"/>
      <c r="GN52" s="53"/>
      <c r="GO52" s="2"/>
      <c r="GP52" s="2"/>
      <c r="GQ52" s="2"/>
      <c r="GR52" s="2"/>
      <c r="GS52" s="2"/>
      <c r="GT52" s="2"/>
      <c r="GU52" s="15"/>
      <c r="GV52" s="49"/>
      <c r="GW52" s="49"/>
      <c r="GX52" s="50"/>
      <c r="GY52" s="2"/>
      <c r="GZ52" s="51"/>
      <c r="HA52" s="50"/>
      <c r="HB52" s="2"/>
      <c r="HC52" s="52"/>
      <c r="HD52" s="2"/>
      <c r="HE52" s="2"/>
      <c r="HF52" s="2"/>
      <c r="HG52" s="2"/>
      <c r="HH52" s="53"/>
      <c r="HI52" s="2"/>
      <c r="HJ52" s="2"/>
      <c r="HK52" s="2"/>
      <c r="HL52" s="2"/>
      <c r="HM52" s="2"/>
      <c r="HN52" s="2"/>
      <c r="HO52" s="15"/>
      <c r="HP52" s="49"/>
      <c r="HQ52" s="49"/>
      <c r="HR52" s="50"/>
      <c r="HS52" s="2"/>
      <c r="HT52" s="51"/>
      <c r="HU52" s="50"/>
      <c r="HV52" s="2"/>
      <c r="HW52" s="52"/>
      <c r="HX52" s="2"/>
      <c r="HY52" s="2"/>
      <c r="HZ52" s="2"/>
      <c r="IA52" s="2"/>
      <c r="IB52" s="53"/>
      <c r="IC52" s="2"/>
      <c r="ID52" s="2"/>
      <c r="IE52" s="2"/>
      <c r="IF52" s="2"/>
      <c r="IG52" s="2"/>
      <c r="IH52" s="2"/>
      <c r="II52" s="15"/>
      <c r="IJ52" s="49"/>
      <c r="IK52" s="49"/>
      <c r="IL52" s="50"/>
      <c r="IM52" s="2"/>
      <c r="IN52" s="51"/>
      <c r="IO52" s="50"/>
      <c r="IP52" s="2"/>
      <c r="IQ52" s="52"/>
      <c r="IR52" s="2"/>
      <c r="IS52" s="2"/>
      <c r="IT52" s="2"/>
      <c r="IU52" s="2"/>
      <c r="IV52" s="53"/>
      <c r="IW52" s="2"/>
      <c r="IX52" s="2"/>
      <c r="IY52" s="2"/>
      <c r="IZ52" s="2"/>
      <c r="JA52" s="2"/>
      <c r="JB52" s="2"/>
    </row>
    <row r="53" spans="1:262" s="3" customFormat="1" ht="13.5" customHeight="1">
      <c r="A53" s="42"/>
      <c r="B53" s="2"/>
      <c r="C53" s="4"/>
      <c r="E53" s="25"/>
      <c r="F53" s="43"/>
      <c r="G53" s="44"/>
      <c r="H53" s="2"/>
      <c r="I53" s="43"/>
      <c r="J53" s="44"/>
      <c r="K53" s="25"/>
      <c r="L53" s="44"/>
      <c r="M53" s="44"/>
      <c r="P53" s="45"/>
      <c r="Q53" s="25"/>
      <c r="R53" s="44"/>
      <c r="S53" s="44"/>
      <c r="U53" s="44"/>
      <c r="V53" s="44"/>
      <c r="W53" s="4"/>
      <c r="Y53" s="25"/>
      <c r="Z53" s="43"/>
      <c r="AA53" s="43"/>
      <c r="AB53" s="2"/>
      <c r="AC53" s="43"/>
      <c r="AD53" s="43"/>
      <c r="AE53" s="25"/>
      <c r="AF53" s="44"/>
      <c r="AG53" s="44"/>
      <c r="AJ53" s="45"/>
      <c r="AK53" s="25"/>
      <c r="AM53" s="44"/>
      <c r="AO53" s="44"/>
      <c r="AP53" s="44"/>
      <c r="AQ53" s="4"/>
      <c r="AS53" s="25"/>
      <c r="AT53" s="43"/>
      <c r="AU53" s="43"/>
      <c r="AV53" s="2"/>
      <c r="AW53" s="43"/>
      <c r="AX53" s="43"/>
      <c r="AY53" s="25"/>
      <c r="AZ53" s="44"/>
      <c r="BA53" s="44"/>
      <c r="BD53" s="45"/>
      <c r="BE53" s="25"/>
      <c r="BF53" s="44"/>
      <c r="BG53" s="44"/>
      <c r="BI53" s="44"/>
      <c r="BJ53" s="44"/>
      <c r="BK53" s="4"/>
      <c r="BM53" s="25"/>
      <c r="BN53" s="43"/>
      <c r="BO53" s="43"/>
      <c r="BP53" s="2"/>
      <c r="BQ53" s="43"/>
      <c r="BR53" s="43"/>
      <c r="BS53" s="25"/>
      <c r="BT53" s="44"/>
      <c r="BU53" s="44"/>
      <c r="BX53" s="45"/>
      <c r="BY53" s="25"/>
      <c r="BZ53" s="44"/>
      <c r="CA53" s="44"/>
      <c r="CC53" s="44"/>
      <c r="CD53" s="44"/>
      <c r="CE53" s="25"/>
      <c r="CG53" s="25"/>
      <c r="CH53" s="43"/>
      <c r="CI53" s="43"/>
      <c r="CJ53" s="2"/>
      <c r="CK53" s="43"/>
      <c r="CL53" s="43"/>
      <c r="CM53" s="25"/>
      <c r="CN53" s="44"/>
      <c r="CO53" s="44"/>
      <c r="CR53" s="45"/>
      <c r="CS53" s="25"/>
      <c r="CT53" s="44"/>
      <c r="CU53" s="44"/>
      <c r="CW53" s="44"/>
      <c r="CX53" s="44"/>
      <c r="CY53" s="4"/>
      <c r="DA53" s="25"/>
      <c r="DB53" s="43"/>
      <c r="DC53" s="43"/>
      <c r="DD53" s="2"/>
      <c r="DE53" s="43"/>
      <c r="DF53" s="43"/>
      <c r="DG53" s="25"/>
      <c r="DH53" s="44"/>
      <c r="DI53" s="44"/>
      <c r="DL53" s="45"/>
      <c r="DM53" s="25"/>
      <c r="DN53" s="44"/>
      <c r="DO53" s="44"/>
      <c r="DQ53" s="44"/>
      <c r="DR53" s="44"/>
      <c r="DS53" s="4"/>
      <c r="DU53" s="25"/>
      <c r="DV53" s="43"/>
      <c r="DW53" s="43"/>
      <c r="DX53" s="2"/>
      <c r="DY53" s="43"/>
      <c r="DZ53" s="43"/>
      <c r="EA53" s="25"/>
      <c r="EC53" s="46"/>
      <c r="EF53" s="45"/>
      <c r="EG53" s="25"/>
      <c r="EH53" s="44"/>
      <c r="EI53" s="44"/>
      <c r="EK53" s="44"/>
      <c r="EL53" s="44"/>
      <c r="EM53" s="4"/>
      <c r="EO53" s="25"/>
      <c r="EP53" s="43"/>
      <c r="EQ53" s="43"/>
      <c r="ER53" s="2"/>
      <c r="ES53" s="43"/>
      <c r="ET53" s="43"/>
      <c r="EU53" s="25"/>
      <c r="EV53" s="44"/>
      <c r="EW53" s="44"/>
      <c r="EZ53" s="45"/>
      <c r="FA53" s="25"/>
      <c r="FB53" s="44"/>
      <c r="FC53" s="44"/>
      <c r="FE53" s="44"/>
      <c r="FF53" s="44"/>
      <c r="FG53" s="4"/>
      <c r="FI53" s="25"/>
      <c r="FJ53" s="43"/>
      <c r="FK53" s="43"/>
      <c r="FL53" s="2"/>
      <c r="FM53" s="43"/>
      <c r="FN53" s="43"/>
      <c r="FO53" s="25"/>
      <c r="FP53" s="44"/>
      <c r="FQ53" s="44"/>
      <c r="FT53" s="45"/>
      <c r="FU53" s="25"/>
      <c r="FV53" s="44"/>
      <c r="FW53" s="44"/>
      <c r="FY53" s="44"/>
      <c r="FZ53" s="44"/>
      <c r="GA53" s="15"/>
      <c r="GB53" s="49"/>
      <c r="GC53" s="49"/>
      <c r="GD53" s="55"/>
      <c r="GE53" s="2"/>
      <c r="GF53" s="49"/>
      <c r="GG53" s="50"/>
      <c r="GH53" s="2"/>
      <c r="GI53" s="52"/>
      <c r="GJ53" s="2"/>
      <c r="GK53" s="2"/>
      <c r="GL53" s="2"/>
      <c r="GM53" s="2"/>
      <c r="GN53" s="53"/>
      <c r="GO53" s="2"/>
      <c r="GP53" s="2"/>
      <c r="GQ53" s="2"/>
      <c r="GR53" s="2"/>
      <c r="GS53" s="2"/>
      <c r="GT53" s="2"/>
      <c r="GU53" s="15"/>
      <c r="GV53" s="49"/>
      <c r="GW53" s="49"/>
      <c r="GX53" s="55"/>
      <c r="GY53" s="2"/>
      <c r="GZ53" s="49"/>
      <c r="HA53" s="50"/>
      <c r="HB53" s="2"/>
      <c r="HC53" s="52"/>
      <c r="HD53" s="2"/>
      <c r="HE53" s="2"/>
      <c r="HF53" s="2"/>
      <c r="HG53" s="2"/>
      <c r="HH53" s="53"/>
      <c r="HI53" s="2"/>
      <c r="HJ53" s="2"/>
      <c r="HK53" s="2"/>
      <c r="HL53" s="2"/>
      <c r="HM53" s="2"/>
      <c r="HN53" s="2"/>
      <c r="HO53" s="15"/>
      <c r="HP53" s="49"/>
      <c r="HQ53" s="49"/>
      <c r="HR53" s="55"/>
      <c r="HS53" s="2"/>
      <c r="HT53" s="49"/>
      <c r="HU53" s="50"/>
      <c r="HV53" s="2"/>
      <c r="HW53" s="52"/>
      <c r="HX53" s="2"/>
      <c r="HY53" s="2"/>
      <c r="HZ53" s="2"/>
      <c r="IA53" s="2"/>
      <c r="IB53" s="53"/>
      <c r="IC53" s="2"/>
      <c r="ID53" s="2"/>
      <c r="IE53" s="2"/>
      <c r="IF53" s="2"/>
      <c r="IG53" s="2"/>
      <c r="IH53" s="2"/>
      <c r="II53" s="15"/>
      <c r="IJ53" s="49"/>
      <c r="IK53" s="49"/>
      <c r="IL53" s="55"/>
      <c r="IM53" s="2"/>
      <c r="IN53" s="49"/>
      <c r="IO53" s="50"/>
      <c r="IP53" s="2"/>
      <c r="IQ53" s="52"/>
      <c r="IR53" s="2"/>
      <c r="IS53" s="2"/>
      <c r="IT53" s="2"/>
      <c r="IU53" s="2"/>
      <c r="IV53" s="53"/>
      <c r="IW53" s="2"/>
      <c r="IX53" s="2"/>
      <c r="IY53" s="2"/>
      <c r="IZ53" s="2"/>
      <c r="JA53" s="2"/>
      <c r="JB53" s="2"/>
    </row>
    <row r="54" spans="1:262" s="3" customFormat="1" ht="13.5" customHeight="1">
      <c r="A54" s="42"/>
      <c r="B54" s="2"/>
      <c r="C54" s="4"/>
      <c r="E54" s="25"/>
      <c r="F54" s="43"/>
      <c r="G54" s="44"/>
      <c r="H54" s="2"/>
      <c r="I54" s="43"/>
      <c r="J54" s="44"/>
      <c r="K54" s="25"/>
      <c r="L54" s="44"/>
      <c r="M54" s="44"/>
      <c r="P54" s="45"/>
      <c r="Q54" s="25"/>
      <c r="R54" s="44"/>
      <c r="S54" s="44"/>
      <c r="U54" s="44"/>
      <c r="V54" s="44"/>
      <c r="W54" s="4"/>
      <c r="Y54" s="25"/>
      <c r="Z54" s="43"/>
      <c r="AA54" s="43"/>
      <c r="AB54" s="2"/>
      <c r="AC54" s="43"/>
      <c r="AD54" s="43"/>
      <c r="AE54" s="25"/>
      <c r="AF54" s="44"/>
      <c r="AG54" s="44"/>
      <c r="AJ54" s="45"/>
      <c r="AK54" s="25"/>
      <c r="AM54" s="44"/>
      <c r="AO54" s="44"/>
      <c r="AP54" s="44"/>
      <c r="AQ54" s="4"/>
      <c r="AS54" s="25"/>
      <c r="AT54" s="43"/>
      <c r="AU54" s="43"/>
      <c r="AV54" s="2"/>
      <c r="AW54" s="43"/>
      <c r="AX54" s="43"/>
      <c r="AY54" s="25"/>
      <c r="AZ54" s="44"/>
      <c r="BA54" s="44"/>
      <c r="BD54" s="45"/>
      <c r="BE54" s="25"/>
      <c r="BF54" s="44"/>
      <c r="BG54" s="44"/>
      <c r="BI54" s="44"/>
      <c r="BJ54" s="44"/>
      <c r="BK54" s="4"/>
      <c r="BM54" s="25"/>
      <c r="BN54" s="43"/>
      <c r="BO54" s="43"/>
      <c r="BP54" s="2"/>
      <c r="BQ54" s="43"/>
      <c r="BR54" s="43"/>
      <c r="BS54" s="25"/>
      <c r="BT54" s="44"/>
      <c r="BU54" s="44"/>
      <c r="BX54" s="45"/>
      <c r="BY54" s="25"/>
      <c r="BZ54" s="44"/>
      <c r="CA54" s="44"/>
      <c r="CC54" s="44"/>
      <c r="CD54" s="44"/>
      <c r="CE54" s="25"/>
      <c r="CG54" s="25"/>
      <c r="CH54" s="43"/>
      <c r="CI54" s="43"/>
      <c r="CJ54" s="2"/>
      <c r="CK54" s="43"/>
      <c r="CL54" s="43"/>
      <c r="CM54" s="25"/>
      <c r="CN54" s="44"/>
      <c r="CO54" s="44"/>
      <c r="CR54" s="45"/>
      <c r="CS54" s="25"/>
      <c r="CT54" s="44"/>
      <c r="CU54" s="44"/>
      <c r="CW54" s="44"/>
      <c r="CX54" s="44"/>
      <c r="CY54" s="4"/>
      <c r="DA54" s="25"/>
      <c r="DB54" s="43"/>
      <c r="DC54" s="43"/>
      <c r="DD54" s="2"/>
      <c r="DE54" s="43"/>
      <c r="DF54" s="43"/>
      <c r="DG54" s="25"/>
      <c r="DH54" s="44"/>
      <c r="DI54" s="44"/>
      <c r="DL54" s="45"/>
      <c r="DM54" s="25"/>
      <c r="DN54" s="44"/>
      <c r="DO54" s="44"/>
      <c r="DQ54" s="44"/>
      <c r="DR54" s="44"/>
      <c r="DS54" s="4"/>
      <c r="DU54" s="25"/>
      <c r="DV54" s="43"/>
      <c r="DW54" s="43"/>
      <c r="DX54" s="2"/>
      <c r="DY54" s="43"/>
      <c r="DZ54" s="43"/>
      <c r="EA54" s="25"/>
      <c r="EC54" s="46"/>
      <c r="EF54" s="45"/>
      <c r="EG54" s="25"/>
      <c r="EH54" s="44"/>
      <c r="EI54" s="44"/>
      <c r="EK54" s="44"/>
      <c r="EL54" s="44"/>
      <c r="EM54" s="4"/>
      <c r="EO54" s="25"/>
      <c r="EP54" s="43"/>
      <c r="EQ54" s="43"/>
      <c r="ER54" s="2"/>
      <c r="ES54" s="43"/>
      <c r="ET54" s="43"/>
      <c r="EU54" s="25"/>
      <c r="EV54" s="44"/>
      <c r="EW54" s="44"/>
      <c r="EZ54" s="45"/>
      <c r="FA54" s="25"/>
      <c r="FB54" s="44"/>
      <c r="FC54" s="44"/>
      <c r="FE54" s="44"/>
      <c r="FF54" s="44"/>
      <c r="FG54" s="4"/>
      <c r="FI54" s="25"/>
      <c r="FJ54" s="43"/>
      <c r="FK54" s="43"/>
      <c r="FL54" s="2"/>
      <c r="FM54" s="43"/>
      <c r="FN54" s="43"/>
      <c r="FO54" s="25"/>
      <c r="FP54" s="44"/>
      <c r="FQ54" s="44"/>
      <c r="FT54" s="45"/>
      <c r="FU54" s="25"/>
      <c r="FV54" s="44"/>
      <c r="FW54" s="44"/>
      <c r="FY54" s="44"/>
      <c r="FZ54" s="44"/>
      <c r="GA54" s="15"/>
      <c r="GB54" s="49"/>
      <c r="GC54" s="49"/>
      <c r="GD54" s="55"/>
      <c r="GE54" s="2"/>
      <c r="GF54" s="49"/>
      <c r="GG54" s="50"/>
      <c r="GH54" s="2"/>
      <c r="GI54" s="52"/>
      <c r="GJ54" s="2"/>
      <c r="GK54" s="2"/>
      <c r="GL54" s="2"/>
      <c r="GM54" s="2"/>
      <c r="GN54" s="53"/>
      <c r="GO54" s="2"/>
      <c r="GP54" s="2"/>
      <c r="GQ54" s="2"/>
      <c r="GR54" s="2"/>
      <c r="GS54" s="2"/>
      <c r="GT54" s="2"/>
      <c r="GU54" s="15"/>
      <c r="GV54" s="49"/>
      <c r="GW54" s="49"/>
      <c r="GX54" s="55"/>
      <c r="GY54" s="2"/>
      <c r="GZ54" s="49"/>
      <c r="HA54" s="50"/>
      <c r="HB54" s="2"/>
      <c r="HC54" s="52"/>
      <c r="HD54" s="2"/>
      <c r="HE54" s="2"/>
      <c r="HF54" s="2"/>
      <c r="HG54" s="2"/>
      <c r="HH54" s="53"/>
      <c r="HI54" s="2"/>
      <c r="HJ54" s="2"/>
      <c r="HK54" s="2"/>
      <c r="HL54" s="2"/>
      <c r="HM54" s="2"/>
      <c r="HN54" s="2"/>
      <c r="HO54" s="15"/>
      <c r="HP54" s="49"/>
      <c r="HQ54" s="49"/>
      <c r="HR54" s="55"/>
      <c r="HS54" s="2"/>
      <c r="HT54" s="49"/>
      <c r="HU54" s="50"/>
      <c r="HV54" s="2"/>
      <c r="HW54" s="52"/>
      <c r="HX54" s="2"/>
      <c r="HY54" s="2"/>
      <c r="HZ54" s="2"/>
      <c r="IA54" s="2"/>
      <c r="IB54" s="53"/>
      <c r="IC54" s="2"/>
      <c r="ID54" s="2"/>
      <c r="IE54" s="2"/>
      <c r="IF54" s="2"/>
      <c r="IG54" s="2"/>
      <c r="IH54" s="2"/>
      <c r="II54" s="15"/>
      <c r="IJ54" s="49"/>
      <c r="IK54" s="49"/>
      <c r="IL54" s="55"/>
      <c r="IM54" s="2"/>
      <c r="IN54" s="49"/>
      <c r="IO54" s="50"/>
      <c r="IP54" s="2"/>
      <c r="IQ54" s="52"/>
      <c r="IR54" s="2"/>
      <c r="IS54" s="2"/>
      <c r="IT54" s="2"/>
      <c r="IU54" s="2"/>
      <c r="IV54" s="53"/>
      <c r="IW54" s="2"/>
      <c r="IX54" s="2"/>
      <c r="IY54" s="2"/>
      <c r="IZ54" s="2"/>
      <c r="JA54" s="2"/>
      <c r="JB54" s="2"/>
    </row>
    <row r="55" spans="1:262" s="3" customFormat="1" ht="13.5" customHeight="1">
      <c r="A55" s="42"/>
      <c r="B55" s="2"/>
      <c r="C55" s="4"/>
      <c r="E55" s="25"/>
      <c r="F55" s="43"/>
      <c r="G55" s="44"/>
      <c r="H55" s="2"/>
      <c r="I55" s="43"/>
      <c r="J55" s="44"/>
      <c r="K55" s="25"/>
      <c r="L55" s="44"/>
      <c r="M55" s="44"/>
      <c r="P55" s="45"/>
      <c r="Q55" s="25"/>
      <c r="R55" s="44"/>
      <c r="S55" s="44"/>
      <c r="U55" s="44"/>
      <c r="V55" s="44"/>
      <c r="W55" s="4"/>
      <c r="Y55" s="25"/>
      <c r="Z55" s="43"/>
      <c r="AA55" s="43"/>
      <c r="AB55" s="2"/>
      <c r="AC55" s="43"/>
      <c r="AD55" s="43"/>
      <c r="AE55" s="25"/>
      <c r="AF55" s="44"/>
      <c r="AG55" s="44"/>
      <c r="AJ55" s="45"/>
      <c r="AK55" s="25"/>
      <c r="AM55" s="44"/>
      <c r="AO55" s="44"/>
      <c r="AP55" s="44"/>
      <c r="AQ55" s="4"/>
      <c r="AS55" s="25"/>
      <c r="AT55" s="43"/>
      <c r="AU55" s="43"/>
      <c r="AV55" s="2"/>
      <c r="AW55" s="43"/>
      <c r="AX55" s="43"/>
      <c r="AY55" s="25"/>
      <c r="AZ55" s="44"/>
      <c r="BA55" s="44"/>
      <c r="BD55" s="45"/>
      <c r="BE55" s="25"/>
      <c r="BF55" s="44"/>
      <c r="BG55" s="44"/>
      <c r="BI55" s="44"/>
      <c r="BJ55" s="44"/>
      <c r="BK55" s="4"/>
      <c r="BM55" s="25"/>
      <c r="BN55" s="43"/>
      <c r="BO55" s="43"/>
      <c r="BP55" s="2"/>
      <c r="BQ55" s="43"/>
      <c r="BR55" s="43"/>
      <c r="BS55" s="25"/>
      <c r="BT55" s="44"/>
      <c r="BU55" s="44"/>
      <c r="BX55" s="45"/>
      <c r="BY55" s="25"/>
      <c r="BZ55" s="44"/>
      <c r="CA55" s="44"/>
      <c r="CC55" s="44"/>
      <c r="CD55" s="44"/>
      <c r="CE55" s="25"/>
      <c r="CG55" s="25"/>
      <c r="CH55" s="43"/>
      <c r="CI55" s="43"/>
      <c r="CJ55" s="2"/>
      <c r="CK55" s="43"/>
      <c r="CL55" s="43"/>
      <c r="CM55" s="25"/>
      <c r="CN55" s="44"/>
      <c r="CO55" s="44"/>
      <c r="CR55" s="45"/>
      <c r="CS55" s="25"/>
      <c r="CT55" s="44"/>
      <c r="CU55" s="44"/>
      <c r="CW55" s="44"/>
      <c r="CX55" s="44"/>
      <c r="CY55" s="4"/>
      <c r="DA55" s="25"/>
      <c r="DB55" s="43"/>
      <c r="DC55" s="43"/>
      <c r="DD55" s="2"/>
      <c r="DE55" s="43"/>
      <c r="DF55" s="43"/>
      <c r="DG55" s="25"/>
      <c r="DH55" s="44"/>
      <c r="DI55" s="44"/>
      <c r="DL55" s="45"/>
      <c r="DM55" s="25"/>
      <c r="DN55" s="44"/>
      <c r="DO55" s="44"/>
      <c r="DQ55" s="44"/>
      <c r="DR55" s="44"/>
      <c r="DS55" s="4"/>
      <c r="DU55" s="25"/>
      <c r="DV55" s="43"/>
      <c r="DW55" s="43"/>
      <c r="DX55" s="2"/>
      <c r="DY55" s="43"/>
      <c r="DZ55" s="43"/>
      <c r="EA55" s="25"/>
      <c r="EC55" s="46"/>
      <c r="EF55" s="45"/>
      <c r="EG55" s="25"/>
      <c r="EH55" s="44"/>
      <c r="EI55" s="44"/>
      <c r="EK55" s="44"/>
      <c r="EL55" s="44"/>
      <c r="EM55" s="4"/>
      <c r="EO55" s="25"/>
      <c r="EP55" s="43"/>
      <c r="EQ55" s="43"/>
      <c r="ER55" s="2"/>
      <c r="ES55" s="43"/>
      <c r="ET55" s="43"/>
      <c r="EU55" s="25"/>
      <c r="EV55" s="44"/>
      <c r="EW55" s="44"/>
      <c r="EZ55" s="45"/>
      <c r="FA55" s="25"/>
      <c r="FB55" s="44"/>
      <c r="FC55" s="44"/>
      <c r="FE55" s="44"/>
      <c r="FF55" s="44"/>
      <c r="FG55" s="4"/>
      <c r="FI55" s="25"/>
      <c r="FJ55" s="43"/>
      <c r="FK55" s="43"/>
      <c r="FL55" s="2"/>
      <c r="FM55" s="43"/>
      <c r="FN55" s="43"/>
      <c r="FO55" s="25"/>
      <c r="FP55" s="44"/>
      <c r="FQ55" s="44"/>
      <c r="FT55" s="45"/>
      <c r="FU55" s="25"/>
      <c r="FV55" s="44"/>
      <c r="FW55" s="44"/>
      <c r="FY55" s="44"/>
      <c r="FZ55" s="44"/>
      <c r="GA55" s="56"/>
      <c r="GB55" s="49"/>
      <c r="GC55" s="50"/>
      <c r="GD55" s="51"/>
      <c r="GE55" s="50"/>
      <c r="GF55" s="49"/>
      <c r="GG55" s="50"/>
      <c r="GH55" s="50"/>
      <c r="GI55" s="57"/>
      <c r="GJ55" s="50"/>
      <c r="GN55" s="45"/>
      <c r="GS55" s="51"/>
      <c r="GT55" s="50"/>
      <c r="GU55" s="56"/>
      <c r="GV55" s="49"/>
      <c r="GW55" s="50"/>
      <c r="GX55" s="51"/>
      <c r="GY55" s="50"/>
      <c r="GZ55" s="49"/>
      <c r="HA55" s="50"/>
      <c r="HB55" s="50"/>
      <c r="HC55" s="57"/>
      <c r="HD55" s="50"/>
      <c r="HH55" s="45"/>
      <c r="HM55" s="51"/>
      <c r="HN55" s="50"/>
      <c r="HO55" s="56"/>
      <c r="HP55" s="49"/>
      <c r="HQ55" s="50"/>
      <c r="HR55" s="51"/>
      <c r="HS55" s="50"/>
      <c r="HT55" s="49"/>
      <c r="HU55" s="50"/>
      <c r="HV55" s="50"/>
      <c r="HW55" s="57"/>
      <c r="HX55" s="50"/>
      <c r="IB55" s="45"/>
      <c r="IG55" s="51"/>
      <c r="IH55" s="50"/>
      <c r="II55" s="56"/>
      <c r="IJ55" s="49"/>
      <c r="IK55" s="50"/>
      <c r="IL55" s="51"/>
      <c r="IM55" s="50"/>
      <c r="IN55" s="49"/>
      <c r="IO55" s="50"/>
      <c r="IP55" s="50"/>
      <c r="IQ55" s="57"/>
      <c r="IR55" s="50"/>
      <c r="IV55" s="45"/>
      <c r="JA55" s="51"/>
      <c r="JB55" s="50"/>
    </row>
    <row r="56" spans="1:262" s="3" customFormat="1" ht="13.5" customHeight="1">
      <c r="A56" s="42"/>
      <c r="B56" s="2"/>
      <c r="C56" s="4"/>
      <c r="E56" s="25"/>
      <c r="F56" s="43"/>
      <c r="G56" s="44"/>
      <c r="H56" s="2"/>
      <c r="I56" s="43"/>
      <c r="J56" s="44"/>
      <c r="K56" s="25"/>
      <c r="L56" s="44"/>
      <c r="M56" s="44"/>
      <c r="P56" s="45"/>
      <c r="Q56" s="25"/>
      <c r="R56" s="44"/>
      <c r="S56" s="44"/>
      <c r="U56" s="44"/>
      <c r="V56" s="44"/>
      <c r="W56" s="4"/>
      <c r="Y56" s="25"/>
      <c r="Z56" s="43"/>
      <c r="AA56" s="43"/>
      <c r="AB56" s="2"/>
      <c r="AC56" s="43"/>
      <c r="AD56" s="43"/>
      <c r="AE56" s="25"/>
      <c r="AF56" s="44"/>
      <c r="AG56" s="44"/>
      <c r="AJ56" s="45"/>
      <c r="AK56" s="25"/>
      <c r="AM56" s="44"/>
      <c r="AO56" s="44"/>
      <c r="AP56" s="44"/>
      <c r="AQ56" s="4"/>
      <c r="AS56" s="25"/>
      <c r="AT56" s="43"/>
      <c r="AU56" s="43"/>
      <c r="AV56" s="2"/>
      <c r="AW56" s="43"/>
      <c r="AX56" s="43"/>
      <c r="AY56" s="25"/>
      <c r="AZ56" s="44"/>
      <c r="BA56" s="44"/>
      <c r="BD56" s="45"/>
      <c r="BE56" s="25"/>
      <c r="BF56" s="44"/>
      <c r="BG56" s="44"/>
      <c r="BI56" s="44"/>
      <c r="BJ56" s="44"/>
      <c r="BK56" s="4"/>
      <c r="BM56" s="25"/>
      <c r="BN56" s="43"/>
      <c r="BO56" s="43"/>
      <c r="BP56" s="2"/>
      <c r="BQ56" s="43"/>
      <c r="BR56" s="43"/>
      <c r="BS56" s="25"/>
      <c r="BT56" s="44"/>
      <c r="BU56" s="44"/>
      <c r="BX56" s="45"/>
      <c r="BY56" s="25"/>
      <c r="BZ56" s="44"/>
      <c r="CA56" s="44"/>
      <c r="CC56" s="44"/>
      <c r="CD56" s="44"/>
      <c r="CE56" s="25"/>
      <c r="CG56" s="25"/>
      <c r="CH56" s="43"/>
      <c r="CI56" s="43"/>
      <c r="CJ56" s="2"/>
      <c r="CK56" s="43"/>
      <c r="CL56" s="43"/>
      <c r="CM56" s="25"/>
      <c r="CN56" s="44"/>
      <c r="CO56" s="44"/>
      <c r="CR56" s="45"/>
      <c r="CS56" s="25"/>
      <c r="CT56" s="44"/>
      <c r="CU56" s="44"/>
      <c r="CW56" s="44"/>
      <c r="CX56" s="44"/>
      <c r="CY56" s="4"/>
      <c r="DA56" s="25"/>
      <c r="DB56" s="43"/>
      <c r="DC56" s="43"/>
      <c r="DD56" s="2"/>
      <c r="DE56" s="43"/>
      <c r="DF56" s="43"/>
      <c r="DG56" s="25"/>
      <c r="DH56" s="44"/>
      <c r="DI56" s="44"/>
      <c r="DL56" s="45"/>
      <c r="DM56" s="25"/>
      <c r="DN56" s="44"/>
      <c r="DO56" s="44"/>
      <c r="DQ56" s="44"/>
      <c r="DR56" s="44"/>
      <c r="DS56" s="4"/>
      <c r="DU56" s="25"/>
      <c r="DV56" s="43"/>
      <c r="DW56" s="43"/>
      <c r="DX56" s="2"/>
      <c r="DY56" s="43"/>
      <c r="DZ56" s="43"/>
      <c r="EA56" s="25"/>
      <c r="EC56" s="46"/>
      <c r="EF56" s="45"/>
      <c r="EG56" s="25"/>
      <c r="EH56" s="44"/>
      <c r="EI56" s="44"/>
      <c r="EK56" s="44"/>
      <c r="EL56" s="44"/>
      <c r="EM56" s="4"/>
      <c r="EO56" s="25"/>
      <c r="EP56" s="43"/>
      <c r="EQ56" s="43"/>
      <c r="ER56" s="2"/>
      <c r="ES56" s="43"/>
      <c r="ET56" s="43"/>
      <c r="EU56" s="25"/>
      <c r="EV56" s="44"/>
      <c r="EW56" s="44"/>
      <c r="EZ56" s="45"/>
      <c r="FA56" s="25"/>
      <c r="FB56" s="44"/>
      <c r="FC56" s="44"/>
      <c r="FE56" s="44"/>
      <c r="FF56" s="44"/>
      <c r="FG56" s="4"/>
      <c r="FI56" s="25"/>
      <c r="FJ56" s="43"/>
      <c r="FK56" s="43"/>
      <c r="FL56" s="2"/>
      <c r="FM56" s="43"/>
      <c r="FN56" s="43"/>
      <c r="FO56" s="25"/>
      <c r="FP56" s="44"/>
      <c r="FQ56" s="44"/>
      <c r="FT56" s="45"/>
      <c r="FU56" s="25"/>
      <c r="FV56" s="44"/>
      <c r="FW56" s="44"/>
      <c r="FY56" s="44"/>
      <c r="FZ56" s="44"/>
      <c r="GA56" s="15"/>
      <c r="GB56" s="49"/>
      <c r="GC56" s="49"/>
      <c r="GD56" s="55"/>
      <c r="GE56" s="2"/>
      <c r="GF56" s="49"/>
      <c r="GG56" s="50"/>
      <c r="GH56" s="2"/>
      <c r="GI56" s="52"/>
      <c r="GJ56" s="2"/>
      <c r="GK56" s="2"/>
      <c r="GL56" s="2"/>
      <c r="GM56" s="2"/>
      <c r="GN56" s="53"/>
      <c r="GO56" s="2"/>
      <c r="GP56" s="2"/>
      <c r="GQ56" s="2"/>
      <c r="GR56" s="2"/>
      <c r="GS56" s="2"/>
      <c r="GT56" s="2"/>
      <c r="GU56" s="15"/>
      <c r="GV56" s="49"/>
      <c r="GW56" s="49"/>
      <c r="GX56" s="55"/>
      <c r="GY56" s="2"/>
      <c r="GZ56" s="49"/>
      <c r="HA56" s="50"/>
      <c r="HB56" s="2"/>
      <c r="HC56" s="52"/>
      <c r="HD56" s="2"/>
      <c r="HE56" s="2"/>
      <c r="HF56" s="2"/>
      <c r="HG56" s="2"/>
      <c r="HH56" s="53"/>
      <c r="HI56" s="2"/>
      <c r="HJ56" s="2"/>
      <c r="HK56" s="2"/>
      <c r="HL56" s="2"/>
      <c r="HM56" s="2"/>
      <c r="HN56" s="2"/>
      <c r="HO56" s="15"/>
      <c r="HP56" s="49"/>
      <c r="HQ56" s="49"/>
      <c r="HR56" s="55"/>
      <c r="HS56" s="2"/>
      <c r="HT56" s="49"/>
      <c r="HU56" s="50"/>
      <c r="HV56" s="2"/>
      <c r="HW56" s="52"/>
      <c r="HX56" s="2"/>
      <c r="HY56" s="2"/>
      <c r="HZ56" s="2"/>
      <c r="IA56" s="2"/>
      <c r="IB56" s="53"/>
      <c r="IC56" s="2"/>
      <c r="ID56" s="2"/>
      <c r="IE56" s="2"/>
      <c r="IF56" s="2"/>
      <c r="IG56" s="2"/>
      <c r="IH56" s="2"/>
      <c r="II56" s="15"/>
      <c r="IJ56" s="49"/>
      <c r="IK56" s="49"/>
      <c r="IL56" s="55"/>
      <c r="IM56" s="2"/>
      <c r="IN56" s="49"/>
      <c r="IO56" s="50"/>
      <c r="IP56" s="2"/>
      <c r="IQ56" s="52"/>
      <c r="IR56" s="2"/>
      <c r="IS56" s="2"/>
      <c r="IT56" s="2"/>
      <c r="IU56" s="2"/>
      <c r="IV56" s="53"/>
      <c r="IW56" s="2"/>
      <c r="IX56" s="2"/>
      <c r="IY56" s="2"/>
      <c r="IZ56" s="2"/>
      <c r="JA56" s="2"/>
      <c r="JB56" s="2"/>
    </row>
    <row r="57" spans="1:262" s="3" customFormat="1" ht="13.5" customHeight="1">
      <c r="A57" s="42"/>
      <c r="B57" s="2"/>
      <c r="C57" s="4"/>
      <c r="E57" s="25"/>
      <c r="F57" s="43"/>
      <c r="G57" s="44"/>
      <c r="H57" s="2"/>
      <c r="I57" s="43"/>
      <c r="J57" s="44"/>
      <c r="K57" s="25"/>
      <c r="L57" s="44"/>
      <c r="M57" s="44"/>
      <c r="P57" s="45"/>
      <c r="Q57" s="25"/>
      <c r="R57" s="44"/>
      <c r="S57" s="44"/>
      <c r="U57" s="44"/>
      <c r="V57" s="44"/>
      <c r="W57" s="4"/>
      <c r="Y57" s="25"/>
      <c r="Z57" s="43"/>
      <c r="AA57" s="43"/>
      <c r="AB57" s="2"/>
      <c r="AC57" s="43"/>
      <c r="AD57" s="43"/>
      <c r="AE57" s="25"/>
      <c r="AF57" s="44"/>
      <c r="AG57" s="44"/>
      <c r="AJ57" s="45"/>
      <c r="AK57" s="25"/>
      <c r="AM57" s="44"/>
      <c r="AO57" s="44"/>
      <c r="AP57" s="44"/>
      <c r="AQ57" s="4"/>
      <c r="AS57" s="25"/>
      <c r="AT57" s="43"/>
      <c r="AU57" s="43"/>
      <c r="AV57" s="2"/>
      <c r="AW57" s="43"/>
      <c r="AX57" s="43"/>
      <c r="AY57" s="25"/>
      <c r="AZ57" s="44"/>
      <c r="BA57" s="44"/>
      <c r="BD57" s="45"/>
      <c r="BE57" s="25"/>
      <c r="BF57" s="44"/>
      <c r="BG57" s="44"/>
      <c r="BI57" s="44"/>
      <c r="BJ57" s="44"/>
      <c r="BK57" s="4"/>
      <c r="BM57" s="25"/>
      <c r="BN57" s="43"/>
      <c r="BO57" s="43"/>
      <c r="BP57" s="2"/>
      <c r="BQ57" s="43"/>
      <c r="BR57" s="43"/>
      <c r="BS57" s="25"/>
      <c r="BT57" s="44"/>
      <c r="BU57" s="44"/>
      <c r="BX57" s="45"/>
      <c r="BY57" s="25"/>
      <c r="BZ57" s="44"/>
      <c r="CA57" s="44"/>
      <c r="CC57" s="44"/>
      <c r="CD57" s="44"/>
      <c r="CE57" s="25"/>
      <c r="CG57" s="25"/>
      <c r="CH57" s="43"/>
      <c r="CI57" s="43"/>
      <c r="CJ57" s="2"/>
      <c r="CK57" s="43"/>
      <c r="CL57" s="43"/>
      <c r="CM57" s="25"/>
      <c r="CN57" s="44"/>
      <c r="CO57" s="44"/>
      <c r="CR57" s="45"/>
      <c r="CS57" s="25"/>
      <c r="CT57" s="44"/>
      <c r="CU57" s="44"/>
      <c r="CW57" s="44"/>
      <c r="CX57" s="44"/>
      <c r="CY57" s="4"/>
      <c r="DA57" s="25"/>
      <c r="DB57" s="43"/>
      <c r="DC57" s="43"/>
      <c r="DD57" s="2"/>
      <c r="DE57" s="43"/>
      <c r="DF57" s="43"/>
      <c r="DG57" s="25"/>
      <c r="DH57" s="44"/>
      <c r="DI57" s="44"/>
      <c r="DL57" s="45"/>
      <c r="DM57" s="25"/>
      <c r="DN57" s="44"/>
      <c r="DO57" s="44"/>
      <c r="DQ57" s="44"/>
      <c r="DR57" s="44"/>
      <c r="DS57" s="4"/>
      <c r="DU57" s="25"/>
      <c r="DV57" s="43"/>
      <c r="DW57" s="43"/>
      <c r="DX57" s="2"/>
      <c r="DY57" s="43"/>
      <c r="DZ57" s="43"/>
      <c r="EA57" s="25"/>
      <c r="EC57" s="46"/>
      <c r="EF57" s="45"/>
      <c r="EG57" s="25"/>
      <c r="EH57" s="44"/>
      <c r="EI57" s="44"/>
      <c r="EK57" s="44"/>
      <c r="EL57" s="44"/>
      <c r="EM57" s="4"/>
      <c r="EO57" s="25"/>
      <c r="EP57" s="43"/>
      <c r="EQ57" s="43"/>
      <c r="ER57" s="2"/>
      <c r="ES57" s="43"/>
      <c r="ET57" s="43"/>
      <c r="EU57" s="25"/>
      <c r="EV57" s="44"/>
      <c r="EW57" s="44"/>
      <c r="EZ57" s="45"/>
      <c r="FA57" s="25"/>
      <c r="FB57" s="44"/>
      <c r="FC57" s="44"/>
      <c r="FE57" s="44"/>
      <c r="FF57" s="44"/>
      <c r="FG57" s="4"/>
      <c r="FI57" s="25"/>
      <c r="FJ57" s="43"/>
      <c r="FK57" s="43"/>
      <c r="FL57" s="2"/>
      <c r="FM57" s="43"/>
      <c r="FN57" s="43"/>
      <c r="FO57" s="25"/>
      <c r="FP57" s="44"/>
      <c r="FQ57" s="44"/>
      <c r="FT57" s="45"/>
      <c r="FU57" s="25"/>
      <c r="FV57" s="44"/>
      <c r="FW57" s="44"/>
      <c r="FY57" s="44"/>
      <c r="FZ57" s="44"/>
      <c r="GA57" s="15"/>
      <c r="GB57" s="49"/>
      <c r="GC57" s="49"/>
      <c r="GD57" s="55"/>
      <c r="GE57" s="55"/>
      <c r="GF57" s="49"/>
      <c r="GG57" s="50"/>
      <c r="GH57" s="2"/>
      <c r="GI57" s="52"/>
      <c r="GJ57" s="2"/>
      <c r="GK57" s="2"/>
      <c r="GL57" s="2"/>
      <c r="GM57" s="2"/>
      <c r="GN57" s="53"/>
      <c r="GO57" s="2"/>
      <c r="GP57" s="2"/>
      <c r="GQ57" s="2"/>
      <c r="GR57" s="2"/>
      <c r="GS57" s="2"/>
      <c r="GT57" s="2"/>
      <c r="GU57" s="15"/>
      <c r="GV57" s="49"/>
      <c r="GW57" s="49"/>
      <c r="GX57" s="55"/>
      <c r="GY57" s="55"/>
      <c r="GZ57" s="49"/>
      <c r="HA57" s="50"/>
      <c r="HB57" s="2"/>
      <c r="HC57" s="52"/>
      <c r="HD57" s="2"/>
      <c r="HE57" s="2"/>
      <c r="HF57" s="2"/>
      <c r="HG57" s="2"/>
      <c r="HH57" s="53"/>
      <c r="HI57" s="2"/>
      <c r="HJ57" s="2"/>
      <c r="HK57" s="2"/>
      <c r="HL57" s="2"/>
      <c r="HM57" s="2"/>
      <c r="HN57" s="2"/>
      <c r="HO57" s="15"/>
      <c r="HP57" s="49"/>
      <c r="HQ57" s="49"/>
      <c r="HR57" s="55"/>
      <c r="HS57" s="55"/>
      <c r="HT57" s="49"/>
      <c r="HU57" s="50"/>
      <c r="HV57" s="2"/>
      <c r="HW57" s="52"/>
      <c r="HX57" s="2"/>
      <c r="HY57" s="2"/>
      <c r="HZ57" s="2"/>
      <c r="IA57" s="2"/>
      <c r="IB57" s="53"/>
      <c r="IC57" s="2"/>
      <c r="ID57" s="2"/>
      <c r="IE57" s="2"/>
      <c r="IF57" s="2"/>
      <c r="IG57" s="2"/>
      <c r="IH57" s="2"/>
      <c r="II57" s="15"/>
      <c r="IJ57" s="49"/>
      <c r="IK57" s="49"/>
      <c r="IL57" s="55"/>
      <c r="IM57" s="55"/>
      <c r="IN57" s="49"/>
      <c r="IO57" s="50"/>
      <c r="IP57" s="2"/>
      <c r="IQ57" s="52"/>
      <c r="IR57" s="2"/>
      <c r="IS57" s="2"/>
      <c r="IT57" s="2"/>
      <c r="IU57" s="2"/>
      <c r="IV57" s="53"/>
      <c r="IW57" s="2"/>
      <c r="IX57" s="2"/>
      <c r="IY57" s="2"/>
      <c r="IZ57" s="2"/>
      <c r="JA57" s="2"/>
      <c r="JB57" s="2"/>
    </row>
    <row r="58" spans="1:262" s="3" customFormat="1" ht="13.5" customHeight="1">
      <c r="A58" s="42"/>
      <c r="B58" s="2"/>
      <c r="C58" s="4"/>
      <c r="E58" s="25"/>
      <c r="F58" s="43"/>
      <c r="G58" s="44"/>
      <c r="H58" s="2"/>
      <c r="I58" s="43"/>
      <c r="J58" s="44"/>
      <c r="K58" s="25"/>
      <c r="L58" s="44"/>
      <c r="M58" s="44"/>
      <c r="P58" s="45"/>
      <c r="Q58" s="25"/>
      <c r="R58" s="44"/>
      <c r="S58" s="44"/>
      <c r="U58" s="44"/>
      <c r="V58" s="44"/>
      <c r="W58" s="4"/>
      <c r="Y58" s="25"/>
      <c r="Z58" s="43"/>
      <c r="AA58" s="43"/>
      <c r="AB58" s="2"/>
      <c r="AC58" s="43"/>
      <c r="AD58" s="43"/>
      <c r="AE58" s="25"/>
      <c r="AF58" s="44"/>
      <c r="AG58" s="44"/>
      <c r="AJ58" s="45"/>
      <c r="AK58" s="25"/>
      <c r="AM58" s="44"/>
      <c r="AO58" s="44"/>
      <c r="AP58" s="44"/>
      <c r="AQ58" s="4"/>
      <c r="AS58" s="25"/>
      <c r="AT58" s="43"/>
      <c r="AU58" s="43"/>
      <c r="AV58" s="2"/>
      <c r="AW58" s="43"/>
      <c r="AX58" s="43"/>
      <c r="AY58" s="25"/>
      <c r="AZ58" s="44"/>
      <c r="BA58" s="44"/>
      <c r="BD58" s="45"/>
      <c r="BE58" s="25"/>
      <c r="BF58" s="44"/>
      <c r="BG58" s="44"/>
      <c r="BI58" s="44"/>
      <c r="BJ58" s="44"/>
      <c r="BK58" s="4"/>
      <c r="BM58" s="25"/>
      <c r="BN58" s="43"/>
      <c r="BO58" s="43"/>
      <c r="BP58" s="2"/>
      <c r="BQ58" s="43"/>
      <c r="BR58" s="43"/>
      <c r="BS58" s="25"/>
      <c r="BT58" s="44"/>
      <c r="BU58" s="44"/>
      <c r="BX58" s="45"/>
      <c r="BY58" s="25"/>
      <c r="BZ58" s="44"/>
      <c r="CA58" s="44"/>
      <c r="CC58" s="44"/>
      <c r="CD58" s="44"/>
      <c r="CE58" s="25"/>
      <c r="CG58" s="25"/>
      <c r="CH58" s="43"/>
      <c r="CI58" s="43"/>
      <c r="CJ58" s="2"/>
      <c r="CK58" s="43"/>
      <c r="CL58" s="43"/>
      <c r="CM58" s="25"/>
      <c r="CN58" s="44"/>
      <c r="CO58" s="44"/>
      <c r="CR58" s="45"/>
      <c r="CS58" s="25"/>
      <c r="CT58" s="44"/>
      <c r="CU58" s="44"/>
      <c r="CW58" s="44"/>
      <c r="CX58" s="44"/>
      <c r="CY58" s="4"/>
      <c r="DA58" s="25"/>
      <c r="DB58" s="43"/>
      <c r="DC58" s="43"/>
      <c r="DD58" s="2"/>
      <c r="DE58" s="43"/>
      <c r="DF58" s="43"/>
      <c r="DG58" s="25"/>
      <c r="DH58" s="44"/>
      <c r="DI58" s="44"/>
      <c r="DL58" s="45"/>
      <c r="DM58" s="25"/>
      <c r="DN58" s="44"/>
      <c r="DO58" s="44"/>
      <c r="DQ58" s="44"/>
      <c r="DR58" s="44"/>
      <c r="DS58" s="4"/>
      <c r="DU58" s="25"/>
      <c r="DV58" s="43"/>
      <c r="DW58" s="43"/>
      <c r="DX58" s="2"/>
      <c r="DY58" s="43"/>
      <c r="DZ58" s="43"/>
      <c r="EA58" s="25"/>
      <c r="EC58" s="46"/>
      <c r="EF58" s="45"/>
      <c r="EG58" s="25"/>
      <c r="EH58" s="44"/>
      <c r="EI58" s="44"/>
      <c r="EK58" s="44"/>
      <c r="EL58" s="44"/>
      <c r="EM58" s="4"/>
      <c r="EO58" s="25"/>
      <c r="EP58" s="43"/>
      <c r="EQ58" s="43"/>
      <c r="ER58" s="2"/>
      <c r="ES58" s="43"/>
      <c r="ET58" s="43"/>
      <c r="EU58" s="25"/>
      <c r="EV58" s="44"/>
      <c r="EW58" s="44"/>
      <c r="EZ58" s="45"/>
      <c r="FA58" s="25"/>
      <c r="FB58" s="44"/>
      <c r="FC58" s="44"/>
      <c r="FE58" s="44"/>
      <c r="FF58" s="44"/>
      <c r="FG58" s="4"/>
      <c r="FI58" s="25"/>
      <c r="FJ58" s="43"/>
      <c r="FK58" s="43"/>
      <c r="FL58" s="2"/>
      <c r="FM58" s="43"/>
      <c r="FN58" s="43"/>
      <c r="FO58" s="25"/>
      <c r="FP58" s="44"/>
      <c r="FQ58" s="44"/>
      <c r="FT58" s="45"/>
      <c r="FU58" s="25"/>
      <c r="FV58" s="44"/>
      <c r="FW58" s="44"/>
      <c r="FY58" s="44"/>
      <c r="FZ58" s="44"/>
      <c r="GA58" s="4"/>
      <c r="GG58" s="44"/>
      <c r="GI58" s="47"/>
      <c r="GN58" s="45"/>
      <c r="GU58" s="4"/>
      <c r="HA58" s="44"/>
      <c r="HC58" s="47"/>
      <c r="HH58" s="45"/>
      <c r="HO58" s="4"/>
      <c r="HU58" s="44"/>
      <c r="HW58" s="47"/>
      <c r="IB58" s="45"/>
      <c r="II58" s="4"/>
      <c r="IO58" s="44"/>
      <c r="IQ58" s="47"/>
      <c r="IV58" s="45"/>
    </row>
    <row r="59" spans="1:262" s="3" customFormat="1" ht="13.5" customHeight="1">
      <c r="A59" s="42"/>
      <c r="B59" s="2"/>
      <c r="C59" s="4"/>
      <c r="E59" s="25"/>
      <c r="F59" s="43"/>
      <c r="G59" s="44"/>
      <c r="H59" s="2"/>
      <c r="I59" s="43"/>
      <c r="J59" s="44"/>
      <c r="K59" s="25"/>
      <c r="L59" s="44"/>
      <c r="M59" s="44"/>
      <c r="P59" s="45"/>
      <c r="Q59" s="25"/>
      <c r="R59" s="44"/>
      <c r="S59" s="44"/>
      <c r="U59" s="44"/>
      <c r="V59" s="44"/>
      <c r="W59" s="4"/>
      <c r="Y59" s="25"/>
      <c r="Z59" s="43"/>
      <c r="AA59" s="43"/>
      <c r="AB59" s="2"/>
      <c r="AC59" s="43"/>
      <c r="AD59" s="43"/>
      <c r="AE59" s="25"/>
      <c r="AF59" s="44"/>
      <c r="AG59" s="44"/>
      <c r="AJ59" s="45"/>
      <c r="AK59" s="25"/>
      <c r="AM59" s="44"/>
      <c r="AO59" s="44"/>
      <c r="AP59" s="44"/>
      <c r="AQ59" s="4"/>
      <c r="AS59" s="25"/>
      <c r="AT59" s="43"/>
      <c r="AU59" s="43"/>
      <c r="AV59" s="2"/>
      <c r="AW59" s="43"/>
      <c r="AX59" s="43"/>
      <c r="AY59" s="25"/>
      <c r="AZ59" s="44"/>
      <c r="BA59" s="44"/>
      <c r="BD59" s="45"/>
      <c r="BE59" s="25"/>
      <c r="BF59" s="44"/>
      <c r="BG59" s="44"/>
      <c r="BI59" s="44"/>
      <c r="BJ59" s="44"/>
      <c r="BK59" s="4"/>
      <c r="BM59" s="25"/>
      <c r="BN59" s="43"/>
      <c r="BO59" s="43"/>
      <c r="BP59" s="2"/>
      <c r="BQ59" s="43"/>
      <c r="BR59" s="43"/>
      <c r="BS59" s="25"/>
      <c r="BT59" s="44"/>
      <c r="BU59" s="44"/>
      <c r="BX59" s="45"/>
      <c r="BY59" s="25"/>
      <c r="BZ59" s="44"/>
      <c r="CA59" s="44"/>
      <c r="CC59" s="44"/>
      <c r="CD59" s="44"/>
      <c r="CE59" s="25"/>
      <c r="CG59" s="25"/>
      <c r="CH59" s="43"/>
      <c r="CI59" s="43"/>
      <c r="CJ59" s="2"/>
      <c r="CK59" s="43"/>
      <c r="CL59" s="43"/>
      <c r="CM59" s="25"/>
      <c r="CN59" s="44"/>
      <c r="CO59" s="44"/>
      <c r="CR59" s="45"/>
      <c r="CS59" s="25"/>
      <c r="CT59" s="44"/>
      <c r="CU59" s="44"/>
      <c r="CW59" s="44"/>
      <c r="CX59" s="44"/>
      <c r="CY59" s="4"/>
      <c r="DA59" s="25"/>
      <c r="DB59" s="43"/>
      <c r="DC59" s="43"/>
      <c r="DD59" s="2"/>
      <c r="DE59" s="43"/>
      <c r="DF59" s="43"/>
      <c r="DG59" s="25"/>
      <c r="DH59" s="44"/>
      <c r="DI59" s="44"/>
      <c r="DL59" s="45"/>
      <c r="DM59" s="25"/>
      <c r="DN59" s="44"/>
      <c r="DO59" s="44"/>
      <c r="DQ59" s="44"/>
      <c r="DR59" s="44"/>
      <c r="DS59" s="4"/>
      <c r="DU59" s="25"/>
      <c r="DV59" s="43"/>
      <c r="DW59" s="43"/>
      <c r="DX59" s="2"/>
      <c r="DY59" s="43"/>
      <c r="DZ59" s="43"/>
      <c r="EA59" s="25"/>
      <c r="EC59" s="46"/>
      <c r="EF59" s="45"/>
      <c r="EG59" s="25"/>
      <c r="EH59" s="44"/>
      <c r="EI59" s="44"/>
      <c r="EK59" s="44"/>
      <c r="EL59" s="44"/>
      <c r="EM59" s="4"/>
      <c r="EO59" s="25"/>
      <c r="EP59" s="43"/>
      <c r="EQ59" s="43"/>
      <c r="ER59" s="2"/>
      <c r="ES59" s="43"/>
      <c r="ET59" s="43"/>
      <c r="EU59" s="25"/>
      <c r="EV59" s="44"/>
      <c r="EW59" s="44"/>
      <c r="EZ59" s="45"/>
      <c r="FA59" s="25"/>
      <c r="FB59" s="44"/>
      <c r="FC59" s="44"/>
      <c r="FE59" s="44"/>
      <c r="FF59" s="44"/>
      <c r="FG59" s="4"/>
      <c r="FI59" s="25"/>
      <c r="FJ59" s="43"/>
      <c r="FK59" s="43"/>
      <c r="FL59" s="2"/>
      <c r="FM59" s="43"/>
      <c r="FN59" s="43"/>
      <c r="FO59" s="25"/>
      <c r="FP59" s="44"/>
      <c r="FQ59" s="44"/>
      <c r="FT59" s="45"/>
      <c r="FU59" s="25"/>
      <c r="FV59" s="44"/>
      <c r="FW59" s="44"/>
      <c r="FY59" s="44"/>
      <c r="FZ59" s="44"/>
      <c r="GA59" s="4"/>
      <c r="GG59" s="44"/>
      <c r="GI59" s="47"/>
      <c r="GN59" s="45"/>
      <c r="GU59" s="4"/>
      <c r="HA59" s="44"/>
      <c r="HC59" s="47"/>
      <c r="HH59" s="45"/>
      <c r="HO59" s="4"/>
      <c r="HU59" s="44"/>
      <c r="HW59" s="47"/>
      <c r="IB59" s="45"/>
      <c r="II59" s="4"/>
      <c r="IO59" s="44"/>
      <c r="IQ59" s="47"/>
      <c r="IV59" s="45"/>
    </row>
    <row r="60" spans="1:262" s="3" customFormat="1" ht="13.5" customHeight="1">
      <c r="A60" s="42"/>
      <c r="B60" s="2"/>
      <c r="C60" s="4"/>
      <c r="E60" s="25"/>
      <c r="F60" s="43"/>
      <c r="G60" s="44"/>
      <c r="H60" s="2"/>
      <c r="I60" s="43"/>
      <c r="J60" s="44"/>
      <c r="K60" s="25"/>
      <c r="L60" s="44"/>
      <c r="M60" s="44"/>
      <c r="P60" s="45"/>
      <c r="Q60" s="25"/>
      <c r="R60" s="44"/>
      <c r="S60" s="44"/>
      <c r="U60" s="44"/>
      <c r="V60" s="44"/>
      <c r="W60" s="4"/>
      <c r="Y60" s="25"/>
      <c r="Z60" s="43"/>
      <c r="AA60" s="43"/>
      <c r="AB60" s="2"/>
      <c r="AC60" s="43"/>
      <c r="AD60" s="43"/>
      <c r="AE60" s="25"/>
      <c r="AF60" s="44"/>
      <c r="AG60" s="44"/>
      <c r="AJ60" s="45"/>
      <c r="AK60" s="25"/>
      <c r="AM60" s="44"/>
      <c r="AO60" s="44"/>
      <c r="AP60" s="44"/>
      <c r="AQ60" s="4"/>
      <c r="AS60" s="25"/>
      <c r="AT60" s="43"/>
      <c r="AU60" s="43"/>
      <c r="AV60" s="2"/>
      <c r="AW60" s="43"/>
      <c r="AX60" s="43"/>
      <c r="AY60" s="25"/>
      <c r="AZ60" s="44"/>
      <c r="BA60" s="44"/>
      <c r="BD60" s="45"/>
      <c r="BE60" s="25"/>
      <c r="BF60" s="44"/>
      <c r="BG60" s="44"/>
      <c r="BI60" s="44"/>
      <c r="BJ60" s="44"/>
      <c r="BK60" s="4"/>
      <c r="BM60" s="25"/>
      <c r="BN60" s="43"/>
      <c r="BO60" s="43"/>
      <c r="BP60" s="2"/>
      <c r="BQ60" s="43"/>
      <c r="BR60" s="43"/>
      <c r="BS60" s="25"/>
      <c r="BT60" s="44"/>
      <c r="BU60" s="44"/>
      <c r="BX60" s="45"/>
      <c r="BY60" s="25"/>
      <c r="BZ60" s="44"/>
      <c r="CA60" s="44"/>
      <c r="CC60" s="44"/>
      <c r="CD60" s="44"/>
      <c r="CE60" s="25"/>
      <c r="CG60" s="25"/>
      <c r="CH60" s="43"/>
      <c r="CI60" s="43"/>
      <c r="CJ60" s="2"/>
      <c r="CK60" s="43"/>
      <c r="CL60" s="43"/>
      <c r="CM60" s="25"/>
      <c r="CN60" s="44"/>
      <c r="CO60" s="44"/>
      <c r="CR60" s="45"/>
      <c r="CS60" s="25"/>
      <c r="CT60" s="44"/>
      <c r="CU60" s="44"/>
      <c r="CW60" s="44"/>
      <c r="CX60" s="44"/>
      <c r="CY60" s="4"/>
      <c r="DA60" s="25"/>
      <c r="DB60" s="43"/>
      <c r="DC60" s="43"/>
      <c r="DD60" s="2"/>
      <c r="DE60" s="43"/>
      <c r="DF60" s="43"/>
      <c r="DG60" s="25"/>
      <c r="DH60" s="44"/>
      <c r="DI60" s="44"/>
      <c r="DL60" s="45"/>
      <c r="DM60" s="25"/>
      <c r="DN60" s="44"/>
      <c r="DO60" s="44"/>
      <c r="DQ60" s="44"/>
      <c r="DR60" s="44"/>
      <c r="DS60" s="4"/>
      <c r="DU60" s="25"/>
      <c r="DV60" s="43"/>
      <c r="DW60" s="43"/>
      <c r="DX60" s="2"/>
      <c r="DY60" s="43"/>
      <c r="DZ60" s="43"/>
      <c r="EA60" s="25"/>
      <c r="EC60" s="46"/>
      <c r="EF60" s="45"/>
      <c r="EG60" s="25"/>
      <c r="EH60" s="44"/>
      <c r="EI60" s="44"/>
      <c r="EK60" s="44"/>
      <c r="EL60" s="44"/>
      <c r="EM60" s="4"/>
      <c r="EO60" s="25"/>
      <c r="EP60" s="43"/>
      <c r="EQ60" s="43"/>
      <c r="ER60" s="2"/>
      <c r="ES60" s="43"/>
      <c r="ET60" s="43"/>
      <c r="EU60" s="25"/>
      <c r="EV60" s="44"/>
      <c r="EW60" s="44"/>
      <c r="EZ60" s="45"/>
      <c r="FA60" s="25"/>
      <c r="FB60" s="44"/>
      <c r="FC60" s="44"/>
      <c r="FE60" s="44"/>
      <c r="FF60" s="44"/>
      <c r="FG60" s="4"/>
      <c r="FI60" s="25"/>
      <c r="FJ60" s="43"/>
      <c r="FK60" s="43"/>
      <c r="FL60" s="2"/>
      <c r="FM60" s="43"/>
      <c r="FN60" s="43"/>
      <c r="FO60" s="25"/>
      <c r="FP60" s="44"/>
      <c r="FQ60" s="44"/>
      <c r="FT60" s="45"/>
      <c r="FU60" s="25"/>
      <c r="FV60" s="44"/>
      <c r="FW60" s="44"/>
      <c r="FY60" s="44"/>
      <c r="FZ60" s="44"/>
      <c r="GA60" s="4"/>
      <c r="GG60" s="44"/>
      <c r="GI60" s="47"/>
      <c r="GN60" s="45"/>
      <c r="GU60" s="4"/>
      <c r="HA60" s="44"/>
      <c r="HC60" s="47"/>
      <c r="HH60" s="45"/>
      <c r="HO60" s="4"/>
      <c r="HU60" s="44"/>
      <c r="HW60" s="47"/>
      <c r="IB60" s="45"/>
      <c r="II60" s="4"/>
      <c r="IO60" s="44"/>
      <c r="IQ60" s="47"/>
      <c r="IV60" s="45"/>
    </row>
    <row r="61" spans="1:262" s="3" customFormat="1" ht="13.5" customHeight="1">
      <c r="A61" s="42"/>
      <c r="B61" s="2"/>
      <c r="C61" s="4"/>
      <c r="E61" s="25"/>
      <c r="F61" s="43"/>
      <c r="G61" s="44"/>
      <c r="H61" s="2"/>
      <c r="I61" s="43"/>
      <c r="J61" s="44"/>
      <c r="K61" s="25"/>
      <c r="L61" s="44"/>
      <c r="M61" s="44"/>
      <c r="P61" s="45"/>
      <c r="Q61" s="25"/>
      <c r="R61" s="44"/>
      <c r="S61" s="44"/>
      <c r="U61" s="44"/>
      <c r="V61" s="44"/>
      <c r="W61" s="4"/>
      <c r="Y61" s="25"/>
      <c r="Z61" s="43"/>
      <c r="AA61" s="43"/>
      <c r="AB61" s="2"/>
      <c r="AC61" s="43"/>
      <c r="AD61" s="43"/>
      <c r="AE61" s="25"/>
      <c r="AF61" s="44"/>
      <c r="AG61" s="44"/>
      <c r="AJ61" s="45"/>
      <c r="AK61" s="25"/>
      <c r="AM61" s="44"/>
      <c r="AO61" s="44"/>
      <c r="AP61" s="44"/>
      <c r="AQ61" s="4"/>
      <c r="AS61" s="25"/>
      <c r="AT61" s="43"/>
      <c r="AU61" s="43"/>
      <c r="AV61" s="2"/>
      <c r="AW61" s="43"/>
      <c r="AX61" s="43"/>
      <c r="AY61" s="25"/>
      <c r="AZ61" s="44"/>
      <c r="BA61" s="44"/>
      <c r="BD61" s="45"/>
      <c r="BE61" s="25"/>
      <c r="BF61" s="44"/>
      <c r="BG61" s="44"/>
      <c r="BI61" s="44"/>
      <c r="BJ61" s="44"/>
      <c r="BK61" s="4"/>
      <c r="BM61" s="25"/>
      <c r="BN61" s="43"/>
      <c r="BO61" s="43"/>
      <c r="BP61" s="2"/>
      <c r="BQ61" s="43"/>
      <c r="BR61" s="43"/>
      <c r="BS61" s="25"/>
      <c r="BT61" s="44"/>
      <c r="BU61" s="44"/>
      <c r="BX61" s="45"/>
      <c r="BY61" s="25"/>
      <c r="BZ61" s="44"/>
      <c r="CA61" s="44"/>
      <c r="CC61" s="44"/>
      <c r="CD61" s="44"/>
      <c r="CE61" s="25"/>
      <c r="CG61" s="25"/>
      <c r="CH61" s="43"/>
      <c r="CI61" s="43"/>
      <c r="CJ61" s="2"/>
      <c r="CK61" s="43"/>
      <c r="CL61" s="43"/>
      <c r="CM61" s="25"/>
      <c r="CN61" s="44"/>
      <c r="CO61" s="44"/>
      <c r="CR61" s="45"/>
      <c r="CS61" s="25"/>
      <c r="CT61" s="44"/>
      <c r="CU61" s="44"/>
      <c r="CW61" s="44"/>
      <c r="CX61" s="44"/>
      <c r="CY61" s="4"/>
      <c r="DA61" s="25"/>
      <c r="DB61" s="43"/>
      <c r="DC61" s="43"/>
      <c r="DD61" s="2"/>
      <c r="DE61" s="43"/>
      <c r="DF61" s="43"/>
      <c r="DG61" s="25"/>
      <c r="DH61" s="44"/>
      <c r="DI61" s="44"/>
      <c r="DL61" s="45"/>
      <c r="DM61" s="25"/>
      <c r="DN61" s="44"/>
      <c r="DO61" s="44"/>
      <c r="DQ61" s="44"/>
      <c r="DR61" s="44"/>
      <c r="DS61" s="4"/>
      <c r="DU61" s="25"/>
      <c r="DV61" s="43"/>
      <c r="DW61" s="43"/>
      <c r="DX61" s="2"/>
      <c r="DY61" s="43"/>
      <c r="DZ61" s="43"/>
      <c r="EA61" s="25"/>
      <c r="EC61" s="46"/>
      <c r="EF61" s="45"/>
      <c r="EG61" s="25"/>
      <c r="EH61" s="44"/>
      <c r="EI61" s="44"/>
      <c r="EK61" s="44"/>
      <c r="EL61" s="44"/>
      <c r="EM61" s="4"/>
      <c r="EO61" s="25"/>
      <c r="EP61" s="43"/>
      <c r="EQ61" s="43"/>
      <c r="ER61" s="2"/>
      <c r="ES61" s="43"/>
      <c r="ET61" s="43"/>
      <c r="EU61" s="25"/>
      <c r="EV61" s="44"/>
      <c r="EW61" s="44"/>
      <c r="EZ61" s="45"/>
      <c r="FA61" s="25"/>
      <c r="FB61" s="44"/>
      <c r="FC61" s="44"/>
      <c r="FE61" s="44"/>
      <c r="FF61" s="44"/>
      <c r="FG61" s="4"/>
      <c r="FI61" s="25"/>
      <c r="FJ61" s="43"/>
      <c r="FK61" s="43"/>
      <c r="FL61" s="2"/>
      <c r="FM61" s="43"/>
      <c r="FN61" s="43"/>
      <c r="FO61" s="25"/>
      <c r="FP61" s="44"/>
      <c r="FQ61" s="44"/>
      <c r="FT61" s="45"/>
      <c r="FU61" s="25"/>
      <c r="FV61" s="44"/>
      <c r="FW61" s="44"/>
      <c r="FY61" s="44"/>
      <c r="FZ61" s="44"/>
      <c r="GA61" s="4"/>
      <c r="GG61" s="44"/>
      <c r="GI61" s="47"/>
      <c r="GN61" s="45"/>
      <c r="GU61" s="4"/>
      <c r="HA61" s="44"/>
      <c r="HC61" s="47"/>
      <c r="HH61" s="45"/>
      <c r="HO61" s="4"/>
      <c r="HU61" s="44"/>
      <c r="HW61" s="47"/>
      <c r="IB61" s="45"/>
      <c r="II61" s="4"/>
      <c r="IO61" s="44"/>
      <c r="IQ61" s="47"/>
      <c r="IV61" s="45"/>
    </row>
    <row r="62" spans="1:262" s="3" customFormat="1" ht="13.5" customHeight="1">
      <c r="A62" s="42"/>
      <c r="B62" s="2"/>
      <c r="C62" s="4"/>
      <c r="E62" s="25"/>
      <c r="F62" s="43"/>
      <c r="G62" s="44"/>
      <c r="H62" s="2"/>
      <c r="I62" s="43"/>
      <c r="J62" s="44"/>
      <c r="K62" s="25"/>
      <c r="L62" s="44"/>
      <c r="M62" s="44"/>
      <c r="P62" s="45"/>
      <c r="Q62" s="25"/>
      <c r="R62" s="44"/>
      <c r="S62" s="44"/>
      <c r="U62" s="44"/>
      <c r="V62" s="44"/>
      <c r="W62" s="4"/>
      <c r="Y62" s="25"/>
      <c r="Z62" s="43"/>
      <c r="AA62" s="43"/>
      <c r="AB62" s="2"/>
      <c r="AC62" s="43"/>
      <c r="AD62" s="43"/>
      <c r="AE62" s="25"/>
      <c r="AF62" s="44"/>
      <c r="AG62" s="44"/>
      <c r="AJ62" s="45"/>
      <c r="AK62" s="25"/>
      <c r="AM62" s="44"/>
      <c r="AO62" s="44"/>
      <c r="AP62" s="44"/>
      <c r="AQ62" s="4"/>
      <c r="AS62" s="25"/>
      <c r="AT62" s="43"/>
      <c r="AU62" s="43"/>
      <c r="AV62" s="2"/>
      <c r="AW62" s="43"/>
      <c r="AX62" s="43"/>
      <c r="AY62" s="25"/>
      <c r="AZ62" s="44"/>
      <c r="BA62" s="44"/>
      <c r="BD62" s="45"/>
      <c r="BE62" s="25"/>
      <c r="BF62" s="44"/>
      <c r="BG62" s="44"/>
      <c r="BI62" s="44"/>
      <c r="BJ62" s="44"/>
      <c r="BK62" s="4"/>
      <c r="BM62" s="25"/>
      <c r="BN62" s="43"/>
      <c r="BO62" s="43"/>
      <c r="BP62" s="2"/>
      <c r="BQ62" s="43"/>
      <c r="BR62" s="43"/>
      <c r="BS62" s="25"/>
      <c r="BT62" s="44"/>
      <c r="BU62" s="44"/>
      <c r="BX62" s="45"/>
      <c r="BY62" s="25"/>
      <c r="BZ62" s="44"/>
      <c r="CA62" s="44"/>
      <c r="CC62" s="44"/>
      <c r="CD62" s="44"/>
      <c r="CE62" s="25"/>
      <c r="CG62" s="25"/>
      <c r="CH62" s="43"/>
      <c r="CI62" s="43"/>
      <c r="CJ62" s="2"/>
      <c r="CK62" s="43"/>
      <c r="CL62" s="43"/>
      <c r="CM62" s="25"/>
      <c r="CN62" s="44"/>
      <c r="CO62" s="44"/>
      <c r="CR62" s="45"/>
      <c r="CS62" s="25"/>
      <c r="CT62" s="44"/>
      <c r="CU62" s="44"/>
      <c r="CW62" s="44"/>
      <c r="CX62" s="44"/>
      <c r="CY62" s="4"/>
      <c r="DA62" s="25"/>
      <c r="DB62" s="43"/>
      <c r="DC62" s="43"/>
      <c r="DD62" s="2"/>
      <c r="DE62" s="43"/>
      <c r="DF62" s="43"/>
      <c r="DG62" s="25"/>
      <c r="DH62" s="44"/>
      <c r="DI62" s="44"/>
      <c r="DL62" s="45"/>
      <c r="DM62" s="25"/>
      <c r="DN62" s="44"/>
      <c r="DO62" s="44"/>
      <c r="DQ62" s="44"/>
      <c r="DR62" s="44"/>
      <c r="DS62" s="4"/>
      <c r="DU62" s="25"/>
      <c r="DV62" s="43"/>
      <c r="DW62" s="43"/>
      <c r="DX62" s="2"/>
      <c r="DY62" s="43"/>
      <c r="DZ62" s="43"/>
      <c r="EA62" s="25"/>
      <c r="EC62" s="46"/>
      <c r="EF62" s="45"/>
      <c r="EG62" s="25"/>
      <c r="EH62" s="44"/>
      <c r="EI62" s="44"/>
      <c r="EK62" s="44"/>
      <c r="EL62" s="44"/>
      <c r="EM62" s="4"/>
      <c r="EO62" s="25"/>
      <c r="EP62" s="43"/>
      <c r="EQ62" s="43"/>
      <c r="ER62" s="2"/>
      <c r="ES62" s="43"/>
      <c r="ET62" s="43"/>
      <c r="EU62" s="25"/>
      <c r="EV62" s="44"/>
      <c r="EW62" s="44"/>
      <c r="EZ62" s="45"/>
      <c r="FA62" s="25"/>
      <c r="FB62" s="44"/>
      <c r="FC62" s="44"/>
      <c r="FE62" s="44"/>
      <c r="FF62" s="44"/>
      <c r="FG62" s="4"/>
      <c r="FI62" s="25"/>
      <c r="FJ62" s="43"/>
      <c r="FK62" s="43"/>
      <c r="FL62" s="2"/>
      <c r="FM62" s="43"/>
      <c r="FN62" s="43"/>
      <c r="FO62" s="25"/>
      <c r="FP62" s="44"/>
      <c r="FQ62" s="44"/>
      <c r="FT62" s="45"/>
      <c r="FU62" s="25"/>
      <c r="FV62" s="44"/>
      <c r="FW62" s="44"/>
      <c r="FY62" s="44"/>
      <c r="FZ62" s="44"/>
      <c r="GA62" s="4"/>
      <c r="GG62" s="44"/>
      <c r="GI62" s="47"/>
      <c r="GN62" s="45"/>
      <c r="GU62" s="4"/>
      <c r="HA62" s="44"/>
      <c r="HC62" s="47"/>
      <c r="HH62" s="45"/>
      <c r="HO62" s="4"/>
      <c r="HU62" s="44"/>
      <c r="HW62" s="47"/>
      <c r="IB62" s="45"/>
      <c r="II62" s="4"/>
      <c r="IO62" s="44"/>
      <c r="IQ62" s="47"/>
      <c r="IV62" s="45"/>
    </row>
    <row r="63" spans="1:262" s="3" customFormat="1" ht="13.5" customHeight="1">
      <c r="A63" s="42"/>
      <c r="B63" s="2"/>
      <c r="C63" s="4"/>
      <c r="E63" s="25"/>
      <c r="F63" s="43"/>
      <c r="G63" s="44"/>
      <c r="H63" s="2"/>
      <c r="I63" s="43"/>
      <c r="J63" s="44"/>
      <c r="K63" s="25"/>
      <c r="L63" s="44"/>
      <c r="M63" s="44"/>
      <c r="P63" s="45"/>
      <c r="Q63" s="25"/>
      <c r="R63" s="44"/>
      <c r="S63" s="44"/>
      <c r="U63" s="44"/>
      <c r="V63" s="44"/>
      <c r="W63" s="4"/>
      <c r="Y63" s="25"/>
      <c r="Z63" s="43"/>
      <c r="AA63" s="43"/>
      <c r="AB63" s="2"/>
      <c r="AC63" s="43"/>
      <c r="AD63" s="43"/>
      <c r="AE63" s="25"/>
      <c r="AF63" s="44"/>
      <c r="AG63" s="44"/>
      <c r="AJ63" s="45"/>
      <c r="AK63" s="25"/>
      <c r="AM63" s="44"/>
      <c r="AO63" s="44"/>
      <c r="AP63" s="44"/>
      <c r="AQ63" s="4"/>
      <c r="AS63" s="25"/>
      <c r="AT63" s="43"/>
      <c r="AU63" s="43"/>
      <c r="AV63" s="2"/>
      <c r="AW63" s="43"/>
      <c r="AX63" s="43"/>
      <c r="AY63" s="25"/>
      <c r="AZ63" s="44"/>
      <c r="BA63" s="44"/>
      <c r="BD63" s="45"/>
      <c r="BE63" s="25"/>
      <c r="BF63" s="44"/>
      <c r="BG63" s="44"/>
      <c r="BI63" s="44"/>
      <c r="BJ63" s="44"/>
      <c r="BK63" s="4"/>
      <c r="BM63" s="25"/>
      <c r="BN63" s="43"/>
      <c r="BO63" s="43"/>
      <c r="BP63" s="2"/>
      <c r="BQ63" s="43"/>
      <c r="BR63" s="43"/>
      <c r="BS63" s="25"/>
      <c r="BT63" s="44"/>
      <c r="BU63" s="44"/>
      <c r="BX63" s="45"/>
      <c r="BY63" s="25"/>
      <c r="BZ63" s="44"/>
      <c r="CA63" s="44"/>
      <c r="CC63" s="44"/>
      <c r="CD63" s="44"/>
      <c r="CE63" s="25"/>
      <c r="CG63" s="25"/>
      <c r="CH63" s="43"/>
      <c r="CI63" s="43"/>
      <c r="CJ63" s="2"/>
      <c r="CK63" s="43"/>
      <c r="CL63" s="43"/>
      <c r="CM63" s="25"/>
      <c r="CN63" s="44"/>
      <c r="CO63" s="44"/>
      <c r="CR63" s="45"/>
      <c r="CS63" s="25"/>
      <c r="CT63" s="44"/>
      <c r="CU63" s="44"/>
      <c r="CW63" s="44"/>
      <c r="CX63" s="44"/>
      <c r="CY63" s="4"/>
      <c r="DA63" s="25"/>
      <c r="DB63" s="43"/>
      <c r="DC63" s="43"/>
      <c r="DD63" s="2"/>
      <c r="DE63" s="43"/>
      <c r="DF63" s="43"/>
      <c r="DG63" s="25"/>
      <c r="DH63" s="44"/>
      <c r="DI63" s="44"/>
      <c r="DL63" s="45"/>
      <c r="DM63" s="25"/>
      <c r="DN63" s="44"/>
      <c r="DO63" s="44"/>
      <c r="DQ63" s="44"/>
      <c r="DR63" s="44"/>
      <c r="DS63" s="4"/>
      <c r="DU63" s="25"/>
      <c r="DV63" s="43"/>
      <c r="DW63" s="43"/>
      <c r="DX63" s="2"/>
      <c r="DY63" s="43"/>
      <c r="DZ63" s="43"/>
      <c r="EA63" s="25"/>
      <c r="EC63" s="46"/>
      <c r="EF63" s="45"/>
      <c r="EG63" s="25"/>
      <c r="EH63" s="44"/>
      <c r="EI63" s="44"/>
      <c r="EK63" s="44"/>
      <c r="EL63" s="44"/>
      <c r="EM63" s="4"/>
      <c r="EO63" s="25"/>
      <c r="EP63" s="43"/>
      <c r="EQ63" s="43"/>
      <c r="ER63" s="2"/>
      <c r="ES63" s="43"/>
      <c r="ET63" s="43"/>
      <c r="EU63" s="25"/>
      <c r="EV63" s="44"/>
      <c r="EW63" s="44"/>
      <c r="EZ63" s="45"/>
      <c r="FA63" s="25"/>
      <c r="FB63" s="44"/>
      <c r="FC63" s="44"/>
      <c r="FE63" s="44"/>
      <c r="FF63" s="44"/>
      <c r="FG63" s="4"/>
      <c r="FI63" s="25"/>
      <c r="FJ63" s="43"/>
      <c r="FK63" s="43"/>
      <c r="FL63" s="2"/>
      <c r="FM63" s="43"/>
      <c r="FN63" s="43"/>
      <c r="FO63" s="25"/>
      <c r="FP63" s="44"/>
      <c r="FQ63" s="44"/>
      <c r="FT63" s="45"/>
      <c r="FU63" s="25"/>
      <c r="FV63" s="44"/>
      <c r="FW63" s="44"/>
      <c r="FY63" s="44"/>
      <c r="FZ63" s="44"/>
      <c r="GA63" s="4"/>
      <c r="GG63" s="44"/>
      <c r="GI63" s="47"/>
      <c r="GN63" s="45"/>
      <c r="GU63" s="4"/>
      <c r="HA63" s="44"/>
      <c r="HC63" s="47"/>
      <c r="HH63" s="45"/>
      <c r="HO63" s="4"/>
      <c r="HU63" s="44"/>
      <c r="HW63" s="47"/>
      <c r="IB63" s="45"/>
      <c r="II63" s="4"/>
      <c r="IO63" s="44"/>
      <c r="IQ63" s="47"/>
      <c r="IV63" s="45"/>
    </row>
    <row r="64" spans="1:262" s="3" customFormat="1" ht="13.5" customHeight="1">
      <c r="A64" s="42"/>
      <c r="B64" s="2"/>
      <c r="C64" s="4"/>
      <c r="E64" s="25"/>
      <c r="F64" s="43"/>
      <c r="G64" s="44"/>
      <c r="H64" s="2"/>
      <c r="I64" s="43"/>
      <c r="J64" s="44"/>
      <c r="K64" s="25"/>
      <c r="L64" s="44"/>
      <c r="M64" s="44"/>
      <c r="P64" s="45"/>
      <c r="Q64" s="25"/>
      <c r="R64" s="44"/>
      <c r="S64" s="44"/>
      <c r="U64" s="44"/>
      <c r="V64" s="44"/>
      <c r="W64" s="4"/>
      <c r="Y64" s="25"/>
      <c r="Z64" s="43"/>
      <c r="AA64" s="43"/>
      <c r="AB64" s="2"/>
      <c r="AC64" s="43"/>
      <c r="AD64" s="43"/>
      <c r="AE64" s="25"/>
      <c r="AF64" s="44"/>
      <c r="AG64" s="44"/>
      <c r="AJ64" s="45"/>
      <c r="AK64" s="25"/>
      <c r="AM64" s="44"/>
      <c r="AO64" s="44"/>
      <c r="AP64" s="44"/>
      <c r="AQ64" s="4"/>
      <c r="AS64" s="25"/>
      <c r="AT64" s="43"/>
      <c r="AU64" s="43"/>
      <c r="AV64" s="2"/>
      <c r="AW64" s="43"/>
      <c r="AX64" s="43"/>
      <c r="AY64" s="25"/>
      <c r="AZ64" s="44"/>
      <c r="BA64" s="44"/>
      <c r="BD64" s="45"/>
      <c r="BE64" s="25"/>
      <c r="BF64" s="44"/>
      <c r="BG64" s="44"/>
      <c r="BI64" s="44"/>
      <c r="BJ64" s="44"/>
      <c r="BK64" s="4"/>
      <c r="BM64" s="25"/>
      <c r="BN64" s="43"/>
      <c r="BO64" s="43"/>
      <c r="BP64" s="2"/>
      <c r="BQ64" s="43"/>
      <c r="BR64" s="43"/>
      <c r="BS64" s="25"/>
      <c r="BT64" s="44"/>
      <c r="BU64" s="44"/>
      <c r="BX64" s="45"/>
      <c r="BY64" s="25"/>
      <c r="BZ64" s="44"/>
      <c r="CA64" s="44"/>
      <c r="CC64" s="44"/>
      <c r="CD64" s="44"/>
      <c r="CE64" s="25"/>
      <c r="CG64" s="25"/>
      <c r="CH64" s="43"/>
      <c r="CI64" s="43"/>
      <c r="CJ64" s="2"/>
      <c r="CK64" s="43"/>
      <c r="CL64" s="43"/>
      <c r="CM64" s="25"/>
      <c r="CN64" s="44"/>
      <c r="CO64" s="44"/>
      <c r="CR64" s="45"/>
      <c r="CS64" s="25"/>
      <c r="CT64" s="44"/>
      <c r="CU64" s="44"/>
      <c r="CW64" s="44"/>
      <c r="CX64" s="44"/>
      <c r="CY64" s="4"/>
      <c r="DA64" s="25"/>
      <c r="DB64" s="43"/>
      <c r="DC64" s="43"/>
      <c r="DD64" s="2"/>
      <c r="DE64" s="43"/>
      <c r="DF64" s="43"/>
      <c r="DG64" s="25"/>
      <c r="DH64" s="44"/>
      <c r="DI64" s="44"/>
      <c r="DL64" s="45"/>
      <c r="DM64" s="25"/>
      <c r="DN64" s="44"/>
      <c r="DO64" s="44"/>
      <c r="DQ64" s="44"/>
      <c r="DR64" s="44"/>
      <c r="DS64" s="4"/>
      <c r="DU64" s="25"/>
      <c r="DV64" s="43"/>
      <c r="DW64" s="43"/>
      <c r="DX64" s="2"/>
      <c r="DY64" s="43"/>
      <c r="DZ64" s="43"/>
      <c r="EA64" s="25"/>
      <c r="EC64" s="46"/>
      <c r="EF64" s="45"/>
      <c r="EG64" s="25"/>
      <c r="EH64" s="44"/>
      <c r="EI64" s="44"/>
      <c r="EK64" s="44"/>
      <c r="EL64" s="44"/>
      <c r="EM64" s="4"/>
      <c r="EO64" s="25"/>
      <c r="EP64" s="43"/>
      <c r="EQ64" s="43"/>
      <c r="ER64" s="2"/>
      <c r="ES64" s="43"/>
      <c r="ET64" s="43"/>
      <c r="EU64" s="25"/>
      <c r="EV64" s="44"/>
      <c r="EW64" s="44"/>
      <c r="EZ64" s="45"/>
      <c r="FA64" s="25"/>
      <c r="FB64" s="44"/>
      <c r="FC64" s="44"/>
      <c r="FE64" s="44"/>
      <c r="FF64" s="44"/>
      <c r="FG64" s="4"/>
      <c r="FI64" s="25"/>
      <c r="FJ64" s="43"/>
      <c r="FK64" s="43"/>
      <c r="FL64" s="2"/>
      <c r="FM64" s="43"/>
      <c r="FN64" s="43"/>
      <c r="FO64" s="25"/>
      <c r="FP64" s="44"/>
      <c r="FQ64" s="44"/>
      <c r="FT64" s="45"/>
      <c r="FU64" s="25"/>
      <c r="FV64" s="44"/>
      <c r="FW64" s="44"/>
      <c r="FY64" s="44"/>
      <c r="FZ64" s="44"/>
      <c r="GA64" s="4"/>
      <c r="GG64" s="44"/>
      <c r="GI64" s="47"/>
      <c r="GN64" s="45"/>
      <c r="GU64" s="4"/>
      <c r="HA64" s="44"/>
      <c r="HC64" s="47"/>
      <c r="HH64" s="45"/>
      <c r="HO64" s="4"/>
      <c r="HU64" s="44"/>
      <c r="HW64" s="47"/>
      <c r="IB64" s="45"/>
      <c r="II64" s="4"/>
      <c r="IO64" s="44"/>
      <c r="IQ64" s="47"/>
      <c r="IV64" s="45"/>
    </row>
    <row r="65" spans="1:256" s="3" customFormat="1" ht="13.5" customHeight="1">
      <c r="A65" s="42"/>
      <c r="B65" s="2"/>
      <c r="C65" s="4"/>
      <c r="E65" s="25"/>
      <c r="F65" s="43"/>
      <c r="G65" s="44"/>
      <c r="H65" s="2"/>
      <c r="I65" s="43"/>
      <c r="J65" s="44"/>
      <c r="K65" s="25"/>
      <c r="L65" s="44"/>
      <c r="M65" s="44"/>
      <c r="P65" s="45"/>
      <c r="Q65" s="25"/>
      <c r="R65" s="44"/>
      <c r="S65" s="44"/>
      <c r="U65" s="44"/>
      <c r="V65" s="44"/>
      <c r="W65" s="4"/>
      <c r="Y65" s="25"/>
      <c r="Z65" s="43"/>
      <c r="AA65" s="43"/>
      <c r="AB65" s="2"/>
      <c r="AC65" s="43"/>
      <c r="AD65" s="43"/>
      <c r="AE65" s="25"/>
      <c r="AF65" s="44"/>
      <c r="AG65" s="44"/>
      <c r="AJ65" s="45"/>
      <c r="AK65" s="25"/>
      <c r="AM65" s="44"/>
      <c r="AO65" s="44"/>
      <c r="AP65" s="44"/>
      <c r="AQ65" s="4"/>
      <c r="AS65" s="25"/>
      <c r="AT65" s="43"/>
      <c r="AU65" s="43"/>
      <c r="AV65" s="2"/>
      <c r="AW65" s="43"/>
      <c r="AX65" s="43"/>
      <c r="AY65" s="25"/>
      <c r="AZ65" s="44"/>
      <c r="BA65" s="44"/>
      <c r="BD65" s="45"/>
      <c r="BE65" s="25"/>
      <c r="BF65" s="44"/>
      <c r="BG65" s="44"/>
      <c r="BI65" s="44"/>
      <c r="BJ65" s="44"/>
      <c r="BK65" s="4"/>
      <c r="BM65" s="25"/>
      <c r="BN65" s="43"/>
      <c r="BO65" s="43"/>
      <c r="BP65" s="2"/>
      <c r="BQ65" s="43"/>
      <c r="BR65" s="43"/>
      <c r="BS65" s="25"/>
      <c r="BT65" s="44"/>
      <c r="BU65" s="44"/>
      <c r="BX65" s="45"/>
      <c r="BY65" s="25"/>
      <c r="BZ65" s="44"/>
      <c r="CA65" s="44"/>
      <c r="CC65" s="44"/>
      <c r="CD65" s="44"/>
      <c r="CE65" s="25"/>
      <c r="CG65" s="25"/>
      <c r="CH65" s="43"/>
      <c r="CI65" s="43"/>
      <c r="CJ65" s="2"/>
      <c r="CK65" s="43"/>
      <c r="CL65" s="43"/>
      <c r="CM65" s="25"/>
      <c r="CN65" s="44"/>
      <c r="CO65" s="44"/>
      <c r="CR65" s="45"/>
      <c r="CS65" s="25"/>
      <c r="CT65" s="44"/>
      <c r="CU65" s="44"/>
      <c r="CW65" s="44"/>
      <c r="CX65" s="44"/>
      <c r="CY65" s="4"/>
      <c r="DA65" s="25"/>
      <c r="DB65" s="43"/>
      <c r="DC65" s="43"/>
      <c r="DD65" s="2"/>
      <c r="DE65" s="43"/>
      <c r="DF65" s="43"/>
      <c r="DG65" s="25"/>
      <c r="DH65" s="44"/>
      <c r="DI65" s="44"/>
      <c r="DL65" s="45"/>
      <c r="DM65" s="25"/>
      <c r="DN65" s="44"/>
      <c r="DO65" s="44"/>
      <c r="DQ65" s="44"/>
      <c r="DR65" s="44"/>
      <c r="DS65" s="4"/>
      <c r="DU65" s="25"/>
      <c r="DV65" s="43"/>
      <c r="DW65" s="43"/>
      <c r="DX65" s="2"/>
      <c r="DY65" s="43"/>
      <c r="DZ65" s="43"/>
      <c r="EA65" s="25"/>
      <c r="EC65" s="46"/>
      <c r="EF65" s="45"/>
      <c r="EG65" s="25"/>
      <c r="EH65" s="44"/>
      <c r="EI65" s="44"/>
      <c r="EK65" s="44"/>
      <c r="EL65" s="44"/>
      <c r="EM65" s="4"/>
      <c r="EO65" s="25"/>
      <c r="EP65" s="43"/>
      <c r="EQ65" s="43"/>
      <c r="ER65" s="2"/>
      <c r="ES65" s="43"/>
      <c r="ET65" s="43"/>
      <c r="EU65" s="25"/>
      <c r="EV65" s="44"/>
      <c r="EW65" s="44"/>
      <c r="EZ65" s="45"/>
      <c r="FA65" s="25"/>
      <c r="FB65" s="44"/>
      <c r="FC65" s="44"/>
      <c r="FE65" s="44"/>
      <c r="FF65" s="44"/>
      <c r="FG65" s="4"/>
      <c r="FI65" s="25"/>
      <c r="FJ65" s="43"/>
      <c r="FK65" s="43"/>
      <c r="FL65" s="2"/>
      <c r="FM65" s="43"/>
      <c r="FN65" s="43"/>
      <c r="FO65" s="25"/>
      <c r="FP65" s="44"/>
      <c r="FQ65" s="44"/>
      <c r="FT65" s="45"/>
      <c r="FU65" s="25"/>
      <c r="FV65" s="44"/>
      <c r="FW65" s="44"/>
      <c r="FY65" s="44"/>
      <c r="FZ65" s="44"/>
      <c r="GA65" s="4"/>
      <c r="GG65" s="44"/>
      <c r="GI65" s="47"/>
      <c r="GN65" s="45"/>
      <c r="GU65" s="4"/>
      <c r="HA65" s="44"/>
      <c r="HC65" s="47"/>
      <c r="HH65" s="45"/>
      <c r="HO65" s="4"/>
      <c r="HU65" s="44"/>
      <c r="HW65" s="47"/>
      <c r="IB65" s="45"/>
      <c r="II65" s="4"/>
      <c r="IO65" s="44"/>
      <c r="IQ65" s="47"/>
      <c r="IV65" s="45"/>
    </row>
    <row r="66" spans="1:256" s="3" customFormat="1" ht="13.5" customHeight="1">
      <c r="A66" s="42"/>
      <c r="B66" s="2"/>
      <c r="C66" s="4"/>
      <c r="E66" s="25"/>
      <c r="F66" s="43"/>
      <c r="G66" s="44"/>
      <c r="H66" s="2"/>
      <c r="I66" s="43"/>
      <c r="J66" s="44"/>
      <c r="K66" s="25"/>
      <c r="L66" s="44"/>
      <c r="M66" s="44"/>
      <c r="P66" s="45"/>
      <c r="Q66" s="25"/>
      <c r="R66" s="44"/>
      <c r="S66" s="44"/>
      <c r="U66" s="44"/>
      <c r="V66" s="44"/>
      <c r="W66" s="4"/>
      <c r="Y66" s="25"/>
      <c r="Z66" s="43"/>
      <c r="AA66" s="43"/>
      <c r="AB66" s="2"/>
      <c r="AC66" s="43"/>
      <c r="AD66" s="43"/>
      <c r="AE66" s="25"/>
      <c r="AF66" s="44"/>
      <c r="AG66" s="44"/>
      <c r="AJ66" s="45"/>
      <c r="AK66" s="25"/>
      <c r="AM66" s="44"/>
      <c r="AO66" s="44"/>
      <c r="AP66" s="44"/>
      <c r="AQ66" s="4"/>
      <c r="AS66" s="25"/>
      <c r="AT66" s="43"/>
      <c r="AU66" s="43"/>
      <c r="AV66" s="2"/>
      <c r="AW66" s="43"/>
      <c r="AX66" s="43"/>
      <c r="AY66" s="25"/>
      <c r="AZ66" s="44"/>
      <c r="BA66" s="44"/>
      <c r="BD66" s="45"/>
      <c r="BE66" s="25"/>
      <c r="BF66" s="44"/>
      <c r="BG66" s="44"/>
      <c r="BI66" s="44"/>
      <c r="BJ66" s="44"/>
      <c r="BK66" s="4"/>
      <c r="BM66" s="25"/>
      <c r="BN66" s="43"/>
      <c r="BO66" s="43"/>
      <c r="BP66" s="2"/>
      <c r="BQ66" s="43"/>
      <c r="BR66" s="43"/>
      <c r="BS66" s="25"/>
      <c r="BT66" s="44"/>
      <c r="BU66" s="44"/>
      <c r="BX66" s="45"/>
      <c r="BY66" s="25"/>
      <c r="BZ66" s="44"/>
      <c r="CA66" s="44"/>
      <c r="CC66" s="44"/>
      <c r="CD66" s="44"/>
      <c r="CE66" s="25"/>
      <c r="CG66" s="25"/>
      <c r="CH66" s="43"/>
      <c r="CI66" s="43"/>
      <c r="CJ66" s="2"/>
      <c r="CK66" s="43"/>
      <c r="CL66" s="43"/>
      <c r="CM66" s="25"/>
      <c r="CN66" s="44"/>
      <c r="CO66" s="44"/>
      <c r="CR66" s="45"/>
      <c r="CS66" s="25"/>
      <c r="CT66" s="44"/>
      <c r="CU66" s="44"/>
      <c r="CW66" s="44"/>
      <c r="CX66" s="44"/>
      <c r="CY66" s="4"/>
      <c r="DA66" s="25"/>
      <c r="DB66" s="43"/>
      <c r="DC66" s="43"/>
      <c r="DD66" s="2"/>
      <c r="DE66" s="43"/>
      <c r="DF66" s="43"/>
      <c r="DG66" s="25"/>
      <c r="DH66" s="44"/>
      <c r="DI66" s="44"/>
      <c r="DL66" s="45"/>
      <c r="DM66" s="25"/>
      <c r="DN66" s="44"/>
      <c r="DO66" s="44"/>
      <c r="DQ66" s="44"/>
      <c r="DR66" s="44"/>
      <c r="DS66" s="4"/>
      <c r="DU66" s="25"/>
      <c r="DV66" s="43"/>
      <c r="DW66" s="43"/>
      <c r="DX66" s="2"/>
      <c r="DY66" s="43"/>
      <c r="DZ66" s="43"/>
      <c r="EA66" s="25"/>
      <c r="EC66" s="46"/>
      <c r="EF66" s="45"/>
      <c r="EG66" s="25"/>
      <c r="EH66" s="44"/>
      <c r="EI66" s="44"/>
      <c r="EK66" s="44"/>
      <c r="EL66" s="44"/>
      <c r="EM66" s="4"/>
      <c r="EO66" s="25"/>
      <c r="EP66" s="43"/>
      <c r="EQ66" s="43"/>
      <c r="ER66" s="2"/>
      <c r="ES66" s="43"/>
      <c r="ET66" s="43"/>
      <c r="EU66" s="25"/>
      <c r="EV66" s="44"/>
      <c r="EW66" s="44"/>
      <c r="EZ66" s="45"/>
      <c r="FA66" s="25"/>
      <c r="FB66" s="44"/>
      <c r="FC66" s="44"/>
      <c r="FE66" s="44"/>
      <c r="FF66" s="44"/>
      <c r="FG66" s="4"/>
      <c r="FI66" s="25"/>
      <c r="FJ66" s="43"/>
      <c r="FK66" s="43"/>
      <c r="FL66" s="2"/>
      <c r="FM66" s="43"/>
      <c r="FN66" s="43"/>
      <c r="FO66" s="25"/>
      <c r="FP66" s="44"/>
      <c r="FQ66" s="44"/>
      <c r="FT66" s="45"/>
      <c r="FU66" s="25"/>
      <c r="FV66" s="44"/>
      <c r="FW66" s="44"/>
      <c r="FY66" s="44"/>
      <c r="FZ66" s="44"/>
      <c r="GA66" s="4"/>
      <c r="GG66" s="44"/>
      <c r="GI66" s="47"/>
      <c r="GN66" s="45"/>
      <c r="GU66" s="4"/>
      <c r="HA66" s="44"/>
      <c r="HC66" s="47"/>
      <c r="HH66" s="45"/>
      <c r="HO66" s="4"/>
      <c r="HU66" s="44"/>
      <c r="HW66" s="47"/>
      <c r="IB66" s="45"/>
      <c r="II66" s="4"/>
      <c r="IO66" s="44"/>
      <c r="IQ66" s="47"/>
      <c r="IV66" s="45"/>
    </row>
    <row r="67" spans="1:256" s="3" customFormat="1" ht="13.5" customHeight="1">
      <c r="A67" s="42"/>
      <c r="B67" s="2"/>
      <c r="C67" s="4"/>
      <c r="E67" s="25"/>
      <c r="F67" s="43"/>
      <c r="G67" s="44"/>
      <c r="H67" s="2"/>
      <c r="I67" s="43"/>
      <c r="J67" s="44"/>
      <c r="K67" s="25"/>
      <c r="L67" s="44"/>
      <c r="M67" s="44"/>
      <c r="P67" s="45"/>
      <c r="Q67" s="25"/>
      <c r="R67" s="44"/>
      <c r="S67" s="44"/>
      <c r="U67" s="44"/>
      <c r="V67" s="44"/>
      <c r="W67" s="4"/>
      <c r="Y67" s="25"/>
      <c r="Z67" s="43"/>
      <c r="AA67" s="43"/>
      <c r="AB67" s="2"/>
      <c r="AC67" s="43"/>
      <c r="AD67" s="43"/>
      <c r="AE67" s="25"/>
      <c r="AF67" s="44"/>
      <c r="AG67" s="44"/>
      <c r="AJ67" s="45"/>
      <c r="AK67" s="25"/>
      <c r="AM67" s="44"/>
      <c r="AO67" s="44"/>
      <c r="AP67" s="44"/>
      <c r="AQ67" s="4"/>
      <c r="AS67" s="25"/>
      <c r="AT67" s="43"/>
      <c r="AU67" s="43"/>
      <c r="AV67" s="2"/>
      <c r="AW67" s="43"/>
      <c r="AX67" s="43"/>
      <c r="AY67" s="25"/>
      <c r="AZ67" s="44"/>
      <c r="BA67" s="44"/>
      <c r="BD67" s="45"/>
      <c r="BE67" s="25"/>
      <c r="BF67" s="44"/>
      <c r="BG67" s="44"/>
      <c r="BI67" s="44"/>
      <c r="BJ67" s="44"/>
      <c r="BK67" s="4"/>
      <c r="BM67" s="25"/>
      <c r="BN67" s="43"/>
      <c r="BO67" s="43"/>
      <c r="BP67" s="2"/>
      <c r="BQ67" s="43"/>
      <c r="BR67" s="43"/>
      <c r="BS67" s="25"/>
      <c r="BT67" s="44"/>
      <c r="BU67" s="44"/>
      <c r="BX67" s="45"/>
      <c r="BY67" s="25"/>
      <c r="BZ67" s="44"/>
      <c r="CA67" s="44"/>
      <c r="CC67" s="44"/>
      <c r="CD67" s="44"/>
      <c r="CE67" s="25"/>
      <c r="CG67" s="25"/>
      <c r="CH67" s="43"/>
      <c r="CI67" s="43"/>
      <c r="CJ67" s="2"/>
      <c r="CK67" s="43"/>
      <c r="CL67" s="43"/>
      <c r="CM67" s="25"/>
      <c r="CN67" s="44"/>
      <c r="CO67" s="44"/>
      <c r="CR67" s="45"/>
      <c r="CS67" s="25"/>
      <c r="CT67" s="44"/>
      <c r="CU67" s="44"/>
      <c r="CW67" s="44"/>
      <c r="CX67" s="44"/>
      <c r="CY67" s="4"/>
      <c r="DA67" s="25"/>
      <c r="DB67" s="43"/>
      <c r="DC67" s="43"/>
      <c r="DD67" s="2"/>
      <c r="DE67" s="43"/>
      <c r="DF67" s="43"/>
      <c r="DG67" s="25"/>
      <c r="DH67" s="44"/>
      <c r="DI67" s="44"/>
      <c r="DL67" s="45"/>
      <c r="DM67" s="25"/>
      <c r="DN67" s="44"/>
      <c r="DO67" s="44"/>
      <c r="DQ67" s="44"/>
      <c r="DR67" s="44"/>
      <c r="DS67" s="4"/>
      <c r="DU67" s="25"/>
      <c r="DV67" s="43"/>
      <c r="DW67" s="43"/>
      <c r="DX67" s="2"/>
      <c r="DY67" s="43"/>
      <c r="DZ67" s="43"/>
      <c r="EA67" s="25"/>
      <c r="EC67" s="46"/>
      <c r="EF67" s="45"/>
      <c r="EG67" s="25"/>
      <c r="EH67" s="44"/>
      <c r="EI67" s="44"/>
      <c r="EK67" s="44"/>
      <c r="EL67" s="44"/>
      <c r="EM67" s="4"/>
      <c r="EO67" s="25"/>
      <c r="EP67" s="43"/>
      <c r="EQ67" s="43"/>
      <c r="ER67" s="2"/>
      <c r="ES67" s="43"/>
      <c r="ET67" s="43"/>
      <c r="EU67" s="25"/>
      <c r="EV67" s="44"/>
      <c r="EW67" s="44"/>
      <c r="EZ67" s="45"/>
      <c r="FA67" s="25"/>
      <c r="FB67" s="44"/>
      <c r="FC67" s="44"/>
      <c r="FE67" s="44"/>
      <c r="FF67" s="44"/>
      <c r="FG67" s="4"/>
      <c r="FI67" s="25"/>
      <c r="FJ67" s="43"/>
      <c r="FK67" s="43"/>
      <c r="FL67" s="2"/>
      <c r="FM67" s="43"/>
      <c r="FN67" s="43"/>
      <c r="FO67" s="25"/>
      <c r="FP67" s="44"/>
      <c r="FQ67" s="44"/>
      <c r="FT67" s="45"/>
      <c r="FU67" s="25"/>
      <c r="FV67" s="44"/>
      <c r="FW67" s="44"/>
      <c r="FY67" s="44"/>
      <c r="FZ67" s="44"/>
      <c r="GA67" s="4"/>
      <c r="GG67" s="44"/>
      <c r="GI67" s="47"/>
      <c r="GN67" s="45"/>
      <c r="GU67" s="4"/>
      <c r="HA67" s="44"/>
      <c r="HC67" s="47"/>
      <c r="HH67" s="45"/>
      <c r="HO67" s="4"/>
      <c r="HU67" s="44"/>
      <c r="HW67" s="47"/>
      <c r="IB67" s="45"/>
      <c r="II67" s="4"/>
      <c r="IO67" s="44"/>
      <c r="IQ67" s="47"/>
      <c r="IV67" s="45"/>
    </row>
    <row r="68" spans="1:256" s="3" customFormat="1" ht="13.5" customHeight="1">
      <c r="A68" s="42"/>
      <c r="B68" s="2"/>
      <c r="C68" s="4"/>
      <c r="E68" s="25"/>
      <c r="F68" s="43"/>
      <c r="G68" s="44"/>
      <c r="H68" s="2"/>
      <c r="I68" s="43"/>
      <c r="J68" s="44"/>
      <c r="K68" s="25"/>
      <c r="L68" s="44"/>
      <c r="M68" s="44"/>
      <c r="P68" s="45"/>
      <c r="Q68" s="25"/>
      <c r="R68" s="44"/>
      <c r="S68" s="44"/>
      <c r="U68" s="44"/>
      <c r="V68" s="44"/>
      <c r="W68" s="4"/>
      <c r="Y68" s="25"/>
      <c r="Z68" s="43"/>
      <c r="AA68" s="43"/>
      <c r="AB68" s="2"/>
      <c r="AC68" s="43"/>
      <c r="AD68" s="43"/>
      <c r="AE68" s="25"/>
      <c r="AF68" s="44"/>
      <c r="AG68" s="44"/>
      <c r="AJ68" s="45"/>
      <c r="AK68" s="25"/>
      <c r="AM68" s="44"/>
      <c r="AO68" s="44"/>
      <c r="AP68" s="44"/>
      <c r="AQ68" s="4"/>
      <c r="AS68" s="25"/>
      <c r="AT68" s="43"/>
      <c r="AU68" s="43"/>
      <c r="AV68" s="2"/>
      <c r="AW68" s="43"/>
      <c r="AX68" s="43"/>
      <c r="AY68" s="25"/>
      <c r="AZ68" s="44"/>
      <c r="BA68" s="44"/>
      <c r="BD68" s="45"/>
      <c r="BE68" s="25"/>
      <c r="BF68" s="44"/>
      <c r="BG68" s="44"/>
      <c r="BI68" s="44"/>
      <c r="BJ68" s="44"/>
      <c r="BK68" s="4"/>
      <c r="BM68" s="25"/>
      <c r="BN68" s="43"/>
      <c r="BO68" s="43"/>
      <c r="BP68" s="2"/>
      <c r="BQ68" s="43"/>
      <c r="BR68" s="43"/>
      <c r="BS68" s="25"/>
      <c r="BT68" s="44"/>
      <c r="BU68" s="44"/>
      <c r="BX68" s="45"/>
      <c r="BY68" s="25"/>
      <c r="BZ68" s="44"/>
      <c r="CA68" s="44"/>
      <c r="CC68" s="44"/>
      <c r="CD68" s="44"/>
      <c r="CE68" s="25"/>
      <c r="CG68" s="25"/>
      <c r="CH68" s="43"/>
      <c r="CI68" s="43"/>
      <c r="CJ68" s="2"/>
      <c r="CK68" s="43"/>
      <c r="CL68" s="43"/>
      <c r="CM68" s="25"/>
      <c r="CN68" s="44"/>
      <c r="CO68" s="44"/>
      <c r="CR68" s="45"/>
      <c r="CS68" s="25"/>
      <c r="CT68" s="44"/>
      <c r="CU68" s="44"/>
      <c r="CW68" s="44"/>
      <c r="CX68" s="44"/>
      <c r="CY68" s="4"/>
      <c r="DA68" s="25"/>
      <c r="DB68" s="43"/>
      <c r="DC68" s="43"/>
      <c r="DD68" s="2"/>
      <c r="DE68" s="43"/>
      <c r="DF68" s="43"/>
      <c r="DG68" s="25"/>
      <c r="DH68" s="44"/>
      <c r="DI68" s="44"/>
      <c r="DL68" s="45"/>
      <c r="DM68" s="25"/>
      <c r="DN68" s="44"/>
      <c r="DO68" s="44"/>
      <c r="DQ68" s="44"/>
      <c r="DR68" s="44"/>
      <c r="DS68" s="4"/>
      <c r="DU68" s="25"/>
      <c r="DV68" s="43"/>
      <c r="DW68" s="43"/>
      <c r="DX68" s="2"/>
      <c r="DY68" s="43"/>
      <c r="DZ68" s="43"/>
      <c r="EA68" s="25"/>
      <c r="EC68" s="46"/>
      <c r="EF68" s="45"/>
      <c r="EG68" s="25"/>
      <c r="EH68" s="44"/>
      <c r="EI68" s="44"/>
      <c r="EK68" s="44"/>
      <c r="EL68" s="44"/>
      <c r="EM68" s="4"/>
      <c r="EO68" s="25"/>
      <c r="EP68" s="43"/>
      <c r="EQ68" s="43"/>
      <c r="ER68" s="2"/>
      <c r="ES68" s="43"/>
      <c r="ET68" s="43"/>
      <c r="EU68" s="25"/>
      <c r="EV68" s="44"/>
      <c r="EW68" s="44"/>
      <c r="EZ68" s="45"/>
      <c r="FA68" s="25"/>
      <c r="FB68" s="44"/>
      <c r="FC68" s="44"/>
      <c r="FE68" s="44"/>
      <c r="FF68" s="44"/>
      <c r="FG68" s="4"/>
      <c r="FI68" s="25"/>
      <c r="FJ68" s="43"/>
      <c r="FK68" s="43"/>
      <c r="FL68" s="2"/>
      <c r="FM68" s="43"/>
      <c r="FN68" s="43"/>
      <c r="FO68" s="25"/>
      <c r="FP68" s="44"/>
      <c r="FQ68" s="44"/>
      <c r="FT68" s="45"/>
      <c r="FU68" s="25"/>
      <c r="FV68" s="44"/>
      <c r="FW68" s="44"/>
      <c r="FY68" s="44"/>
      <c r="FZ68" s="44"/>
      <c r="GA68" s="4"/>
      <c r="GI68" s="47"/>
      <c r="GN68" s="45"/>
      <c r="GU68" s="4"/>
      <c r="HC68" s="47"/>
      <c r="HH68" s="45"/>
      <c r="HO68" s="4"/>
      <c r="HW68" s="47"/>
      <c r="IB68" s="45"/>
      <c r="II68" s="4"/>
      <c r="IQ68" s="47"/>
      <c r="IV68" s="45"/>
    </row>
    <row r="69" spans="1:256" s="3" customFormat="1" ht="13.5" customHeight="1">
      <c r="A69" s="42"/>
      <c r="B69" s="2"/>
      <c r="C69" s="4"/>
      <c r="E69" s="25"/>
      <c r="F69" s="43"/>
      <c r="G69" s="44"/>
      <c r="H69" s="2"/>
      <c r="I69" s="43"/>
      <c r="J69" s="44"/>
      <c r="K69" s="25"/>
      <c r="L69" s="44"/>
      <c r="M69" s="44"/>
      <c r="P69" s="45"/>
      <c r="Q69" s="25"/>
      <c r="R69" s="44"/>
      <c r="S69" s="44"/>
      <c r="U69" s="44"/>
      <c r="V69" s="44"/>
      <c r="W69" s="4"/>
      <c r="Y69" s="25"/>
      <c r="Z69" s="43"/>
      <c r="AA69" s="43"/>
      <c r="AB69" s="2"/>
      <c r="AC69" s="43"/>
      <c r="AD69" s="43"/>
      <c r="AE69" s="25"/>
      <c r="AF69" s="44"/>
      <c r="AG69" s="44"/>
      <c r="AJ69" s="45"/>
      <c r="AK69" s="25"/>
      <c r="AM69" s="44"/>
      <c r="AO69" s="44"/>
      <c r="AP69" s="44"/>
      <c r="AQ69" s="4"/>
      <c r="AS69" s="25"/>
      <c r="AT69" s="43"/>
      <c r="AU69" s="43"/>
      <c r="AV69" s="2"/>
      <c r="AW69" s="43"/>
      <c r="AX69" s="43"/>
      <c r="AY69" s="25"/>
      <c r="AZ69" s="44"/>
      <c r="BA69" s="44"/>
      <c r="BD69" s="45"/>
      <c r="BE69" s="25"/>
      <c r="BF69" s="44"/>
      <c r="BG69" s="44"/>
      <c r="BI69" s="44"/>
      <c r="BJ69" s="44"/>
      <c r="BK69" s="4"/>
      <c r="BM69" s="25"/>
      <c r="BN69" s="43"/>
      <c r="BO69" s="43"/>
      <c r="BP69" s="2"/>
      <c r="BQ69" s="43"/>
      <c r="BR69" s="43"/>
      <c r="BS69" s="25"/>
      <c r="BT69" s="44"/>
      <c r="BU69" s="44"/>
      <c r="BX69" s="45"/>
      <c r="BY69" s="25"/>
      <c r="BZ69" s="44"/>
      <c r="CA69" s="44"/>
      <c r="CC69" s="44"/>
      <c r="CD69" s="44"/>
      <c r="CE69" s="25"/>
      <c r="CG69" s="25"/>
      <c r="CH69" s="43"/>
      <c r="CI69" s="43"/>
      <c r="CJ69" s="2"/>
      <c r="CK69" s="43"/>
      <c r="CL69" s="43"/>
      <c r="CM69" s="25"/>
      <c r="CN69" s="44"/>
      <c r="CO69" s="44"/>
      <c r="CR69" s="45"/>
      <c r="CS69" s="25"/>
      <c r="CT69" s="44"/>
      <c r="CU69" s="44"/>
      <c r="CW69" s="44"/>
      <c r="CX69" s="44"/>
      <c r="CY69" s="4"/>
      <c r="DA69" s="25"/>
      <c r="DB69" s="43"/>
      <c r="DC69" s="43"/>
      <c r="DD69" s="2"/>
      <c r="DE69" s="43"/>
      <c r="DF69" s="43"/>
      <c r="DG69" s="25"/>
      <c r="DH69" s="44"/>
      <c r="DI69" s="44"/>
      <c r="DL69" s="45"/>
      <c r="DM69" s="25"/>
      <c r="DN69" s="44"/>
      <c r="DO69" s="44"/>
      <c r="DQ69" s="44"/>
      <c r="DR69" s="44"/>
      <c r="DS69" s="4"/>
      <c r="DU69" s="25"/>
      <c r="DV69" s="43"/>
      <c r="DW69" s="43"/>
      <c r="DX69" s="2"/>
      <c r="DY69" s="43"/>
      <c r="DZ69" s="43"/>
      <c r="EA69" s="25"/>
      <c r="EC69" s="46"/>
      <c r="EF69" s="45"/>
      <c r="EG69" s="25"/>
      <c r="EH69" s="44"/>
      <c r="EI69" s="44"/>
      <c r="EK69" s="44"/>
      <c r="EL69" s="44"/>
      <c r="EM69" s="4"/>
      <c r="EO69" s="25"/>
      <c r="EP69" s="43"/>
      <c r="EQ69" s="43"/>
      <c r="ER69" s="2"/>
      <c r="ES69" s="43"/>
      <c r="ET69" s="43"/>
      <c r="EU69" s="25"/>
      <c r="EV69" s="44"/>
      <c r="EW69" s="44"/>
      <c r="EZ69" s="45"/>
      <c r="FA69" s="25"/>
      <c r="FB69" s="44"/>
      <c r="FC69" s="44"/>
      <c r="FE69" s="44"/>
      <c r="FF69" s="44"/>
      <c r="FG69" s="4"/>
      <c r="FI69" s="25"/>
      <c r="FJ69" s="43"/>
      <c r="FK69" s="43"/>
      <c r="FL69" s="2"/>
      <c r="FM69" s="43"/>
      <c r="FN69" s="43"/>
      <c r="FO69" s="25"/>
      <c r="FP69" s="44"/>
      <c r="FQ69" s="44"/>
      <c r="FT69" s="45"/>
      <c r="FU69" s="25"/>
      <c r="FV69" s="44"/>
      <c r="FW69" s="44"/>
      <c r="FY69" s="44"/>
      <c r="FZ69" s="44"/>
      <c r="GA69" s="4"/>
      <c r="GI69" s="47"/>
      <c r="GN69" s="45"/>
      <c r="GU69" s="4"/>
      <c r="HC69" s="47"/>
      <c r="HH69" s="45"/>
      <c r="HO69" s="4"/>
      <c r="HW69" s="47"/>
      <c r="IB69" s="45"/>
      <c r="II69" s="4"/>
      <c r="IQ69" s="47"/>
      <c r="IV69" s="45"/>
    </row>
    <row r="70" spans="1:256" s="3" customFormat="1" ht="13.5" customHeight="1">
      <c r="A70" s="42"/>
      <c r="B70" s="2"/>
      <c r="C70" s="4"/>
      <c r="E70" s="25"/>
      <c r="F70" s="43"/>
      <c r="G70" s="44"/>
      <c r="H70" s="2"/>
      <c r="I70" s="43"/>
      <c r="J70" s="44"/>
      <c r="K70" s="25"/>
      <c r="L70" s="44"/>
      <c r="M70" s="44"/>
      <c r="P70" s="45"/>
      <c r="Q70" s="25"/>
      <c r="R70" s="44"/>
      <c r="S70" s="44"/>
      <c r="U70" s="44"/>
      <c r="V70" s="44"/>
      <c r="W70" s="4"/>
      <c r="Y70" s="25"/>
      <c r="Z70" s="43"/>
      <c r="AA70" s="43"/>
      <c r="AB70" s="2"/>
      <c r="AC70" s="43"/>
      <c r="AD70" s="43"/>
      <c r="AE70" s="25"/>
      <c r="AF70" s="44"/>
      <c r="AG70" s="44"/>
      <c r="AJ70" s="45"/>
      <c r="AK70" s="25"/>
      <c r="AM70" s="44"/>
      <c r="AO70" s="44"/>
      <c r="AP70" s="44"/>
      <c r="AQ70" s="4"/>
      <c r="AS70" s="25"/>
      <c r="AT70" s="43"/>
      <c r="AU70" s="43"/>
      <c r="AV70" s="2"/>
      <c r="AW70" s="43"/>
      <c r="AX70" s="43"/>
      <c r="AY70" s="25"/>
      <c r="AZ70" s="44"/>
      <c r="BA70" s="44"/>
      <c r="BD70" s="45"/>
      <c r="BE70" s="25"/>
      <c r="BF70" s="44"/>
      <c r="BG70" s="44"/>
      <c r="BI70" s="44"/>
      <c r="BJ70" s="44"/>
      <c r="BK70" s="4"/>
      <c r="BM70" s="25"/>
      <c r="BN70" s="43"/>
      <c r="BO70" s="43"/>
      <c r="BP70" s="2"/>
      <c r="BQ70" s="43"/>
      <c r="BR70" s="43"/>
      <c r="BS70" s="25"/>
      <c r="BT70" s="44"/>
      <c r="BU70" s="44"/>
      <c r="BX70" s="45"/>
      <c r="BY70" s="25"/>
      <c r="BZ70" s="44"/>
      <c r="CA70" s="44"/>
      <c r="CC70" s="44"/>
      <c r="CD70" s="44"/>
      <c r="CE70" s="25"/>
      <c r="CG70" s="25"/>
      <c r="CH70" s="43"/>
      <c r="CI70" s="43"/>
      <c r="CJ70" s="2"/>
      <c r="CK70" s="43"/>
      <c r="CL70" s="43"/>
      <c r="CM70" s="25"/>
      <c r="CN70" s="44"/>
      <c r="CO70" s="44"/>
      <c r="CR70" s="45"/>
      <c r="CS70" s="25"/>
      <c r="CT70" s="44"/>
      <c r="CU70" s="44"/>
      <c r="CW70" s="44"/>
      <c r="CX70" s="44"/>
      <c r="CY70" s="4"/>
      <c r="DA70" s="25"/>
      <c r="DB70" s="43"/>
      <c r="DC70" s="43"/>
      <c r="DD70" s="2"/>
      <c r="DE70" s="43"/>
      <c r="DF70" s="43"/>
      <c r="DG70" s="25"/>
      <c r="DH70" s="44"/>
      <c r="DI70" s="44"/>
      <c r="DL70" s="45"/>
      <c r="DM70" s="25"/>
      <c r="DN70" s="44"/>
      <c r="DO70" s="44"/>
      <c r="DQ70" s="44"/>
      <c r="DR70" s="44"/>
      <c r="DS70" s="4"/>
      <c r="DU70" s="25"/>
      <c r="DV70" s="43"/>
      <c r="DW70" s="43"/>
      <c r="DX70" s="2"/>
      <c r="DY70" s="43"/>
      <c r="DZ70" s="43"/>
      <c r="EA70" s="25"/>
      <c r="EC70" s="46"/>
      <c r="EF70" s="45"/>
      <c r="EG70" s="25"/>
      <c r="EH70" s="44"/>
      <c r="EI70" s="44"/>
      <c r="EK70" s="44"/>
      <c r="EL70" s="44"/>
      <c r="EM70" s="4"/>
      <c r="EO70" s="25"/>
      <c r="EP70" s="43"/>
      <c r="EQ70" s="43"/>
      <c r="ER70" s="2"/>
      <c r="ES70" s="43"/>
      <c r="ET70" s="43"/>
      <c r="EU70" s="25"/>
      <c r="EV70" s="44"/>
      <c r="EW70" s="44"/>
      <c r="EZ70" s="45"/>
      <c r="FA70" s="25"/>
      <c r="FB70" s="44"/>
      <c r="FC70" s="44"/>
      <c r="FE70" s="44"/>
      <c r="FF70" s="44"/>
      <c r="FG70" s="4"/>
      <c r="FI70" s="25"/>
      <c r="FJ70" s="43"/>
      <c r="FK70" s="43"/>
      <c r="FL70" s="2"/>
      <c r="FM70" s="43"/>
      <c r="FN70" s="43"/>
      <c r="FO70" s="25"/>
      <c r="FP70" s="44"/>
      <c r="FQ70" s="44"/>
      <c r="FT70" s="45"/>
      <c r="FU70" s="25"/>
      <c r="FV70" s="44"/>
      <c r="FW70" s="44"/>
      <c r="FY70" s="44"/>
      <c r="FZ70" s="44"/>
      <c r="GA70" s="4"/>
      <c r="GI70" s="47"/>
      <c r="GN70" s="45"/>
      <c r="GU70" s="4"/>
      <c r="HC70" s="47"/>
      <c r="HH70" s="45"/>
      <c r="HO70" s="4"/>
      <c r="HW70" s="47"/>
      <c r="IB70" s="45"/>
      <c r="II70" s="4"/>
      <c r="IQ70" s="47"/>
      <c r="IV70" s="45"/>
    </row>
    <row r="71" spans="1:256" s="3" customFormat="1" ht="13.5" customHeight="1">
      <c r="A71" s="42"/>
      <c r="B71" s="2"/>
      <c r="C71" s="4"/>
      <c r="E71" s="25"/>
      <c r="F71" s="43"/>
      <c r="G71" s="44"/>
      <c r="H71" s="2"/>
      <c r="I71" s="43"/>
      <c r="J71" s="44"/>
      <c r="K71" s="25"/>
      <c r="L71" s="44"/>
      <c r="M71" s="44"/>
      <c r="P71" s="45"/>
      <c r="Q71" s="25"/>
      <c r="R71" s="44"/>
      <c r="S71" s="44"/>
      <c r="U71" s="44"/>
      <c r="V71" s="44"/>
      <c r="W71" s="4"/>
      <c r="Y71" s="25"/>
      <c r="Z71" s="43"/>
      <c r="AA71" s="43"/>
      <c r="AB71" s="2"/>
      <c r="AC71" s="43"/>
      <c r="AD71" s="43"/>
      <c r="AE71" s="25"/>
      <c r="AF71" s="44"/>
      <c r="AG71" s="44"/>
      <c r="AJ71" s="45"/>
      <c r="AK71" s="25"/>
      <c r="AM71" s="44"/>
      <c r="AO71" s="44"/>
      <c r="AP71" s="44"/>
      <c r="AQ71" s="4"/>
      <c r="AS71" s="25"/>
      <c r="AT71" s="43"/>
      <c r="AU71" s="43"/>
      <c r="AV71" s="2"/>
      <c r="AW71" s="43"/>
      <c r="AX71" s="43"/>
      <c r="AY71" s="25"/>
      <c r="AZ71" s="44"/>
      <c r="BA71" s="44"/>
      <c r="BD71" s="45"/>
      <c r="BE71" s="25"/>
      <c r="BF71" s="44"/>
      <c r="BG71" s="44"/>
      <c r="BI71" s="44"/>
      <c r="BJ71" s="44"/>
      <c r="BK71" s="4"/>
      <c r="BM71" s="25"/>
      <c r="BN71" s="43"/>
      <c r="BO71" s="43"/>
      <c r="BP71" s="2"/>
      <c r="BQ71" s="43"/>
      <c r="BR71" s="43"/>
      <c r="BS71" s="25"/>
      <c r="BT71" s="44"/>
      <c r="BU71" s="44"/>
      <c r="BX71" s="45"/>
      <c r="BY71" s="25"/>
      <c r="BZ71" s="44"/>
      <c r="CA71" s="44"/>
      <c r="CC71" s="44"/>
      <c r="CD71" s="44"/>
      <c r="CE71" s="25"/>
      <c r="CG71" s="25"/>
      <c r="CH71" s="43"/>
      <c r="CI71" s="43"/>
      <c r="CJ71" s="2"/>
      <c r="CK71" s="43"/>
      <c r="CL71" s="43"/>
      <c r="CM71" s="25"/>
      <c r="CN71" s="44"/>
      <c r="CO71" s="44"/>
      <c r="CR71" s="45"/>
      <c r="CS71" s="25"/>
      <c r="CT71" s="44"/>
      <c r="CU71" s="44"/>
      <c r="CW71" s="44"/>
      <c r="CX71" s="44"/>
      <c r="CY71" s="4"/>
      <c r="DA71" s="25"/>
      <c r="DB71" s="43"/>
      <c r="DC71" s="43"/>
      <c r="DD71" s="2"/>
      <c r="DE71" s="43"/>
      <c r="DF71" s="43"/>
      <c r="DG71" s="25"/>
      <c r="DH71" s="44"/>
      <c r="DI71" s="44"/>
      <c r="DL71" s="45"/>
      <c r="DM71" s="25"/>
      <c r="DN71" s="44"/>
      <c r="DO71" s="44"/>
      <c r="DQ71" s="44"/>
      <c r="DR71" s="44"/>
      <c r="DS71" s="4"/>
      <c r="DU71" s="25"/>
      <c r="DV71" s="43"/>
      <c r="DW71" s="43"/>
      <c r="DX71" s="2"/>
      <c r="DY71" s="43"/>
      <c r="DZ71" s="43"/>
      <c r="EA71" s="25"/>
      <c r="EC71" s="46"/>
      <c r="EF71" s="45"/>
      <c r="EG71" s="25"/>
      <c r="EH71" s="44"/>
      <c r="EI71" s="44"/>
      <c r="EK71" s="44"/>
      <c r="EL71" s="44"/>
      <c r="EM71" s="4"/>
      <c r="EO71" s="25"/>
      <c r="EP71" s="43"/>
      <c r="EQ71" s="43"/>
      <c r="ER71" s="2"/>
      <c r="ES71" s="43"/>
      <c r="ET71" s="43"/>
      <c r="EU71" s="25"/>
      <c r="EV71" s="44"/>
      <c r="EW71" s="44"/>
      <c r="EZ71" s="45"/>
      <c r="FA71" s="25"/>
      <c r="FB71" s="44"/>
      <c r="FC71" s="44"/>
      <c r="FE71" s="44"/>
      <c r="FF71" s="44"/>
      <c r="FG71" s="4"/>
      <c r="FI71" s="25"/>
      <c r="FJ71" s="43"/>
      <c r="FK71" s="43"/>
      <c r="FL71" s="2"/>
      <c r="FM71" s="43"/>
      <c r="FN71" s="43"/>
      <c r="FO71" s="25"/>
      <c r="FP71" s="44"/>
      <c r="FQ71" s="44"/>
      <c r="FT71" s="45"/>
      <c r="FU71" s="25"/>
      <c r="FV71" s="44"/>
      <c r="FW71" s="44"/>
      <c r="FY71" s="44"/>
      <c r="FZ71" s="44"/>
      <c r="GA71" s="4"/>
      <c r="GI71" s="47"/>
      <c r="GN71" s="45"/>
      <c r="GU71" s="4"/>
      <c r="HC71" s="47"/>
      <c r="HH71" s="45"/>
      <c r="HO71" s="4"/>
      <c r="HW71" s="47"/>
      <c r="IB71" s="45"/>
      <c r="II71" s="4"/>
      <c r="IQ71" s="47"/>
      <c r="IV71" s="45"/>
    </row>
    <row r="72" spans="1:256" s="3" customFormat="1" ht="13.5" customHeight="1">
      <c r="A72" s="42"/>
      <c r="B72" s="2"/>
      <c r="C72" s="4"/>
      <c r="E72" s="25"/>
      <c r="F72" s="43"/>
      <c r="G72" s="44"/>
      <c r="H72" s="2"/>
      <c r="I72" s="43"/>
      <c r="J72" s="44"/>
      <c r="K72" s="25"/>
      <c r="L72" s="44"/>
      <c r="M72" s="44"/>
      <c r="P72" s="45"/>
      <c r="Q72" s="25"/>
      <c r="R72" s="44"/>
      <c r="S72" s="44"/>
      <c r="U72" s="44"/>
      <c r="V72" s="44"/>
      <c r="W72" s="4"/>
      <c r="Y72" s="25"/>
      <c r="Z72" s="43"/>
      <c r="AA72" s="43"/>
      <c r="AB72" s="2"/>
      <c r="AC72" s="43"/>
      <c r="AD72" s="43"/>
      <c r="AE72" s="25"/>
      <c r="AF72" s="44"/>
      <c r="AG72" s="44"/>
      <c r="AJ72" s="45"/>
      <c r="AK72" s="25"/>
      <c r="AM72" s="44"/>
      <c r="AO72" s="44"/>
      <c r="AP72" s="44"/>
      <c r="AQ72" s="4"/>
      <c r="AS72" s="25"/>
      <c r="AT72" s="43"/>
      <c r="AU72" s="43"/>
      <c r="AV72" s="2"/>
      <c r="AW72" s="43"/>
      <c r="AX72" s="43"/>
      <c r="AY72" s="25"/>
      <c r="AZ72" s="44"/>
      <c r="BA72" s="44"/>
      <c r="BD72" s="45"/>
      <c r="BE72" s="25"/>
      <c r="BF72" s="44"/>
      <c r="BG72" s="44"/>
      <c r="BI72" s="44"/>
      <c r="BJ72" s="44"/>
      <c r="BK72" s="4"/>
      <c r="BM72" s="25"/>
      <c r="BN72" s="43"/>
      <c r="BO72" s="43"/>
      <c r="BP72" s="2"/>
      <c r="BQ72" s="43"/>
      <c r="BR72" s="43"/>
      <c r="BS72" s="25"/>
      <c r="BT72" s="44"/>
      <c r="BU72" s="44"/>
      <c r="BX72" s="45"/>
      <c r="BY72" s="25"/>
      <c r="BZ72" s="44"/>
      <c r="CA72" s="44"/>
      <c r="CC72" s="44"/>
      <c r="CD72" s="44"/>
      <c r="CE72" s="25"/>
      <c r="CG72" s="25"/>
      <c r="CH72" s="43"/>
      <c r="CI72" s="43"/>
      <c r="CJ72" s="2"/>
      <c r="CK72" s="43"/>
      <c r="CL72" s="43"/>
      <c r="CM72" s="25"/>
      <c r="CN72" s="44"/>
      <c r="CO72" s="44"/>
      <c r="CR72" s="45"/>
      <c r="CS72" s="25"/>
      <c r="CT72" s="44"/>
      <c r="CU72" s="44"/>
      <c r="CW72" s="44"/>
      <c r="CX72" s="44"/>
      <c r="CY72" s="4"/>
      <c r="DA72" s="25"/>
      <c r="DB72" s="43"/>
      <c r="DC72" s="43"/>
      <c r="DD72" s="2"/>
      <c r="DE72" s="43"/>
      <c r="DF72" s="43"/>
      <c r="DG72" s="25"/>
      <c r="DH72" s="44"/>
      <c r="DI72" s="44"/>
      <c r="DL72" s="45"/>
      <c r="DM72" s="25"/>
      <c r="DN72" s="44"/>
      <c r="DO72" s="44"/>
      <c r="DQ72" s="44"/>
      <c r="DR72" s="44"/>
      <c r="DS72" s="4"/>
      <c r="DU72" s="25"/>
      <c r="DV72" s="43"/>
      <c r="DW72" s="43"/>
      <c r="DX72" s="2"/>
      <c r="DY72" s="43"/>
      <c r="DZ72" s="43"/>
      <c r="EA72" s="25"/>
      <c r="EC72" s="46"/>
      <c r="EF72" s="45"/>
      <c r="EG72" s="25"/>
      <c r="EH72" s="44"/>
      <c r="EI72" s="44"/>
      <c r="EK72" s="44"/>
      <c r="EL72" s="44"/>
      <c r="EM72" s="4"/>
      <c r="EO72" s="25"/>
      <c r="EP72" s="43"/>
      <c r="EQ72" s="43"/>
      <c r="ER72" s="2"/>
      <c r="ES72" s="43"/>
      <c r="ET72" s="43"/>
      <c r="EU72" s="25"/>
      <c r="EV72" s="44"/>
      <c r="EW72" s="44"/>
      <c r="EZ72" s="45"/>
      <c r="FA72" s="25"/>
      <c r="FB72" s="44"/>
      <c r="FC72" s="44"/>
      <c r="FE72" s="44"/>
      <c r="FF72" s="44"/>
      <c r="FG72" s="4"/>
      <c r="FI72" s="25"/>
      <c r="FJ72" s="43"/>
      <c r="FK72" s="43"/>
      <c r="FL72" s="2"/>
      <c r="FM72" s="43"/>
      <c r="FN72" s="43"/>
      <c r="FO72" s="25"/>
      <c r="FP72" s="44"/>
      <c r="FQ72" s="44"/>
      <c r="FT72" s="45"/>
      <c r="FU72" s="25"/>
      <c r="FV72" s="44"/>
      <c r="FW72" s="44"/>
      <c r="FY72" s="44"/>
      <c r="FZ72" s="44"/>
      <c r="GA72" s="4"/>
      <c r="GI72" s="47"/>
      <c r="GN72" s="45"/>
      <c r="GU72" s="4"/>
      <c r="HC72" s="47"/>
      <c r="HH72" s="45"/>
      <c r="HO72" s="4"/>
      <c r="HW72" s="47"/>
      <c r="IB72" s="45"/>
      <c r="II72" s="4"/>
      <c r="IQ72" s="47"/>
      <c r="IV72" s="45"/>
    </row>
    <row r="73" spans="1:256" s="3" customFormat="1" ht="13.5" customHeight="1">
      <c r="A73" s="42"/>
      <c r="B73" s="2"/>
      <c r="C73" s="4"/>
      <c r="E73" s="25"/>
      <c r="F73" s="43"/>
      <c r="G73" s="44"/>
      <c r="H73" s="2"/>
      <c r="I73" s="43"/>
      <c r="J73" s="44"/>
      <c r="K73" s="25"/>
      <c r="L73" s="44"/>
      <c r="M73" s="44"/>
      <c r="P73" s="45"/>
      <c r="Q73" s="25"/>
      <c r="R73" s="44"/>
      <c r="S73" s="44"/>
      <c r="U73" s="44"/>
      <c r="V73" s="44"/>
      <c r="W73" s="4"/>
      <c r="Y73" s="25"/>
      <c r="Z73" s="43"/>
      <c r="AA73" s="43"/>
      <c r="AB73" s="2"/>
      <c r="AC73" s="43"/>
      <c r="AD73" s="43"/>
      <c r="AE73" s="25"/>
      <c r="AF73" s="44"/>
      <c r="AG73" s="44"/>
      <c r="AJ73" s="45"/>
      <c r="AK73" s="25"/>
      <c r="AM73" s="44"/>
      <c r="AO73" s="44"/>
      <c r="AP73" s="44"/>
      <c r="AQ73" s="4"/>
      <c r="AS73" s="25"/>
      <c r="AT73" s="43"/>
      <c r="AU73" s="43"/>
      <c r="AV73" s="2"/>
      <c r="AW73" s="43"/>
      <c r="AX73" s="43"/>
      <c r="AY73" s="25"/>
      <c r="AZ73" s="44"/>
      <c r="BA73" s="44"/>
      <c r="BD73" s="45"/>
      <c r="BE73" s="25"/>
      <c r="BF73" s="44"/>
      <c r="BG73" s="44"/>
      <c r="BI73" s="44"/>
      <c r="BJ73" s="44"/>
      <c r="BK73" s="4"/>
      <c r="BM73" s="25"/>
      <c r="BN73" s="43"/>
      <c r="BO73" s="43"/>
      <c r="BP73" s="2"/>
      <c r="BQ73" s="43"/>
      <c r="BR73" s="43"/>
      <c r="BS73" s="25"/>
      <c r="BT73" s="44"/>
      <c r="BU73" s="44"/>
      <c r="BX73" s="45"/>
      <c r="BY73" s="25"/>
      <c r="BZ73" s="44"/>
      <c r="CA73" s="44"/>
      <c r="CC73" s="44"/>
      <c r="CD73" s="44"/>
      <c r="CE73" s="25"/>
      <c r="CG73" s="25"/>
      <c r="CH73" s="43"/>
      <c r="CI73" s="43"/>
      <c r="CJ73" s="2"/>
      <c r="CK73" s="43"/>
      <c r="CL73" s="43"/>
      <c r="CM73" s="25"/>
      <c r="CN73" s="44"/>
      <c r="CO73" s="44"/>
      <c r="CR73" s="45"/>
      <c r="CS73" s="25"/>
      <c r="CT73" s="44"/>
      <c r="CU73" s="44"/>
      <c r="CW73" s="44"/>
      <c r="CX73" s="44"/>
      <c r="CY73" s="4"/>
      <c r="DA73" s="25"/>
      <c r="DB73" s="43"/>
      <c r="DC73" s="43"/>
      <c r="DD73" s="2"/>
      <c r="DE73" s="43"/>
      <c r="DF73" s="43"/>
      <c r="DG73" s="25"/>
      <c r="DH73" s="44"/>
      <c r="DI73" s="44"/>
      <c r="DL73" s="45"/>
      <c r="DM73" s="25"/>
      <c r="DN73" s="44"/>
      <c r="DO73" s="44"/>
      <c r="DQ73" s="44"/>
      <c r="DR73" s="44"/>
      <c r="DS73" s="4"/>
      <c r="DU73" s="25"/>
      <c r="DV73" s="43"/>
      <c r="DW73" s="43"/>
      <c r="DX73" s="2"/>
      <c r="DY73" s="43"/>
      <c r="DZ73" s="43"/>
      <c r="EA73" s="25"/>
      <c r="EC73" s="46"/>
      <c r="EF73" s="45"/>
      <c r="EG73" s="25"/>
      <c r="EH73" s="44"/>
      <c r="EI73" s="44"/>
      <c r="EK73" s="44"/>
      <c r="EL73" s="44"/>
      <c r="EM73" s="4"/>
      <c r="EO73" s="25"/>
      <c r="EP73" s="43"/>
      <c r="EQ73" s="43"/>
      <c r="ER73" s="2"/>
      <c r="ES73" s="43"/>
      <c r="ET73" s="43"/>
      <c r="EU73" s="25"/>
      <c r="EV73" s="44"/>
      <c r="EW73" s="44"/>
      <c r="EZ73" s="45"/>
      <c r="FA73" s="25"/>
      <c r="FB73" s="44"/>
      <c r="FC73" s="44"/>
      <c r="FE73" s="44"/>
      <c r="FF73" s="44"/>
      <c r="FG73" s="4"/>
      <c r="FI73" s="25"/>
      <c r="FJ73" s="43"/>
      <c r="FK73" s="43"/>
      <c r="FL73" s="2"/>
      <c r="FM73" s="43"/>
      <c r="FN73" s="43"/>
      <c r="FO73" s="25"/>
      <c r="FP73" s="44"/>
      <c r="FQ73" s="44"/>
      <c r="FT73" s="45"/>
      <c r="FU73" s="25"/>
      <c r="FV73" s="44"/>
      <c r="FW73" s="44"/>
      <c r="FY73" s="44"/>
      <c r="FZ73" s="44"/>
      <c r="GA73" s="4"/>
      <c r="GI73" s="47"/>
      <c r="GN73" s="45"/>
      <c r="GU73" s="4"/>
      <c r="HC73" s="47"/>
      <c r="HH73" s="45"/>
      <c r="HO73" s="4"/>
      <c r="HW73" s="47"/>
      <c r="IB73" s="45"/>
      <c r="II73" s="4"/>
      <c r="IQ73" s="47"/>
      <c r="IV73" s="45"/>
    </row>
    <row r="74" spans="1:256" s="3" customFormat="1" ht="13.5" customHeight="1">
      <c r="A74" s="42"/>
      <c r="B74" s="2"/>
      <c r="C74" s="4"/>
      <c r="E74" s="25"/>
      <c r="F74" s="43"/>
      <c r="G74" s="44"/>
      <c r="H74" s="2"/>
      <c r="I74" s="43"/>
      <c r="J74" s="44"/>
      <c r="K74" s="25"/>
      <c r="L74" s="44"/>
      <c r="M74" s="44"/>
      <c r="P74" s="45"/>
      <c r="Q74" s="25"/>
      <c r="R74" s="44"/>
      <c r="S74" s="44"/>
      <c r="U74" s="44"/>
      <c r="V74" s="44"/>
      <c r="W74" s="4"/>
      <c r="Y74" s="25"/>
      <c r="Z74" s="43"/>
      <c r="AA74" s="43"/>
      <c r="AB74" s="2"/>
      <c r="AC74" s="43"/>
      <c r="AD74" s="43"/>
      <c r="AE74" s="25"/>
      <c r="AF74" s="44"/>
      <c r="AG74" s="44"/>
      <c r="AJ74" s="45"/>
      <c r="AK74" s="25"/>
      <c r="AM74" s="44"/>
      <c r="AO74" s="44"/>
      <c r="AP74" s="44"/>
      <c r="AQ74" s="4"/>
      <c r="AS74" s="25"/>
      <c r="AT74" s="43"/>
      <c r="AU74" s="43"/>
      <c r="AV74" s="2"/>
      <c r="AW74" s="43"/>
      <c r="AX74" s="43"/>
      <c r="AY74" s="25"/>
      <c r="AZ74" s="44"/>
      <c r="BA74" s="44"/>
      <c r="BD74" s="45"/>
      <c r="BE74" s="25"/>
      <c r="BF74" s="44"/>
      <c r="BG74" s="44"/>
      <c r="BI74" s="44"/>
      <c r="BJ74" s="44"/>
      <c r="BK74" s="4"/>
      <c r="BM74" s="25"/>
      <c r="BN74" s="43"/>
      <c r="BO74" s="43"/>
      <c r="BP74" s="2"/>
      <c r="BQ74" s="43"/>
      <c r="BR74" s="43"/>
      <c r="BS74" s="25"/>
      <c r="BT74" s="44"/>
      <c r="BU74" s="44"/>
      <c r="BX74" s="45"/>
      <c r="BY74" s="25"/>
      <c r="BZ74" s="44"/>
      <c r="CA74" s="44"/>
      <c r="CC74" s="44"/>
      <c r="CD74" s="44"/>
      <c r="CE74" s="25"/>
      <c r="CG74" s="25"/>
      <c r="CH74" s="43"/>
      <c r="CI74" s="43"/>
      <c r="CJ74" s="2"/>
      <c r="CK74" s="43"/>
      <c r="CL74" s="43"/>
      <c r="CM74" s="25"/>
      <c r="CN74" s="44"/>
      <c r="CO74" s="44"/>
      <c r="CR74" s="45"/>
      <c r="CS74" s="25"/>
      <c r="CT74" s="44"/>
      <c r="CU74" s="44"/>
      <c r="CW74" s="44"/>
      <c r="CX74" s="44"/>
      <c r="CY74" s="4"/>
      <c r="DA74" s="25"/>
      <c r="DB74" s="43"/>
      <c r="DC74" s="43"/>
      <c r="DD74" s="2"/>
      <c r="DE74" s="43"/>
      <c r="DF74" s="43"/>
      <c r="DG74" s="25"/>
      <c r="DH74" s="44"/>
      <c r="DI74" s="44"/>
      <c r="DL74" s="45"/>
      <c r="DM74" s="25"/>
      <c r="DN74" s="44"/>
      <c r="DO74" s="44"/>
      <c r="DQ74" s="44"/>
      <c r="DR74" s="44"/>
      <c r="DS74" s="4"/>
      <c r="DU74" s="25"/>
      <c r="DV74" s="43"/>
      <c r="DW74" s="43"/>
      <c r="DX74" s="2"/>
      <c r="DY74" s="43"/>
      <c r="DZ74" s="43"/>
      <c r="EA74" s="25"/>
      <c r="EC74" s="46"/>
      <c r="EF74" s="45"/>
      <c r="EG74" s="25"/>
      <c r="EH74" s="44"/>
      <c r="EI74" s="44"/>
      <c r="EK74" s="44"/>
      <c r="EL74" s="44"/>
      <c r="EM74" s="4"/>
      <c r="EO74" s="25"/>
      <c r="EP74" s="43"/>
      <c r="EQ74" s="43"/>
      <c r="ER74" s="2"/>
      <c r="ES74" s="43"/>
      <c r="ET74" s="43"/>
      <c r="EU74" s="25"/>
      <c r="EV74" s="44"/>
      <c r="EW74" s="44"/>
      <c r="EZ74" s="45"/>
      <c r="FA74" s="25"/>
      <c r="FB74" s="44"/>
      <c r="FC74" s="44"/>
      <c r="FE74" s="44"/>
      <c r="FF74" s="44"/>
      <c r="FG74" s="4"/>
      <c r="FI74" s="25"/>
      <c r="FJ74" s="43"/>
      <c r="FK74" s="43"/>
      <c r="FL74" s="2"/>
      <c r="FM74" s="43"/>
      <c r="FN74" s="43"/>
      <c r="FO74" s="25"/>
      <c r="FP74" s="44"/>
      <c r="FQ74" s="44"/>
      <c r="FT74" s="45"/>
      <c r="FU74" s="25"/>
      <c r="FV74" s="44"/>
      <c r="FW74" s="44"/>
      <c r="FY74" s="44"/>
      <c r="FZ74" s="44"/>
      <c r="GA74" s="4"/>
      <c r="GI74" s="47"/>
      <c r="GN74" s="45"/>
      <c r="GU74" s="4"/>
      <c r="HC74" s="47"/>
      <c r="HH74" s="45"/>
      <c r="HO74" s="4"/>
      <c r="HW74" s="47"/>
      <c r="IB74" s="45"/>
      <c r="II74" s="4"/>
      <c r="IQ74" s="47"/>
      <c r="IV74" s="45"/>
    </row>
    <row r="75" spans="1:256" s="3" customFormat="1" ht="13.5" customHeight="1">
      <c r="A75" s="42"/>
      <c r="B75" s="2"/>
      <c r="C75" s="4"/>
      <c r="E75" s="25"/>
      <c r="F75" s="43"/>
      <c r="G75" s="44"/>
      <c r="H75" s="2"/>
      <c r="I75" s="43"/>
      <c r="J75" s="44"/>
      <c r="K75" s="25"/>
      <c r="L75" s="44"/>
      <c r="M75" s="44"/>
      <c r="P75" s="45"/>
      <c r="Q75" s="25"/>
      <c r="R75" s="44"/>
      <c r="S75" s="44"/>
      <c r="U75" s="44"/>
      <c r="V75" s="44"/>
      <c r="W75" s="4"/>
      <c r="Y75" s="25"/>
      <c r="Z75" s="43"/>
      <c r="AA75" s="43"/>
      <c r="AB75" s="2"/>
      <c r="AC75" s="43"/>
      <c r="AD75" s="43"/>
      <c r="AE75" s="25"/>
      <c r="AF75" s="44"/>
      <c r="AG75" s="44"/>
      <c r="AJ75" s="45"/>
      <c r="AK75" s="25"/>
      <c r="AM75" s="44"/>
      <c r="AO75" s="44"/>
      <c r="AP75" s="44"/>
      <c r="AQ75" s="4"/>
      <c r="AS75" s="25"/>
      <c r="AT75" s="43"/>
      <c r="AU75" s="43"/>
      <c r="AV75" s="2"/>
      <c r="AW75" s="43"/>
      <c r="AX75" s="43"/>
      <c r="AY75" s="25"/>
      <c r="AZ75" s="44"/>
      <c r="BA75" s="44"/>
      <c r="BD75" s="45"/>
      <c r="BE75" s="25"/>
      <c r="BF75" s="44"/>
      <c r="BG75" s="44"/>
      <c r="BI75" s="44"/>
      <c r="BJ75" s="44"/>
      <c r="BK75" s="4"/>
      <c r="BM75" s="25"/>
      <c r="BN75" s="43"/>
      <c r="BO75" s="43"/>
      <c r="BP75" s="2"/>
      <c r="BQ75" s="43"/>
      <c r="BR75" s="43"/>
      <c r="BS75" s="25"/>
      <c r="BT75" s="44"/>
      <c r="BU75" s="44"/>
      <c r="BX75" s="45"/>
      <c r="BY75" s="25"/>
      <c r="BZ75" s="44"/>
      <c r="CA75" s="44"/>
      <c r="CC75" s="44"/>
      <c r="CD75" s="44"/>
      <c r="CE75" s="25"/>
      <c r="CG75" s="25"/>
      <c r="CH75" s="43"/>
      <c r="CI75" s="43"/>
      <c r="CJ75" s="2"/>
      <c r="CK75" s="43"/>
      <c r="CL75" s="43"/>
      <c r="CM75" s="25"/>
      <c r="CN75" s="44"/>
      <c r="CO75" s="44"/>
      <c r="CR75" s="45"/>
      <c r="CS75" s="25"/>
      <c r="CT75" s="44"/>
      <c r="CU75" s="44"/>
      <c r="CW75" s="44"/>
      <c r="CX75" s="44"/>
      <c r="CY75" s="4"/>
      <c r="DA75" s="25"/>
      <c r="DB75" s="43"/>
      <c r="DC75" s="43"/>
      <c r="DD75" s="2"/>
      <c r="DE75" s="43"/>
      <c r="DF75" s="43"/>
      <c r="DG75" s="25"/>
      <c r="DH75" s="44"/>
      <c r="DI75" s="44"/>
      <c r="DL75" s="45"/>
      <c r="DM75" s="25"/>
      <c r="DN75" s="44"/>
      <c r="DO75" s="44"/>
      <c r="DQ75" s="44"/>
      <c r="DR75" s="44"/>
      <c r="DS75" s="4"/>
      <c r="DU75" s="25"/>
      <c r="DV75" s="43"/>
      <c r="DW75" s="43"/>
      <c r="DX75" s="2"/>
      <c r="DY75" s="43"/>
      <c r="DZ75" s="43"/>
      <c r="EA75" s="25"/>
      <c r="EC75" s="46"/>
      <c r="EF75" s="45"/>
      <c r="EG75" s="25"/>
      <c r="EH75" s="44"/>
      <c r="EI75" s="44"/>
      <c r="EK75" s="44"/>
      <c r="EL75" s="44"/>
      <c r="EM75" s="4"/>
      <c r="EO75" s="25"/>
      <c r="EP75" s="43"/>
      <c r="EQ75" s="43"/>
      <c r="ER75" s="2"/>
      <c r="ES75" s="43"/>
      <c r="ET75" s="43"/>
      <c r="EU75" s="25"/>
      <c r="EV75" s="44"/>
      <c r="EW75" s="44"/>
      <c r="EZ75" s="45"/>
      <c r="FA75" s="25"/>
      <c r="FB75" s="44"/>
      <c r="FC75" s="44"/>
      <c r="FE75" s="44"/>
      <c r="FF75" s="44"/>
      <c r="FG75" s="4"/>
      <c r="FI75" s="25"/>
      <c r="FJ75" s="43"/>
      <c r="FK75" s="43"/>
      <c r="FL75" s="2"/>
      <c r="FM75" s="43"/>
      <c r="FN75" s="43"/>
      <c r="FO75" s="25"/>
      <c r="FP75" s="44"/>
      <c r="FQ75" s="44"/>
      <c r="FT75" s="45"/>
      <c r="FU75" s="25"/>
      <c r="FV75" s="44"/>
      <c r="FW75" s="44"/>
      <c r="FY75" s="44"/>
      <c r="FZ75" s="44"/>
      <c r="GA75" s="4"/>
      <c r="GI75" s="47"/>
      <c r="GN75" s="45"/>
      <c r="GU75" s="4"/>
      <c r="HC75" s="47"/>
      <c r="HH75" s="45"/>
      <c r="HO75" s="4"/>
      <c r="HW75" s="47"/>
      <c r="IB75" s="45"/>
      <c r="II75" s="4"/>
      <c r="IQ75" s="47"/>
      <c r="IV75" s="45"/>
    </row>
    <row r="76" spans="1:256" s="3" customFormat="1" ht="13.5" customHeight="1">
      <c r="A76" s="42"/>
      <c r="B76" s="2"/>
      <c r="C76" s="4"/>
      <c r="E76" s="25"/>
      <c r="F76" s="43"/>
      <c r="G76" s="44"/>
      <c r="H76" s="2"/>
      <c r="I76" s="43"/>
      <c r="J76" s="44"/>
      <c r="K76" s="25"/>
      <c r="L76" s="44"/>
      <c r="M76" s="44"/>
      <c r="P76" s="45"/>
      <c r="Q76" s="25"/>
      <c r="R76" s="44"/>
      <c r="S76" s="44"/>
      <c r="U76" s="44"/>
      <c r="V76" s="44"/>
      <c r="W76" s="4"/>
      <c r="Y76" s="25"/>
      <c r="Z76" s="43"/>
      <c r="AA76" s="43"/>
      <c r="AB76" s="2"/>
      <c r="AC76" s="43"/>
      <c r="AD76" s="43"/>
      <c r="AE76" s="25"/>
      <c r="AF76" s="44"/>
      <c r="AG76" s="44"/>
      <c r="AJ76" s="45"/>
      <c r="AK76" s="25"/>
      <c r="AM76" s="44"/>
      <c r="AO76" s="44"/>
      <c r="AP76" s="44"/>
      <c r="AQ76" s="4"/>
      <c r="AS76" s="25"/>
      <c r="AT76" s="43"/>
      <c r="AU76" s="43"/>
      <c r="AV76" s="2"/>
      <c r="AW76" s="43"/>
      <c r="AX76" s="43"/>
      <c r="AY76" s="25"/>
      <c r="AZ76" s="44"/>
      <c r="BA76" s="44"/>
      <c r="BD76" s="45"/>
      <c r="BE76" s="25"/>
      <c r="BF76" s="44"/>
      <c r="BG76" s="44"/>
      <c r="BI76" s="44"/>
      <c r="BJ76" s="44"/>
      <c r="BK76" s="4"/>
      <c r="BM76" s="25"/>
      <c r="BN76" s="43"/>
      <c r="BO76" s="43"/>
      <c r="BP76" s="2"/>
      <c r="BQ76" s="43"/>
      <c r="BR76" s="43"/>
      <c r="BS76" s="25"/>
      <c r="BT76" s="44"/>
      <c r="BU76" s="44"/>
      <c r="BX76" s="45"/>
      <c r="BY76" s="25"/>
      <c r="BZ76" s="44"/>
      <c r="CA76" s="44"/>
      <c r="CC76" s="44"/>
      <c r="CD76" s="44"/>
      <c r="CE76" s="25"/>
      <c r="CG76" s="25"/>
      <c r="CH76" s="43"/>
      <c r="CI76" s="43"/>
      <c r="CJ76" s="2"/>
      <c r="CK76" s="43"/>
      <c r="CL76" s="43"/>
      <c r="CM76" s="25"/>
      <c r="CN76" s="44"/>
      <c r="CO76" s="44"/>
      <c r="CR76" s="45"/>
      <c r="CS76" s="25"/>
      <c r="CT76" s="44"/>
      <c r="CU76" s="44"/>
      <c r="CW76" s="44"/>
      <c r="CX76" s="44"/>
      <c r="CY76" s="4"/>
      <c r="DA76" s="25"/>
      <c r="DB76" s="43"/>
      <c r="DC76" s="43"/>
      <c r="DD76" s="2"/>
      <c r="DE76" s="43"/>
      <c r="DF76" s="43"/>
      <c r="DG76" s="25"/>
      <c r="DH76" s="44"/>
      <c r="DI76" s="44"/>
      <c r="DL76" s="45"/>
      <c r="DM76" s="25"/>
      <c r="DN76" s="44"/>
      <c r="DO76" s="44"/>
      <c r="DQ76" s="44"/>
      <c r="DR76" s="44"/>
      <c r="DS76" s="4"/>
      <c r="DU76" s="25"/>
      <c r="DV76" s="43"/>
      <c r="DW76" s="43"/>
      <c r="DX76" s="2"/>
      <c r="DY76" s="43"/>
      <c r="DZ76" s="43"/>
      <c r="EA76" s="25"/>
      <c r="EC76" s="46"/>
      <c r="EF76" s="45"/>
      <c r="EG76" s="25"/>
      <c r="EH76" s="44"/>
      <c r="EI76" s="44"/>
      <c r="EK76" s="44"/>
      <c r="EL76" s="44"/>
      <c r="EM76" s="4"/>
      <c r="EO76" s="25"/>
      <c r="EP76" s="43"/>
      <c r="EQ76" s="43"/>
      <c r="ER76" s="2"/>
      <c r="ES76" s="43"/>
      <c r="ET76" s="43"/>
      <c r="EU76" s="25"/>
      <c r="EV76" s="44"/>
      <c r="EW76" s="44"/>
      <c r="EZ76" s="45"/>
      <c r="FA76" s="25"/>
      <c r="FB76" s="44"/>
      <c r="FC76" s="44"/>
      <c r="FE76" s="44"/>
      <c r="FF76" s="44"/>
      <c r="FG76" s="4"/>
      <c r="FI76" s="25"/>
      <c r="FJ76" s="43"/>
      <c r="FK76" s="43"/>
      <c r="FL76" s="2"/>
      <c r="FM76" s="43"/>
      <c r="FN76" s="43"/>
      <c r="FO76" s="25"/>
      <c r="FP76" s="44"/>
      <c r="FQ76" s="44"/>
      <c r="FT76" s="45"/>
      <c r="FU76" s="25"/>
      <c r="FV76" s="44"/>
      <c r="FW76" s="44"/>
      <c r="FY76" s="44"/>
      <c r="FZ76" s="44"/>
      <c r="GA76" s="4"/>
      <c r="GI76" s="47"/>
      <c r="GN76" s="45"/>
      <c r="GU76" s="4"/>
      <c r="HC76" s="47"/>
      <c r="HH76" s="45"/>
      <c r="HO76" s="4"/>
      <c r="HW76" s="47"/>
      <c r="IB76" s="45"/>
      <c r="II76" s="4"/>
      <c r="IQ76" s="47"/>
      <c r="IV76" s="45"/>
    </row>
    <row r="77" spans="1:256" s="3" customFormat="1" ht="13.5" customHeight="1">
      <c r="A77" s="42"/>
      <c r="B77" s="2"/>
      <c r="C77" s="4"/>
      <c r="E77" s="25"/>
      <c r="F77" s="43"/>
      <c r="G77" s="44"/>
      <c r="H77" s="2"/>
      <c r="I77" s="43"/>
      <c r="J77" s="44"/>
      <c r="K77" s="25"/>
      <c r="L77" s="44"/>
      <c r="M77" s="44"/>
      <c r="P77" s="45"/>
      <c r="Q77" s="25"/>
      <c r="R77" s="44"/>
      <c r="S77" s="44"/>
      <c r="U77" s="44"/>
      <c r="V77" s="44"/>
      <c r="W77" s="4"/>
      <c r="Y77" s="25"/>
      <c r="Z77" s="43"/>
      <c r="AA77" s="43"/>
      <c r="AB77" s="2"/>
      <c r="AC77" s="43"/>
      <c r="AD77" s="43"/>
      <c r="AE77" s="25"/>
      <c r="AF77" s="44"/>
      <c r="AG77" s="44"/>
      <c r="AJ77" s="45"/>
      <c r="AK77" s="25"/>
      <c r="AM77" s="44"/>
      <c r="AO77" s="44"/>
      <c r="AP77" s="44"/>
      <c r="AQ77" s="4"/>
      <c r="AS77" s="25"/>
      <c r="AT77" s="43"/>
      <c r="AU77" s="43"/>
      <c r="AV77" s="2"/>
      <c r="AW77" s="43"/>
      <c r="AX77" s="43"/>
      <c r="AY77" s="25"/>
      <c r="AZ77" s="44"/>
      <c r="BA77" s="44"/>
      <c r="BD77" s="45"/>
      <c r="BE77" s="25"/>
      <c r="BF77" s="44"/>
      <c r="BG77" s="44"/>
      <c r="BI77" s="44"/>
      <c r="BJ77" s="44"/>
      <c r="BK77" s="4"/>
      <c r="BM77" s="25"/>
      <c r="BN77" s="43"/>
      <c r="BO77" s="43"/>
      <c r="BP77" s="2"/>
      <c r="BQ77" s="43"/>
      <c r="BR77" s="43"/>
      <c r="BS77" s="25"/>
      <c r="BT77" s="44"/>
      <c r="BU77" s="44"/>
      <c r="BX77" s="45"/>
      <c r="BY77" s="25"/>
      <c r="BZ77" s="44"/>
      <c r="CA77" s="44"/>
      <c r="CC77" s="44"/>
      <c r="CD77" s="44"/>
      <c r="CE77" s="25"/>
      <c r="CG77" s="25"/>
      <c r="CH77" s="43"/>
      <c r="CI77" s="43"/>
      <c r="CJ77" s="2"/>
      <c r="CK77" s="43"/>
      <c r="CL77" s="43"/>
      <c r="CM77" s="25"/>
      <c r="CN77" s="44"/>
      <c r="CO77" s="44"/>
      <c r="CR77" s="45"/>
      <c r="CS77" s="25"/>
      <c r="CT77" s="44"/>
      <c r="CU77" s="44"/>
      <c r="CW77" s="44"/>
      <c r="CX77" s="44"/>
      <c r="CY77" s="4"/>
      <c r="DA77" s="25"/>
      <c r="DB77" s="43"/>
      <c r="DC77" s="43"/>
      <c r="DD77" s="2"/>
      <c r="DE77" s="43"/>
      <c r="DF77" s="43"/>
      <c r="DG77" s="25"/>
      <c r="DH77" s="44"/>
      <c r="DI77" s="44"/>
      <c r="DL77" s="45"/>
      <c r="DM77" s="25"/>
      <c r="DN77" s="44"/>
      <c r="DO77" s="44"/>
      <c r="DQ77" s="44"/>
      <c r="DR77" s="44"/>
      <c r="DS77" s="4"/>
      <c r="DU77" s="25"/>
      <c r="DV77" s="43"/>
      <c r="DW77" s="43"/>
      <c r="DX77" s="2"/>
      <c r="DY77" s="43"/>
      <c r="DZ77" s="43"/>
      <c r="EA77" s="25"/>
      <c r="EC77" s="46"/>
      <c r="EF77" s="45"/>
      <c r="EG77" s="25"/>
      <c r="EH77" s="44"/>
      <c r="EI77" s="44"/>
      <c r="EK77" s="44"/>
      <c r="EL77" s="44"/>
      <c r="EM77" s="4"/>
      <c r="EO77" s="25"/>
      <c r="EP77" s="43"/>
      <c r="EQ77" s="43"/>
      <c r="ER77" s="2"/>
      <c r="ES77" s="43"/>
      <c r="ET77" s="43"/>
      <c r="EU77" s="25"/>
      <c r="EV77" s="44"/>
      <c r="EW77" s="44"/>
      <c r="EZ77" s="45"/>
      <c r="FA77" s="25"/>
      <c r="FB77" s="44"/>
      <c r="FC77" s="44"/>
      <c r="FE77" s="44"/>
      <c r="FF77" s="44"/>
      <c r="FG77" s="4"/>
      <c r="FI77" s="25"/>
      <c r="FJ77" s="43"/>
      <c r="FK77" s="43"/>
      <c r="FL77" s="2"/>
      <c r="FM77" s="43"/>
      <c r="FN77" s="43"/>
      <c r="FO77" s="25"/>
      <c r="FP77" s="44"/>
      <c r="FQ77" s="44"/>
      <c r="FT77" s="45"/>
      <c r="FU77" s="25"/>
      <c r="FV77" s="44"/>
      <c r="FW77" s="44"/>
      <c r="FY77" s="44"/>
      <c r="FZ77" s="44"/>
      <c r="GA77" s="4"/>
      <c r="GI77" s="47"/>
      <c r="GN77" s="45"/>
      <c r="GU77" s="4"/>
      <c r="HC77" s="47"/>
      <c r="HH77" s="45"/>
      <c r="HO77" s="4"/>
      <c r="HW77" s="47"/>
      <c r="IB77" s="45"/>
      <c r="II77" s="4"/>
      <c r="IQ77" s="47"/>
      <c r="IV77" s="45"/>
    </row>
    <row r="78" spans="1:256" s="3" customFormat="1" ht="13.5" customHeight="1">
      <c r="A78" s="42"/>
      <c r="B78" s="2"/>
      <c r="C78" s="4"/>
      <c r="E78" s="25"/>
      <c r="F78" s="43"/>
      <c r="G78" s="44"/>
      <c r="H78" s="2"/>
      <c r="I78" s="43"/>
      <c r="J78" s="44"/>
      <c r="K78" s="25"/>
      <c r="L78" s="44"/>
      <c r="M78" s="44"/>
      <c r="P78" s="45"/>
      <c r="Q78" s="25"/>
      <c r="R78" s="44"/>
      <c r="S78" s="44"/>
      <c r="U78" s="44"/>
      <c r="V78" s="44"/>
      <c r="W78" s="4"/>
      <c r="Y78" s="25"/>
      <c r="Z78" s="43"/>
      <c r="AA78" s="43"/>
      <c r="AB78" s="2"/>
      <c r="AC78" s="43"/>
      <c r="AD78" s="43"/>
      <c r="AE78" s="25"/>
      <c r="AF78" s="44"/>
      <c r="AG78" s="44"/>
      <c r="AJ78" s="45"/>
      <c r="AK78" s="25"/>
      <c r="AM78" s="44"/>
      <c r="AO78" s="44"/>
      <c r="AP78" s="44"/>
      <c r="AQ78" s="4"/>
      <c r="AS78" s="25"/>
      <c r="AT78" s="43"/>
      <c r="AU78" s="43"/>
      <c r="AV78" s="2"/>
      <c r="AW78" s="43"/>
      <c r="AX78" s="43"/>
      <c r="AY78" s="25"/>
      <c r="AZ78" s="44"/>
      <c r="BA78" s="44"/>
      <c r="BD78" s="45"/>
      <c r="BE78" s="25"/>
      <c r="BF78" s="44"/>
      <c r="BG78" s="44"/>
      <c r="BI78" s="44"/>
      <c r="BJ78" s="44"/>
      <c r="BK78" s="4"/>
      <c r="BM78" s="25"/>
      <c r="BN78" s="43"/>
      <c r="BO78" s="43"/>
      <c r="BP78" s="2"/>
      <c r="BQ78" s="43"/>
      <c r="BR78" s="43"/>
      <c r="BS78" s="25"/>
      <c r="BT78" s="44"/>
      <c r="BU78" s="44"/>
      <c r="BX78" s="45"/>
      <c r="BY78" s="25"/>
      <c r="BZ78" s="44"/>
      <c r="CA78" s="44"/>
      <c r="CC78" s="44"/>
      <c r="CD78" s="44"/>
      <c r="CE78" s="25"/>
      <c r="CG78" s="25"/>
      <c r="CH78" s="43"/>
      <c r="CI78" s="43"/>
      <c r="CJ78" s="2"/>
      <c r="CK78" s="43"/>
      <c r="CL78" s="43"/>
      <c r="CM78" s="25"/>
      <c r="CN78" s="44"/>
      <c r="CO78" s="44"/>
      <c r="CR78" s="45"/>
      <c r="CS78" s="25"/>
      <c r="CT78" s="44"/>
      <c r="CU78" s="44"/>
      <c r="CW78" s="44"/>
      <c r="CX78" s="44"/>
      <c r="CY78" s="4"/>
      <c r="DA78" s="25"/>
      <c r="DB78" s="43"/>
      <c r="DC78" s="43"/>
      <c r="DD78" s="2"/>
      <c r="DE78" s="43"/>
      <c r="DF78" s="43"/>
      <c r="DG78" s="25"/>
      <c r="DH78" s="44"/>
      <c r="DI78" s="44"/>
      <c r="DL78" s="45"/>
      <c r="DM78" s="25"/>
      <c r="DN78" s="44"/>
      <c r="DO78" s="44"/>
      <c r="DQ78" s="44"/>
      <c r="DR78" s="44"/>
      <c r="DS78" s="4"/>
      <c r="DU78" s="25"/>
      <c r="DV78" s="43"/>
      <c r="DW78" s="43"/>
      <c r="DX78" s="2"/>
      <c r="DY78" s="43"/>
      <c r="DZ78" s="43"/>
      <c r="EA78" s="25"/>
      <c r="EC78" s="46"/>
      <c r="EF78" s="45"/>
      <c r="EG78" s="25"/>
      <c r="EH78" s="44"/>
      <c r="EI78" s="44"/>
      <c r="EK78" s="44"/>
      <c r="EL78" s="44"/>
      <c r="EM78" s="4"/>
      <c r="EO78" s="25"/>
      <c r="EP78" s="43"/>
      <c r="EQ78" s="43"/>
      <c r="ER78" s="2"/>
      <c r="ES78" s="43"/>
      <c r="ET78" s="43"/>
      <c r="EU78" s="25"/>
      <c r="EV78" s="44"/>
      <c r="EW78" s="44"/>
      <c r="EZ78" s="45"/>
      <c r="FA78" s="25"/>
      <c r="FB78" s="44"/>
      <c r="FC78" s="44"/>
      <c r="FE78" s="44"/>
      <c r="FF78" s="44"/>
      <c r="FG78" s="4"/>
      <c r="FI78" s="25"/>
      <c r="FJ78" s="43"/>
      <c r="FK78" s="43"/>
      <c r="FL78" s="2"/>
      <c r="FM78" s="43"/>
      <c r="FN78" s="43"/>
      <c r="FO78" s="25"/>
      <c r="FP78" s="44"/>
      <c r="FQ78" s="44"/>
      <c r="FT78" s="45"/>
      <c r="FU78" s="25"/>
      <c r="FV78" s="44"/>
      <c r="FW78" s="44"/>
      <c r="FY78" s="44"/>
      <c r="FZ78" s="44"/>
      <c r="GA78" s="4"/>
      <c r="GI78" s="47"/>
      <c r="GN78" s="45"/>
      <c r="GU78" s="4"/>
      <c r="HC78" s="47"/>
      <c r="HH78" s="45"/>
      <c r="HO78" s="4"/>
      <c r="HW78" s="47"/>
      <c r="IB78" s="45"/>
      <c r="II78" s="4"/>
      <c r="IQ78" s="47"/>
      <c r="IV78" s="45"/>
    </row>
    <row r="79" spans="1:256" s="3" customFormat="1" ht="13.5" customHeight="1">
      <c r="A79" s="42"/>
      <c r="B79" s="2"/>
      <c r="C79" s="4"/>
      <c r="E79" s="25"/>
      <c r="F79" s="43"/>
      <c r="G79" s="44"/>
      <c r="H79" s="2"/>
      <c r="I79" s="43"/>
      <c r="J79" s="44"/>
      <c r="K79" s="25"/>
      <c r="L79" s="44"/>
      <c r="M79" s="44"/>
      <c r="P79" s="45"/>
      <c r="Q79" s="25"/>
      <c r="R79" s="44"/>
      <c r="S79" s="44"/>
      <c r="U79" s="44"/>
      <c r="V79" s="44"/>
      <c r="W79" s="4"/>
      <c r="Y79" s="25"/>
      <c r="Z79" s="43"/>
      <c r="AA79" s="43"/>
      <c r="AB79" s="2"/>
      <c r="AC79" s="43"/>
      <c r="AD79" s="43"/>
      <c r="AE79" s="25"/>
      <c r="AF79" s="44"/>
      <c r="AG79" s="44"/>
      <c r="AJ79" s="45"/>
      <c r="AK79" s="25"/>
      <c r="AM79" s="44"/>
      <c r="AO79" s="44"/>
      <c r="AP79" s="44"/>
      <c r="AQ79" s="4"/>
      <c r="AS79" s="25"/>
      <c r="AT79" s="43"/>
      <c r="AU79" s="43"/>
      <c r="AV79" s="2"/>
      <c r="AW79" s="43"/>
      <c r="AX79" s="43"/>
      <c r="AY79" s="25"/>
      <c r="AZ79" s="44"/>
      <c r="BA79" s="44"/>
      <c r="BD79" s="45"/>
      <c r="BE79" s="25"/>
      <c r="BF79" s="44"/>
      <c r="BG79" s="44"/>
      <c r="BI79" s="44"/>
      <c r="BJ79" s="44"/>
      <c r="BK79" s="4"/>
      <c r="BM79" s="25"/>
      <c r="BN79" s="43"/>
      <c r="BO79" s="43"/>
      <c r="BP79" s="2"/>
      <c r="BQ79" s="43"/>
      <c r="BR79" s="43"/>
      <c r="BS79" s="25"/>
      <c r="BT79" s="44"/>
      <c r="BU79" s="44"/>
      <c r="BX79" s="45"/>
      <c r="BY79" s="25"/>
      <c r="BZ79" s="44"/>
      <c r="CA79" s="44"/>
      <c r="CC79" s="44"/>
      <c r="CD79" s="44"/>
      <c r="CE79" s="25"/>
      <c r="CG79" s="25"/>
      <c r="CH79" s="43"/>
      <c r="CI79" s="43"/>
      <c r="CJ79" s="2"/>
      <c r="CK79" s="43"/>
      <c r="CL79" s="43"/>
      <c r="CM79" s="25"/>
      <c r="CN79" s="44"/>
      <c r="CO79" s="44"/>
      <c r="CR79" s="45"/>
      <c r="CS79" s="25"/>
      <c r="CT79" s="44"/>
      <c r="CU79" s="44"/>
      <c r="CW79" s="44"/>
      <c r="CX79" s="44"/>
      <c r="CY79" s="4"/>
      <c r="DA79" s="25"/>
      <c r="DB79" s="43"/>
      <c r="DC79" s="43"/>
      <c r="DD79" s="2"/>
      <c r="DE79" s="43"/>
      <c r="DF79" s="43"/>
      <c r="DG79" s="25"/>
      <c r="DH79" s="44"/>
      <c r="DI79" s="44"/>
      <c r="DL79" s="45"/>
      <c r="DM79" s="25"/>
      <c r="DN79" s="44"/>
      <c r="DO79" s="44"/>
      <c r="DQ79" s="44"/>
      <c r="DR79" s="44"/>
      <c r="DS79" s="4"/>
      <c r="DU79" s="25"/>
      <c r="DV79" s="43"/>
      <c r="DW79" s="43"/>
      <c r="DX79" s="2"/>
      <c r="DY79" s="43"/>
      <c r="DZ79" s="43"/>
      <c r="EA79" s="25"/>
      <c r="EC79" s="46"/>
      <c r="EF79" s="45"/>
      <c r="EG79" s="25"/>
      <c r="EH79" s="44"/>
      <c r="EI79" s="44"/>
      <c r="EK79" s="44"/>
      <c r="EL79" s="44"/>
      <c r="EM79" s="4"/>
      <c r="EO79" s="25"/>
      <c r="EP79" s="43"/>
      <c r="EQ79" s="43"/>
      <c r="ER79" s="2"/>
      <c r="ES79" s="43"/>
      <c r="ET79" s="43"/>
      <c r="EU79" s="25"/>
      <c r="EV79" s="44"/>
      <c r="EW79" s="44"/>
      <c r="EZ79" s="45"/>
      <c r="FA79" s="25"/>
      <c r="FB79" s="44"/>
      <c r="FC79" s="44"/>
      <c r="FE79" s="44"/>
      <c r="FF79" s="44"/>
      <c r="FG79" s="4"/>
      <c r="FI79" s="25"/>
      <c r="FJ79" s="43"/>
      <c r="FK79" s="43"/>
      <c r="FL79" s="2"/>
      <c r="FM79" s="43"/>
      <c r="FN79" s="43"/>
      <c r="FO79" s="25"/>
      <c r="FP79" s="44"/>
      <c r="FQ79" s="44"/>
      <c r="FT79" s="45"/>
      <c r="FU79" s="25"/>
      <c r="FV79" s="44"/>
      <c r="FW79" s="44"/>
      <c r="FY79" s="44"/>
      <c r="FZ79" s="44"/>
      <c r="GA79" s="4"/>
      <c r="GI79" s="47"/>
      <c r="GN79" s="45"/>
      <c r="GU79" s="4"/>
      <c r="HC79" s="47"/>
      <c r="HH79" s="45"/>
      <c r="HO79" s="4"/>
      <c r="HW79" s="47"/>
      <c r="IB79" s="45"/>
      <c r="II79" s="4"/>
      <c r="IQ79" s="47"/>
      <c r="IV79" s="45"/>
    </row>
    <row r="80" spans="1:256" s="3" customFormat="1" ht="13.5" customHeight="1">
      <c r="A80" s="42"/>
      <c r="B80" s="2"/>
      <c r="C80" s="4"/>
      <c r="E80" s="25"/>
      <c r="F80" s="43"/>
      <c r="G80" s="44"/>
      <c r="H80" s="2"/>
      <c r="I80" s="43"/>
      <c r="J80" s="44"/>
      <c r="K80" s="25"/>
      <c r="L80" s="44"/>
      <c r="M80" s="44"/>
      <c r="P80" s="45"/>
      <c r="Q80" s="25"/>
      <c r="R80" s="44"/>
      <c r="S80" s="44"/>
      <c r="U80" s="44"/>
      <c r="V80" s="44"/>
      <c r="W80" s="4"/>
      <c r="Y80" s="25"/>
      <c r="Z80" s="43"/>
      <c r="AA80" s="43"/>
      <c r="AB80" s="2"/>
      <c r="AC80" s="43"/>
      <c r="AD80" s="43"/>
      <c r="AE80" s="25"/>
      <c r="AF80" s="44"/>
      <c r="AG80" s="44"/>
      <c r="AJ80" s="45"/>
      <c r="AK80" s="25"/>
      <c r="AM80" s="44"/>
      <c r="AO80" s="44"/>
      <c r="AP80" s="44"/>
      <c r="AQ80" s="4"/>
      <c r="AS80" s="25"/>
      <c r="AT80" s="43"/>
      <c r="AU80" s="43"/>
      <c r="AV80" s="2"/>
      <c r="AW80" s="43"/>
      <c r="AX80" s="43"/>
      <c r="AY80" s="25"/>
      <c r="AZ80" s="44"/>
      <c r="BA80" s="44"/>
      <c r="BD80" s="45"/>
      <c r="BE80" s="25"/>
      <c r="BF80" s="44"/>
      <c r="BG80" s="44"/>
      <c r="BI80" s="44"/>
      <c r="BJ80" s="44"/>
      <c r="BK80" s="4"/>
      <c r="BM80" s="25"/>
      <c r="BN80" s="43"/>
      <c r="BO80" s="43"/>
      <c r="BP80" s="2"/>
      <c r="BQ80" s="43"/>
      <c r="BR80" s="43"/>
      <c r="BS80" s="25"/>
      <c r="BT80" s="44"/>
      <c r="BU80" s="44"/>
      <c r="BX80" s="45"/>
      <c r="BY80" s="25"/>
      <c r="BZ80" s="44"/>
      <c r="CA80" s="44"/>
      <c r="CC80" s="44"/>
      <c r="CD80" s="44"/>
      <c r="CE80" s="25"/>
      <c r="CG80" s="25"/>
      <c r="CH80" s="43"/>
      <c r="CI80" s="43"/>
      <c r="CJ80" s="2"/>
      <c r="CK80" s="43"/>
      <c r="CL80" s="43"/>
      <c r="CM80" s="25"/>
      <c r="CN80" s="44"/>
      <c r="CO80" s="44"/>
      <c r="CR80" s="45"/>
      <c r="CS80" s="25"/>
      <c r="CT80" s="44"/>
      <c r="CU80" s="44"/>
      <c r="CW80" s="44"/>
      <c r="CX80" s="44"/>
      <c r="CY80" s="4"/>
      <c r="DA80" s="25"/>
      <c r="DB80" s="43"/>
      <c r="DC80" s="43"/>
      <c r="DD80" s="2"/>
      <c r="DE80" s="43"/>
      <c r="DF80" s="43"/>
      <c r="DG80" s="25"/>
      <c r="DH80" s="44"/>
      <c r="DI80" s="44"/>
      <c r="DL80" s="45"/>
      <c r="DM80" s="25"/>
      <c r="DN80" s="44"/>
      <c r="DO80" s="44"/>
      <c r="DQ80" s="44"/>
      <c r="DR80" s="44"/>
      <c r="DS80" s="4"/>
      <c r="DU80" s="25"/>
      <c r="DV80" s="43"/>
      <c r="DW80" s="43"/>
      <c r="DX80" s="2"/>
      <c r="DY80" s="43"/>
      <c r="DZ80" s="43"/>
      <c r="EA80" s="25"/>
      <c r="EC80" s="46"/>
      <c r="EF80" s="45"/>
      <c r="EG80" s="25"/>
      <c r="EH80" s="44"/>
      <c r="EI80" s="44"/>
      <c r="EK80" s="44"/>
      <c r="EL80" s="44"/>
      <c r="EM80" s="4"/>
      <c r="EO80" s="25"/>
      <c r="EP80" s="43"/>
      <c r="EQ80" s="43"/>
      <c r="ER80" s="2"/>
      <c r="ES80" s="43"/>
      <c r="ET80" s="43"/>
      <c r="EU80" s="25"/>
      <c r="EV80" s="44"/>
      <c r="EW80" s="44"/>
      <c r="EZ80" s="45"/>
      <c r="FA80" s="25"/>
      <c r="FB80" s="44"/>
      <c r="FC80" s="44"/>
      <c r="FE80" s="44"/>
      <c r="FF80" s="44"/>
      <c r="FG80" s="4"/>
      <c r="FI80" s="25"/>
      <c r="FJ80" s="43"/>
      <c r="FK80" s="43"/>
      <c r="FL80" s="2"/>
      <c r="FM80" s="43"/>
      <c r="FN80" s="43"/>
      <c r="FO80" s="25"/>
      <c r="FP80" s="44"/>
      <c r="FQ80" s="44"/>
      <c r="FT80" s="45"/>
      <c r="FU80" s="25"/>
      <c r="FV80" s="44"/>
      <c r="FW80" s="44"/>
      <c r="FY80" s="44"/>
      <c r="FZ80" s="44"/>
      <c r="GA80" s="4"/>
      <c r="GI80" s="47"/>
      <c r="GN80" s="45"/>
      <c r="GU80" s="4"/>
      <c r="HC80" s="47"/>
      <c r="HH80" s="45"/>
      <c r="HO80" s="4"/>
      <c r="HW80" s="47"/>
      <c r="IB80" s="45"/>
      <c r="II80" s="4"/>
      <c r="IQ80" s="47"/>
      <c r="IV80" s="45"/>
    </row>
    <row r="81" spans="1:256" s="3" customFormat="1" ht="13.5" customHeight="1">
      <c r="A81" s="42"/>
      <c r="B81" s="2"/>
      <c r="C81" s="4"/>
      <c r="E81" s="25"/>
      <c r="F81" s="43"/>
      <c r="G81" s="44"/>
      <c r="H81" s="2"/>
      <c r="I81" s="43"/>
      <c r="J81" s="44"/>
      <c r="K81" s="25"/>
      <c r="L81" s="44"/>
      <c r="M81" s="44"/>
      <c r="P81" s="45"/>
      <c r="Q81" s="25"/>
      <c r="R81" s="44"/>
      <c r="S81" s="44"/>
      <c r="U81" s="44"/>
      <c r="V81" s="44"/>
      <c r="W81" s="4"/>
      <c r="Y81" s="25"/>
      <c r="Z81" s="43"/>
      <c r="AA81" s="43"/>
      <c r="AB81" s="2"/>
      <c r="AC81" s="43"/>
      <c r="AD81" s="43"/>
      <c r="AE81" s="25"/>
      <c r="AF81" s="44"/>
      <c r="AG81" s="44"/>
      <c r="AJ81" s="45"/>
      <c r="AK81" s="25"/>
      <c r="AM81" s="44"/>
      <c r="AO81" s="44"/>
      <c r="AP81" s="44"/>
      <c r="AQ81" s="4"/>
      <c r="AS81" s="25"/>
      <c r="AT81" s="43"/>
      <c r="AU81" s="43"/>
      <c r="AV81" s="2"/>
      <c r="AW81" s="43"/>
      <c r="AX81" s="43"/>
      <c r="AY81" s="25"/>
      <c r="AZ81" s="44"/>
      <c r="BA81" s="44"/>
      <c r="BD81" s="45"/>
      <c r="BE81" s="25"/>
      <c r="BF81" s="44"/>
      <c r="BG81" s="44"/>
      <c r="BI81" s="44"/>
      <c r="BJ81" s="44"/>
      <c r="BK81" s="4"/>
      <c r="BM81" s="25"/>
      <c r="BN81" s="43"/>
      <c r="BO81" s="43"/>
      <c r="BP81" s="2"/>
      <c r="BQ81" s="43"/>
      <c r="BR81" s="43"/>
      <c r="BS81" s="25"/>
      <c r="BT81" s="44"/>
      <c r="BU81" s="44"/>
      <c r="BX81" s="45"/>
      <c r="BY81" s="25"/>
      <c r="BZ81" s="44"/>
      <c r="CA81" s="44"/>
      <c r="CC81" s="44"/>
      <c r="CD81" s="44"/>
      <c r="CE81" s="25"/>
      <c r="CG81" s="25"/>
      <c r="CH81" s="43"/>
      <c r="CI81" s="43"/>
      <c r="CJ81" s="2"/>
      <c r="CK81" s="43"/>
      <c r="CL81" s="43"/>
      <c r="CM81" s="25"/>
      <c r="CN81" s="44"/>
      <c r="CO81" s="44"/>
      <c r="CR81" s="45"/>
      <c r="CS81" s="25"/>
      <c r="CT81" s="44"/>
      <c r="CU81" s="44"/>
      <c r="CW81" s="44"/>
      <c r="CX81" s="44"/>
      <c r="CY81" s="4"/>
      <c r="DA81" s="25"/>
      <c r="DB81" s="43"/>
      <c r="DC81" s="43"/>
      <c r="DD81" s="2"/>
      <c r="DE81" s="43"/>
      <c r="DF81" s="43"/>
      <c r="DG81" s="25"/>
      <c r="DH81" s="44"/>
      <c r="DI81" s="44"/>
      <c r="DL81" s="45"/>
      <c r="DM81" s="25"/>
      <c r="DN81" s="44"/>
      <c r="DO81" s="44"/>
      <c r="DQ81" s="44"/>
      <c r="DR81" s="44"/>
      <c r="DS81" s="4"/>
      <c r="DU81" s="25"/>
      <c r="DV81" s="43"/>
      <c r="DW81" s="43"/>
      <c r="DX81" s="2"/>
      <c r="DY81" s="43"/>
      <c r="DZ81" s="43"/>
      <c r="EA81" s="25"/>
      <c r="EC81" s="46"/>
      <c r="EF81" s="45"/>
      <c r="EG81" s="25"/>
      <c r="EH81" s="44"/>
      <c r="EI81" s="44"/>
      <c r="EK81" s="44"/>
      <c r="EL81" s="44"/>
      <c r="EM81" s="4"/>
      <c r="EO81" s="25"/>
      <c r="EP81" s="43"/>
      <c r="EQ81" s="43"/>
      <c r="ER81" s="2"/>
      <c r="ES81" s="43"/>
      <c r="ET81" s="43"/>
      <c r="EU81" s="25"/>
      <c r="EV81" s="44"/>
      <c r="EW81" s="44"/>
      <c r="EZ81" s="45"/>
      <c r="FA81" s="25"/>
      <c r="FB81" s="44"/>
      <c r="FC81" s="44"/>
      <c r="FE81" s="44"/>
      <c r="FF81" s="44"/>
      <c r="FG81" s="4"/>
      <c r="FI81" s="25"/>
      <c r="FJ81" s="43"/>
      <c r="FK81" s="43"/>
      <c r="FL81" s="2"/>
      <c r="FM81" s="43"/>
      <c r="FN81" s="43"/>
      <c r="FO81" s="25"/>
      <c r="FP81" s="44"/>
      <c r="FQ81" s="44"/>
      <c r="FT81" s="45"/>
      <c r="FU81" s="25"/>
      <c r="FV81" s="44"/>
      <c r="FW81" s="44"/>
      <c r="FY81" s="44"/>
      <c r="FZ81" s="44"/>
      <c r="GA81" s="4"/>
      <c r="GI81" s="47"/>
      <c r="GN81" s="45"/>
      <c r="GU81" s="4"/>
      <c r="HC81" s="47"/>
      <c r="HH81" s="45"/>
      <c r="HO81" s="4"/>
      <c r="HW81" s="47"/>
      <c r="IB81" s="45"/>
      <c r="II81" s="4"/>
      <c r="IQ81" s="47"/>
      <c r="IV81" s="45"/>
    </row>
    <row r="82" spans="1:256" s="3" customFormat="1" ht="13.5" customHeight="1">
      <c r="A82" s="42"/>
      <c r="B82" s="2"/>
      <c r="C82" s="4"/>
      <c r="E82" s="25"/>
      <c r="F82" s="43"/>
      <c r="G82" s="44"/>
      <c r="H82" s="2"/>
      <c r="I82" s="43"/>
      <c r="J82" s="44"/>
      <c r="K82" s="25"/>
      <c r="L82" s="44"/>
      <c r="M82" s="44"/>
      <c r="P82" s="45"/>
      <c r="Q82" s="25"/>
      <c r="R82" s="44"/>
      <c r="S82" s="44"/>
      <c r="U82" s="44"/>
      <c r="V82" s="44"/>
      <c r="W82" s="4"/>
      <c r="Y82" s="25"/>
      <c r="Z82" s="43"/>
      <c r="AA82" s="43"/>
      <c r="AB82" s="2"/>
      <c r="AC82" s="43"/>
      <c r="AD82" s="43"/>
      <c r="AE82" s="25"/>
      <c r="AF82" s="44"/>
      <c r="AG82" s="44"/>
      <c r="AJ82" s="45"/>
      <c r="AK82" s="25"/>
      <c r="AM82" s="44"/>
      <c r="AO82" s="44"/>
      <c r="AP82" s="44"/>
      <c r="AQ82" s="4"/>
      <c r="AS82" s="25"/>
      <c r="AT82" s="43"/>
      <c r="AU82" s="43"/>
      <c r="AV82" s="2"/>
      <c r="AW82" s="43"/>
      <c r="AX82" s="43"/>
      <c r="AY82" s="25"/>
      <c r="AZ82" s="44"/>
      <c r="BA82" s="44"/>
      <c r="BD82" s="45"/>
      <c r="BE82" s="25"/>
      <c r="BF82" s="44"/>
      <c r="BG82" s="44"/>
      <c r="BI82" s="44"/>
      <c r="BJ82" s="44"/>
      <c r="BK82" s="4"/>
      <c r="BM82" s="25"/>
      <c r="BN82" s="43"/>
      <c r="BO82" s="43"/>
      <c r="BP82" s="2"/>
      <c r="BQ82" s="43"/>
      <c r="BR82" s="43"/>
      <c r="BS82" s="25"/>
      <c r="BT82" s="44"/>
      <c r="BU82" s="44"/>
      <c r="BX82" s="45"/>
      <c r="BY82" s="25"/>
      <c r="BZ82" s="44"/>
      <c r="CA82" s="44"/>
      <c r="CC82" s="44"/>
      <c r="CD82" s="44"/>
      <c r="CE82" s="25"/>
      <c r="CG82" s="25"/>
      <c r="CH82" s="43"/>
      <c r="CI82" s="43"/>
      <c r="CJ82" s="2"/>
      <c r="CK82" s="43"/>
      <c r="CL82" s="43"/>
      <c r="CM82" s="25"/>
      <c r="CN82" s="44"/>
      <c r="CO82" s="44"/>
      <c r="CR82" s="45"/>
      <c r="CS82" s="25"/>
      <c r="CT82" s="44"/>
      <c r="CU82" s="44"/>
      <c r="CW82" s="44"/>
      <c r="CX82" s="44"/>
      <c r="CY82" s="4"/>
      <c r="DA82" s="25"/>
      <c r="DB82" s="43"/>
      <c r="DC82" s="43"/>
      <c r="DD82" s="2"/>
      <c r="DE82" s="43"/>
      <c r="DF82" s="43"/>
      <c r="DG82" s="25"/>
      <c r="DH82" s="44"/>
      <c r="DI82" s="44"/>
      <c r="DL82" s="45"/>
      <c r="DM82" s="25"/>
      <c r="DN82" s="44"/>
      <c r="DO82" s="44"/>
      <c r="DQ82" s="44"/>
      <c r="DR82" s="44"/>
      <c r="DS82" s="4"/>
      <c r="DU82" s="25"/>
      <c r="DV82" s="43"/>
      <c r="DW82" s="43"/>
      <c r="DX82" s="2"/>
      <c r="DY82" s="43"/>
      <c r="DZ82" s="43"/>
      <c r="EA82" s="25"/>
      <c r="EC82" s="46"/>
      <c r="EF82" s="45"/>
      <c r="EG82" s="25"/>
      <c r="EH82" s="44"/>
      <c r="EI82" s="44"/>
      <c r="EK82" s="44"/>
      <c r="EL82" s="44"/>
      <c r="EM82" s="4"/>
      <c r="EO82" s="25"/>
      <c r="EP82" s="43"/>
      <c r="EQ82" s="43"/>
      <c r="ER82" s="2"/>
      <c r="ES82" s="43"/>
      <c r="ET82" s="43"/>
      <c r="EU82" s="25"/>
      <c r="EV82" s="44"/>
      <c r="EW82" s="44"/>
      <c r="EZ82" s="45"/>
      <c r="FA82" s="25"/>
      <c r="FB82" s="44"/>
      <c r="FC82" s="44"/>
      <c r="FE82" s="44"/>
      <c r="FF82" s="44"/>
      <c r="FG82" s="4"/>
      <c r="FI82" s="25"/>
      <c r="FJ82" s="43"/>
      <c r="FK82" s="43"/>
      <c r="FL82" s="2"/>
      <c r="FM82" s="43"/>
      <c r="FN82" s="43"/>
      <c r="FO82" s="25"/>
      <c r="FP82" s="44"/>
      <c r="FQ82" s="44"/>
      <c r="FT82" s="45"/>
      <c r="FU82" s="25"/>
      <c r="FV82" s="44"/>
      <c r="FW82" s="44"/>
      <c r="FY82" s="44"/>
      <c r="FZ82" s="44"/>
      <c r="GA82" s="4"/>
      <c r="GI82" s="47"/>
      <c r="GN82" s="45"/>
      <c r="GU82" s="4"/>
      <c r="HC82" s="47"/>
      <c r="HH82" s="45"/>
      <c r="HO82" s="4"/>
      <c r="HW82" s="47"/>
      <c r="IB82" s="45"/>
      <c r="II82" s="4"/>
      <c r="IQ82" s="47"/>
      <c r="IV82" s="45"/>
    </row>
    <row r="83" spans="1:256" s="3" customFormat="1" ht="13.5" customHeight="1">
      <c r="A83" s="42"/>
      <c r="B83" s="2"/>
      <c r="C83" s="4"/>
      <c r="E83" s="25"/>
      <c r="F83" s="43"/>
      <c r="G83" s="44"/>
      <c r="H83" s="2"/>
      <c r="I83" s="43"/>
      <c r="J83" s="44"/>
      <c r="K83" s="25"/>
      <c r="L83" s="44"/>
      <c r="M83" s="44"/>
      <c r="P83" s="45"/>
      <c r="Q83" s="25"/>
      <c r="R83" s="44"/>
      <c r="S83" s="44"/>
      <c r="U83" s="44"/>
      <c r="V83" s="44"/>
      <c r="W83" s="4"/>
      <c r="Y83" s="25"/>
      <c r="Z83" s="43"/>
      <c r="AA83" s="43"/>
      <c r="AB83" s="2"/>
      <c r="AC83" s="43"/>
      <c r="AD83" s="43"/>
      <c r="AE83" s="25"/>
      <c r="AF83" s="44"/>
      <c r="AG83" s="44"/>
      <c r="AJ83" s="45"/>
      <c r="AK83" s="25"/>
      <c r="AM83" s="44"/>
      <c r="AO83" s="44"/>
      <c r="AP83" s="44"/>
      <c r="AQ83" s="4"/>
      <c r="AS83" s="25"/>
      <c r="AT83" s="43"/>
      <c r="AU83" s="43"/>
      <c r="AV83" s="2"/>
      <c r="AW83" s="43"/>
      <c r="AX83" s="43"/>
      <c r="AY83" s="25"/>
      <c r="AZ83" s="44"/>
      <c r="BA83" s="44"/>
      <c r="BD83" s="45"/>
      <c r="BE83" s="25"/>
      <c r="BF83" s="44"/>
      <c r="BG83" s="44"/>
      <c r="BI83" s="44"/>
      <c r="BJ83" s="44"/>
      <c r="BK83" s="4"/>
      <c r="BM83" s="25"/>
      <c r="BN83" s="43"/>
      <c r="BO83" s="43"/>
      <c r="BP83" s="2"/>
      <c r="BQ83" s="43"/>
      <c r="BR83" s="43"/>
      <c r="BS83" s="25"/>
      <c r="BT83" s="44"/>
      <c r="BU83" s="44"/>
      <c r="BX83" s="45"/>
      <c r="BY83" s="25"/>
      <c r="BZ83" s="44"/>
      <c r="CA83" s="44"/>
      <c r="CC83" s="44"/>
      <c r="CD83" s="44"/>
      <c r="CE83" s="25"/>
      <c r="CG83" s="25"/>
      <c r="CH83" s="43"/>
      <c r="CI83" s="43"/>
      <c r="CJ83" s="2"/>
      <c r="CK83" s="43"/>
      <c r="CL83" s="43"/>
      <c r="CM83" s="25"/>
      <c r="CN83" s="44"/>
      <c r="CO83" s="44"/>
      <c r="CR83" s="45"/>
      <c r="CS83" s="25"/>
      <c r="CT83" s="44"/>
      <c r="CU83" s="44"/>
      <c r="CW83" s="44"/>
      <c r="CX83" s="44"/>
      <c r="CY83" s="4"/>
      <c r="DA83" s="25"/>
      <c r="DB83" s="43"/>
      <c r="DC83" s="43"/>
      <c r="DD83" s="2"/>
      <c r="DE83" s="43"/>
      <c r="DF83" s="43"/>
      <c r="DG83" s="25"/>
      <c r="DH83" s="44"/>
      <c r="DI83" s="44"/>
      <c r="DL83" s="45"/>
      <c r="DM83" s="25"/>
      <c r="DN83" s="44"/>
      <c r="DO83" s="44"/>
      <c r="DQ83" s="44"/>
      <c r="DR83" s="44"/>
      <c r="DS83" s="4"/>
      <c r="DU83" s="25"/>
      <c r="DV83" s="43"/>
      <c r="DW83" s="43"/>
      <c r="DX83" s="2"/>
      <c r="DY83" s="43"/>
      <c r="DZ83" s="43"/>
      <c r="EA83" s="25"/>
      <c r="EC83" s="46"/>
      <c r="EF83" s="45"/>
      <c r="EG83" s="25"/>
      <c r="EH83" s="44"/>
      <c r="EI83" s="44"/>
      <c r="EK83" s="44"/>
      <c r="EL83" s="44"/>
      <c r="EM83" s="4"/>
      <c r="EO83" s="25"/>
      <c r="EP83" s="43"/>
      <c r="EQ83" s="43"/>
      <c r="ER83" s="2"/>
      <c r="ES83" s="43"/>
      <c r="ET83" s="43"/>
      <c r="EU83" s="25"/>
      <c r="EV83" s="44"/>
      <c r="EW83" s="44"/>
      <c r="EZ83" s="45"/>
      <c r="FA83" s="25"/>
      <c r="FB83" s="44"/>
      <c r="FC83" s="44"/>
      <c r="FE83" s="44"/>
      <c r="FF83" s="44"/>
      <c r="FG83" s="4"/>
      <c r="FI83" s="25"/>
      <c r="FJ83" s="43"/>
      <c r="FK83" s="43"/>
      <c r="FL83" s="2"/>
      <c r="FM83" s="43"/>
      <c r="FN83" s="43"/>
      <c r="FO83" s="25"/>
      <c r="FP83" s="44"/>
      <c r="FQ83" s="44"/>
      <c r="FT83" s="45"/>
      <c r="FU83" s="25"/>
      <c r="FV83" s="44"/>
      <c r="FW83" s="44"/>
      <c r="FY83" s="44"/>
      <c r="FZ83" s="44"/>
      <c r="GA83" s="4"/>
      <c r="GI83" s="47"/>
      <c r="GN83" s="45"/>
      <c r="GU83" s="4"/>
      <c r="HC83" s="47"/>
      <c r="HH83" s="45"/>
      <c r="HO83" s="4"/>
      <c r="HW83" s="47"/>
      <c r="IB83" s="45"/>
      <c r="II83" s="4"/>
      <c r="IQ83" s="47"/>
      <c r="IV83" s="45"/>
    </row>
    <row r="84" spans="1:256" s="3" customFormat="1" ht="13.5" customHeight="1">
      <c r="A84" s="42"/>
      <c r="B84" s="2"/>
      <c r="C84" s="4"/>
      <c r="E84" s="25"/>
      <c r="F84" s="43"/>
      <c r="G84" s="44"/>
      <c r="H84" s="2"/>
      <c r="I84" s="43"/>
      <c r="J84" s="44"/>
      <c r="K84" s="25"/>
      <c r="L84" s="44"/>
      <c r="M84" s="44"/>
      <c r="P84" s="45"/>
      <c r="Q84" s="25"/>
      <c r="R84" s="44"/>
      <c r="S84" s="44"/>
      <c r="U84" s="44"/>
      <c r="V84" s="44"/>
      <c r="W84" s="4"/>
      <c r="Y84" s="25"/>
      <c r="Z84" s="43"/>
      <c r="AA84" s="43"/>
      <c r="AB84" s="2"/>
      <c r="AC84" s="43"/>
      <c r="AD84" s="43"/>
      <c r="AE84" s="25"/>
      <c r="AF84" s="44"/>
      <c r="AG84" s="44"/>
      <c r="AJ84" s="45"/>
      <c r="AK84" s="25"/>
      <c r="AM84" s="44"/>
      <c r="AO84" s="44"/>
      <c r="AP84" s="44"/>
      <c r="AQ84" s="4"/>
      <c r="AS84" s="25"/>
      <c r="AT84" s="43"/>
      <c r="AU84" s="43"/>
      <c r="AV84" s="2"/>
      <c r="AW84" s="43"/>
      <c r="AX84" s="43"/>
      <c r="AY84" s="25"/>
      <c r="AZ84" s="44"/>
      <c r="BA84" s="44"/>
      <c r="BD84" s="45"/>
      <c r="BE84" s="25"/>
      <c r="BF84" s="44"/>
      <c r="BG84" s="44"/>
      <c r="BI84" s="44"/>
      <c r="BJ84" s="44"/>
      <c r="BK84" s="4"/>
      <c r="BM84" s="25"/>
      <c r="BN84" s="43"/>
      <c r="BO84" s="43"/>
      <c r="BP84" s="2"/>
      <c r="BQ84" s="43"/>
      <c r="BR84" s="43"/>
      <c r="BS84" s="25"/>
      <c r="BT84" s="44"/>
      <c r="BU84" s="44"/>
      <c r="BX84" s="45"/>
      <c r="BY84" s="25"/>
      <c r="BZ84" s="44"/>
      <c r="CA84" s="44"/>
      <c r="CC84" s="44"/>
      <c r="CD84" s="44"/>
      <c r="CE84" s="25"/>
      <c r="CG84" s="25"/>
      <c r="CH84" s="43"/>
      <c r="CI84" s="43"/>
      <c r="CJ84" s="2"/>
      <c r="CK84" s="43"/>
      <c r="CL84" s="43"/>
      <c r="CM84" s="25"/>
      <c r="CN84" s="44"/>
      <c r="CO84" s="44"/>
      <c r="CR84" s="45"/>
      <c r="CS84" s="25"/>
      <c r="CT84" s="44"/>
      <c r="CU84" s="44"/>
      <c r="CW84" s="44"/>
      <c r="CX84" s="44"/>
      <c r="CY84" s="4"/>
      <c r="DA84" s="25"/>
      <c r="DB84" s="43"/>
      <c r="DC84" s="43"/>
      <c r="DD84" s="2"/>
      <c r="DE84" s="43"/>
      <c r="DF84" s="43"/>
      <c r="DG84" s="25"/>
      <c r="DH84" s="44"/>
      <c r="DI84" s="44"/>
      <c r="DL84" s="45"/>
      <c r="DM84" s="25"/>
      <c r="DN84" s="44"/>
      <c r="DO84" s="44"/>
      <c r="DQ84" s="44"/>
      <c r="DR84" s="44"/>
      <c r="DS84" s="4"/>
      <c r="DU84" s="25"/>
      <c r="DV84" s="43"/>
      <c r="DW84" s="43"/>
      <c r="DX84" s="2"/>
      <c r="DY84" s="43"/>
      <c r="DZ84" s="43"/>
      <c r="EA84" s="25"/>
      <c r="EC84" s="46"/>
      <c r="EF84" s="45"/>
      <c r="EG84" s="25"/>
      <c r="EH84" s="44"/>
      <c r="EI84" s="44"/>
      <c r="EK84" s="44"/>
      <c r="EL84" s="44"/>
      <c r="EM84" s="4"/>
      <c r="EO84" s="25"/>
      <c r="EP84" s="43"/>
      <c r="EQ84" s="43"/>
      <c r="ER84" s="2"/>
      <c r="ES84" s="43"/>
      <c r="ET84" s="43"/>
      <c r="EU84" s="25"/>
      <c r="EV84" s="44"/>
      <c r="EW84" s="44"/>
      <c r="EZ84" s="45"/>
      <c r="FA84" s="25"/>
      <c r="FB84" s="44"/>
      <c r="FC84" s="44"/>
      <c r="FE84" s="44"/>
      <c r="FF84" s="44"/>
      <c r="FG84" s="4"/>
      <c r="FI84" s="25"/>
      <c r="FJ84" s="43"/>
      <c r="FK84" s="43"/>
      <c r="FL84" s="2"/>
      <c r="FM84" s="43"/>
      <c r="FN84" s="43"/>
      <c r="FO84" s="25"/>
      <c r="FP84" s="44"/>
      <c r="FQ84" s="44"/>
      <c r="FT84" s="45"/>
      <c r="FU84" s="25"/>
      <c r="FV84" s="44"/>
      <c r="FW84" s="44"/>
      <c r="FY84" s="44"/>
      <c r="FZ84" s="44"/>
      <c r="GA84" s="4"/>
      <c r="GI84" s="47"/>
      <c r="GN84" s="45"/>
      <c r="GU84" s="4"/>
      <c r="HC84" s="47"/>
      <c r="HH84" s="45"/>
      <c r="HO84" s="4"/>
      <c r="HW84" s="47"/>
      <c r="IB84" s="45"/>
      <c r="II84" s="4"/>
      <c r="IQ84" s="47"/>
      <c r="IV84" s="45"/>
    </row>
    <row r="85" spans="1:256" s="3" customFormat="1" ht="13.5" customHeight="1">
      <c r="A85" s="42"/>
      <c r="B85" s="2"/>
      <c r="C85" s="4"/>
      <c r="E85" s="25"/>
      <c r="F85" s="43"/>
      <c r="G85" s="44"/>
      <c r="H85" s="2"/>
      <c r="I85" s="43"/>
      <c r="J85" s="44"/>
      <c r="K85" s="25"/>
      <c r="L85" s="44"/>
      <c r="M85" s="44"/>
      <c r="P85" s="45"/>
      <c r="Q85" s="25"/>
      <c r="R85" s="44"/>
      <c r="S85" s="44"/>
      <c r="U85" s="44"/>
      <c r="V85" s="44"/>
      <c r="W85" s="4"/>
      <c r="Y85" s="25"/>
      <c r="Z85" s="43"/>
      <c r="AA85" s="43"/>
      <c r="AB85" s="2"/>
      <c r="AC85" s="43"/>
      <c r="AD85" s="43"/>
      <c r="AE85" s="25"/>
      <c r="AF85" s="44"/>
      <c r="AG85" s="44"/>
      <c r="AJ85" s="45"/>
      <c r="AK85" s="25"/>
      <c r="AM85" s="44"/>
      <c r="AO85" s="44"/>
      <c r="AP85" s="44"/>
      <c r="AQ85" s="4"/>
      <c r="AS85" s="25"/>
      <c r="AT85" s="43"/>
      <c r="AU85" s="43"/>
      <c r="AV85" s="2"/>
      <c r="AW85" s="43"/>
      <c r="AX85" s="43"/>
      <c r="AY85" s="25"/>
      <c r="AZ85" s="44"/>
      <c r="BA85" s="44"/>
      <c r="BD85" s="45"/>
      <c r="BE85" s="25"/>
      <c r="BF85" s="44"/>
      <c r="BG85" s="44"/>
      <c r="BI85" s="44"/>
      <c r="BJ85" s="44"/>
      <c r="BK85" s="4"/>
      <c r="BM85" s="25"/>
      <c r="BN85" s="43"/>
      <c r="BO85" s="43"/>
      <c r="BP85" s="2"/>
      <c r="BQ85" s="43"/>
      <c r="BR85" s="43"/>
      <c r="BS85" s="25"/>
      <c r="BT85" s="44"/>
      <c r="BU85" s="44"/>
      <c r="BX85" s="45"/>
      <c r="BY85" s="25"/>
      <c r="BZ85" s="44"/>
      <c r="CA85" s="44"/>
      <c r="CC85" s="44"/>
      <c r="CD85" s="44"/>
      <c r="CE85" s="25"/>
      <c r="CG85" s="25"/>
      <c r="CH85" s="43"/>
      <c r="CI85" s="43"/>
      <c r="CJ85" s="2"/>
      <c r="CK85" s="43"/>
      <c r="CL85" s="43"/>
      <c r="CM85" s="25"/>
      <c r="CN85" s="44"/>
      <c r="CO85" s="44"/>
      <c r="CR85" s="45"/>
      <c r="CS85" s="25"/>
      <c r="CT85" s="44"/>
      <c r="CU85" s="44"/>
      <c r="CW85" s="44"/>
      <c r="CX85" s="44"/>
      <c r="CY85" s="4"/>
      <c r="DA85" s="25"/>
      <c r="DB85" s="43"/>
      <c r="DC85" s="43"/>
      <c r="DD85" s="2"/>
      <c r="DE85" s="43"/>
      <c r="DF85" s="43"/>
      <c r="DG85" s="25"/>
      <c r="DH85" s="44"/>
      <c r="DI85" s="44"/>
      <c r="DL85" s="45"/>
      <c r="DM85" s="25"/>
      <c r="DN85" s="44"/>
      <c r="DO85" s="44"/>
      <c r="DQ85" s="44"/>
      <c r="DR85" s="44"/>
      <c r="DS85" s="4"/>
      <c r="DU85" s="25"/>
      <c r="DV85" s="43"/>
      <c r="DW85" s="43"/>
      <c r="DX85" s="2"/>
      <c r="DY85" s="43"/>
      <c r="DZ85" s="43"/>
      <c r="EA85" s="25"/>
      <c r="EC85" s="46"/>
      <c r="EF85" s="45"/>
      <c r="EG85" s="25"/>
      <c r="EH85" s="44"/>
      <c r="EI85" s="44"/>
      <c r="EK85" s="44"/>
      <c r="EL85" s="44"/>
      <c r="EM85" s="4"/>
      <c r="EO85" s="25"/>
      <c r="EP85" s="43"/>
      <c r="EQ85" s="43"/>
      <c r="ER85" s="2"/>
      <c r="ES85" s="43"/>
      <c r="ET85" s="43"/>
      <c r="EU85" s="25"/>
      <c r="EV85" s="44"/>
      <c r="EW85" s="44"/>
      <c r="EZ85" s="45"/>
      <c r="FA85" s="25"/>
      <c r="FB85" s="44"/>
      <c r="FC85" s="44"/>
      <c r="FE85" s="44"/>
      <c r="FF85" s="44"/>
      <c r="FG85" s="4"/>
      <c r="FI85" s="25"/>
      <c r="FJ85" s="43"/>
      <c r="FK85" s="43"/>
      <c r="FL85" s="2"/>
      <c r="FM85" s="43"/>
      <c r="FN85" s="43"/>
      <c r="FO85" s="25"/>
      <c r="FP85" s="44"/>
      <c r="FQ85" s="44"/>
      <c r="FT85" s="45"/>
      <c r="FU85" s="25"/>
      <c r="FV85" s="44"/>
      <c r="FW85" s="44"/>
      <c r="FY85" s="44"/>
      <c r="FZ85" s="44"/>
      <c r="GA85" s="4"/>
      <c r="GI85" s="47"/>
      <c r="GN85" s="45"/>
      <c r="GU85" s="4"/>
      <c r="HC85" s="47"/>
      <c r="HH85" s="45"/>
      <c r="HO85" s="4"/>
      <c r="HW85" s="47"/>
      <c r="IB85" s="45"/>
      <c r="II85" s="4"/>
      <c r="IQ85" s="47"/>
      <c r="IV85" s="45"/>
    </row>
    <row r="86" spans="1:256" s="3" customFormat="1" ht="13.5" customHeight="1">
      <c r="A86" s="42"/>
      <c r="B86" s="2"/>
      <c r="C86" s="4"/>
      <c r="E86" s="25"/>
      <c r="F86" s="43"/>
      <c r="G86" s="44"/>
      <c r="H86" s="2"/>
      <c r="I86" s="43"/>
      <c r="J86" s="44"/>
      <c r="K86" s="25"/>
      <c r="L86" s="44"/>
      <c r="M86" s="44"/>
      <c r="P86" s="45"/>
      <c r="Q86" s="25"/>
      <c r="R86" s="44"/>
      <c r="S86" s="44"/>
      <c r="U86" s="44"/>
      <c r="V86" s="44"/>
      <c r="W86" s="4"/>
      <c r="Y86" s="25"/>
      <c r="Z86" s="43"/>
      <c r="AA86" s="43"/>
      <c r="AB86" s="2"/>
      <c r="AC86" s="43"/>
      <c r="AD86" s="43"/>
      <c r="AE86" s="25"/>
      <c r="AF86" s="44"/>
      <c r="AG86" s="44"/>
      <c r="AJ86" s="45"/>
      <c r="AK86" s="25"/>
      <c r="AM86" s="44"/>
      <c r="AO86" s="44"/>
      <c r="AP86" s="44"/>
      <c r="AQ86" s="4"/>
      <c r="AS86" s="25"/>
      <c r="AT86" s="43"/>
      <c r="AU86" s="43"/>
      <c r="AV86" s="2"/>
      <c r="AW86" s="43"/>
      <c r="AX86" s="43"/>
      <c r="AY86" s="25"/>
      <c r="AZ86" s="44"/>
      <c r="BA86" s="44"/>
      <c r="BD86" s="45"/>
      <c r="BE86" s="25"/>
      <c r="BF86" s="44"/>
      <c r="BG86" s="44"/>
      <c r="BI86" s="44"/>
      <c r="BJ86" s="44"/>
      <c r="BK86" s="4"/>
      <c r="BM86" s="25"/>
      <c r="BN86" s="43"/>
      <c r="BO86" s="43"/>
      <c r="BP86" s="2"/>
      <c r="BQ86" s="43"/>
      <c r="BR86" s="43"/>
      <c r="BS86" s="25"/>
      <c r="BT86" s="44"/>
      <c r="BU86" s="44"/>
      <c r="BX86" s="45"/>
      <c r="BY86" s="25"/>
      <c r="BZ86" s="44"/>
      <c r="CA86" s="44"/>
      <c r="CC86" s="44"/>
      <c r="CD86" s="44"/>
      <c r="CE86" s="25"/>
      <c r="CG86" s="25"/>
      <c r="CH86" s="43"/>
      <c r="CI86" s="43"/>
      <c r="CJ86" s="2"/>
      <c r="CK86" s="43"/>
      <c r="CL86" s="43"/>
      <c r="CM86" s="25"/>
      <c r="CN86" s="44"/>
      <c r="CO86" s="44"/>
      <c r="CR86" s="45"/>
      <c r="CS86" s="25"/>
      <c r="CT86" s="44"/>
      <c r="CU86" s="44"/>
      <c r="CW86" s="44"/>
      <c r="CX86" s="44"/>
      <c r="CY86" s="4"/>
      <c r="DA86" s="25"/>
      <c r="DB86" s="43"/>
      <c r="DC86" s="43"/>
      <c r="DD86" s="2"/>
      <c r="DE86" s="43"/>
      <c r="DF86" s="43"/>
      <c r="DG86" s="25"/>
      <c r="DH86" s="44"/>
      <c r="DI86" s="44"/>
      <c r="DL86" s="45"/>
      <c r="DM86" s="25"/>
      <c r="DN86" s="44"/>
      <c r="DO86" s="44"/>
      <c r="DQ86" s="44"/>
      <c r="DR86" s="44"/>
      <c r="DS86" s="4"/>
      <c r="DU86" s="25"/>
      <c r="DV86" s="43"/>
      <c r="DW86" s="43"/>
      <c r="DX86" s="2"/>
      <c r="DY86" s="43"/>
      <c r="DZ86" s="43"/>
      <c r="EA86" s="25"/>
      <c r="EC86" s="46"/>
      <c r="EF86" s="45"/>
      <c r="EG86" s="25"/>
      <c r="EH86" s="44"/>
      <c r="EI86" s="44"/>
      <c r="EK86" s="44"/>
      <c r="EL86" s="44"/>
      <c r="EM86" s="4"/>
      <c r="EO86" s="25"/>
      <c r="EP86" s="43"/>
      <c r="EQ86" s="43"/>
      <c r="ER86" s="2"/>
      <c r="ES86" s="43"/>
      <c r="ET86" s="43"/>
      <c r="EU86" s="25"/>
      <c r="EV86" s="44"/>
      <c r="EW86" s="44"/>
      <c r="EZ86" s="45"/>
      <c r="FA86" s="25"/>
      <c r="FB86" s="44"/>
      <c r="FC86" s="44"/>
      <c r="FE86" s="44"/>
      <c r="FF86" s="44"/>
      <c r="FG86" s="4"/>
      <c r="FI86" s="25"/>
      <c r="FJ86" s="43"/>
      <c r="FK86" s="43"/>
      <c r="FL86" s="2"/>
      <c r="FM86" s="43"/>
      <c r="FN86" s="43"/>
      <c r="FO86" s="25"/>
      <c r="FP86" s="44"/>
      <c r="FQ86" s="44"/>
      <c r="FT86" s="45"/>
      <c r="FU86" s="25"/>
      <c r="FV86" s="44"/>
      <c r="FW86" s="44"/>
      <c r="FY86" s="44"/>
      <c r="FZ86" s="44"/>
      <c r="GA86" s="4"/>
      <c r="GI86" s="47"/>
      <c r="GN86" s="45"/>
      <c r="GU86" s="4"/>
      <c r="HC86" s="47"/>
      <c r="HH86" s="45"/>
      <c r="HO86" s="4"/>
      <c r="HW86" s="47"/>
      <c r="IB86" s="45"/>
      <c r="II86" s="4"/>
      <c r="IQ86" s="47"/>
      <c r="IV86" s="45"/>
    </row>
    <row r="87" spans="1:256" s="3" customFormat="1" ht="13.5" customHeight="1">
      <c r="A87" s="42"/>
      <c r="B87" s="2"/>
      <c r="C87" s="4"/>
      <c r="E87" s="25"/>
      <c r="F87" s="43"/>
      <c r="G87" s="44"/>
      <c r="H87" s="2"/>
      <c r="I87" s="43"/>
      <c r="J87" s="44"/>
      <c r="K87" s="25"/>
      <c r="L87" s="44"/>
      <c r="M87" s="44"/>
      <c r="P87" s="45"/>
      <c r="Q87" s="25"/>
      <c r="R87" s="44"/>
      <c r="S87" s="44"/>
      <c r="U87" s="44"/>
      <c r="V87" s="44"/>
      <c r="W87" s="4"/>
      <c r="Y87" s="25"/>
      <c r="Z87" s="43"/>
      <c r="AA87" s="43"/>
      <c r="AB87" s="2"/>
      <c r="AC87" s="43"/>
      <c r="AD87" s="43"/>
      <c r="AE87" s="25"/>
      <c r="AF87" s="44"/>
      <c r="AG87" s="44"/>
      <c r="AJ87" s="45"/>
      <c r="AK87" s="25"/>
      <c r="AM87" s="44"/>
      <c r="AO87" s="44"/>
      <c r="AP87" s="44"/>
      <c r="AQ87" s="4"/>
      <c r="AS87" s="25"/>
      <c r="AT87" s="43"/>
      <c r="AU87" s="43"/>
      <c r="AV87" s="2"/>
      <c r="AW87" s="43"/>
      <c r="AX87" s="43"/>
      <c r="AY87" s="25"/>
      <c r="AZ87" s="44"/>
      <c r="BA87" s="44"/>
      <c r="BD87" s="45"/>
      <c r="BE87" s="25"/>
      <c r="BF87" s="44"/>
      <c r="BG87" s="44"/>
      <c r="BI87" s="44"/>
      <c r="BJ87" s="44"/>
      <c r="BK87" s="4"/>
      <c r="BM87" s="25"/>
      <c r="BN87" s="43"/>
      <c r="BO87" s="43"/>
      <c r="BP87" s="2"/>
      <c r="BQ87" s="43"/>
      <c r="BR87" s="43"/>
      <c r="BS87" s="25"/>
      <c r="BT87" s="44"/>
      <c r="BU87" s="44"/>
      <c r="BX87" s="45"/>
      <c r="BY87" s="25"/>
      <c r="BZ87" s="44"/>
      <c r="CA87" s="44"/>
      <c r="CC87" s="44"/>
      <c r="CD87" s="44"/>
      <c r="CE87" s="25"/>
      <c r="CG87" s="25"/>
      <c r="CH87" s="43"/>
      <c r="CI87" s="43"/>
      <c r="CJ87" s="2"/>
      <c r="CK87" s="43"/>
      <c r="CL87" s="43"/>
      <c r="CM87" s="25"/>
      <c r="CN87" s="44"/>
      <c r="CO87" s="44"/>
      <c r="CR87" s="45"/>
      <c r="CS87" s="25"/>
      <c r="CT87" s="44"/>
      <c r="CU87" s="44"/>
      <c r="CW87" s="44"/>
      <c r="CX87" s="44"/>
      <c r="CY87" s="4"/>
      <c r="DA87" s="25"/>
      <c r="DB87" s="43"/>
      <c r="DC87" s="43"/>
      <c r="DD87" s="2"/>
      <c r="DE87" s="43"/>
      <c r="DF87" s="43"/>
      <c r="DG87" s="25"/>
      <c r="DH87" s="44"/>
      <c r="DI87" s="44"/>
      <c r="DL87" s="45"/>
      <c r="DM87" s="25"/>
      <c r="DN87" s="44"/>
      <c r="DO87" s="44"/>
      <c r="DQ87" s="44"/>
      <c r="DR87" s="44"/>
      <c r="DS87" s="4"/>
      <c r="DU87" s="25"/>
      <c r="DV87" s="43"/>
      <c r="DW87" s="43"/>
      <c r="DX87" s="2"/>
      <c r="DY87" s="43"/>
      <c r="DZ87" s="43"/>
      <c r="EA87" s="25"/>
      <c r="EC87" s="46"/>
      <c r="EF87" s="45"/>
      <c r="EG87" s="25"/>
      <c r="EH87" s="44"/>
      <c r="EI87" s="44"/>
      <c r="EK87" s="44"/>
      <c r="EL87" s="44"/>
      <c r="EM87" s="4"/>
      <c r="EO87" s="25"/>
      <c r="EP87" s="43"/>
      <c r="EQ87" s="43"/>
      <c r="ER87" s="2"/>
      <c r="ES87" s="43"/>
      <c r="ET87" s="43"/>
      <c r="EU87" s="25"/>
      <c r="EV87" s="44"/>
      <c r="EW87" s="44"/>
      <c r="EZ87" s="45"/>
      <c r="FA87" s="25"/>
      <c r="FB87" s="44"/>
      <c r="FC87" s="44"/>
      <c r="FE87" s="44"/>
      <c r="FF87" s="44"/>
      <c r="FG87" s="4"/>
      <c r="FI87" s="25"/>
      <c r="FJ87" s="43"/>
      <c r="FK87" s="43"/>
      <c r="FL87" s="2"/>
      <c r="FM87" s="43"/>
      <c r="FN87" s="43"/>
      <c r="FO87" s="25"/>
      <c r="FP87" s="44"/>
      <c r="FQ87" s="44"/>
      <c r="FT87" s="45"/>
      <c r="FU87" s="25"/>
      <c r="FV87" s="44"/>
      <c r="FW87" s="44"/>
      <c r="FY87" s="44"/>
      <c r="FZ87" s="44"/>
      <c r="GA87" s="4"/>
      <c r="GI87" s="47"/>
      <c r="GN87" s="45"/>
      <c r="GU87" s="4"/>
      <c r="HC87" s="47"/>
      <c r="HH87" s="45"/>
      <c r="HO87" s="4"/>
      <c r="HW87" s="47"/>
      <c r="IB87" s="45"/>
      <c r="II87" s="4"/>
      <c r="IQ87" s="47"/>
      <c r="IV87" s="45"/>
    </row>
    <row r="88" spans="1:256" ht="13.5" customHeight="1">
      <c r="A88" s="42"/>
      <c r="C88" s="4"/>
      <c r="D88" s="3"/>
      <c r="E88" s="25"/>
      <c r="F88" s="43"/>
      <c r="G88" s="44"/>
      <c r="I88" s="43"/>
      <c r="J88" s="44"/>
      <c r="K88" s="25"/>
      <c r="L88" s="44"/>
      <c r="M88" s="44"/>
      <c r="N88" s="3"/>
      <c r="O88" s="3"/>
      <c r="P88" s="45"/>
      <c r="Q88" s="25"/>
      <c r="R88" s="44"/>
      <c r="S88" s="44"/>
      <c r="T88" s="3"/>
      <c r="U88" s="44"/>
      <c r="V88" s="44"/>
      <c r="W88" s="4"/>
      <c r="X88" s="3"/>
      <c r="Y88" s="25"/>
      <c r="Z88" s="43"/>
      <c r="AA88" s="43"/>
      <c r="AC88" s="43"/>
      <c r="AD88" s="43"/>
      <c r="AE88" s="25"/>
      <c r="AF88" s="44"/>
      <c r="AG88" s="44"/>
      <c r="AH88" s="3"/>
      <c r="AI88" s="3"/>
      <c r="AJ88" s="45"/>
      <c r="AK88" s="25"/>
      <c r="AL88" s="3"/>
      <c r="AM88" s="44"/>
      <c r="AN88" s="3"/>
      <c r="AO88" s="44"/>
      <c r="AP88" s="44"/>
      <c r="AQ88" s="4"/>
      <c r="AR88" s="3"/>
      <c r="AS88" s="25"/>
      <c r="AT88" s="43"/>
      <c r="AU88" s="43"/>
      <c r="AW88" s="43"/>
      <c r="AX88" s="43"/>
      <c r="AY88" s="25"/>
      <c r="AZ88" s="44"/>
      <c r="BA88" s="44"/>
      <c r="BB88" s="3"/>
      <c r="BC88" s="3"/>
      <c r="BD88" s="45"/>
      <c r="BE88" s="25"/>
      <c r="BF88" s="44"/>
      <c r="BG88" s="44"/>
      <c r="BH88" s="3"/>
      <c r="BI88" s="44"/>
      <c r="BJ88" s="44"/>
      <c r="BK88" s="4"/>
      <c r="BL88" s="3"/>
      <c r="BM88" s="25"/>
      <c r="BN88" s="43"/>
      <c r="BO88" s="43"/>
      <c r="BQ88" s="43"/>
      <c r="BR88" s="43"/>
      <c r="BS88" s="25"/>
      <c r="BT88" s="44"/>
      <c r="BU88" s="44"/>
      <c r="BV88" s="3"/>
      <c r="BW88" s="3"/>
      <c r="BX88" s="45"/>
      <c r="BY88" s="25"/>
      <c r="BZ88" s="44"/>
      <c r="CA88" s="44"/>
      <c r="CB88" s="3"/>
      <c r="CC88" s="44"/>
      <c r="CD88" s="44"/>
      <c r="CE88" s="25"/>
      <c r="CF88" s="3"/>
      <c r="CG88" s="25"/>
      <c r="CH88" s="43"/>
      <c r="CI88" s="43"/>
      <c r="CK88" s="43"/>
      <c r="CL88" s="43"/>
      <c r="CM88" s="25"/>
      <c r="CN88" s="44"/>
      <c r="CO88" s="44"/>
      <c r="CP88" s="3"/>
      <c r="CQ88" s="3"/>
      <c r="CR88" s="45"/>
      <c r="CS88" s="25"/>
      <c r="CT88" s="44"/>
      <c r="CU88" s="44"/>
      <c r="CV88" s="3"/>
      <c r="CW88" s="44"/>
      <c r="CX88" s="44"/>
      <c r="CY88" s="4"/>
      <c r="CZ88" s="3"/>
      <c r="DA88" s="25"/>
      <c r="DB88" s="43"/>
      <c r="DC88" s="43"/>
      <c r="DE88" s="43"/>
      <c r="DF88" s="43"/>
      <c r="DG88" s="25"/>
      <c r="DH88" s="44"/>
      <c r="DI88" s="44"/>
      <c r="DJ88" s="3"/>
      <c r="DK88" s="3"/>
      <c r="DL88" s="45"/>
      <c r="DM88" s="25"/>
      <c r="DN88" s="44"/>
      <c r="DO88" s="44"/>
      <c r="DP88" s="3"/>
      <c r="DQ88" s="44"/>
      <c r="DR88" s="44"/>
      <c r="DS88" s="4"/>
      <c r="DT88" s="3"/>
      <c r="DU88" s="25"/>
      <c r="DV88" s="43"/>
      <c r="DW88" s="43"/>
      <c r="DY88" s="43"/>
      <c r="DZ88" s="43"/>
      <c r="EA88" s="25"/>
      <c r="EB88" s="3"/>
      <c r="EC88" s="46"/>
      <c r="ED88" s="3"/>
      <c r="EE88" s="3"/>
      <c r="EF88" s="45"/>
      <c r="EG88" s="25"/>
      <c r="EH88" s="44"/>
      <c r="EI88" s="44"/>
      <c r="EJ88" s="3"/>
      <c r="EK88" s="44"/>
      <c r="EL88" s="44"/>
      <c r="EM88" s="4"/>
      <c r="EN88" s="3"/>
      <c r="EO88" s="25"/>
      <c r="EP88" s="43"/>
      <c r="EQ88" s="43"/>
      <c r="ES88" s="43"/>
      <c r="ET88" s="43"/>
      <c r="EU88" s="25"/>
      <c r="EV88" s="44"/>
      <c r="EW88" s="44"/>
      <c r="EX88" s="3"/>
      <c r="EY88" s="3"/>
      <c r="EZ88" s="45"/>
      <c r="FA88" s="25"/>
      <c r="FB88" s="44"/>
      <c r="FC88" s="44"/>
      <c r="FD88" s="3"/>
      <c r="FE88" s="44"/>
      <c r="FF88" s="44"/>
      <c r="FG88" s="4"/>
      <c r="FH88" s="3"/>
      <c r="FI88" s="25"/>
      <c r="FJ88" s="43"/>
      <c r="FK88" s="43"/>
      <c r="FM88" s="43"/>
      <c r="FN88" s="43"/>
      <c r="FO88" s="25"/>
      <c r="FP88" s="44"/>
      <c r="FQ88" s="44"/>
      <c r="FR88" s="3"/>
      <c r="FS88" s="3"/>
      <c r="FT88" s="45"/>
      <c r="FU88" s="25"/>
      <c r="FV88" s="44"/>
      <c r="FW88" s="44"/>
      <c r="FX88" s="3"/>
      <c r="FY88" s="44"/>
      <c r="FZ88" s="44"/>
      <c r="GA88" s="15"/>
      <c r="GI88" s="52"/>
      <c r="GN88" s="53"/>
      <c r="GU88" s="15"/>
      <c r="HC88" s="52"/>
      <c r="HH88" s="53"/>
      <c r="HO88" s="15"/>
      <c r="HW88" s="52"/>
      <c r="IB88" s="53"/>
      <c r="II88" s="15"/>
      <c r="IQ88" s="52"/>
      <c r="IV88" s="53"/>
    </row>
    <row r="89" spans="1:256" ht="13.5" customHeight="1">
      <c r="A89" s="42"/>
      <c r="C89" s="4"/>
      <c r="D89" s="3"/>
      <c r="E89" s="25"/>
      <c r="F89" s="43"/>
      <c r="G89" s="44"/>
      <c r="I89" s="43"/>
      <c r="J89" s="44"/>
      <c r="K89" s="25"/>
      <c r="L89" s="44"/>
      <c r="M89" s="44"/>
      <c r="N89" s="3"/>
      <c r="O89" s="3"/>
      <c r="P89" s="45"/>
      <c r="Q89" s="25"/>
      <c r="R89" s="44"/>
      <c r="S89" s="44"/>
      <c r="T89" s="3"/>
      <c r="U89" s="44"/>
      <c r="V89" s="44"/>
      <c r="W89" s="4"/>
      <c r="X89" s="3"/>
      <c r="Y89" s="25"/>
      <c r="Z89" s="43"/>
      <c r="AA89" s="43"/>
      <c r="AC89" s="43"/>
      <c r="AD89" s="43"/>
      <c r="AE89" s="25"/>
      <c r="AF89" s="44"/>
      <c r="AG89" s="44"/>
      <c r="AH89" s="3"/>
      <c r="AI89" s="3"/>
      <c r="AJ89" s="45"/>
      <c r="AK89" s="25"/>
      <c r="AL89" s="3"/>
      <c r="AM89" s="44"/>
      <c r="AN89" s="3"/>
      <c r="AO89" s="44"/>
      <c r="AP89" s="44"/>
      <c r="AQ89" s="4"/>
      <c r="AR89" s="3"/>
      <c r="AS89" s="25"/>
      <c r="AT89" s="43"/>
      <c r="AU89" s="43"/>
      <c r="AW89" s="43"/>
      <c r="AX89" s="43"/>
      <c r="AY89" s="25"/>
      <c r="AZ89" s="44"/>
      <c r="BA89" s="44"/>
      <c r="BB89" s="3"/>
      <c r="BC89" s="3"/>
      <c r="BD89" s="45"/>
      <c r="BE89" s="25"/>
      <c r="BF89" s="44"/>
      <c r="BG89" s="44"/>
      <c r="BH89" s="3"/>
      <c r="BI89" s="44"/>
      <c r="BJ89" s="44"/>
      <c r="BK89" s="4"/>
      <c r="BL89" s="3"/>
      <c r="BM89" s="25"/>
      <c r="BN89" s="43"/>
      <c r="BO89" s="43"/>
      <c r="BQ89" s="43"/>
      <c r="BR89" s="43"/>
      <c r="BS89" s="25"/>
      <c r="BT89" s="44"/>
      <c r="BU89" s="44"/>
      <c r="BV89" s="3"/>
      <c r="BW89" s="3"/>
      <c r="BX89" s="45"/>
      <c r="BY89" s="25"/>
      <c r="BZ89" s="44"/>
      <c r="CA89" s="44"/>
      <c r="CB89" s="3"/>
      <c r="CC89" s="44"/>
      <c r="CD89" s="44"/>
      <c r="CE89" s="25"/>
      <c r="CF89" s="3"/>
      <c r="CG89" s="25"/>
      <c r="CH89" s="43"/>
      <c r="CI89" s="43"/>
      <c r="CK89" s="43"/>
      <c r="CL89" s="43"/>
      <c r="CM89" s="25"/>
      <c r="CN89" s="44"/>
      <c r="CO89" s="44"/>
      <c r="CP89" s="3"/>
      <c r="CQ89" s="3"/>
      <c r="CR89" s="45"/>
      <c r="CS89" s="25"/>
      <c r="CT89" s="44"/>
      <c r="CU89" s="44"/>
      <c r="CV89" s="3"/>
      <c r="CW89" s="44"/>
      <c r="CX89" s="44"/>
      <c r="CY89" s="4"/>
      <c r="CZ89" s="3"/>
      <c r="DA89" s="25"/>
      <c r="DB89" s="43"/>
      <c r="DC89" s="43"/>
      <c r="DE89" s="43"/>
      <c r="DF89" s="43"/>
      <c r="DG89" s="25"/>
      <c r="DH89" s="44"/>
      <c r="DI89" s="44"/>
      <c r="DJ89" s="3"/>
      <c r="DK89" s="3"/>
      <c r="DL89" s="45"/>
      <c r="DM89" s="25"/>
      <c r="DN89" s="44"/>
      <c r="DO89" s="44"/>
      <c r="DP89" s="3"/>
      <c r="DQ89" s="44"/>
      <c r="DR89" s="44"/>
      <c r="DS89" s="4"/>
      <c r="DT89" s="3"/>
      <c r="DU89" s="25"/>
      <c r="DV89" s="43"/>
      <c r="DW89" s="43"/>
      <c r="DY89" s="43"/>
      <c r="DZ89" s="43"/>
      <c r="EA89" s="25"/>
      <c r="EB89" s="3"/>
      <c r="EC89" s="46"/>
      <c r="ED89" s="3"/>
      <c r="EE89" s="3"/>
      <c r="EF89" s="45"/>
      <c r="EG89" s="25"/>
      <c r="EH89" s="44"/>
      <c r="EI89" s="44"/>
      <c r="EJ89" s="3"/>
      <c r="EK89" s="44"/>
      <c r="EL89" s="44"/>
      <c r="EM89" s="4"/>
      <c r="EN89" s="3"/>
      <c r="EO89" s="25"/>
      <c r="EP89" s="43"/>
      <c r="EQ89" s="43"/>
      <c r="ES89" s="43"/>
      <c r="ET89" s="43"/>
      <c r="EU89" s="25"/>
      <c r="EV89" s="44"/>
      <c r="EW89" s="44"/>
      <c r="EX89" s="3"/>
      <c r="EY89" s="3"/>
      <c r="EZ89" s="45"/>
      <c r="FA89" s="25"/>
      <c r="FB89" s="44"/>
      <c r="FC89" s="44"/>
      <c r="FD89" s="3"/>
      <c r="FE89" s="44"/>
      <c r="FF89" s="44"/>
      <c r="FG89" s="4"/>
      <c r="FH89" s="3"/>
      <c r="FI89" s="25"/>
      <c r="FJ89" s="43"/>
      <c r="FK89" s="43"/>
      <c r="FM89" s="43"/>
      <c r="FN89" s="43"/>
      <c r="FO89" s="25"/>
      <c r="FP89" s="44"/>
      <c r="FQ89" s="44"/>
      <c r="FR89" s="3"/>
      <c r="FS89" s="3"/>
      <c r="FT89" s="45"/>
      <c r="FU89" s="25"/>
      <c r="FV89" s="44"/>
      <c r="FW89" s="44"/>
      <c r="FX89" s="3"/>
      <c r="FY89" s="44"/>
      <c r="FZ89" s="44"/>
      <c r="GA89" s="15"/>
      <c r="GI89" s="52"/>
      <c r="GN89" s="53"/>
      <c r="GU89" s="15"/>
      <c r="HC89" s="52"/>
      <c r="HH89" s="53"/>
      <c r="HO89" s="15"/>
      <c r="HW89" s="52"/>
      <c r="IB89" s="53"/>
      <c r="II89" s="15"/>
      <c r="IQ89" s="52"/>
      <c r="IV89" s="53"/>
    </row>
    <row r="90" spans="1:256" ht="13.5" customHeight="1">
      <c r="A90" s="42"/>
      <c r="C90" s="4"/>
      <c r="D90" s="3"/>
      <c r="E90" s="25"/>
      <c r="F90" s="43"/>
      <c r="G90" s="44"/>
      <c r="I90" s="43"/>
      <c r="J90" s="44"/>
      <c r="K90" s="25"/>
      <c r="L90" s="44"/>
      <c r="M90" s="44"/>
      <c r="N90" s="3"/>
      <c r="O90" s="3"/>
      <c r="P90" s="45"/>
      <c r="Q90" s="25"/>
      <c r="R90" s="44"/>
      <c r="S90" s="44"/>
      <c r="T90" s="3"/>
      <c r="U90" s="44"/>
      <c r="V90" s="44"/>
      <c r="W90" s="4"/>
      <c r="X90" s="3"/>
      <c r="Y90" s="25"/>
      <c r="Z90" s="43"/>
      <c r="AA90" s="43"/>
      <c r="AC90" s="43"/>
      <c r="AD90" s="43"/>
      <c r="AE90" s="25"/>
      <c r="AF90" s="44"/>
      <c r="AG90" s="44"/>
      <c r="AH90" s="3"/>
      <c r="AI90" s="3"/>
      <c r="AJ90" s="45"/>
      <c r="AK90" s="25"/>
      <c r="AL90" s="3"/>
      <c r="AM90" s="44"/>
      <c r="AN90" s="3"/>
      <c r="AO90" s="44"/>
      <c r="AP90" s="44"/>
      <c r="AQ90" s="4"/>
      <c r="AR90" s="3"/>
      <c r="AS90" s="25"/>
      <c r="AT90" s="43"/>
      <c r="AU90" s="43"/>
      <c r="AW90" s="43"/>
      <c r="AX90" s="43"/>
      <c r="AY90" s="25"/>
      <c r="AZ90" s="44"/>
      <c r="BA90" s="44"/>
      <c r="BB90" s="3"/>
      <c r="BC90" s="3"/>
      <c r="BD90" s="45"/>
      <c r="BE90" s="25"/>
      <c r="BF90" s="44"/>
      <c r="BG90" s="44"/>
      <c r="BH90" s="3"/>
      <c r="BI90" s="44"/>
      <c r="BJ90" s="44"/>
      <c r="BK90" s="4"/>
      <c r="BL90" s="3"/>
      <c r="BM90" s="25"/>
      <c r="BN90" s="43"/>
      <c r="BO90" s="43"/>
      <c r="BQ90" s="43"/>
      <c r="BR90" s="43"/>
      <c r="BS90" s="25"/>
      <c r="BT90" s="44"/>
      <c r="BU90" s="44"/>
      <c r="BV90" s="3"/>
      <c r="BW90" s="3"/>
      <c r="BX90" s="45"/>
      <c r="BY90" s="25"/>
      <c r="BZ90" s="44"/>
      <c r="CA90" s="44"/>
      <c r="CB90" s="3"/>
      <c r="CC90" s="44"/>
      <c r="CD90" s="44"/>
      <c r="CE90" s="25"/>
      <c r="CF90" s="3"/>
      <c r="CG90" s="25"/>
      <c r="CH90" s="43"/>
      <c r="CI90" s="43"/>
      <c r="CK90" s="43"/>
      <c r="CL90" s="43"/>
      <c r="CM90" s="25"/>
      <c r="CN90" s="44"/>
      <c r="CO90" s="44"/>
      <c r="CP90" s="3"/>
      <c r="CQ90" s="3"/>
      <c r="CR90" s="45"/>
      <c r="CS90" s="25"/>
      <c r="CT90" s="44"/>
      <c r="CU90" s="44"/>
      <c r="CV90" s="3"/>
      <c r="CW90" s="44"/>
      <c r="CX90" s="44"/>
      <c r="CY90" s="4"/>
      <c r="CZ90" s="3"/>
      <c r="DA90" s="25"/>
      <c r="DB90" s="43"/>
      <c r="DC90" s="43"/>
      <c r="DE90" s="43"/>
      <c r="DF90" s="43"/>
      <c r="DG90" s="25"/>
      <c r="DH90" s="44"/>
      <c r="DI90" s="44"/>
      <c r="DJ90" s="3"/>
      <c r="DK90" s="3"/>
      <c r="DL90" s="45"/>
      <c r="DM90" s="25"/>
      <c r="DN90" s="44"/>
      <c r="DO90" s="44"/>
      <c r="DP90" s="3"/>
      <c r="DQ90" s="44"/>
      <c r="DR90" s="44"/>
      <c r="DS90" s="4"/>
      <c r="DT90" s="3"/>
      <c r="DU90" s="25"/>
      <c r="DV90" s="43"/>
      <c r="DW90" s="43"/>
      <c r="DY90" s="43"/>
      <c r="DZ90" s="43"/>
      <c r="EA90" s="25"/>
      <c r="EB90" s="3"/>
      <c r="EC90" s="46"/>
      <c r="ED90" s="3"/>
      <c r="EE90" s="3"/>
      <c r="EF90" s="45"/>
      <c r="EG90" s="25"/>
      <c r="EH90" s="44"/>
      <c r="EI90" s="44"/>
      <c r="EJ90" s="3"/>
      <c r="EK90" s="44"/>
      <c r="EL90" s="44"/>
      <c r="EM90" s="4"/>
      <c r="EN90" s="3"/>
      <c r="EO90" s="25"/>
      <c r="EP90" s="43"/>
      <c r="EQ90" s="43"/>
      <c r="ES90" s="43"/>
      <c r="ET90" s="43"/>
      <c r="EU90" s="25"/>
      <c r="EV90" s="44"/>
      <c r="EW90" s="44"/>
      <c r="EX90" s="3"/>
      <c r="EY90" s="3"/>
      <c r="EZ90" s="45"/>
      <c r="FA90" s="25"/>
      <c r="FB90" s="44"/>
      <c r="FC90" s="44"/>
      <c r="FD90" s="3"/>
      <c r="FE90" s="44"/>
      <c r="FF90" s="44"/>
      <c r="FG90" s="4"/>
      <c r="FH90" s="3"/>
      <c r="FI90" s="25"/>
      <c r="FJ90" s="43"/>
      <c r="FK90" s="43"/>
      <c r="FM90" s="43"/>
      <c r="FN90" s="43"/>
      <c r="FO90" s="25"/>
      <c r="FP90" s="44"/>
      <c r="FQ90" s="44"/>
      <c r="FR90" s="3"/>
      <c r="FS90" s="3"/>
      <c r="FT90" s="45"/>
      <c r="FU90" s="25"/>
      <c r="FV90" s="44"/>
      <c r="FW90" s="44"/>
      <c r="FX90" s="3"/>
      <c r="FY90" s="44"/>
      <c r="FZ90" s="44"/>
      <c r="GA90" s="15"/>
      <c r="GI90" s="52"/>
      <c r="GN90" s="53"/>
      <c r="GU90" s="15"/>
      <c r="HC90" s="52"/>
      <c r="HH90" s="53"/>
      <c r="HO90" s="15"/>
      <c r="HW90" s="52"/>
      <c r="IB90" s="53"/>
      <c r="II90" s="15"/>
      <c r="IQ90" s="52"/>
      <c r="IV90" s="53"/>
    </row>
    <row r="91" spans="1:256" ht="13.5" customHeight="1">
      <c r="A91" s="42"/>
      <c r="C91" s="4"/>
      <c r="D91" s="3"/>
      <c r="E91" s="25"/>
      <c r="F91" s="43"/>
      <c r="G91" s="44"/>
      <c r="I91" s="43"/>
      <c r="J91" s="44"/>
      <c r="K91" s="25"/>
      <c r="L91" s="44"/>
      <c r="M91" s="44"/>
      <c r="N91" s="3"/>
      <c r="O91" s="3"/>
      <c r="P91" s="45"/>
      <c r="Q91" s="25"/>
      <c r="R91" s="44"/>
      <c r="S91" s="44"/>
      <c r="T91" s="3"/>
      <c r="U91" s="44"/>
      <c r="V91" s="44"/>
      <c r="W91" s="4"/>
      <c r="X91" s="3"/>
      <c r="Y91" s="25"/>
      <c r="Z91" s="43"/>
      <c r="AA91" s="43"/>
      <c r="AC91" s="43"/>
      <c r="AD91" s="43"/>
      <c r="AE91" s="25"/>
      <c r="AF91" s="44"/>
      <c r="AG91" s="44"/>
      <c r="AH91" s="3"/>
      <c r="AI91" s="3"/>
      <c r="AJ91" s="45"/>
      <c r="AK91" s="25"/>
      <c r="AL91" s="3"/>
      <c r="AM91" s="44"/>
      <c r="AN91" s="3"/>
      <c r="AO91" s="44"/>
      <c r="AP91" s="44"/>
      <c r="AQ91" s="4"/>
      <c r="AR91" s="3"/>
      <c r="AS91" s="25"/>
      <c r="AT91" s="43"/>
      <c r="AU91" s="43"/>
      <c r="AW91" s="43"/>
      <c r="AX91" s="43"/>
      <c r="AY91" s="25"/>
      <c r="AZ91" s="44"/>
      <c r="BA91" s="44"/>
      <c r="BB91" s="3"/>
      <c r="BC91" s="3"/>
      <c r="BD91" s="45"/>
      <c r="BE91" s="25"/>
      <c r="BF91" s="44"/>
      <c r="BG91" s="44"/>
      <c r="BH91" s="3"/>
      <c r="BI91" s="44"/>
      <c r="BJ91" s="44"/>
      <c r="BK91" s="4"/>
      <c r="BL91" s="3"/>
      <c r="BM91" s="25"/>
      <c r="BN91" s="43"/>
      <c r="BO91" s="43"/>
      <c r="BQ91" s="43"/>
      <c r="BR91" s="43"/>
      <c r="BS91" s="25"/>
      <c r="BT91" s="44"/>
      <c r="BU91" s="44"/>
      <c r="BV91" s="3"/>
      <c r="BW91" s="3"/>
      <c r="BX91" s="45"/>
      <c r="BY91" s="25"/>
      <c r="BZ91" s="44"/>
      <c r="CA91" s="44"/>
      <c r="CB91" s="3"/>
      <c r="CC91" s="44"/>
      <c r="CD91" s="44"/>
      <c r="CE91" s="25"/>
      <c r="CF91" s="3"/>
      <c r="CG91" s="25"/>
      <c r="CH91" s="43"/>
      <c r="CI91" s="43"/>
      <c r="CK91" s="43"/>
      <c r="CL91" s="43"/>
      <c r="CM91" s="25"/>
      <c r="CN91" s="44"/>
      <c r="CO91" s="44"/>
      <c r="CP91" s="3"/>
      <c r="CQ91" s="3"/>
      <c r="CR91" s="45"/>
      <c r="CS91" s="25"/>
      <c r="CT91" s="44"/>
      <c r="CU91" s="44"/>
      <c r="CV91" s="3"/>
      <c r="CW91" s="44"/>
      <c r="CX91" s="44"/>
      <c r="CY91" s="4"/>
      <c r="CZ91" s="3"/>
      <c r="DA91" s="25"/>
      <c r="DB91" s="43"/>
      <c r="DC91" s="43"/>
      <c r="DE91" s="43"/>
      <c r="DF91" s="43"/>
      <c r="DG91" s="25"/>
      <c r="DH91" s="44"/>
      <c r="DI91" s="44"/>
      <c r="DJ91" s="3"/>
      <c r="DK91" s="3"/>
      <c r="DL91" s="45"/>
      <c r="DM91" s="25"/>
      <c r="DN91" s="44"/>
      <c r="DO91" s="44"/>
      <c r="DP91" s="3"/>
      <c r="DQ91" s="44"/>
      <c r="DR91" s="44"/>
      <c r="DS91" s="4"/>
      <c r="DT91" s="3"/>
      <c r="DU91" s="25"/>
      <c r="DV91" s="43"/>
      <c r="DW91" s="43"/>
      <c r="DY91" s="43"/>
      <c r="DZ91" s="43"/>
      <c r="EA91" s="25"/>
      <c r="EB91" s="3"/>
      <c r="EC91" s="46"/>
      <c r="ED91" s="3"/>
      <c r="EE91" s="3"/>
      <c r="EF91" s="45"/>
      <c r="EG91" s="25"/>
      <c r="EH91" s="44"/>
      <c r="EI91" s="44"/>
      <c r="EJ91" s="3"/>
      <c r="EK91" s="44"/>
      <c r="EL91" s="44"/>
      <c r="EM91" s="4"/>
      <c r="EN91" s="3"/>
      <c r="EO91" s="25"/>
      <c r="EP91" s="43"/>
      <c r="EQ91" s="43"/>
      <c r="ES91" s="43"/>
      <c r="ET91" s="43"/>
      <c r="EU91" s="25"/>
      <c r="EV91" s="44"/>
      <c r="EW91" s="44"/>
      <c r="EX91" s="3"/>
      <c r="EY91" s="3"/>
      <c r="EZ91" s="45"/>
      <c r="FA91" s="25"/>
      <c r="FB91" s="44"/>
      <c r="FC91" s="44"/>
      <c r="FD91" s="3"/>
      <c r="FE91" s="44"/>
      <c r="FF91" s="44"/>
      <c r="FG91" s="4"/>
      <c r="FH91" s="3"/>
      <c r="FI91" s="25"/>
      <c r="FJ91" s="43"/>
      <c r="FK91" s="43"/>
      <c r="FM91" s="43"/>
      <c r="FN91" s="43"/>
      <c r="FO91" s="25"/>
      <c r="FP91" s="44"/>
      <c r="FQ91" s="44"/>
      <c r="FR91" s="3"/>
      <c r="FS91" s="3"/>
      <c r="FT91" s="45"/>
      <c r="FU91" s="25"/>
      <c r="FV91" s="44"/>
      <c r="FW91" s="44"/>
      <c r="FX91" s="3"/>
      <c r="FY91" s="44"/>
      <c r="FZ91" s="44"/>
      <c r="GA91" s="15"/>
      <c r="GI91" s="52"/>
      <c r="GN91" s="53"/>
      <c r="GU91" s="15"/>
      <c r="HC91" s="52"/>
      <c r="HH91" s="53"/>
      <c r="HO91" s="15"/>
      <c r="HW91" s="52"/>
      <c r="IB91" s="53"/>
      <c r="II91" s="15"/>
      <c r="IQ91" s="52"/>
      <c r="IV91" s="53"/>
    </row>
    <row r="92" spans="1:256" ht="13.5" customHeight="1">
      <c r="A92" s="42"/>
      <c r="C92" s="4"/>
      <c r="D92" s="3"/>
      <c r="E92" s="25"/>
      <c r="F92" s="43"/>
      <c r="G92" s="44"/>
      <c r="I92" s="43"/>
      <c r="J92" s="44"/>
      <c r="K92" s="25"/>
      <c r="L92" s="44"/>
      <c r="M92" s="44"/>
      <c r="N92" s="3"/>
      <c r="O92" s="3"/>
      <c r="P92" s="45"/>
      <c r="Q92" s="25"/>
      <c r="R92" s="44"/>
      <c r="S92" s="44"/>
      <c r="T92" s="3"/>
      <c r="U92" s="44"/>
      <c r="V92" s="44"/>
      <c r="W92" s="4"/>
      <c r="X92" s="3"/>
      <c r="Y92" s="25"/>
      <c r="Z92" s="43"/>
      <c r="AA92" s="43"/>
      <c r="AC92" s="43"/>
      <c r="AD92" s="43"/>
      <c r="AE92" s="25"/>
      <c r="AF92" s="44"/>
      <c r="AG92" s="44"/>
      <c r="AH92" s="3"/>
      <c r="AI92" s="3"/>
      <c r="AJ92" s="45"/>
      <c r="AK92" s="25"/>
      <c r="AL92" s="3"/>
      <c r="AM92" s="44"/>
      <c r="AN92" s="3"/>
      <c r="AO92" s="44"/>
      <c r="AP92" s="44"/>
      <c r="AQ92" s="4"/>
      <c r="AR92" s="3"/>
      <c r="AS92" s="25"/>
      <c r="AT92" s="43"/>
      <c r="AU92" s="43"/>
      <c r="AW92" s="43"/>
      <c r="AX92" s="43"/>
      <c r="AY92" s="25"/>
      <c r="AZ92" s="44"/>
      <c r="BA92" s="44"/>
      <c r="BB92" s="3"/>
      <c r="BC92" s="3"/>
      <c r="BD92" s="45"/>
      <c r="BE92" s="25"/>
      <c r="BF92" s="44"/>
      <c r="BG92" s="44"/>
      <c r="BH92" s="3"/>
      <c r="BI92" s="44"/>
      <c r="BJ92" s="44"/>
      <c r="BK92" s="4"/>
      <c r="BL92" s="3"/>
      <c r="BM92" s="25"/>
      <c r="BN92" s="43"/>
      <c r="BO92" s="43"/>
      <c r="BQ92" s="43"/>
      <c r="BR92" s="43"/>
      <c r="BS92" s="25"/>
      <c r="BT92" s="44"/>
      <c r="BU92" s="44"/>
      <c r="BV92" s="3"/>
      <c r="BW92" s="3"/>
      <c r="BX92" s="45"/>
      <c r="BY92" s="25"/>
      <c r="BZ92" s="44"/>
      <c r="CA92" s="44"/>
      <c r="CB92" s="3"/>
      <c r="CC92" s="44"/>
      <c r="CD92" s="44"/>
      <c r="CE92" s="25"/>
      <c r="CF92" s="3"/>
      <c r="CG92" s="25"/>
      <c r="CH92" s="43"/>
      <c r="CI92" s="43"/>
      <c r="CK92" s="43"/>
      <c r="CL92" s="43"/>
      <c r="CM92" s="25"/>
      <c r="CN92" s="44"/>
      <c r="CO92" s="44"/>
      <c r="CP92" s="3"/>
      <c r="CQ92" s="3"/>
      <c r="CR92" s="45"/>
      <c r="CS92" s="25"/>
      <c r="CT92" s="44"/>
      <c r="CU92" s="44"/>
      <c r="CV92" s="3"/>
      <c r="CW92" s="44"/>
      <c r="CX92" s="44"/>
      <c r="CY92" s="4"/>
      <c r="CZ92" s="3"/>
      <c r="DA92" s="25"/>
      <c r="DB92" s="43"/>
      <c r="DC92" s="43"/>
      <c r="DE92" s="43"/>
      <c r="DF92" s="43"/>
      <c r="DG92" s="25"/>
      <c r="DH92" s="44"/>
      <c r="DI92" s="44"/>
      <c r="DJ92" s="3"/>
      <c r="DK92" s="3"/>
      <c r="DL92" s="45"/>
      <c r="DM92" s="25"/>
      <c r="DN92" s="44"/>
      <c r="DO92" s="44"/>
      <c r="DP92" s="3"/>
      <c r="DQ92" s="44"/>
      <c r="DR92" s="44"/>
      <c r="DS92" s="4"/>
      <c r="DT92" s="3"/>
      <c r="DU92" s="25"/>
      <c r="DV92" s="43"/>
      <c r="DW92" s="43"/>
      <c r="DY92" s="43"/>
      <c r="DZ92" s="43"/>
      <c r="EA92" s="25"/>
      <c r="EB92" s="3"/>
      <c r="EC92" s="46"/>
      <c r="ED92" s="3"/>
      <c r="EE92" s="3"/>
      <c r="EF92" s="45"/>
      <c r="EG92" s="25"/>
      <c r="EH92" s="44"/>
      <c r="EI92" s="44"/>
      <c r="EJ92" s="3"/>
      <c r="EK92" s="44"/>
      <c r="EL92" s="44"/>
      <c r="EM92" s="4"/>
      <c r="EN92" s="3"/>
      <c r="EO92" s="25"/>
      <c r="EP92" s="43"/>
      <c r="EQ92" s="43"/>
      <c r="ES92" s="43"/>
      <c r="ET92" s="43"/>
      <c r="EU92" s="25"/>
      <c r="EV92" s="44"/>
      <c r="EW92" s="44"/>
      <c r="EX92" s="3"/>
      <c r="EY92" s="3"/>
      <c r="EZ92" s="45"/>
      <c r="FA92" s="25"/>
      <c r="FB92" s="44"/>
      <c r="FC92" s="44"/>
      <c r="FD92" s="3"/>
      <c r="FE92" s="44"/>
      <c r="FF92" s="44"/>
      <c r="FG92" s="4"/>
      <c r="FH92" s="3"/>
      <c r="FI92" s="25"/>
      <c r="FJ92" s="43"/>
      <c r="FK92" s="43"/>
      <c r="FM92" s="43"/>
      <c r="FN92" s="43"/>
      <c r="FO92" s="25"/>
      <c r="FP92" s="44"/>
      <c r="FQ92" s="44"/>
      <c r="FR92" s="3"/>
      <c r="FS92" s="3"/>
      <c r="FT92" s="45"/>
      <c r="FU92" s="25"/>
      <c r="FV92" s="44"/>
      <c r="FW92" s="44"/>
      <c r="FX92" s="3"/>
      <c r="FY92" s="44"/>
      <c r="FZ92" s="44"/>
      <c r="GA92" s="15"/>
      <c r="GI92" s="52"/>
      <c r="GN92" s="53"/>
      <c r="GU92" s="15"/>
      <c r="HC92" s="52"/>
      <c r="HH92" s="53"/>
      <c r="HO92" s="15"/>
      <c r="HW92" s="52"/>
      <c r="IB92" s="53"/>
      <c r="II92" s="15"/>
      <c r="IQ92" s="52"/>
      <c r="IV92" s="53"/>
    </row>
    <row r="93" spans="1:256" ht="13.5" customHeight="1">
      <c r="A93" s="42"/>
      <c r="C93" s="4"/>
      <c r="D93" s="3"/>
      <c r="E93" s="25"/>
      <c r="F93" s="43"/>
      <c r="G93" s="44"/>
      <c r="I93" s="43"/>
      <c r="J93" s="44"/>
      <c r="K93" s="25"/>
      <c r="L93" s="44"/>
      <c r="M93" s="44"/>
      <c r="N93" s="3"/>
      <c r="O93" s="3"/>
      <c r="P93" s="45"/>
      <c r="Q93" s="25"/>
      <c r="R93" s="44"/>
      <c r="S93" s="44"/>
      <c r="T93" s="3"/>
      <c r="U93" s="44"/>
      <c r="V93" s="44"/>
      <c r="W93" s="4"/>
      <c r="X93" s="3"/>
      <c r="Y93" s="25"/>
      <c r="Z93" s="43"/>
      <c r="AA93" s="43"/>
      <c r="AC93" s="43"/>
      <c r="AD93" s="43"/>
      <c r="AE93" s="25"/>
      <c r="AF93" s="44"/>
      <c r="AG93" s="44"/>
      <c r="AH93" s="3"/>
      <c r="AI93" s="3"/>
      <c r="AJ93" s="45"/>
      <c r="AK93" s="25"/>
      <c r="AL93" s="3"/>
      <c r="AM93" s="44"/>
      <c r="AN93" s="3"/>
      <c r="AO93" s="44"/>
      <c r="AP93" s="44"/>
      <c r="AQ93" s="4"/>
      <c r="AR93" s="3"/>
      <c r="AS93" s="25"/>
      <c r="AT93" s="43"/>
      <c r="AU93" s="43"/>
      <c r="AW93" s="43"/>
      <c r="AX93" s="43"/>
      <c r="AY93" s="25"/>
      <c r="AZ93" s="44"/>
      <c r="BA93" s="44"/>
      <c r="BB93" s="3"/>
      <c r="BC93" s="3"/>
      <c r="BD93" s="45"/>
      <c r="BE93" s="25"/>
      <c r="BF93" s="44"/>
      <c r="BG93" s="44"/>
      <c r="BH93" s="3"/>
      <c r="BI93" s="44"/>
      <c r="BJ93" s="44"/>
      <c r="BK93" s="4"/>
      <c r="BL93" s="3"/>
      <c r="BM93" s="25"/>
      <c r="BN93" s="43"/>
      <c r="BO93" s="43"/>
      <c r="BQ93" s="43"/>
      <c r="BR93" s="43"/>
      <c r="BS93" s="25"/>
      <c r="BT93" s="44"/>
      <c r="BU93" s="44"/>
      <c r="BV93" s="3"/>
      <c r="BW93" s="3"/>
      <c r="BX93" s="45"/>
      <c r="BY93" s="25"/>
      <c r="BZ93" s="44"/>
      <c r="CA93" s="44"/>
      <c r="CB93" s="3"/>
      <c r="CC93" s="44"/>
      <c r="CD93" s="44"/>
      <c r="CE93" s="25"/>
      <c r="CF93" s="3"/>
      <c r="CG93" s="25"/>
      <c r="CH93" s="43"/>
      <c r="CI93" s="43"/>
      <c r="CK93" s="43"/>
      <c r="CL93" s="43"/>
      <c r="CM93" s="25"/>
      <c r="CN93" s="44"/>
      <c r="CO93" s="44"/>
      <c r="CP93" s="3"/>
      <c r="CQ93" s="3"/>
      <c r="CR93" s="45"/>
      <c r="CS93" s="25"/>
      <c r="CT93" s="44"/>
      <c r="CU93" s="44"/>
      <c r="CV93" s="3"/>
      <c r="CW93" s="44"/>
      <c r="CX93" s="44"/>
      <c r="CY93" s="4"/>
      <c r="CZ93" s="3"/>
      <c r="DA93" s="25"/>
      <c r="DB93" s="43"/>
      <c r="DC93" s="43"/>
      <c r="DE93" s="43"/>
      <c r="DF93" s="43"/>
      <c r="DG93" s="25"/>
      <c r="DH93" s="44"/>
      <c r="DI93" s="44"/>
      <c r="DJ93" s="3"/>
      <c r="DK93" s="3"/>
      <c r="DL93" s="45"/>
      <c r="DM93" s="25"/>
      <c r="DN93" s="44"/>
      <c r="DO93" s="44"/>
      <c r="DP93" s="3"/>
      <c r="DQ93" s="44"/>
      <c r="DR93" s="44"/>
      <c r="DS93" s="4"/>
      <c r="DT93" s="3"/>
      <c r="DU93" s="25"/>
      <c r="DV93" s="43"/>
      <c r="DW93" s="43"/>
      <c r="DY93" s="43"/>
      <c r="DZ93" s="43"/>
      <c r="EA93" s="25"/>
      <c r="EB93" s="3"/>
      <c r="EC93" s="46"/>
      <c r="ED93" s="3"/>
      <c r="EE93" s="3"/>
      <c r="EF93" s="45"/>
      <c r="EG93" s="25"/>
      <c r="EH93" s="44"/>
      <c r="EI93" s="44"/>
      <c r="EJ93" s="3"/>
      <c r="EK93" s="44"/>
      <c r="EL93" s="44"/>
      <c r="EM93" s="4"/>
      <c r="EN93" s="3"/>
      <c r="EO93" s="25"/>
      <c r="EP93" s="43"/>
      <c r="EQ93" s="43"/>
      <c r="ES93" s="43"/>
      <c r="ET93" s="43"/>
      <c r="EU93" s="25"/>
      <c r="EV93" s="44"/>
      <c r="EW93" s="44"/>
      <c r="EX93" s="3"/>
      <c r="EY93" s="3"/>
      <c r="EZ93" s="45"/>
      <c r="FA93" s="25"/>
      <c r="FB93" s="44"/>
      <c r="FC93" s="44"/>
      <c r="FD93" s="3"/>
      <c r="FE93" s="44"/>
      <c r="FF93" s="44"/>
      <c r="FG93" s="4"/>
      <c r="FH93" s="3"/>
      <c r="FI93" s="25"/>
      <c r="FJ93" s="43"/>
      <c r="FK93" s="43"/>
      <c r="FM93" s="43"/>
      <c r="FN93" s="43"/>
      <c r="FO93" s="25"/>
      <c r="FP93" s="44"/>
      <c r="FQ93" s="44"/>
      <c r="FR93" s="3"/>
      <c r="FS93" s="3"/>
      <c r="FT93" s="45"/>
      <c r="FU93" s="25"/>
      <c r="FV93" s="44"/>
      <c r="FW93" s="44"/>
      <c r="FX93" s="3"/>
      <c r="FY93" s="44"/>
      <c r="FZ93" s="44"/>
      <c r="GA93" s="15"/>
      <c r="GI93" s="52"/>
      <c r="GN93" s="53"/>
      <c r="GU93" s="15"/>
      <c r="HC93" s="52"/>
      <c r="HH93" s="53"/>
      <c r="HO93" s="15"/>
      <c r="HW93" s="52"/>
      <c r="IB93" s="53"/>
      <c r="II93" s="15"/>
      <c r="IQ93" s="52"/>
      <c r="IV93" s="53"/>
    </row>
    <row r="94" spans="1:256" ht="13.5" customHeight="1">
      <c r="A94" s="42"/>
      <c r="C94" s="4"/>
      <c r="D94" s="3"/>
      <c r="E94" s="25"/>
      <c r="F94" s="43"/>
      <c r="G94" s="44"/>
      <c r="I94" s="43"/>
      <c r="J94" s="44"/>
      <c r="K94" s="25"/>
      <c r="L94" s="44"/>
      <c r="M94" s="44"/>
      <c r="N94" s="3"/>
      <c r="O94" s="3"/>
      <c r="P94" s="45"/>
      <c r="Q94" s="25"/>
      <c r="R94" s="44"/>
      <c r="S94" s="44"/>
      <c r="T94" s="3"/>
      <c r="U94" s="44"/>
      <c r="V94" s="44"/>
      <c r="W94" s="4"/>
      <c r="X94" s="3"/>
      <c r="Y94" s="25"/>
      <c r="Z94" s="43"/>
      <c r="AA94" s="43"/>
      <c r="AC94" s="43"/>
      <c r="AD94" s="43"/>
      <c r="AE94" s="25"/>
      <c r="AF94" s="44"/>
      <c r="AG94" s="44"/>
      <c r="AH94" s="3"/>
      <c r="AI94" s="3"/>
      <c r="AJ94" s="45"/>
      <c r="AK94" s="25"/>
      <c r="AL94" s="3"/>
      <c r="AM94" s="44"/>
      <c r="AN94" s="3"/>
      <c r="AO94" s="44"/>
      <c r="AP94" s="44"/>
      <c r="AQ94" s="4"/>
      <c r="AR94" s="3"/>
      <c r="AS94" s="25"/>
      <c r="AT94" s="43"/>
      <c r="AU94" s="43"/>
      <c r="AW94" s="43"/>
      <c r="AX94" s="43"/>
      <c r="AY94" s="25"/>
      <c r="AZ94" s="44"/>
      <c r="BA94" s="44"/>
      <c r="BB94" s="3"/>
      <c r="BC94" s="3"/>
      <c r="BD94" s="45"/>
      <c r="BE94" s="25"/>
      <c r="BF94" s="44"/>
      <c r="BG94" s="44"/>
      <c r="BH94" s="3"/>
      <c r="BI94" s="44"/>
      <c r="BJ94" s="44"/>
      <c r="BK94" s="4"/>
      <c r="BL94" s="3"/>
      <c r="BM94" s="25"/>
      <c r="BN94" s="43"/>
      <c r="BO94" s="43"/>
      <c r="BQ94" s="43"/>
      <c r="BR94" s="43"/>
      <c r="BS94" s="25"/>
      <c r="BT94" s="44"/>
      <c r="BU94" s="44"/>
      <c r="BV94" s="3"/>
      <c r="BW94" s="3"/>
      <c r="BX94" s="45"/>
      <c r="BY94" s="25"/>
      <c r="BZ94" s="44"/>
      <c r="CA94" s="44"/>
      <c r="CB94" s="3"/>
      <c r="CC94" s="44"/>
      <c r="CD94" s="44"/>
      <c r="CE94" s="25"/>
      <c r="CF94" s="3"/>
      <c r="CG94" s="25"/>
      <c r="CH94" s="43"/>
      <c r="CI94" s="43"/>
      <c r="CK94" s="43"/>
      <c r="CL94" s="43"/>
      <c r="CM94" s="25"/>
      <c r="CN94" s="44"/>
      <c r="CO94" s="44"/>
      <c r="CP94" s="3"/>
      <c r="CQ94" s="3"/>
      <c r="CR94" s="45"/>
      <c r="CS94" s="25"/>
      <c r="CT94" s="44"/>
      <c r="CU94" s="44"/>
      <c r="CV94" s="3"/>
      <c r="CW94" s="44"/>
      <c r="CX94" s="44"/>
      <c r="CY94" s="4"/>
      <c r="CZ94" s="3"/>
      <c r="DA94" s="25"/>
      <c r="DB94" s="43"/>
      <c r="DC94" s="43"/>
      <c r="DE94" s="43"/>
      <c r="DF94" s="43"/>
      <c r="DG94" s="25"/>
      <c r="DH94" s="44"/>
      <c r="DI94" s="44"/>
      <c r="DJ94" s="3"/>
      <c r="DK94" s="3"/>
      <c r="DL94" s="45"/>
      <c r="DM94" s="25"/>
      <c r="DN94" s="44"/>
      <c r="DO94" s="44"/>
      <c r="DP94" s="3"/>
      <c r="DQ94" s="44"/>
      <c r="DR94" s="44"/>
      <c r="DS94" s="4"/>
      <c r="DT94" s="3"/>
      <c r="DU94" s="25"/>
      <c r="DV94" s="43"/>
      <c r="DW94" s="43"/>
      <c r="DY94" s="43"/>
      <c r="DZ94" s="43"/>
      <c r="EA94" s="25"/>
      <c r="EB94" s="3"/>
      <c r="EC94" s="46"/>
      <c r="ED94" s="3"/>
      <c r="EE94" s="3"/>
      <c r="EF94" s="45"/>
      <c r="EG94" s="25"/>
      <c r="EH94" s="44"/>
      <c r="EI94" s="44"/>
      <c r="EJ94" s="3"/>
      <c r="EK94" s="44"/>
      <c r="EL94" s="44"/>
      <c r="EM94" s="4"/>
      <c r="EN94" s="3"/>
      <c r="EO94" s="25"/>
      <c r="EP94" s="43"/>
      <c r="EQ94" s="43"/>
      <c r="ES94" s="43"/>
      <c r="ET94" s="43"/>
      <c r="EU94" s="25"/>
      <c r="EV94" s="44"/>
      <c r="EW94" s="44"/>
      <c r="EX94" s="3"/>
      <c r="EY94" s="3"/>
      <c r="EZ94" s="45"/>
      <c r="FA94" s="25"/>
      <c r="FB94" s="44"/>
      <c r="FC94" s="44"/>
      <c r="FD94" s="3"/>
      <c r="FE94" s="44"/>
      <c r="FF94" s="44"/>
      <c r="FG94" s="4"/>
      <c r="FH94" s="3"/>
      <c r="FI94" s="25"/>
      <c r="FJ94" s="43"/>
      <c r="FK94" s="43"/>
      <c r="FM94" s="43"/>
      <c r="FN94" s="43"/>
      <c r="FO94" s="25"/>
      <c r="FP94" s="44"/>
      <c r="FQ94" s="44"/>
      <c r="FR94" s="3"/>
      <c r="FS94" s="3"/>
      <c r="FT94" s="45"/>
      <c r="FU94" s="25"/>
      <c r="FV94" s="44"/>
      <c r="FW94" s="44"/>
      <c r="FX94" s="3"/>
      <c r="FY94" s="44"/>
      <c r="FZ94" s="44"/>
      <c r="GA94" s="15"/>
      <c r="GI94" s="52"/>
      <c r="GN94" s="53"/>
      <c r="GU94" s="15"/>
      <c r="HC94" s="52"/>
      <c r="HH94" s="53"/>
      <c r="HO94" s="15"/>
      <c r="HW94" s="52"/>
      <c r="IB94" s="53"/>
      <c r="II94" s="15"/>
      <c r="IQ94" s="52"/>
      <c r="IV94" s="53"/>
    </row>
    <row r="95" spans="1:256" ht="13.5" customHeight="1">
      <c r="A95" s="42"/>
      <c r="C95" s="4"/>
      <c r="D95" s="3"/>
      <c r="E95" s="25"/>
      <c r="F95" s="43"/>
      <c r="G95" s="44"/>
      <c r="I95" s="43"/>
      <c r="J95" s="44"/>
      <c r="K95" s="25"/>
      <c r="L95" s="44"/>
      <c r="M95" s="44"/>
      <c r="N95" s="3"/>
      <c r="O95" s="3"/>
      <c r="P95" s="45"/>
      <c r="Q95" s="25"/>
      <c r="R95" s="44"/>
      <c r="S95" s="44"/>
      <c r="T95" s="3"/>
      <c r="U95" s="44"/>
      <c r="V95" s="44"/>
      <c r="W95" s="4"/>
      <c r="X95" s="3"/>
      <c r="Y95" s="25"/>
      <c r="Z95" s="43"/>
      <c r="AA95" s="43"/>
      <c r="AC95" s="43"/>
      <c r="AD95" s="43"/>
      <c r="AE95" s="25"/>
      <c r="AF95" s="44"/>
      <c r="AG95" s="44"/>
      <c r="AH95" s="3"/>
      <c r="AI95" s="3"/>
      <c r="AJ95" s="45"/>
      <c r="AK95" s="25"/>
      <c r="AL95" s="3"/>
      <c r="AM95" s="44"/>
      <c r="AN95" s="3"/>
      <c r="AO95" s="44"/>
      <c r="AP95" s="44"/>
      <c r="AQ95" s="4"/>
      <c r="AR95" s="3"/>
      <c r="AS95" s="25"/>
      <c r="AT95" s="43"/>
      <c r="AU95" s="43"/>
      <c r="AW95" s="43"/>
      <c r="AX95" s="43"/>
      <c r="AY95" s="25"/>
      <c r="AZ95" s="44"/>
      <c r="BA95" s="44"/>
      <c r="BB95" s="3"/>
      <c r="BC95" s="3"/>
      <c r="BD95" s="45"/>
      <c r="BE95" s="25"/>
      <c r="BF95" s="44"/>
      <c r="BG95" s="44"/>
      <c r="BH95" s="3"/>
      <c r="BI95" s="44"/>
      <c r="BJ95" s="44"/>
      <c r="BK95" s="4"/>
      <c r="BL95" s="3"/>
      <c r="BM95" s="25"/>
      <c r="BN95" s="43"/>
      <c r="BO95" s="43"/>
      <c r="BQ95" s="43"/>
      <c r="BR95" s="43"/>
      <c r="BS95" s="25"/>
      <c r="BT95" s="44"/>
      <c r="BU95" s="44"/>
      <c r="BV95" s="3"/>
      <c r="BW95" s="3"/>
      <c r="BX95" s="45"/>
      <c r="BY95" s="25"/>
      <c r="BZ95" s="44"/>
      <c r="CA95" s="44"/>
      <c r="CB95" s="3"/>
      <c r="CC95" s="44"/>
      <c r="CD95" s="44"/>
      <c r="CE95" s="25"/>
      <c r="CF95" s="3"/>
      <c r="CG95" s="25"/>
      <c r="CH95" s="43"/>
      <c r="CI95" s="43"/>
      <c r="CK95" s="43"/>
      <c r="CL95" s="43"/>
      <c r="CM95" s="25"/>
      <c r="CN95" s="44"/>
      <c r="CO95" s="44"/>
      <c r="CP95" s="3"/>
      <c r="CQ95" s="3"/>
      <c r="CR95" s="45"/>
      <c r="CS95" s="25"/>
      <c r="CT95" s="44"/>
      <c r="CU95" s="44"/>
      <c r="CV95" s="3"/>
      <c r="CW95" s="44"/>
      <c r="CX95" s="44"/>
      <c r="CY95" s="4"/>
      <c r="CZ95" s="3"/>
      <c r="DA95" s="25"/>
      <c r="DB95" s="43"/>
      <c r="DC95" s="43"/>
      <c r="DE95" s="43"/>
      <c r="DF95" s="43"/>
      <c r="DG95" s="25"/>
      <c r="DH95" s="44"/>
      <c r="DI95" s="44"/>
      <c r="DJ95" s="3"/>
      <c r="DK95" s="3"/>
      <c r="DL95" s="45"/>
      <c r="DM95" s="25"/>
      <c r="DN95" s="44"/>
      <c r="DO95" s="44"/>
      <c r="DP95" s="3"/>
      <c r="DQ95" s="44"/>
      <c r="DR95" s="44"/>
      <c r="DS95" s="4"/>
      <c r="DT95" s="3"/>
      <c r="DU95" s="25"/>
      <c r="DV95" s="43"/>
      <c r="DW95" s="43"/>
      <c r="DY95" s="43"/>
      <c r="DZ95" s="43"/>
      <c r="EA95" s="25"/>
      <c r="EB95" s="3"/>
      <c r="EC95" s="46"/>
      <c r="ED95" s="3"/>
      <c r="EE95" s="3"/>
      <c r="EF95" s="45"/>
      <c r="EG95" s="25"/>
      <c r="EH95" s="44"/>
      <c r="EI95" s="44"/>
      <c r="EJ95" s="3"/>
      <c r="EK95" s="44"/>
      <c r="EL95" s="44"/>
      <c r="EM95" s="4"/>
      <c r="EN95" s="3"/>
      <c r="EO95" s="25"/>
      <c r="EP95" s="43"/>
      <c r="EQ95" s="43"/>
      <c r="ES95" s="43"/>
      <c r="ET95" s="43"/>
      <c r="EU95" s="25"/>
      <c r="EV95" s="44"/>
      <c r="EW95" s="44"/>
      <c r="EX95" s="3"/>
      <c r="EY95" s="3"/>
      <c r="EZ95" s="45"/>
      <c r="FA95" s="25"/>
      <c r="FB95" s="44"/>
      <c r="FC95" s="44"/>
      <c r="FD95" s="3"/>
      <c r="FE95" s="44"/>
      <c r="FF95" s="44"/>
      <c r="FG95" s="4"/>
      <c r="FH95" s="3"/>
      <c r="FI95" s="25"/>
      <c r="FJ95" s="43"/>
      <c r="FK95" s="43"/>
      <c r="FM95" s="43"/>
      <c r="FN95" s="43"/>
      <c r="FO95" s="25"/>
      <c r="FP95" s="44"/>
      <c r="FQ95" s="44"/>
      <c r="FR95" s="3"/>
      <c r="FS95" s="3"/>
      <c r="FT95" s="45"/>
      <c r="FU95" s="25"/>
      <c r="FV95" s="44"/>
      <c r="FW95" s="44"/>
      <c r="FX95" s="3"/>
      <c r="FY95" s="44"/>
      <c r="FZ95" s="44"/>
      <c r="GA95" s="15"/>
      <c r="GI95" s="52"/>
      <c r="GN95" s="53"/>
      <c r="GU95" s="15"/>
      <c r="HC95" s="52"/>
      <c r="HH95" s="53"/>
      <c r="HO95" s="15"/>
      <c r="HW95" s="52"/>
      <c r="IB95" s="53"/>
      <c r="II95" s="15"/>
      <c r="IQ95" s="52"/>
      <c r="IV95" s="53"/>
    </row>
    <row r="96" spans="1:256" ht="13.5" customHeight="1">
      <c r="A96" s="42"/>
      <c r="C96" s="4"/>
      <c r="D96" s="3"/>
      <c r="E96" s="25"/>
      <c r="F96" s="43"/>
      <c r="G96" s="44"/>
      <c r="I96" s="43"/>
      <c r="J96" s="44"/>
      <c r="K96" s="25"/>
      <c r="L96" s="44"/>
      <c r="M96" s="44"/>
      <c r="N96" s="3"/>
      <c r="O96" s="3"/>
      <c r="P96" s="45"/>
      <c r="Q96" s="25"/>
      <c r="R96" s="44"/>
      <c r="S96" s="44"/>
      <c r="T96" s="3"/>
      <c r="U96" s="44"/>
      <c r="V96" s="44"/>
      <c r="W96" s="4"/>
      <c r="X96" s="3"/>
      <c r="Y96" s="25"/>
      <c r="Z96" s="43"/>
      <c r="AA96" s="43"/>
      <c r="AC96" s="43"/>
      <c r="AD96" s="43"/>
      <c r="AE96" s="25"/>
      <c r="AF96" s="44"/>
      <c r="AG96" s="44"/>
      <c r="AH96" s="3"/>
      <c r="AI96" s="3"/>
      <c r="AJ96" s="45"/>
      <c r="AK96" s="25"/>
      <c r="AL96" s="3"/>
      <c r="AM96" s="44"/>
      <c r="AN96" s="3"/>
      <c r="AO96" s="44"/>
      <c r="AP96" s="44"/>
      <c r="AQ96" s="4"/>
      <c r="AR96" s="3"/>
      <c r="AS96" s="25"/>
      <c r="AT96" s="43"/>
      <c r="AU96" s="43"/>
      <c r="AW96" s="43"/>
      <c r="AX96" s="43"/>
      <c r="AY96" s="25"/>
      <c r="AZ96" s="44"/>
      <c r="BA96" s="44"/>
      <c r="BB96" s="3"/>
      <c r="BC96" s="3"/>
      <c r="BD96" s="45"/>
      <c r="BE96" s="25"/>
      <c r="BF96" s="44"/>
      <c r="BG96" s="44"/>
      <c r="BH96" s="3"/>
      <c r="BI96" s="44"/>
      <c r="BJ96" s="44"/>
      <c r="BK96" s="4"/>
      <c r="BL96" s="3"/>
      <c r="BM96" s="25"/>
      <c r="BN96" s="43"/>
      <c r="BO96" s="43"/>
      <c r="BQ96" s="43"/>
      <c r="BR96" s="43"/>
      <c r="BS96" s="25"/>
      <c r="BT96" s="44"/>
      <c r="BU96" s="44"/>
      <c r="BV96" s="3"/>
      <c r="BW96" s="3"/>
      <c r="BX96" s="45"/>
      <c r="BY96" s="25"/>
      <c r="BZ96" s="44"/>
      <c r="CA96" s="44"/>
      <c r="CB96" s="3"/>
      <c r="CC96" s="44"/>
      <c r="CD96" s="44"/>
      <c r="CE96" s="25"/>
      <c r="CF96" s="3"/>
      <c r="CG96" s="25"/>
      <c r="CH96" s="43"/>
      <c r="CI96" s="43"/>
      <c r="CK96" s="43"/>
      <c r="CL96" s="43"/>
      <c r="CM96" s="25"/>
      <c r="CN96" s="44"/>
      <c r="CO96" s="44"/>
      <c r="CP96" s="3"/>
      <c r="CQ96" s="3"/>
      <c r="CR96" s="45"/>
      <c r="CS96" s="25"/>
      <c r="CT96" s="44"/>
      <c r="CU96" s="44"/>
      <c r="CV96" s="3"/>
      <c r="CW96" s="44"/>
      <c r="CX96" s="44"/>
      <c r="CY96" s="4"/>
      <c r="CZ96" s="3"/>
      <c r="DA96" s="25"/>
      <c r="DB96" s="43"/>
      <c r="DC96" s="43"/>
      <c r="DE96" s="43"/>
      <c r="DF96" s="43"/>
      <c r="DG96" s="25"/>
      <c r="DH96" s="44"/>
      <c r="DI96" s="44"/>
      <c r="DJ96" s="3"/>
      <c r="DK96" s="3"/>
      <c r="DL96" s="45"/>
      <c r="DM96" s="25"/>
      <c r="DN96" s="44"/>
      <c r="DO96" s="44"/>
      <c r="DP96" s="3"/>
      <c r="DQ96" s="44"/>
      <c r="DR96" s="44"/>
      <c r="DS96" s="4"/>
      <c r="DT96" s="3"/>
      <c r="DU96" s="25"/>
      <c r="DV96" s="43"/>
      <c r="DW96" s="43"/>
      <c r="DY96" s="43"/>
      <c r="DZ96" s="43"/>
      <c r="EA96" s="25"/>
      <c r="EB96" s="3"/>
      <c r="EC96" s="46"/>
      <c r="ED96" s="3"/>
      <c r="EE96" s="3"/>
      <c r="EF96" s="45"/>
      <c r="EG96" s="25"/>
      <c r="EH96" s="44"/>
      <c r="EI96" s="44"/>
      <c r="EJ96" s="3"/>
      <c r="EK96" s="44"/>
      <c r="EL96" s="44"/>
      <c r="EM96" s="4"/>
      <c r="EN96" s="3"/>
      <c r="EO96" s="25"/>
      <c r="EP96" s="43"/>
      <c r="EQ96" s="43"/>
      <c r="ES96" s="43"/>
      <c r="ET96" s="43"/>
      <c r="EU96" s="25"/>
      <c r="EV96" s="44"/>
      <c r="EW96" s="44"/>
      <c r="EX96" s="3"/>
      <c r="EY96" s="3"/>
      <c r="EZ96" s="45"/>
      <c r="FA96" s="25"/>
      <c r="FB96" s="44"/>
      <c r="FC96" s="44"/>
      <c r="FD96" s="3"/>
      <c r="FE96" s="44"/>
      <c r="FF96" s="44"/>
      <c r="FG96" s="4"/>
      <c r="FH96" s="3"/>
      <c r="FI96" s="25"/>
      <c r="FJ96" s="43"/>
      <c r="FK96" s="43"/>
      <c r="FM96" s="43"/>
      <c r="FN96" s="43"/>
      <c r="FO96" s="25"/>
      <c r="FP96" s="44"/>
      <c r="FQ96" s="44"/>
      <c r="FR96" s="3"/>
      <c r="FS96" s="3"/>
      <c r="FT96" s="45"/>
      <c r="FU96" s="25"/>
      <c r="FV96" s="44"/>
      <c r="FW96" s="44"/>
      <c r="FX96" s="3"/>
      <c r="FY96" s="44"/>
      <c r="FZ96" s="44"/>
      <c r="GA96" s="15"/>
      <c r="GI96" s="52"/>
      <c r="GN96" s="53"/>
      <c r="GU96" s="15"/>
      <c r="HC96" s="52"/>
      <c r="HH96" s="53"/>
      <c r="HO96" s="15"/>
      <c r="HW96" s="52"/>
      <c r="IB96" s="53"/>
      <c r="II96" s="15"/>
      <c r="IQ96" s="52"/>
      <c r="IV96" s="53"/>
    </row>
    <row r="97" spans="1:256" ht="13.5" customHeight="1">
      <c r="A97" s="42"/>
      <c r="C97" s="4"/>
      <c r="D97" s="3"/>
      <c r="E97" s="25"/>
      <c r="F97" s="43"/>
      <c r="G97" s="44"/>
      <c r="I97" s="43"/>
      <c r="J97" s="44"/>
      <c r="K97" s="25"/>
      <c r="L97" s="44"/>
      <c r="M97" s="44"/>
      <c r="N97" s="3"/>
      <c r="O97" s="3"/>
      <c r="P97" s="45"/>
      <c r="Q97" s="25"/>
      <c r="R97" s="44"/>
      <c r="S97" s="44"/>
      <c r="T97" s="3"/>
      <c r="U97" s="44"/>
      <c r="V97" s="44"/>
      <c r="W97" s="4"/>
      <c r="X97" s="3"/>
      <c r="Y97" s="25"/>
      <c r="Z97" s="43"/>
      <c r="AA97" s="43"/>
      <c r="AC97" s="43"/>
      <c r="AD97" s="43"/>
      <c r="AE97" s="25"/>
      <c r="AF97" s="44"/>
      <c r="AG97" s="44"/>
      <c r="AH97" s="3"/>
      <c r="AI97" s="3"/>
      <c r="AJ97" s="45"/>
      <c r="AK97" s="25"/>
      <c r="AL97" s="3"/>
      <c r="AM97" s="44"/>
      <c r="AN97" s="3"/>
      <c r="AO97" s="44"/>
      <c r="AP97" s="44"/>
      <c r="AQ97" s="4"/>
      <c r="AR97" s="3"/>
      <c r="AS97" s="25"/>
      <c r="AT97" s="43"/>
      <c r="AU97" s="43"/>
      <c r="AW97" s="43"/>
      <c r="AX97" s="43"/>
      <c r="AY97" s="25"/>
      <c r="AZ97" s="44"/>
      <c r="BA97" s="44"/>
      <c r="BB97" s="3"/>
      <c r="BC97" s="3"/>
      <c r="BD97" s="45"/>
      <c r="BE97" s="25"/>
      <c r="BF97" s="44"/>
      <c r="BG97" s="44"/>
      <c r="BH97" s="3"/>
      <c r="BI97" s="44"/>
      <c r="BJ97" s="44"/>
      <c r="BK97" s="4"/>
      <c r="BL97" s="3"/>
      <c r="BM97" s="25"/>
      <c r="BN97" s="43"/>
      <c r="BO97" s="43"/>
      <c r="BQ97" s="43"/>
      <c r="BR97" s="43"/>
      <c r="BS97" s="25"/>
      <c r="BT97" s="44"/>
      <c r="BU97" s="44"/>
      <c r="BV97" s="3"/>
      <c r="BW97" s="3"/>
      <c r="BX97" s="45"/>
      <c r="BY97" s="25"/>
      <c r="BZ97" s="44"/>
      <c r="CA97" s="44"/>
      <c r="CB97" s="3"/>
      <c r="CC97" s="44"/>
      <c r="CD97" s="44"/>
      <c r="CE97" s="25"/>
      <c r="CF97" s="3"/>
      <c r="CG97" s="25"/>
      <c r="CH97" s="43"/>
      <c r="CI97" s="43"/>
      <c r="CK97" s="43"/>
      <c r="CL97" s="43"/>
      <c r="CM97" s="25"/>
      <c r="CN97" s="44"/>
      <c r="CO97" s="44"/>
      <c r="CP97" s="3"/>
      <c r="CQ97" s="3"/>
      <c r="CR97" s="45"/>
      <c r="CS97" s="25"/>
      <c r="CT97" s="44"/>
      <c r="CU97" s="44"/>
      <c r="CV97" s="3"/>
      <c r="CW97" s="44"/>
      <c r="CX97" s="44"/>
      <c r="CY97" s="4"/>
      <c r="CZ97" s="3"/>
      <c r="DA97" s="25"/>
      <c r="DB97" s="43"/>
      <c r="DC97" s="43"/>
      <c r="DE97" s="43"/>
      <c r="DF97" s="43"/>
      <c r="DG97" s="25"/>
      <c r="DH97" s="44"/>
      <c r="DI97" s="44"/>
      <c r="DJ97" s="3"/>
      <c r="DK97" s="3"/>
      <c r="DL97" s="45"/>
      <c r="DM97" s="25"/>
      <c r="DN97" s="44"/>
      <c r="DO97" s="44"/>
      <c r="DP97" s="3"/>
      <c r="DQ97" s="44"/>
      <c r="DR97" s="44"/>
      <c r="DS97" s="4"/>
      <c r="DT97" s="3"/>
      <c r="DU97" s="25"/>
      <c r="DV97" s="43"/>
      <c r="DW97" s="43"/>
      <c r="DY97" s="43"/>
      <c r="DZ97" s="43"/>
      <c r="EA97" s="25"/>
      <c r="EB97" s="3"/>
      <c r="EC97" s="46"/>
      <c r="ED97" s="3"/>
      <c r="EE97" s="3"/>
      <c r="EF97" s="45"/>
      <c r="EG97" s="25"/>
      <c r="EH97" s="44"/>
      <c r="EI97" s="44"/>
      <c r="EJ97" s="3"/>
      <c r="EK97" s="44"/>
      <c r="EL97" s="44"/>
      <c r="EM97" s="4"/>
      <c r="EN97" s="3"/>
      <c r="EO97" s="25"/>
      <c r="EP97" s="43"/>
      <c r="EQ97" s="43"/>
      <c r="ES97" s="43"/>
      <c r="ET97" s="43"/>
      <c r="EU97" s="25"/>
      <c r="EV97" s="44"/>
      <c r="EW97" s="44"/>
      <c r="EX97" s="3"/>
      <c r="EY97" s="3"/>
      <c r="EZ97" s="45"/>
      <c r="FA97" s="25"/>
      <c r="FB97" s="44"/>
      <c r="FC97" s="44"/>
      <c r="FD97" s="3"/>
      <c r="FE97" s="44"/>
      <c r="FF97" s="44"/>
      <c r="FG97" s="4"/>
      <c r="FH97" s="3"/>
      <c r="FI97" s="25"/>
      <c r="FJ97" s="43"/>
      <c r="FK97" s="43"/>
      <c r="FM97" s="43"/>
      <c r="FN97" s="43"/>
      <c r="FO97" s="25"/>
      <c r="FP97" s="44"/>
      <c r="FQ97" s="44"/>
      <c r="FR97" s="3"/>
      <c r="FS97" s="3"/>
      <c r="FT97" s="45"/>
      <c r="FU97" s="25"/>
      <c r="FV97" s="44"/>
      <c r="FW97" s="44"/>
      <c r="FX97" s="3"/>
      <c r="FY97" s="44"/>
      <c r="FZ97" s="44"/>
      <c r="GA97" s="15"/>
      <c r="GI97" s="52"/>
      <c r="GN97" s="53"/>
      <c r="GU97" s="15"/>
      <c r="HC97" s="52"/>
      <c r="HH97" s="53"/>
      <c r="HO97" s="15"/>
      <c r="HW97" s="52"/>
      <c r="IB97" s="53"/>
      <c r="II97" s="15"/>
      <c r="IQ97" s="52"/>
      <c r="IV97" s="53"/>
    </row>
    <row r="98" spans="1:256" ht="13.5" customHeight="1">
      <c r="A98" s="42"/>
      <c r="C98" s="4"/>
      <c r="D98" s="3"/>
      <c r="E98" s="25"/>
      <c r="F98" s="43"/>
      <c r="G98" s="44"/>
      <c r="I98" s="43"/>
      <c r="J98" s="44"/>
      <c r="K98" s="25"/>
      <c r="L98" s="44"/>
      <c r="M98" s="44"/>
      <c r="N98" s="3"/>
      <c r="O98" s="3"/>
      <c r="P98" s="45"/>
      <c r="Q98" s="25"/>
      <c r="R98" s="44"/>
      <c r="S98" s="44"/>
      <c r="T98" s="3"/>
      <c r="U98" s="44"/>
      <c r="V98" s="44"/>
      <c r="W98" s="4"/>
      <c r="X98" s="3"/>
      <c r="Y98" s="25"/>
      <c r="Z98" s="43"/>
      <c r="AA98" s="43"/>
      <c r="AC98" s="43"/>
      <c r="AD98" s="43"/>
      <c r="AE98" s="25"/>
      <c r="AF98" s="44"/>
      <c r="AG98" s="44"/>
      <c r="AH98" s="3"/>
      <c r="AI98" s="3"/>
      <c r="AJ98" s="45"/>
      <c r="AK98" s="25"/>
      <c r="AL98" s="3"/>
      <c r="AM98" s="44"/>
      <c r="AN98" s="3"/>
      <c r="AO98" s="44"/>
      <c r="AP98" s="44"/>
      <c r="AQ98" s="4"/>
      <c r="AR98" s="3"/>
      <c r="AS98" s="25"/>
      <c r="AT98" s="43"/>
      <c r="AU98" s="43"/>
      <c r="AW98" s="43"/>
      <c r="AX98" s="43"/>
      <c r="AY98" s="25"/>
      <c r="AZ98" s="44"/>
      <c r="BA98" s="44"/>
      <c r="BB98" s="3"/>
      <c r="BC98" s="3"/>
      <c r="BD98" s="45"/>
      <c r="BE98" s="25"/>
      <c r="BF98" s="44"/>
      <c r="BG98" s="44"/>
      <c r="BH98" s="3"/>
      <c r="BI98" s="44"/>
      <c r="BJ98" s="44"/>
      <c r="BK98" s="4"/>
      <c r="BL98" s="3"/>
      <c r="BM98" s="25"/>
      <c r="BN98" s="43"/>
      <c r="BO98" s="43"/>
      <c r="BQ98" s="43"/>
      <c r="BR98" s="43"/>
      <c r="BS98" s="25"/>
      <c r="BT98" s="44"/>
      <c r="BU98" s="44"/>
      <c r="BV98" s="3"/>
      <c r="BW98" s="3"/>
      <c r="BX98" s="45"/>
      <c r="BY98" s="25"/>
      <c r="BZ98" s="44"/>
      <c r="CA98" s="44"/>
      <c r="CB98" s="3"/>
      <c r="CC98" s="44"/>
      <c r="CD98" s="44"/>
      <c r="CE98" s="25"/>
      <c r="CF98" s="3"/>
      <c r="CG98" s="25"/>
      <c r="CH98" s="43"/>
      <c r="CI98" s="43"/>
      <c r="CK98" s="43"/>
      <c r="CL98" s="43"/>
      <c r="CM98" s="25"/>
      <c r="CN98" s="44"/>
      <c r="CO98" s="44"/>
      <c r="CP98" s="3"/>
      <c r="CQ98" s="3"/>
      <c r="CR98" s="45"/>
      <c r="CS98" s="25"/>
      <c r="CT98" s="44"/>
      <c r="CU98" s="44"/>
      <c r="CV98" s="3"/>
      <c r="CW98" s="44"/>
      <c r="CX98" s="44"/>
      <c r="CY98" s="4"/>
      <c r="CZ98" s="3"/>
      <c r="DA98" s="25"/>
      <c r="DB98" s="43"/>
      <c r="DC98" s="43"/>
      <c r="DE98" s="43"/>
      <c r="DF98" s="43"/>
      <c r="DG98" s="25"/>
      <c r="DH98" s="44"/>
      <c r="DI98" s="44"/>
      <c r="DJ98" s="3"/>
      <c r="DK98" s="3"/>
      <c r="DL98" s="45"/>
      <c r="DM98" s="25"/>
      <c r="DN98" s="44"/>
      <c r="DO98" s="44"/>
      <c r="DP98" s="3"/>
      <c r="DQ98" s="44"/>
      <c r="DR98" s="44"/>
      <c r="DS98" s="4"/>
      <c r="DT98" s="3"/>
      <c r="DU98" s="25"/>
      <c r="DV98" s="43"/>
      <c r="DW98" s="43"/>
      <c r="DY98" s="43"/>
      <c r="DZ98" s="43"/>
      <c r="EA98" s="25"/>
      <c r="EB98" s="3"/>
      <c r="EC98" s="46"/>
      <c r="ED98" s="3"/>
      <c r="EE98" s="3"/>
      <c r="EF98" s="45"/>
      <c r="EG98" s="25"/>
      <c r="EH98" s="44"/>
      <c r="EI98" s="44"/>
      <c r="EJ98" s="3"/>
      <c r="EK98" s="44"/>
      <c r="EL98" s="44"/>
      <c r="EM98" s="4"/>
      <c r="EN98" s="3"/>
      <c r="EO98" s="25"/>
      <c r="EP98" s="43"/>
      <c r="EQ98" s="43"/>
      <c r="ES98" s="43"/>
      <c r="ET98" s="43"/>
      <c r="EU98" s="25"/>
      <c r="EV98" s="44"/>
      <c r="EW98" s="44"/>
      <c r="EX98" s="3"/>
      <c r="EY98" s="3"/>
      <c r="EZ98" s="45"/>
      <c r="FA98" s="25"/>
      <c r="FB98" s="44"/>
      <c r="FC98" s="44"/>
      <c r="FD98" s="3"/>
      <c r="FE98" s="44"/>
      <c r="FF98" s="44"/>
      <c r="FG98" s="4"/>
      <c r="FH98" s="3"/>
      <c r="FI98" s="25"/>
      <c r="FJ98" s="43"/>
      <c r="FK98" s="43"/>
      <c r="FM98" s="43"/>
      <c r="FN98" s="43"/>
      <c r="FO98" s="25"/>
      <c r="FP98" s="44"/>
      <c r="FQ98" s="44"/>
      <c r="FR98" s="3"/>
      <c r="FS98" s="3"/>
      <c r="FT98" s="45"/>
      <c r="FU98" s="25"/>
      <c r="FV98" s="44"/>
      <c r="FW98" s="44"/>
      <c r="FX98" s="3"/>
      <c r="FY98" s="44"/>
      <c r="FZ98" s="44"/>
      <c r="GA98" s="15"/>
      <c r="GI98" s="52"/>
      <c r="GN98" s="53"/>
      <c r="GU98" s="15"/>
      <c r="HC98" s="52"/>
      <c r="HH98" s="53"/>
      <c r="HO98" s="15"/>
      <c r="HW98" s="52"/>
      <c r="IB98" s="53"/>
      <c r="II98" s="15"/>
      <c r="IQ98" s="52"/>
      <c r="IV98" s="53"/>
    </row>
    <row r="99" spans="1:256" ht="13.5" customHeight="1">
      <c r="A99" s="42"/>
      <c r="C99" s="4"/>
      <c r="D99" s="3"/>
      <c r="E99" s="25"/>
      <c r="F99" s="43"/>
      <c r="G99" s="44"/>
      <c r="I99" s="43"/>
      <c r="J99" s="44"/>
      <c r="K99" s="25"/>
      <c r="L99" s="44"/>
      <c r="M99" s="44"/>
      <c r="N99" s="3"/>
      <c r="O99" s="3"/>
      <c r="P99" s="45"/>
      <c r="Q99" s="25"/>
      <c r="R99" s="44"/>
      <c r="S99" s="44"/>
      <c r="T99" s="3"/>
      <c r="U99" s="44"/>
      <c r="V99" s="44"/>
      <c r="W99" s="4"/>
      <c r="X99" s="3"/>
      <c r="Y99" s="25"/>
      <c r="Z99" s="43"/>
      <c r="AA99" s="43"/>
      <c r="AC99" s="43"/>
      <c r="AD99" s="43"/>
      <c r="AE99" s="25"/>
      <c r="AF99" s="44"/>
      <c r="AG99" s="44"/>
      <c r="AH99" s="3"/>
      <c r="AI99" s="3"/>
      <c r="AJ99" s="45"/>
      <c r="AK99" s="25"/>
      <c r="AL99" s="3"/>
      <c r="AM99" s="44"/>
      <c r="AN99" s="3"/>
      <c r="AO99" s="44"/>
      <c r="AP99" s="44"/>
      <c r="AQ99" s="4"/>
      <c r="AR99" s="3"/>
      <c r="AS99" s="25"/>
      <c r="AT99" s="43"/>
      <c r="AU99" s="43"/>
      <c r="AW99" s="43"/>
      <c r="AX99" s="43"/>
      <c r="AY99" s="25"/>
      <c r="AZ99" s="44"/>
      <c r="BA99" s="44"/>
      <c r="BB99" s="3"/>
      <c r="BC99" s="3"/>
      <c r="BD99" s="45"/>
      <c r="BE99" s="25"/>
      <c r="BF99" s="44"/>
      <c r="BG99" s="44"/>
      <c r="BH99" s="3"/>
      <c r="BI99" s="44"/>
      <c r="BJ99" s="44"/>
      <c r="BK99" s="4"/>
      <c r="BL99" s="3"/>
      <c r="BM99" s="25"/>
      <c r="BN99" s="43"/>
      <c r="BO99" s="43"/>
      <c r="BQ99" s="43"/>
      <c r="BR99" s="43"/>
      <c r="BS99" s="25"/>
      <c r="BT99" s="44"/>
      <c r="BU99" s="44"/>
      <c r="BV99" s="3"/>
      <c r="BW99" s="3"/>
      <c r="BX99" s="45"/>
      <c r="BY99" s="25"/>
      <c r="BZ99" s="44"/>
      <c r="CA99" s="44"/>
      <c r="CB99" s="3"/>
      <c r="CC99" s="44"/>
      <c r="CD99" s="44"/>
      <c r="CE99" s="25"/>
      <c r="CF99" s="3"/>
      <c r="CG99" s="25"/>
      <c r="CH99" s="43"/>
      <c r="CI99" s="43"/>
      <c r="CK99" s="43"/>
      <c r="CL99" s="43"/>
      <c r="CM99" s="25"/>
      <c r="CN99" s="44"/>
      <c r="CO99" s="44"/>
      <c r="CP99" s="3"/>
      <c r="CQ99" s="3"/>
      <c r="CR99" s="45"/>
      <c r="CS99" s="25"/>
      <c r="CT99" s="44"/>
      <c r="CU99" s="44"/>
      <c r="CV99" s="3"/>
      <c r="CW99" s="44"/>
      <c r="CX99" s="44"/>
      <c r="CY99" s="4"/>
      <c r="CZ99" s="3"/>
      <c r="DA99" s="25"/>
      <c r="DB99" s="43"/>
      <c r="DC99" s="43"/>
      <c r="DE99" s="43"/>
      <c r="DF99" s="43"/>
      <c r="DG99" s="25"/>
      <c r="DH99" s="44"/>
      <c r="DI99" s="44"/>
      <c r="DJ99" s="3"/>
      <c r="DK99" s="3"/>
      <c r="DL99" s="45"/>
      <c r="DM99" s="25"/>
      <c r="DN99" s="44"/>
      <c r="DO99" s="44"/>
      <c r="DP99" s="3"/>
      <c r="DQ99" s="44"/>
      <c r="DR99" s="44"/>
      <c r="DS99" s="4"/>
      <c r="DT99" s="3"/>
      <c r="DU99" s="25"/>
      <c r="DV99" s="43"/>
      <c r="DW99" s="43"/>
      <c r="DY99" s="43"/>
      <c r="DZ99" s="43"/>
      <c r="EA99" s="25"/>
      <c r="EB99" s="3"/>
      <c r="EC99" s="46"/>
      <c r="ED99" s="3"/>
      <c r="EE99" s="3"/>
      <c r="EF99" s="45"/>
      <c r="EG99" s="25"/>
      <c r="EH99" s="44"/>
      <c r="EI99" s="44"/>
      <c r="EJ99" s="3"/>
      <c r="EK99" s="44"/>
      <c r="EL99" s="44"/>
      <c r="EM99" s="4"/>
      <c r="EN99" s="3"/>
      <c r="EO99" s="25"/>
      <c r="EP99" s="43"/>
      <c r="EQ99" s="43"/>
      <c r="ES99" s="43"/>
      <c r="ET99" s="43"/>
      <c r="EU99" s="25"/>
      <c r="EV99" s="44"/>
      <c r="EW99" s="44"/>
      <c r="EX99" s="3"/>
      <c r="EY99" s="3"/>
      <c r="EZ99" s="45"/>
      <c r="FA99" s="25"/>
      <c r="FB99" s="44"/>
      <c r="FC99" s="44"/>
      <c r="FD99" s="3"/>
      <c r="FE99" s="44"/>
      <c r="FF99" s="44"/>
      <c r="FG99" s="4"/>
      <c r="FH99" s="3"/>
      <c r="FI99" s="25"/>
      <c r="FJ99" s="43"/>
      <c r="FK99" s="43"/>
      <c r="FM99" s="43"/>
      <c r="FN99" s="43"/>
      <c r="FO99" s="25"/>
      <c r="FP99" s="44"/>
      <c r="FQ99" s="44"/>
      <c r="FR99" s="3"/>
      <c r="FS99" s="3"/>
      <c r="FT99" s="45"/>
      <c r="FU99" s="25"/>
      <c r="FV99" s="44"/>
      <c r="FW99" s="44"/>
      <c r="FX99" s="3"/>
      <c r="FY99" s="44"/>
      <c r="FZ99" s="44"/>
      <c r="GA99" s="15"/>
      <c r="GI99" s="52"/>
      <c r="GN99" s="53"/>
      <c r="GU99" s="15"/>
      <c r="HC99" s="52"/>
      <c r="HH99" s="53"/>
      <c r="HO99" s="15"/>
      <c r="HW99" s="52"/>
      <c r="IB99" s="53"/>
      <c r="II99" s="15"/>
      <c r="IQ99" s="52"/>
      <c r="IV99" s="53"/>
    </row>
    <row r="100" spans="1:256" ht="13.5" customHeight="1">
      <c r="A100" s="42"/>
      <c r="C100" s="4"/>
      <c r="D100" s="3"/>
      <c r="E100" s="25"/>
      <c r="F100" s="43"/>
      <c r="G100" s="44"/>
      <c r="I100" s="43"/>
      <c r="J100" s="44"/>
      <c r="K100" s="25"/>
      <c r="L100" s="44"/>
      <c r="M100" s="44"/>
      <c r="N100" s="3"/>
      <c r="O100" s="3"/>
      <c r="P100" s="45"/>
      <c r="Q100" s="25"/>
      <c r="R100" s="44"/>
      <c r="S100" s="44"/>
      <c r="T100" s="3"/>
      <c r="U100" s="44"/>
      <c r="V100" s="44"/>
      <c r="W100" s="4"/>
      <c r="X100" s="3"/>
      <c r="Y100" s="25"/>
      <c r="Z100" s="43"/>
      <c r="AA100" s="43"/>
      <c r="AC100" s="43"/>
      <c r="AD100" s="43"/>
      <c r="AE100" s="25"/>
      <c r="AF100" s="44"/>
      <c r="AG100" s="44"/>
      <c r="AH100" s="3"/>
      <c r="AI100" s="3"/>
      <c r="AJ100" s="45"/>
      <c r="AK100" s="25"/>
      <c r="AL100" s="3"/>
      <c r="AM100" s="44"/>
      <c r="AN100" s="3"/>
      <c r="AO100" s="44"/>
      <c r="AP100" s="44"/>
      <c r="AQ100" s="4"/>
      <c r="AR100" s="3"/>
      <c r="AS100" s="25"/>
      <c r="AT100" s="43"/>
      <c r="AU100" s="43"/>
      <c r="AW100" s="43"/>
      <c r="AX100" s="43"/>
      <c r="AY100" s="25"/>
      <c r="AZ100" s="44"/>
      <c r="BA100" s="44"/>
      <c r="BB100" s="3"/>
      <c r="BC100" s="3"/>
      <c r="BD100" s="45"/>
      <c r="BE100" s="25"/>
      <c r="BF100" s="44"/>
      <c r="BG100" s="44"/>
      <c r="BH100" s="3"/>
      <c r="BI100" s="44"/>
      <c r="BJ100" s="44"/>
      <c r="BK100" s="4"/>
      <c r="BL100" s="3"/>
      <c r="BM100" s="25"/>
      <c r="BN100" s="43"/>
      <c r="BO100" s="43"/>
      <c r="BQ100" s="43"/>
      <c r="BR100" s="43"/>
      <c r="BS100" s="25"/>
      <c r="BT100" s="44"/>
      <c r="BU100" s="44"/>
      <c r="BV100" s="3"/>
      <c r="BW100" s="3"/>
      <c r="BX100" s="45"/>
      <c r="BY100" s="25"/>
      <c r="BZ100" s="44"/>
      <c r="CA100" s="44"/>
      <c r="CB100" s="3"/>
      <c r="CC100" s="44"/>
      <c r="CD100" s="44"/>
      <c r="CE100" s="25"/>
      <c r="CF100" s="3"/>
      <c r="CG100" s="25"/>
      <c r="CH100" s="43"/>
      <c r="CI100" s="43"/>
      <c r="CK100" s="43"/>
      <c r="CL100" s="43"/>
      <c r="CM100" s="25"/>
      <c r="CN100" s="44"/>
      <c r="CO100" s="44"/>
      <c r="CP100" s="3"/>
      <c r="CQ100" s="3"/>
      <c r="CR100" s="45"/>
      <c r="CS100" s="25"/>
      <c r="CT100" s="44"/>
      <c r="CU100" s="44"/>
      <c r="CV100" s="3"/>
      <c r="CW100" s="44"/>
      <c r="CX100" s="44"/>
      <c r="CY100" s="4"/>
      <c r="CZ100" s="3"/>
      <c r="DA100" s="25"/>
      <c r="DB100" s="43"/>
      <c r="DC100" s="43"/>
      <c r="DE100" s="43"/>
      <c r="DF100" s="43"/>
      <c r="DG100" s="25"/>
      <c r="DH100" s="44"/>
      <c r="DI100" s="44"/>
      <c r="DJ100" s="3"/>
      <c r="DK100" s="3"/>
      <c r="DL100" s="45"/>
      <c r="DM100" s="25"/>
      <c r="DN100" s="44"/>
      <c r="DO100" s="44"/>
      <c r="DP100" s="3"/>
      <c r="DQ100" s="44"/>
      <c r="DR100" s="44"/>
      <c r="DS100" s="4"/>
      <c r="DT100" s="3"/>
      <c r="DU100" s="25"/>
      <c r="DV100" s="43"/>
      <c r="DW100" s="43"/>
      <c r="DY100" s="43"/>
      <c r="DZ100" s="43"/>
      <c r="EA100" s="25"/>
      <c r="EB100" s="3"/>
      <c r="EC100" s="46"/>
      <c r="ED100" s="3"/>
      <c r="EE100" s="3"/>
      <c r="EF100" s="45"/>
      <c r="EG100" s="25"/>
      <c r="EH100" s="44"/>
      <c r="EI100" s="44"/>
      <c r="EJ100" s="3"/>
      <c r="EK100" s="44"/>
      <c r="EL100" s="44"/>
      <c r="EM100" s="4"/>
      <c r="EN100" s="3"/>
      <c r="EO100" s="25"/>
      <c r="EP100" s="43"/>
      <c r="EQ100" s="43"/>
      <c r="ES100" s="43"/>
      <c r="ET100" s="43"/>
      <c r="EU100" s="25"/>
      <c r="EV100" s="44"/>
      <c r="EW100" s="44"/>
      <c r="EX100" s="3"/>
      <c r="EY100" s="3"/>
      <c r="EZ100" s="45"/>
      <c r="FA100" s="25"/>
      <c r="FB100" s="44"/>
      <c r="FC100" s="44"/>
      <c r="FD100" s="3"/>
      <c r="FE100" s="44"/>
      <c r="FF100" s="44"/>
      <c r="FG100" s="4"/>
      <c r="FH100" s="3"/>
      <c r="FI100" s="25"/>
      <c r="FJ100" s="43"/>
      <c r="FK100" s="43"/>
      <c r="FM100" s="43"/>
      <c r="FN100" s="43"/>
      <c r="FO100" s="25"/>
      <c r="FP100" s="44"/>
      <c r="FQ100" s="44"/>
      <c r="FR100" s="3"/>
      <c r="FS100" s="3"/>
      <c r="FT100" s="45"/>
      <c r="FU100" s="25"/>
      <c r="FV100" s="44"/>
      <c r="FW100" s="44"/>
      <c r="FX100" s="3"/>
      <c r="FY100" s="44"/>
      <c r="FZ100" s="44"/>
      <c r="GA100" s="15"/>
      <c r="GI100" s="52"/>
      <c r="GN100" s="53"/>
      <c r="GU100" s="15"/>
      <c r="HC100" s="52"/>
      <c r="HH100" s="53"/>
      <c r="HO100" s="15"/>
      <c r="HW100" s="52"/>
      <c r="IB100" s="53"/>
      <c r="II100" s="15"/>
      <c r="IQ100" s="52"/>
      <c r="IV100" s="53"/>
    </row>
    <row r="101" spans="1:256" ht="13.5" customHeight="1">
      <c r="S101" s="43"/>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info_parties!$A$1:$A$97</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BED2BE"/>
  </sheetPr>
  <dimension ref="A1:BY102"/>
  <sheetViews>
    <sheetView zoomScaleNormal="100" workbookViewId="0">
      <pane xSplit="2" ySplit="10" topLeftCell="C91" activePane="bottomRight" state="frozen"/>
      <selection activeCell="I23" sqref="I23:I24"/>
      <selection pane="topRight" activeCell="I23" sqref="I23:I24"/>
      <selection pane="bottomLeft" activeCell="I23" sqref="I23:I24"/>
      <selection pane="bottomRight" sqref="A1:XFD1048576"/>
    </sheetView>
  </sheetViews>
  <sheetFormatPr defaultColWidth="9.140625" defaultRowHeight="13.5" customHeight="1"/>
  <cols>
    <col min="1" max="1" width="9.140625" style="2"/>
    <col min="2" max="2" width="27.5703125" style="2" customWidth="1"/>
    <col min="3" max="4" width="10.42578125" style="2" customWidth="1"/>
    <col min="5" max="5" width="9.140625" style="2"/>
    <col min="6" max="6" width="9.140625" style="70" customWidth="1"/>
    <col min="7" max="8" width="9.140625" style="2" customWidth="1"/>
    <col min="9" max="9" width="9.140625" style="2"/>
    <col min="10" max="11" width="12" style="2" customWidth="1"/>
    <col min="12" max="16384" width="9.140625" style="2"/>
  </cols>
  <sheetData>
    <row r="1" spans="1:77" ht="13.5" customHeight="1">
      <c r="A1" s="14" t="s">
        <v>5</v>
      </c>
      <c r="B1" s="16"/>
      <c r="C1" s="59">
        <v>33566</v>
      </c>
      <c r="D1" s="60"/>
      <c r="E1" s="60"/>
      <c r="F1" s="61">
        <v>34840</v>
      </c>
      <c r="G1" s="60"/>
      <c r="H1" s="62"/>
      <c r="I1" s="59">
        <v>39243</v>
      </c>
      <c r="J1" s="60"/>
      <c r="K1" s="60"/>
      <c r="L1" s="61"/>
      <c r="M1" s="60"/>
      <c r="N1" s="62"/>
      <c r="O1" s="61"/>
      <c r="P1" s="60"/>
      <c r="Q1" s="62"/>
      <c r="R1" s="9"/>
      <c r="S1" s="60"/>
      <c r="T1" s="62"/>
      <c r="U1" s="61"/>
      <c r="V1" s="60"/>
      <c r="W1" s="62"/>
      <c r="X1" s="61"/>
      <c r="Y1" s="60"/>
      <c r="Z1" s="62"/>
      <c r="AA1" s="61"/>
      <c r="AB1" s="60"/>
      <c r="AC1" s="62"/>
      <c r="AD1" s="61"/>
      <c r="AE1" s="60"/>
      <c r="AF1" s="62"/>
      <c r="AG1" s="61"/>
      <c r="AH1" s="60"/>
      <c r="AI1" s="62"/>
      <c r="AJ1" s="61"/>
      <c r="AK1" s="60"/>
      <c r="AL1" s="62"/>
      <c r="AM1" s="61"/>
      <c r="AN1" s="60"/>
      <c r="AO1" s="62"/>
      <c r="AP1" s="61"/>
      <c r="AQ1" s="60"/>
      <c r="AR1" s="62"/>
      <c r="AS1" s="61"/>
      <c r="AT1" s="60"/>
      <c r="AU1" s="62"/>
      <c r="AV1" s="61"/>
      <c r="AW1" s="60"/>
      <c r="AX1" s="62"/>
      <c r="AY1" s="61"/>
      <c r="AZ1" s="60"/>
      <c r="BA1" s="62"/>
      <c r="BB1" s="61"/>
      <c r="BC1" s="60"/>
      <c r="BD1" s="62"/>
      <c r="BE1" s="61"/>
      <c r="BF1" s="60"/>
      <c r="BG1" s="62"/>
      <c r="BH1" s="61"/>
      <c r="BI1" s="60"/>
      <c r="BJ1" s="62"/>
      <c r="BK1" s="61"/>
      <c r="BL1" s="60"/>
      <c r="BM1" s="62"/>
      <c r="BN1" s="61"/>
      <c r="BO1" s="60"/>
      <c r="BP1" s="62"/>
      <c r="BQ1" s="61"/>
      <c r="BR1" s="60"/>
      <c r="BS1" s="62"/>
      <c r="BT1" s="61"/>
      <c r="BU1" s="60"/>
      <c r="BV1" s="62"/>
      <c r="BW1" s="61"/>
      <c r="BX1" s="60"/>
      <c r="BY1" s="62"/>
    </row>
    <row r="2" spans="1:77" ht="3.75" customHeight="1">
      <c r="A2" s="14"/>
      <c r="B2" s="16"/>
      <c r="C2" s="63"/>
      <c r="D2" s="60"/>
      <c r="E2" s="60"/>
      <c r="F2" s="63"/>
      <c r="G2" s="60"/>
      <c r="H2" s="62"/>
      <c r="I2" s="64"/>
      <c r="J2" s="60"/>
      <c r="K2" s="60"/>
      <c r="L2" s="63"/>
      <c r="M2" s="60"/>
      <c r="N2" s="62"/>
      <c r="O2" s="63"/>
      <c r="P2" s="60"/>
      <c r="Q2" s="62"/>
      <c r="R2" s="63"/>
      <c r="S2" s="60"/>
      <c r="T2" s="62"/>
      <c r="U2" s="63"/>
      <c r="V2" s="60"/>
      <c r="W2" s="62"/>
      <c r="X2" s="63"/>
      <c r="Y2" s="60"/>
      <c r="Z2" s="62"/>
      <c r="AA2" s="63"/>
      <c r="AB2" s="60"/>
      <c r="AC2" s="62"/>
      <c r="AD2" s="63"/>
      <c r="AE2" s="60"/>
      <c r="AF2" s="62"/>
      <c r="AG2" s="63"/>
      <c r="AH2" s="60"/>
      <c r="AI2" s="62"/>
      <c r="AJ2" s="63"/>
      <c r="AK2" s="60"/>
      <c r="AL2" s="62"/>
      <c r="AM2" s="63"/>
      <c r="AN2" s="60"/>
      <c r="AO2" s="62"/>
      <c r="AP2" s="63"/>
      <c r="AQ2" s="60"/>
      <c r="AR2" s="62"/>
      <c r="AS2" s="63"/>
      <c r="AT2" s="60"/>
      <c r="AU2" s="62"/>
      <c r="AV2" s="63"/>
      <c r="AW2" s="60"/>
      <c r="AX2" s="62"/>
      <c r="AY2" s="63"/>
      <c r="AZ2" s="60"/>
      <c r="BA2" s="62"/>
      <c r="BB2" s="63"/>
      <c r="BC2" s="60"/>
      <c r="BD2" s="62"/>
      <c r="BE2" s="63"/>
      <c r="BF2" s="60"/>
      <c r="BG2" s="62"/>
      <c r="BH2" s="63"/>
      <c r="BI2" s="60"/>
      <c r="BJ2" s="62"/>
      <c r="BK2" s="63"/>
      <c r="BL2" s="60"/>
      <c r="BM2" s="62"/>
      <c r="BN2" s="63"/>
      <c r="BO2" s="60"/>
      <c r="BP2" s="62"/>
      <c r="BQ2" s="63"/>
      <c r="BR2" s="60"/>
      <c r="BS2" s="62"/>
      <c r="BT2" s="63"/>
      <c r="BU2" s="60"/>
      <c r="BV2" s="62"/>
      <c r="BW2" s="63"/>
      <c r="BX2" s="60"/>
      <c r="BY2" s="62"/>
    </row>
    <row r="3" spans="1:77" ht="3.75" customHeight="1">
      <c r="A3" s="14"/>
      <c r="B3" s="16"/>
      <c r="C3" s="63"/>
      <c r="D3" s="60"/>
      <c r="E3" s="60"/>
      <c r="F3" s="63"/>
      <c r="G3" s="60"/>
      <c r="H3" s="62"/>
      <c r="I3" s="64"/>
      <c r="J3" s="60"/>
      <c r="K3" s="60"/>
      <c r="L3" s="63"/>
      <c r="M3" s="60"/>
      <c r="N3" s="62"/>
      <c r="O3" s="63"/>
      <c r="P3" s="60"/>
      <c r="Q3" s="62"/>
      <c r="R3" s="63"/>
      <c r="S3" s="60"/>
      <c r="T3" s="62"/>
      <c r="U3" s="63"/>
      <c r="V3" s="60"/>
      <c r="W3" s="62"/>
      <c r="X3" s="63"/>
      <c r="Y3" s="60"/>
      <c r="Z3" s="62"/>
      <c r="AA3" s="63"/>
      <c r="AB3" s="60"/>
      <c r="AC3" s="62"/>
      <c r="AD3" s="63"/>
      <c r="AE3" s="60"/>
      <c r="AF3" s="62"/>
      <c r="AG3" s="63"/>
      <c r="AH3" s="60"/>
      <c r="AI3" s="62"/>
      <c r="AJ3" s="63"/>
      <c r="AK3" s="60"/>
      <c r="AL3" s="62"/>
      <c r="AM3" s="63"/>
      <c r="AN3" s="60"/>
      <c r="AO3" s="62"/>
      <c r="AP3" s="63"/>
      <c r="AQ3" s="60"/>
      <c r="AR3" s="62"/>
      <c r="AS3" s="63"/>
      <c r="AT3" s="60"/>
      <c r="AU3" s="62"/>
      <c r="AV3" s="63"/>
      <c r="AW3" s="60"/>
      <c r="AX3" s="62"/>
      <c r="AY3" s="63"/>
      <c r="AZ3" s="60"/>
      <c r="BA3" s="62"/>
      <c r="BB3" s="63"/>
      <c r="BC3" s="60"/>
      <c r="BD3" s="62"/>
      <c r="BE3" s="63"/>
      <c r="BF3" s="60"/>
      <c r="BG3" s="62"/>
      <c r="BH3" s="63"/>
      <c r="BI3" s="60"/>
      <c r="BJ3" s="62"/>
      <c r="BK3" s="63"/>
      <c r="BL3" s="60"/>
      <c r="BM3" s="62"/>
      <c r="BN3" s="63"/>
      <c r="BO3" s="60"/>
      <c r="BP3" s="62"/>
      <c r="BQ3" s="63"/>
      <c r="BR3" s="60"/>
      <c r="BS3" s="62"/>
      <c r="BT3" s="63"/>
      <c r="BU3" s="60"/>
      <c r="BV3" s="62"/>
      <c r="BW3" s="63"/>
      <c r="BX3" s="60"/>
      <c r="BY3" s="62"/>
    </row>
    <row r="4" spans="1:77" ht="3.75" customHeight="1">
      <c r="A4" s="14"/>
      <c r="B4" s="16"/>
      <c r="C4" s="63"/>
      <c r="D4" s="60"/>
      <c r="E4" s="60"/>
      <c r="F4" s="63"/>
      <c r="G4" s="60"/>
      <c r="H4" s="62"/>
      <c r="I4" s="64"/>
      <c r="J4" s="60"/>
      <c r="K4" s="60"/>
      <c r="L4" s="63"/>
      <c r="M4" s="60"/>
      <c r="N4" s="62"/>
      <c r="O4" s="63"/>
      <c r="P4" s="60"/>
      <c r="Q4" s="62"/>
      <c r="R4" s="63"/>
      <c r="S4" s="60"/>
      <c r="T4" s="62"/>
      <c r="U4" s="63"/>
      <c r="V4" s="60"/>
      <c r="W4" s="62"/>
      <c r="X4" s="63"/>
      <c r="Y4" s="60"/>
      <c r="Z4" s="62"/>
      <c r="AA4" s="63"/>
      <c r="AB4" s="60"/>
      <c r="AC4" s="62"/>
      <c r="AD4" s="63"/>
      <c r="AE4" s="60"/>
      <c r="AF4" s="62"/>
      <c r="AG4" s="63"/>
      <c r="AH4" s="60"/>
      <c r="AI4" s="62"/>
      <c r="AJ4" s="63"/>
      <c r="AK4" s="60"/>
      <c r="AL4" s="62"/>
      <c r="AM4" s="63"/>
      <c r="AN4" s="60"/>
      <c r="AO4" s="62"/>
      <c r="AP4" s="63"/>
      <c r="AQ4" s="60"/>
      <c r="AR4" s="62"/>
      <c r="AS4" s="63"/>
      <c r="AT4" s="60"/>
      <c r="AU4" s="62"/>
      <c r="AV4" s="63"/>
      <c r="AW4" s="60"/>
      <c r="AX4" s="62"/>
      <c r="AY4" s="63"/>
      <c r="AZ4" s="60"/>
      <c r="BA4" s="62"/>
      <c r="BB4" s="63"/>
      <c r="BC4" s="60"/>
      <c r="BD4" s="62"/>
      <c r="BE4" s="63"/>
      <c r="BF4" s="60"/>
      <c r="BG4" s="62"/>
      <c r="BH4" s="63"/>
      <c r="BI4" s="60"/>
      <c r="BJ4" s="62"/>
      <c r="BK4" s="63"/>
      <c r="BL4" s="60"/>
      <c r="BM4" s="62"/>
      <c r="BN4" s="63"/>
      <c r="BO4" s="60"/>
      <c r="BP4" s="62"/>
      <c r="BQ4" s="63"/>
      <c r="BR4" s="60"/>
      <c r="BS4" s="62"/>
      <c r="BT4" s="63"/>
      <c r="BU4" s="60"/>
      <c r="BV4" s="62"/>
      <c r="BW4" s="63"/>
      <c r="BX4" s="60"/>
      <c r="BY4" s="62"/>
    </row>
    <row r="5" spans="1:77" ht="3.75" customHeight="1">
      <c r="A5" s="14"/>
      <c r="B5" s="16"/>
      <c r="C5" s="63"/>
      <c r="D5" s="60"/>
      <c r="E5" s="60"/>
      <c r="F5" s="63"/>
      <c r="G5" s="60"/>
      <c r="H5" s="62"/>
      <c r="I5" s="64"/>
      <c r="J5" s="60"/>
      <c r="K5" s="60"/>
      <c r="L5" s="63"/>
      <c r="M5" s="60"/>
      <c r="N5" s="62"/>
      <c r="O5" s="63"/>
      <c r="P5" s="60"/>
      <c r="Q5" s="62"/>
      <c r="R5" s="63"/>
      <c r="S5" s="60"/>
      <c r="T5" s="62"/>
      <c r="U5" s="63"/>
      <c r="V5" s="60"/>
      <c r="W5" s="62"/>
      <c r="X5" s="63"/>
      <c r="Y5" s="60"/>
      <c r="Z5" s="62"/>
      <c r="AA5" s="63"/>
      <c r="AB5" s="60"/>
      <c r="AC5" s="62"/>
      <c r="AD5" s="63"/>
      <c r="AE5" s="60"/>
      <c r="AF5" s="62"/>
      <c r="AG5" s="63"/>
      <c r="AH5" s="60"/>
      <c r="AI5" s="62"/>
      <c r="AJ5" s="63"/>
      <c r="AK5" s="60"/>
      <c r="AL5" s="62"/>
      <c r="AM5" s="63"/>
      <c r="AN5" s="60"/>
      <c r="AO5" s="62"/>
      <c r="AP5" s="63"/>
      <c r="AQ5" s="60"/>
      <c r="AR5" s="62"/>
      <c r="AS5" s="63"/>
      <c r="AT5" s="60"/>
      <c r="AU5" s="62"/>
      <c r="AV5" s="63"/>
      <c r="AW5" s="60"/>
      <c r="AX5" s="62"/>
      <c r="AY5" s="63"/>
      <c r="AZ5" s="60"/>
      <c r="BA5" s="62"/>
      <c r="BB5" s="63"/>
      <c r="BC5" s="60"/>
      <c r="BD5" s="62"/>
      <c r="BE5" s="63"/>
      <c r="BF5" s="60"/>
      <c r="BG5" s="62"/>
      <c r="BH5" s="63"/>
      <c r="BI5" s="60"/>
      <c r="BJ5" s="62"/>
      <c r="BK5" s="63"/>
      <c r="BL5" s="60"/>
      <c r="BM5" s="62"/>
      <c r="BN5" s="63"/>
      <c r="BO5" s="60"/>
      <c r="BP5" s="62"/>
      <c r="BQ5" s="63"/>
      <c r="BR5" s="60"/>
      <c r="BS5" s="62"/>
      <c r="BT5" s="63"/>
      <c r="BU5" s="60"/>
      <c r="BV5" s="62"/>
      <c r="BW5" s="63"/>
      <c r="BX5" s="60"/>
      <c r="BY5" s="62"/>
    </row>
    <row r="6" spans="1:77" ht="3.75" customHeight="1">
      <c r="A6" s="14"/>
      <c r="B6" s="16"/>
      <c r="C6" s="63"/>
      <c r="D6" s="60"/>
      <c r="E6" s="60"/>
      <c r="F6" s="63"/>
      <c r="G6" s="60"/>
      <c r="H6" s="62"/>
      <c r="I6" s="64"/>
      <c r="J6" s="60"/>
      <c r="K6" s="60"/>
      <c r="L6" s="63"/>
      <c r="M6" s="60"/>
      <c r="N6" s="62"/>
      <c r="O6" s="63"/>
      <c r="P6" s="60"/>
      <c r="Q6" s="62"/>
      <c r="R6" s="63"/>
      <c r="S6" s="60"/>
      <c r="T6" s="62"/>
      <c r="U6" s="63"/>
      <c r="V6" s="60"/>
      <c r="W6" s="62"/>
      <c r="X6" s="63"/>
      <c r="Y6" s="60"/>
      <c r="Z6" s="62"/>
      <c r="AA6" s="63"/>
      <c r="AB6" s="60"/>
      <c r="AC6" s="62"/>
      <c r="AD6" s="63"/>
      <c r="AE6" s="60"/>
      <c r="AF6" s="62"/>
      <c r="AG6" s="63"/>
      <c r="AH6" s="60"/>
      <c r="AI6" s="62"/>
      <c r="AJ6" s="63"/>
      <c r="AK6" s="60"/>
      <c r="AL6" s="62"/>
      <c r="AM6" s="63"/>
      <c r="AN6" s="60"/>
      <c r="AO6" s="62"/>
      <c r="AP6" s="63"/>
      <c r="AQ6" s="60"/>
      <c r="AR6" s="62"/>
      <c r="AS6" s="63"/>
      <c r="AT6" s="60"/>
      <c r="AU6" s="62"/>
      <c r="AV6" s="63"/>
      <c r="AW6" s="60"/>
      <c r="AX6" s="62"/>
      <c r="AY6" s="63"/>
      <c r="AZ6" s="60"/>
      <c r="BA6" s="62"/>
      <c r="BB6" s="63"/>
      <c r="BC6" s="60"/>
      <c r="BD6" s="62"/>
      <c r="BE6" s="63"/>
      <c r="BF6" s="60"/>
      <c r="BG6" s="62"/>
      <c r="BH6" s="63"/>
      <c r="BI6" s="60"/>
      <c r="BJ6" s="62"/>
      <c r="BK6" s="63"/>
      <c r="BL6" s="60"/>
      <c r="BM6" s="62"/>
      <c r="BN6" s="63"/>
      <c r="BO6" s="60"/>
      <c r="BP6" s="62"/>
      <c r="BQ6" s="63"/>
      <c r="BR6" s="60"/>
      <c r="BS6" s="62"/>
      <c r="BT6" s="63"/>
      <c r="BU6" s="60"/>
      <c r="BV6" s="62"/>
      <c r="BW6" s="63"/>
      <c r="BX6" s="60"/>
      <c r="BY6" s="62"/>
    </row>
    <row r="7" spans="1:77" ht="3.75" customHeight="1">
      <c r="A7" s="14"/>
      <c r="B7" s="16"/>
      <c r="C7" s="63"/>
      <c r="D7" s="60"/>
      <c r="E7" s="60"/>
      <c r="F7" s="63"/>
      <c r="G7" s="60"/>
      <c r="H7" s="62"/>
      <c r="I7" s="64"/>
      <c r="J7" s="60"/>
      <c r="K7" s="60"/>
      <c r="L7" s="63"/>
      <c r="M7" s="60"/>
      <c r="N7" s="62"/>
      <c r="O7" s="63"/>
      <c r="P7" s="60"/>
      <c r="Q7" s="62"/>
      <c r="R7" s="63"/>
      <c r="S7" s="60"/>
      <c r="T7" s="62"/>
      <c r="U7" s="63"/>
      <c r="V7" s="60"/>
      <c r="W7" s="62"/>
      <c r="X7" s="63"/>
      <c r="Y7" s="60"/>
      <c r="Z7" s="62"/>
      <c r="AA7" s="63"/>
      <c r="AB7" s="60"/>
      <c r="AC7" s="62"/>
      <c r="AD7" s="63"/>
      <c r="AE7" s="60"/>
      <c r="AF7" s="62"/>
      <c r="AG7" s="63"/>
      <c r="AH7" s="60"/>
      <c r="AI7" s="62"/>
      <c r="AJ7" s="63"/>
      <c r="AK7" s="60"/>
      <c r="AL7" s="62"/>
      <c r="AM7" s="63"/>
      <c r="AN7" s="60"/>
      <c r="AO7" s="62"/>
      <c r="AP7" s="63"/>
      <c r="AQ7" s="60"/>
      <c r="AR7" s="62"/>
      <c r="AS7" s="63"/>
      <c r="AT7" s="60"/>
      <c r="AU7" s="62"/>
      <c r="AV7" s="63"/>
      <c r="AW7" s="60"/>
      <c r="AX7" s="62"/>
      <c r="AY7" s="63"/>
      <c r="AZ7" s="60"/>
      <c r="BA7" s="62"/>
      <c r="BB7" s="63"/>
      <c r="BC7" s="60"/>
      <c r="BD7" s="62"/>
      <c r="BE7" s="63"/>
      <c r="BF7" s="60"/>
      <c r="BG7" s="62"/>
      <c r="BH7" s="63"/>
      <c r="BI7" s="60"/>
      <c r="BJ7" s="62"/>
      <c r="BK7" s="63"/>
      <c r="BL7" s="60"/>
      <c r="BM7" s="62"/>
      <c r="BN7" s="63"/>
      <c r="BO7" s="60"/>
      <c r="BP7" s="62"/>
      <c r="BQ7" s="63"/>
      <c r="BR7" s="60"/>
      <c r="BS7" s="62"/>
      <c r="BT7" s="63"/>
      <c r="BU7" s="60"/>
      <c r="BV7" s="62"/>
      <c r="BW7" s="63"/>
      <c r="BX7" s="60"/>
      <c r="BY7" s="62"/>
    </row>
    <row r="8" spans="1:77" ht="3.75" customHeight="1">
      <c r="A8" s="14"/>
      <c r="B8" s="16"/>
      <c r="C8" s="63"/>
      <c r="D8" s="60"/>
      <c r="E8" s="60"/>
      <c r="F8" s="63"/>
      <c r="G8" s="60"/>
      <c r="H8" s="62"/>
      <c r="I8" s="64"/>
      <c r="J8" s="60"/>
      <c r="K8" s="60"/>
      <c r="L8" s="63"/>
      <c r="M8" s="60"/>
      <c r="N8" s="62"/>
      <c r="O8" s="63"/>
      <c r="P8" s="60"/>
      <c r="Q8" s="62"/>
      <c r="R8" s="63"/>
      <c r="S8" s="60"/>
      <c r="T8" s="62"/>
      <c r="U8" s="63"/>
      <c r="V8" s="60"/>
      <c r="W8" s="62"/>
      <c r="X8" s="63"/>
      <c r="Y8" s="60"/>
      <c r="Z8" s="62"/>
      <c r="AA8" s="63"/>
      <c r="AB8" s="60"/>
      <c r="AC8" s="62"/>
      <c r="AD8" s="63"/>
      <c r="AE8" s="60"/>
      <c r="AF8" s="62"/>
      <c r="AG8" s="63"/>
      <c r="AH8" s="60"/>
      <c r="AI8" s="62"/>
      <c r="AJ8" s="63"/>
      <c r="AK8" s="60"/>
      <c r="AL8" s="62"/>
      <c r="AM8" s="63"/>
      <c r="AN8" s="60"/>
      <c r="AO8" s="62"/>
      <c r="AP8" s="63"/>
      <c r="AQ8" s="60"/>
      <c r="AR8" s="62"/>
      <c r="AS8" s="63"/>
      <c r="AT8" s="60"/>
      <c r="AU8" s="62"/>
      <c r="AV8" s="63"/>
      <c r="AW8" s="60"/>
      <c r="AX8" s="62"/>
      <c r="AY8" s="63"/>
      <c r="AZ8" s="60"/>
      <c r="BA8" s="62"/>
      <c r="BB8" s="63"/>
      <c r="BC8" s="60"/>
      <c r="BD8" s="62"/>
      <c r="BE8" s="63"/>
      <c r="BF8" s="60"/>
      <c r="BG8" s="62"/>
      <c r="BH8" s="63"/>
      <c r="BI8" s="60"/>
      <c r="BJ8" s="62"/>
      <c r="BK8" s="63"/>
      <c r="BL8" s="60"/>
      <c r="BM8" s="62"/>
      <c r="BN8" s="63"/>
      <c r="BO8" s="60"/>
      <c r="BP8" s="62"/>
      <c r="BQ8" s="63"/>
      <c r="BR8" s="60"/>
      <c r="BS8" s="62"/>
      <c r="BT8" s="63"/>
      <c r="BU8" s="60"/>
      <c r="BV8" s="62"/>
      <c r="BW8" s="63"/>
      <c r="BX8" s="60"/>
      <c r="BY8" s="62"/>
    </row>
    <row r="9" spans="1:77" ht="13.5" customHeight="1">
      <c r="A9" s="14" t="s">
        <v>6</v>
      </c>
      <c r="B9" s="16"/>
      <c r="C9" s="59" t="s">
        <v>1305</v>
      </c>
      <c r="D9" s="60"/>
      <c r="E9" s="60"/>
      <c r="F9" s="61" t="s">
        <v>1306</v>
      </c>
      <c r="G9" s="60"/>
      <c r="H9" s="62"/>
      <c r="I9" s="59" t="s">
        <v>1307</v>
      </c>
      <c r="J9" s="60"/>
      <c r="K9" s="60"/>
      <c r="L9" s="61"/>
      <c r="M9" s="60"/>
      <c r="N9" s="62"/>
      <c r="O9" s="61"/>
      <c r="P9" s="60"/>
      <c r="Q9" s="62"/>
      <c r="R9" s="61"/>
      <c r="S9" s="60"/>
      <c r="T9" s="62"/>
      <c r="U9" s="61"/>
      <c r="V9" s="60"/>
      <c r="W9" s="62"/>
      <c r="X9" s="61"/>
      <c r="Y9" s="60"/>
      <c r="Z9" s="62"/>
      <c r="AA9" s="61"/>
      <c r="AB9" s="60"/>
      <c r="AC9" s="62"/>
      <c r="AD9" s="61"/>
      <c r="AE9" s="60"/>
      <c r="AF9" s="62"/>
      <c r="AG9" s="61"/>
      <c r="AH9" s="60"/>
      <c r="AI9" s="62"/>
      <c r="AJ9" s="61"/>
      <c r="AK9" s="60"/>
      <c r="AL9" s="62"/>
      <c r="AM9" s="61"/>
      <c r="AN9" s="60"/>
      <c r="AO9" s="62"/>
      <c r="AP9" s="61"/>
      <c r="AQ9" s="60"/>
      <c r="AR9" s="62"/>
      <c r="AS9" s="61"/>
      <c r="AT9" s="60"/>
      <c r="AU9" s="62"/>
      <c r="AV9" s="61"/>
      <c r="AW9" s="60"/>
      <c r="AX9" s="62"/>
      <c r="AY9" s="61"/>
      <c r="AZ9" s="60"/>
      <c r="BA9" s="62"/>
      <c r="BB9" s="61"/>
      <c r="BC9" s="60"/>
      <c r="BD9" s="62"/>
      <c r="BE9" s="61"/>
      <c r="BF9" s="60"/>
      <c r="BG9" s="62"/>
      <c r="BH9" s="61"/>
      <c r="BI9" s="60"/>
      <c r="BJ9" s="62"/>
      <c r="BK9" s="61"/>
      <c r="BL9" s="60"/>
      <c r="BM9" s="62"/>
      <c r="BN9" s="61"/>
      <c r="BO9" s="60"/>
      <c r="BP9" s="62"/>
      <c r="BQ9" s="61"/>
      <c r="BR9" s="60" t="s">
        <v>292</v>
      </c>
      <c r="BS9" s="62"/>
      <c r="BT9" s="61"/>
      <c r="BU9" s="60"/>
      <c r="BV9" s="62"/>
      <c r="BW9" s="61"/>
      <c r="BX9" s="60"/>
      <c r="BY9" s="62"/>
    </row>
    <row r="10" spans="1:77" ht="31.5" customHeight="1">
      <c r="A10" s="36" t="s">
        <v>128</v>
      </c>
      <c r="B10" s="36" t="s">
        <v>33</v>
      </c>
      <c r="C10" s="37" t="s">
        <v>125</v>
      </c>
      <c r="D10" s="36" t="s">
        <v>34</v>
      </c>
      <c r="E10" s="36" t="s">
        <v>35</v>
      </c>
      <c r="F10" s="37" t="s">
        <v>125</v>
      </c>
      <c r="G10" s="36" t="s">
        <v>34</v>
      </c>
      <c r="H10" s="65" t="s">
        <v>35</v>
      </c>
      <c r="I10" s="36" t="s">
        <v>125</v>
      </c>
      <c r="J10" s="36" t="s">
        <v>34</v>
      </c>
      <c r="K10" s="36" t="s">
        <v>35</v>
      </c>
      <c r="L10" s="37" t="s">
        <v>125</v>
      </c>
      <c r="M10" s="36" t="s">
        <v>34</v>
      </c>
      <c r="N10" s="65" t="s">
        <v>35</v>
      </c>
      <c r="O10" s="37" t="s">
        <v>125</v>
      </c>
      <c r="P10" s="36" t="s">
        <v>34</v>
      </c>
      <c r="Q10" s="65" t="s">
        <v>35</v>
      </c>
      <c r="R10" s="37" t="s">
        <v>125</v>
      </c>
      <c r="S10" s="36" t="s">
        <v>34</v>
      </c>
      <c r="T10" s="65" t="s">
        <v>35</v>
      </c>
      <c r="U10" s="37" t="s">
        <v>125</v>
      </c>
      <c r="V10" s="36" t="s">
        <v>34</v>
      </c>
      <c r="W10" s="65" t="s">
        <v>35</v>
      </c>
      <c r="X10" s="37" t="s">
        <v>125</v>
      </c>
      <c r="Y10" s="36" t="s">
        <v>34</v>
      </c>
      <c r="Z10" s="65" t="s">
        <v>35</v>
      </c>
      <c r="AA10" s="37" t="s">
        <v>125</v>
      </c>
      <c r="AB10" s="36" t="s">
        <v>34</v>
      </c>
      <c r="AC10" s="65" t="s">
        <v>35</v>
      </c>
      <c r="AD10" s="37" t="s">
        <v>125</v>
      </c>
      <c r="AE10" s="36" t="s">
        <v>34</v>
      </c>
      <c r="AF10" s="65" t="s">
        <v>35</v>
      </c>
      <c r="AG10" s="37" t="s">
        <v>125</v>
      </c>
      <c r="AH10" s="36" t="s">
        <v>34</v>
      </c>
      <c r="AI10" s="65" t="s">
        <v>35</v>
      </c>
      <c r="AJ10" s="37" t="s">
        <v>125</v>
      </c>
      <c r="AK10" s="36" t="s">
        <v>34</v>
      </c>
      <c r="AL10" s="65" t="s">
        <v>35</v>
      </c>
      <c r="AM10" s="37" t="s">
        <v>125</v>
      </c>
      <c r="AN10" s="36" t="s">
        <v>34</v>
      </c>
      <c r="AO10" s="65" t="s">
        <v>35</v>
      </c>
      <c r="AP10" s="37" t="s">
        <v>125</v>
      </c>
      <c r="AQ10" s="36" t="s">
        <v>34</v>
      </c>
      <c r="AR10" s="65" t="s">
        <v>35</v>
      </c>
      <c r="AS10" s="37" t="s">
        <v>125</v>
      </c>
      <c r="AT10" s="36" t="s">
        <v>34</v>
      </c>
      <c r="AU10" s="65" t="s">
        <v>35</v>
      </c>
      <c r="AV10" s="37" t="s">
        <v>125</v>
      </c>
      <c r="AW10" s="36" t="s">
        <v>34</v>
      </c>
      <c r="AX10" s="65" t="s">
        <v>35</v>
      </c>
      <c r="AY10" s="37" t="s">
        <v>125</v>
      </c>
      <c r="AZ10" s="36" t="s">
        <v>34</v>
      </c>
      <c r="BA10" s="65" t="s">
        <v>35</v>
      </c>
      <c r="BB10" s="37" t="s">
        <v>125</v>
      </c>
      <c r="BC10" s="36" t="s">
        <v>34</v>
      </c>
      <c r="BD10" s="65" t="s">
        <v>35</v>
      </c>
      <c r="BE10" s="37" t="s">
        <v>125</v>
      </c>
      <c r="BF10" s="36" t="s">
        <v>34</v>
      </c>
      <c r="BG10" s="65" t="s">
        <v>35</v>
      </c>
      <c r="BH10" s="37" t="s">
        <v>125</v>
      </c>
      <c r="BI10" s="36" t="s">
        <v>34</v>
      </c>
      <c r="BJ10" s="65" t="s">
        <v>35</v>
      </c>
      <c r="BK10" s="37" t="s">
        <v>125</v>
      </c>
      <c r="BL10" s="36" t="s">
        <v>34</v>
      </c>
      <c r="BM10" s="65" t="s">
        <v>35</v>
      </c>
      <c r="BN10" s="37" t="s">
        <v>125</v>
      </c>
      <c r="BO10" s="36" t="s">
        <v>34</v>
      </c>
      <c r="BP10" s="65" t="s">
        <v>35</v>
      </c>
      <c r="BQ10" s="37" t="s">
        <v>125</v>
      </c>
      <c r="BR10" s="36" t="s">
        <v>34</v>
      </c>
      <c r="BS10" s="65" t="s">
        <v>35</v>
      </c>
      <c r="BT10" s="37" t="s">
        <v>125</v>
      </c>
      <c r="BU10" s="36" t="s">
        <v>34</v>
      </c>
      <c r="BV10" s="65" t="s">
        <v>35</v>
      </c>
      <c r="BW10" s="37" t="s">
        <v>125</v>
      </c>
      <c r="BX10" s="36" t="s">
        <v>34</v>
      </c>
      <c r="BY10" s="65" t="s">
        <v>35</v>
      </c>
    </row>
    <row r="11" spans="1:77" ht="13.5" customHeight="1">
      <c r="A11" s="66" t="s">
        <v>296</v>
      </c>
      <c r="B11" s="2" t="s">
        <v>1308</v>
      </c>
      <c r="D11" s="2">
        <v>35</v>
      </c>
      <c r="F11" s="15"/>
      <c r="G11" s="2">
        <v>12</v>
      </c>
      <c r="H11" s="67"/>
      <c r="I11" s="2" t="s">
        <v>1275</v>
      </c>
      <c r="J11" s="2">
        <v>9</v>
      </c>
      <c r="L11" s="15"/>
      <c r="N11" s="67"/>
      <c r="O11" s="15"/>
      <c r="Q11" s="67"/>
      <c r="R11" s="15"/>
      <c r="T11" s="67"/>
      <c r="U11" s="15"/>
      <c r="W11" s="67"/>
      <c r="X11" s="15"/>
      <c r="Z11" s="67"/>
      <c r="AA11" s="15"/>
      <c r="AC11" s="67"/>
      <c r="AD11" s="15"/>
      <c r="AF11" s="67"/>
      <c r="AG11" s="15"/>
      <c r="AI11" s="67"/>
      <c r="AJ11" s="15"/>
      <c r="AL11" s="67"/>
      <c r="AM11" s="15"/>
      <c r="AO11" s="67"/>
      <c r="AP11" s="15"/>
      <c r="AR11" s="67"/>
      <c r="AS11" s="15"/>
      <c r="AU11" s="67"/>
      <c r="AV11" s="15"/>
      <c r="AX11" s="67"/>
      <c r="AY11" s="15"/>
      <c r="BA11" s="67"/>
      <c r="BB11" s="15"/>
      <c r="BD11" s="67"/>
      <c r="BE11" s="15"/>
      <c r="BG11" s="67"/>
      <c r="BH11" s="15"/>
      <c r="BJ11" s="67"/>
      <c r="BK11" s="15"/>
      <c r="BM11" s="67"/>
      <c r="BN11" s="15"/>
      <c r="BP11" s="67"/>
      <c r="BQ11" s="15"/>
      <c r="BS11" s="67"/>
      <c r="BT11" s="15"/>
      <c r="BV11" s="67"/>
      <c r="BW11" s="15"/>
      <c r="BY11" s="67"/>
    </row>
    <row r="12" spans="1:77" ht="13.5" customHeight="1">
      <c r="A12" s="66" t="s">
        <v>323</v>
      </c>
      <c r="B12" s="2" t="s">
        <v>450</v>
      </c>
      <c r="D12" s="2">
        <v>31</v>
      </c>
      <c r="F12" s="15"/>
      <c r="G12" s="2">
        <v>11</v>
      </c>
      <c r="H12" s="67"/>
      <c r="J12" s="2">
        <v>4</v>
      </c>
      <c r="L12" s="15"/>
      <c r="N12" s="67"/>
      <c r="O12" s="15"/>
      <c r="Q12" s="67"/>
      <c r="R12" s="15"/>
      <c r="T12" s="67"/>
      <c r="U12" s="15"/>
      <c r="W12" s="67"/>
      <c r="X12" s="15"/>
      <c r="Z12" s="67"/>
      <c r="AA12" s="15"/>
      <c r="AC12" s="67"/>
      <c r="AD12" s="15"/>
      <c r="AF12" s="67"/>
      <c r="AG12" s="15"/>
      <c r="AI12" s="67"/>
      <c r="AJ12" s="15"/>
      <c r="AL12" s="67"/>
      <c r="AM12" s="15"/>
      <c r="AO12" s="67"/>
      <c r="AP12" s="15"/>
      <c r="AR12" s="67"/>
      <c r="AS12" s="15"/>
      <c r="AU12" s="67"/>
      <c r="AV12" s="15"/>
      <c r="AX12" s="67"/>
      <c r="AY12" s="15"/>
      <c r="BA12" s="67"/>
      <c r="BB12" s="15"/>
      <c r="BD12" s="67"/>
      <c r="BE12" s="15"/>
      <c r="BG12" s="67"/>
      <c r="BH12" s="15"/>
      <c r="BJ12" s="67"/>
      <c r="BK12" s="15"/>
      <c r="BM12" s="67"/>
      <c r="BN12" s="15"/>
      <c r="BP12" s="67"/>
      <c r="BQ12" s="15"/>
      <c r="BS12" s="67"/>
      <c r="BT12" s="15"/>
      <c r="BV12" s="67"/>
      <c r="BW12" s="15"/>
      <c r="BY12" s="67"/>
    </row>
    <row r="13" spans="1:77" ht="13.5" customHeight="1">
      <c r="A13" s="66" t="s">
        <v>315</v>
      </c>
      <c r="B13" s="2" t="s">
        <v>1309</v>
      </c>
      <c r="D13" s="2">
        <v>22</v>
      </c>
      <c r="F13" s="15" t="s">
        <v>1277</v>
      </c>
      <c r="G13" s="2">
        <v>10</v>
      </c>
      <c r="H13" s="67"/>
      <c r="I13" s="2" t="s">
        <v>1310</v>
      </c>
      <c r="J13" s="2">
        <v>5</v>
      </c>
      <c r="L13" s="15"/>
      <c r="N13" s="67"/>
      <c r="O13" s="15"/>
      <c r="Q13" s="67"/>
      <c r="R13" s="15"/>
      <c r="T13" s="67"/>
      <c r="U13" s="15"/>
      <c r="W13" s="67"/>
      <c r="X13" s="15"/>
      <c r="Z13" s="67"/>
      <c r="AA13" s="15"/>
      <c r="AC13" s="67"/>
      <c r="AD13" s="15"/>
      <c r="AF13" s="67"/>
      <c r="AG13" s="15"/>
      <c r="AI13" s="67"/>
      <c r="AJ13" s="15"/>
      <c r="AL13" s="67"/>
      <c r="AM13" s="15"/>
      <c r="AO13" s="67"/>
      <c r="AP13" s="15"/>
      <c r="AR13" s="67"/>
      <c r="AS13" s="15"/>
      <c r="AU13" s="67"/>
      <c r="AV13" s="15"/>
      <c r="AX13" s="67"/>
      <c r="AY13" s="15"/>
      <c r="BA13" s="67"/>
      <c r="BB13" s="15"/>
      <c r="BD13" s="67"/>
      <c r="BE13" s="15"/>
      <c r="BG13" s="67"/>
      <c r="BH13" s="15"/>
      <c r="BJ13" s="67"/>
      <c r="BK13" s="15"/>
      <c r="BM13" s="67"/>
      <c r="BN13" s="15"/>
      <c r="BP13" s="67"/>
      <c r="BQ13" s="15"/>
      <c r="BS13" s="67"/>
      <c r="BT13" s="15"/>
      <c r="BV13" s="67"/>
      <c r="BW13" s="15"/>
      <c r="BY13" s="67"/>
    </row>
    <row r="14" spans="1:77" ht="13.5" customHeight="1">
      <c r="A14" s="66" t="s">
        <v>321</v>
      </c>
      <c r="B14" s="2" t="s">
        <v>1311</v>
      </c>
      <c r="D14" s="2">
        <v>26</v>
      </c>
      <c r="F14" s="15"/>
      <c r="G14" s="2">
        <v>9</v>
      </c>
      <c r="H14" s="67"/>
      <c r="I14" s="2" t="s">
        <v>1281</v>
      </c>
      <c r="J14" s="2">
        <v>4</v>
      </c>
      <c r="L14" s="15"/>
      <c r="N14" s="67"/>
      <c r="O14" s="15"/>
      <c r="Q14" s="67"/>
      <c r="R14" s="15"/>
      <c r="T14" s="67"/>
      <c r="U14" s="15"/>
      <c r="W14" s="67"/>
      <c r="X14" s="15"/>
      <c r="Z14" s="67"/>
      <c r="AA14" s="15"/>
      <c r="AC14" s="67"/>
      <c r="AD14" s="15"/>
      <c r="AF14" s="67"/>
      <c r="AG14" s="15"/>
      <c r="AI14" s="67"/>
      <c r="AJ14" s="15"/>
      <c r="AL14" s="67"/>
      <c r="AM14" s="15"/>
      <c r="AO14" s="67"/>
      <c r="AP14" s="15"/>
      <c r="AR14" s="67"/>
      <c r="AS14" s="15"/>
      <c r="AU14" s="67"/>
      <c r="AV14" s="15"/>
      <c r="AX14" s="67"/>
      <c r="AY14" s="15"/>
      <c r="BA14" s="67"/>
      <c r="BB14" s="15"/>
      <c r="BD14" s="67"/>
      <c r="BE14" s="15"/>
      <c r="BG14" s="67"/>
      <c r="BH14" s="15"/>
      <c r="BJ14" s="67"/>
      <c r="BK14" s="15"/>
      <c r="BM14" s="67"/>
      <c r="BN14" s="15"/>
      <c r="BP14" s="67"/>
      <c r="BQ14" s="15"/>
      <c r="BS14" s="67"/>
      <c r="BT14" s="15"/>
      <c r="BV14" s="67"/>
      <c r="BW14" s="15"/>
      <c r="BY14" s="67"/>
    </row>
    <row r="15" spans="1:77" ht="13.5" customHeight="1">
      <c r="A15" s="66" t="s">
        <v>310</v>
      </c>
      <c r="B15" s="2" t="s">
        <v>1312</v>
      </c>
      <c r="D15" s="2">
        <v>18</v>
      </c>
      <c r="F15" s="15" t="s">
        <v>1313</v>
      </c>
      <c r="G15" s="2">
        <v>9</v>
      </c>
      <c r="H15" s="67"/>
      <c r="I15" s="2" t="s">
        <v>1284</v>
      </c>
      <c r="J15" s="2">
        <v>6</v>
      </c>
      <c r="L15" s="15"/>
      <c r="N15" s="67"/>
      <c r="O15" s="15"/>
      <c r="Q15" s="67"/>
      <c r="R15" s="15"/>
      <c r="T15" s="67"/>
      <c r="U15" s="15"/>
      <c r="W15" s="67"/>
      <c r="X15" s="15"/>
      <c r="Z15" s="67"/>
      <c r="AA15" s="15"/>
      <c r="AC15" s="67"/>
      <c r="AD15" s="15"/>
      <c r="AF15" s="67"/>
      <c r="AG15" s="15"/>
      <c r="AI15" s="67"/>
      <c r="AJ15" s="15"/>
      <c r="AL15" s="67"/>
      <c r="AM15" s="15"/>
      <c r="AO15" s="67"/>
      <c r="AP15" s="15"/>
      <c r="AR15" s="67"/>
      <c r="AS15" s="15"/>
      <c r="AU15" s="67"/>
      <c r="AV15" s="15"/>
      <c r="AX15" s="67"/>
      <c r="AY15" s="15"/>
      <c r="BA15" s="67"/>
      <c r="BB15" s="15"/>
      <c r="BD15" s="67"/>
      <c r="BE15" s="15"/>
      <c r="BG15" s="67"/>
      <c r="BH15" s="15"/>
      <c r="BJ15" s="67"/>
      <c r="BK15" s="15"/>
      <c r="BM15" s="67"/>
      <c r="BN15" s="15"/>
      <c r="BP15" s="67"/>
      <c r="BQ15" s="15"/>
      <c r="BS15" s="67"/>
      <c r="BT15" s="15"/>
      <c r="BV15" s="67"/>
      <c r="BW15" s="15"/>
      <c r="BY15" s="67"/>
    </row>
    <row r="16" spans="1:77" ht="13.5" customHeight="1">
      <c r="A16" s="66" t="s">
        <v>297</v>
      </c>
      <c r="B16" s="2" t="s">
        <v>448</v>
      </c>
      <c r="D16" s="2">
        <v>16</v>
      </c>
      <c r="F16" s="15"/>
      <c r="G16" s="2">
        <v>7</v>
      </c>
      <c r="H16" s="67"/>
      <c r="I16" s="2" t="s">
        <v>1287</v>
      </c>
      <c r="J16" s="2">
        <v>2</v>
      </c>
      <c r="L16" s="15"/>
      <c r="N16" s="67"/>
      <c r="O16" s="15"/>
      <c r="Q16" s="67"/>
      <c r="R16" s="15"/>
      <c r="T16" s="67"/>
      <c r="U16" s="15"/>
      <c r="W16" s="67"/>
      <c r="X16" s="15"/>
      <c r="Z16" s="67"/>
      <c r="AA16" s="15"/>
      <c r="AC16" s="67"/>
      <c r="AD16" s="15"/>
      <c r="AF16" s="67"/>
      <c r="AG16" s="15"/>
      <c r="AI16" s="67"/>
      <c r="AJ16" s="15"/>
      <c r="AL16" s="67"/>
      <c r="AM16" s="15"/>
      <c r="AO16" s="67"/>
      <c r="AP16" s="15"/>
      <c r="AR16" s="67"/>
      <c r="AS16" s="15"/>
      <c r="AU16" s="67"/>
      <c r="AV16" s="15"/>
      <c r="AX16" s="67"/>
      <c r="AY16" s="15"/>
      <c r="BA16" s="67"/>
      <c r="BB16" s="15"/>
      <c r="BD16" s="67"/>
      <c r="BE16" s="15"/>
      <c r="BG16" s="67"/>
      <c r="BH16" s="15"/>
      <c r="BJ16" s="67"/>
      <c r="BK16" s="15"/>
      <c r="BM16" s="67"/>
      <c r="BN16" s="15"/>
      <c r="BP16" s="67"/>
      <c r="BQ16" s="15"/>
      <c r="BS16" s="67"/>
      <c r="BT16" s="15"/>
      <c r="BV16" s="67"/>
      <c r="BW16" s="15"/>
      <c r="BY16" s="67"/>
    </row>
    <row r="17" spans="1:77" ht="13.5" customHeight="1">
      <c r="A17" s="66" t="s">
        <v>302</v>
      </c>
      <c r="B17" s="2" t="s">
        <v>1314</v>
      </c>
      <c r="D17" s="2">
        <v>6</v>
      </c>
      <c r="F17" s="15" t="s">
        <v>1289</v>
      </c>
      <c r="G17" s="2">
        <v>5</v>
      </c>
      <c r="H17" s="67"/>
      <c r="I17" s="2" t="s">
        <v>1289</v>
      </c>
      <c r="J17" s="2">
        <v>5</v>
      </c>
      <c r="L17" s="15"/>
      <c r="N17" s="67"/>
      <c r="O17" s="15"/>
      <c r="Q17" s="67"/>
      <c r="R17" s="15"/>
      <c r="T17" s="67"/>
      <c r="U17" s="15"/>
      <c r="W17" s="67"/>
      <c r="X17" s="15"/>
      <c r="Z17" s="67"/>
      <c r="AA17" s="15"/>
      <c r="AC17" s="67"/>
      <c r="AD17" s="15"/>
      <c r="AF17" s="67"/>
      <c r="AG17" s="15"/>
      <c r="AI17" s="67"/>
      <c r="AJ17" s="15"/>
      <c r="AL17" s="67"/>
      <c r="AM17" s="15"/>
      <c r="AO17" s="67"/>
      <c r="AP17" s="15"/>
      <c r="AR17" s="67"/>
      <c r="AS17" s="15"/>
      <c r="AU17" s="67"/>
      <c r="AV17" s="15"/>
      <c r="AX17" s="67"/>
      <c r="AY17" s="15"/>
      <c r="BA17" s="67"/>
      <c r="BB17" s="15"/>
      <c r="BD17" s="67"/>
      <c r="BE17" s="15"/>
      <c r="BG17" s="67"/>
      <c r="BH17" s="15"/>
      <c r="BJ17" s="67"/>
      <c r="BK17" s="15"/>
      <c r="BM17" s="67"/>
      <c r="BN17" s="15"/>
      <c r="BP17" s="67"/>
      <c r="BQ17" s="15"/>
      <c r="BS17" s="67"/>
      <c r="BT17" s="15"/>
      <c r="BV17" s="67"/>
      <c r="BW17" s="15"/>
      <c r="BY17" s="67"/>
    </row>
    <row r="18" spans="1:77" ht="13.5" customHeight="1">
      <c r="A18" s="66" t="s">
        <v>305</v>
      </c>
      <c r="B18" s="2" t="s">
        <v>1315</v>
      </c>
      <c r="D18" s="2">
        <v>8</v>
      </c>
      <c r="F18" s="15"/>
      <c r="G18" s="2">
        <v>3</v>
      </c>
      <c r="H18" s="67"/>
      <c r="L18" s="15"/>
      <c r="N18" s="67"/>
      <c r="O18" s="15"/>
      <c r="Q18" s="67"/>
      <c r="R18" s="15"/>
      <c r="T18" s="67"/>
      <c r="U18" s="15"/>
      <c r="W18" s="67"/>
      <c r="X18" s="15"/>
      <c r="Z18" s="67"/>
      <c r="AA18" s="15"/>
      <c r="AC18" s="67"/>
      <c r="AD18" s="15"/>
      <c r="AF18" s="67"/>
      <c r="AG18" s="15"/>
      <c r="AI18" s="67"/>
      <c r="AJ18" s="15"/>
      <c r="AL18" s="67"/>
      <c r="AM18" s="15"/>
      <c r="AO18" s="67"/>
      <c r="AP18" s="15"/>
      <c r="AR18" s="67"/>
      <c r="AS18" s="15"/>
      <c r="AU18" s="67"/>
      <c r="AV18" s="15"/>
      <c r="AX18" s="67"/>
      <c r="AY18" s="15"/>
      <c r="BA18" s="67"/>
      <c r="BB18" s="15"/>
      <c r="BD18" s="67"/>
      <c r="BE18" s="15"/>
      <c r="BG18" s="67"/>
      <c r="BH18" s="15"/>
      <c r="BJ18" s="67"/>
      <c r="BK18" s="15"/>
      <c r="BM18" s="67"/>
      <c r="BN18" s="15"/>
      <c r="BP18" s="67"/>
      <c r="BQ18" s="15"/>
      <c r="BS18" s="67"/>
      <c r="BT18" s="15"/>
      <c r="BV18" s="67"/>
      <c r="BW18" s="15"/>
      <c r="BY18" s="67"/>
    </row>
    <row r="19" spans="1:77" ht="13.5" customHeight="1">
      <c r="A19" s="66" t="s">
        <v>301</v>
      </c>
      <c r="B19" s="2" t="s">
        <v>454</v>
      </c>
      <c r="D19" s="2">
        <v>11</v>
      </c>
      <c r="F19" s="15"/>
      <c r="G19" s="2">
        <v>3</v>
      </c>
      <c r="H19" s="67"/>
      <c r="I19" s="2" t="s">
        <v>1294</v>
      </c>
      <c r="J19" s="2">
        <v>2</v>
      </c>
      <c r="L19" s="15"/>
      <c r="N19" s="67"/>
      <c r="O19" s="15"/>
      <c r="Q19" s="67"/>
      <c r="R19" s="15"/>
      <c r="T19" s="67"/>
      <c r="U19" s="15"/>
      <c r="W19" s="67"/>
      <c r="X19" s="15"/>
      <c r="Z19" s="67"/>
      <c r="AA19" s="15"/>
      <c r="AC19" s="67"/>
      <c r="AD19" s="15"/>
      <c r="AF19" s="67"/>
      <c r="AG19" s="15"/>
      <c r="AI19" s="67"/>
      <c r="AJ19" s="15"/>
      <c r="AL19" s="67"/>
      <c r="AM19" s="15"/>
      <c r="AO19" s="67"/>
      <c r="AP19" s="15"/>
      <c r="AR19" s="67"/>
      <c r="AS19" s="15"/>
      <c r="AU19" s="67"/>
      <c r="AV19" s="15"/>
      <c r="AX19" s="67"/>
      <c r="AY19" s="15"/>
      <c r="BA19" s="67"/>
      <c r="BB19" s="15"/>
      <c r="BD19" s="67"/>
      <c r="BE19" s="15"/>
      <c r="BG19" s="67"/>
      <c r="BH19" s="15"/>
      <c r="BJ19" s="67"/>
      <c r="BK19" s="15"/>
      <c r="BM19" s="67"/>
      <c r="BN19" s="15"/>
      <c r="BP19" s="67"/>
      <c r="BQ19" s="15"/>
      <c r="BS19" s="67"/>
      <c r="BT19" s="15"/>
      <c r="BV19" s="67"/>
      <c r="BW19" s="15"/>
      <c r="BY19" s="67"/>
    </row>
    <row r="20" spans="1:77" ht="13.5" customHeight="1">
      <c r="A20" s="66" t="s">
        <v>312</v>
      </c>
      <c r="B20" s="2" t="s">
        <v>1316</v>
      </c>
      <c r="D20" s="2">
        <v>8</v>
      </c>
      <c r="F20" s="15"/>
      <c r="G20" s="2">
        <v>2</v>
      </c>
      <c r="H20" s="67"/>
      <c r="I20" s="2" t="s">
        <v>1297</v>
      </c>
      <c r="J20" s="2">
        <v>1</v>
      </c>
      <c r="L20" s="15"/>
      <c r="N20" s="67"/>
      <c r="O20" s="15"/>
      <c r="Q20" s="67"/>
      <c r="R20" s="15"/>
      <c r="T20" s="67"/>
      <c r="U20" s="15"/>
      <c r="W20" s="67"/>
      <c r="X20" s="15"/>
      <c r="Z20" s="67"/>
      <c r="AA20" s="15"/>
      <c r="AC20" s="67"/>
      <c r="AD20" s="15"/>
      <c r="AF20" s="67"/>
      <c r="AG20" s="15"/>
      <c r="AI20" s="67"/>
      <c r="AJ20" s="15"/>
      <c r="AL20" s="67"/>
      <c r="AM20" s="15"/>
      <c r="AO20" s="67"/>
      <c r="AP20" s="15"/>
      <c r="AR20" s="67"/>
      <c r="AS20" s="15"/>
      <c r="AU20" s="67"/>
      <c r="AV20" s="15"/>
      <c r="AX20" s="67"/>
      <c r="AY20" s="15"/>
      <c r="BA20" s="67"/>
      <c r="BB20" s="15"/>
      <c r="BD20" s="67"/>
      <c r="BE20" s="15"/>
      <c r="BG20" s="67"/>
      <c r="BH20" s="15"/>
      <c r="BJ20" s="67"/>
      <c r="BK20" s="15"/>
      <c r="BM20" s="67"/>
      <c r="BN20" s="15"/>
      <c r="BP20" s="67"/>
      <c r="BQ20" s="15"/>
      <c r="BS20" s="67"/>
      <c r="BT20" s="15"/>
      <c r="BV20" s="67"/>
      <c r="BW20" s="15"/>
      <c r="BY20" s="67"/>
    </row>
    <row r="21" spans="1:77" ht="13.5" customHeight="1">
      <c r="A21" s="66" t="s">
        <v>317</v>
      </c>
      <c r="B21" s="2" t="s">
        <v>1317</v>
      </c>
      <c r="D21" s="2">
        <v>1</v>
      </c>
      <c r="F21" s="15"/>
      <c r="H21" s="67"/>
      <c r="L21" s="15"/>
      <c r="N21" s="67"/>
      <c r="O21" s="15"/>
      <c r="Q21" s="67"/>
      <c r="R21" s="15"/>
      <c r="T21" s="67"/>
      <c r="U21" s="15"/>
      <c r="W21" s="67"/>
      <c r="X21" s="15"/>
      <c r="Z21" s="67"/>
      <c r="AA21" s="15"/>
      <c r="AC21" s="67"/>
      <c r="AD21" s="15"/>
      <c r="AF21" s="67"/>
      <c r="AG21" s="15"/>
      <c r="AI21" s="67"/>
      <c r="AJ21" s="15"/>
      <c r="AL21" s="67"/>
      <c r="AM21" s="15"/>
      <c r="AO21" s="67"/>
      <c r="AP21" s="15"/>
      <c r="AR21" s="67"/>
      <c r="AS21" s="15"/>
      <c r="AU21" s="67"/>
      <c r="AV21" s="15"/>
      <c r="AX21" s="67"/>
      <c r="AY21" s="15"/>
      <c r="BA21" s="67"/>
      <c r="BB21" s="15"/>
      <c r="BD21" s="67"/>
      <c r="BE21" s="15"/>
      <c r="BG21" s="67"/>
      <c r="BH21" s="15"/>
      <c r="BJ21" s="67"/>
      <c r="BK21" s="15"/>
      <c r="BM21" s="67"/>
      <c r="BN21" s="15"/>
      <c r="BP21" s="67"/>
      <c r="BQ21" s="15"/>
      <c r="BS21" s="67"/>
      <c r="BT21" s="15"/>
      <c r="BV21" s="67"/>
      <c r="BW21" s="15"/>
      <c r="BY21" s="67"/>
    </row>
    <row r="22" spans="1:77" ht="13.5" customHeight="1">
      <c r="A22" s="66" t="s">
        <v>306</v>
      </c>
      <c r="B22" s="2" t="s">
        <v>1300</v>
      </c>
      <c r="D22" s="2">
        <v>2</v>
      </c>
      <c r="F22" s="15"/>
      <c r="H22" s="67"/>
      <c r="L22" s="15"/>
      <c r="N22" s="67"/>
      <c r="O22" s="15"/>
      <c r="Q22" s="67"/>
      <c r="R22" s="15"/>
      <c r="T22" s="67"/>
      <c r="U22" s="15"/>
      <c r="W22" s="67"/>
      <c r="X22" s="15"/>
      <c r="Z22" s="67"/>
      <c r="AA22" s="15"/>
      <c r="AC22" s="67"/>
      <c r="AD22" s="15"/>
      <c r="AF22" s="67"/>
      <c r="AG22" s="15"/>
      <c r="AI22" s="67"/>
      <c r="AJ22" s="15"/>
      <c r="AL22" s="67"/>
      <c r="AM22" s="15"/>
      <c r="AO22" s="67"/>
      <c r="AP22" s="15"/>
      <c r="AR22" s="67"/>
      <c r="AS22" s="15"/>
      <c r="AU22" s="67"/>
      <c r="AV22" s="15"/>
      <c r="AX22" s="67"/>
      <c r="AY22" s="15"/>
      <c r="BA22" s="67"/>
      <c r="BB22" s="15"/>
      <c r="BD22" s="67"/>
      <c r="BE22" s="15"/>
      <c r="BG22" s="67"/>
      <c r="BH22" s="15"/>
      <c r="BJ22" s="67"/>
      <c r="BK22" s="15"/>
      <c r="BM22" s="67"/>
      <c r="BN22" s="15"/>
      <c r="BP22" s="67"/>
      <c r="BQ22" s="15"/>
      <c r="BS22" s="67"/>
      <c r="BT22" s="15"/>
      <c r="BV22" s="67"/>
      <c r="BW22" s="15"/>
      <c r="BY22" s="67"/>
    </row>
    <row r="23" spans="1:77" ht="13.5" customHeight="1">
      <c r="A23" s="66" t="s">
        <v>299</v>
      </c>
      <c r="B23" s="2" t="s">
        <v>1304</v>
      </c>
      <c r="F23" s="15"/>
      <c r="H23" s="67"/>
      <c r="J23" s="2">
        <v>1</v>
      </c>
      <c r="L23" s="15"/>
      <c r="N23" s="67"/>
      <c r="O23" s="15"/>
      <c r="Q23" s="67"/>
      <c r="R23" s="15"/>
      <c r="T23" s="67"/>
      <c r="U23" s="15"/>
      <c r="W23" s="67"/>
      <c r="X23" s="15"/>
      <c r="Z23" s="67"/>
      <c r="AA23" s="15"/>
      <c r="AC23" s="67"/>
      <c r="AD23" s="15"/>
      <c r="AF23" s="67"/>
      <c r="AG23" s="15"/>
      <c r="AI23" s="67"/>
      <c r="AJ23" s="15"/>
      <c r="AL23" s="67"/>
      <c r="AM23" s="15"/>
      <c r="AO23" s="67"/>
      <c r="AP23" s="15"/>
      <c r="AR23" s="67"/>
      <c r="AS23" s="15"/>
      <c r="AU23" s="67"/>
      <c r="AV23" s="15"/>
      <c r="AX23" s="67"/>
      <c r="AY23" s="15"/>
      <c r="BA23" s="67"/>
      <c r="BB23" s="15"/>
      <c r="BD23" s="67"/>
      <c r="BE23" s="15"/>
      <c r="BG23" s="67"/>
      <c r="BH23" s="15"/>
      <c r="BJ23" s="67"/>
      <c r="BK23" s="15"/>
      <c r="BM23" s="67"/>
      <c r="BN23" s="15"/>
      <c r="BP23" s="67"/>
      <c r="BQ23" s="15"/>
      <c r="BS23" s="67"/>
      <c r="BT23" s="15"/>
      <c r="BV23" s="67"/>
      <c r="BW23" s="15"/>
      <c r="BY23" s="67"/>
    </row>
    <row r="24" spans="1:77" ht="13.5" customHeight="1">
      <c r="A24" s="66" t="s">
        <v>313</v>
      </c>
      <c r="B24" s="2" t="s">
        <v>1302</v>
      </c>
      <c r="F24" s="15"/>
      <c r="H24" s="67"/>
      <c r="J24" s="2">
        <v>1</v>
      </c>
      <c r="L24" s="15"/>
      <c r="N24" s="67"/>
      <c r="O24" s="15"/>
      <c r="Q24" s="67"/>
      <c r="R24" s="15"/>
      <c r="T24" s="67"/>
      <c r="U24" s="15"/>
      <c r="W24" s="67"/>
      <c r="X24" s="15"/>
      <c r="Z24" s="67"/>
      <c r="AA24" s="15"/>
      <c r="AC24" s="67"/>
      <c r="AD24" s="15"/>
      <c r="AF24" s="67"/>
      <c r="AG24" s="15"/>
      <c r="AI24" s="67"/>
      <c r="AJ24" s="15"/>
      <c r="AL24" s="67"/>
      <c r="AM24" s="15"/>
      <c r="AO24" s="67"/>
      <c r="AP24" s="15"/>
      <c r="AR24" s="67"/>
      <c r="AS24" s="15"/>
      <c r="AU24" s="67"/>
      <c r="AV24" s="15"/>
      <c r="AX24" s="67"/>
      <c r="AY24" s="15"/>
      <c r="BA24" s="67"/>
      <c r="BB24" s="15"/>
      <c r="BD24" s="67"/>
      <c r="BE24" s="15"/>
      <c r="BG24" s="67"/>
      <c r="BH24" s="15"/>
      <c r="BJ24" s="67"/>
      <c r="BK24" s="15"/>
      <c r="BM24" s="67"/>
      <c r="BN24" s="15"/>
      <c r="BP24" s="67"/>
      <c r="BQ24" s="15"/>
      <c r="BS24" s="67"/>
      <c r="BT24" s="15"/>
      <c r="BV24" s="67"/>
      <c r="BW24" s="15"/>
      <c r="BY24" s="67"/>
    </row>
    <row r="25" spans="1:77" ht="13.5" customHeight="1">
      <c r="A25" s="66"/>
      <c r="F25" s="15"/>
      <c r="H25" s="67"/>
      <c r="L25" s="15"/>
      <c r="N25" s="67"/>
      <c r="O25" s="15"/>
      <c r="Q25" s="67"/>
      <c r="R25" s="15"/>
      <c r="T25" s="67"/>
      <c r="U25" s="15"/>
      <c r="W25" s="67"/>
      <c r="X25" s="15"/>
      <c r="Z25" s="67"/>
      <c r="AA25" s="15"/>
      <c r="AC25" s="67"/>
      <c r="AD25" s="15"/>
      <c r="AF25" s="67"/>
      <c r="AG25" s="15"/>
      <c r="AI25" s="67"/>
      <c r="AJ25" s="15"/>
      <c r="AL25" s="67"/>
      <c r="AM25" s="15"/>
      <c r="AO25" s="67"/>
      <c r="AP25" s="15"/>
      <c r="AR25" s="67"/>
      <c r="AS25" s="15"/>
      <c r="AU25" s="67"/>
      <c r="AV25" s="15"/>
      <c r="AX25" s="67"/>
      <c r="AY25" s="15"/>
      <c r="BA25" s="67"/>
      <c r="BB25" s="15"/>
      <c r="BD25" s="67"/>
      <c r="BE25" s="15"/>
      <c r="BG25" s="67"/>
      <c r="BH25" s="15"/>
      <c r="BJ25" s="67"/>
      <c r="BK25" s="15"/>
      <c r="BM25" s="67"/>
      <c r="BN25" s="15"/>
      <c r="BP25" s="67"/>
      <c r="BQ25" s="15"/>
      <c r="BS25" s="67"/>
      <c r="BT25" s="15"/>
      <c r="BV25" s="67"/>
      <c r="BW25" s="15"/>
      <c r="BY25" s="67"/>
    </row>
    <row r="26" spans="1:77" ht="13.5" customHeight="1">
      <c r="A26" s="66"/>
      <c r="F26" s="15"/>
      <c r="H26" s="67"/>
      <c r="L26" s="15"/>
      <c r="N26" s="67"/>
      <c r="O26" s="15"/>
      <c r="Q26" s="67"/>
      <c r="R26" s="15"/>
      <c r="T26" s="67"/>
      <c r="U26" s="15"/>
      <c r="W26" s="67"/>
      <c r="X26" s="15"/>
      <c r="Z26" s="67"/>
      <c r="AA26" s="15"/>
      <c r="AC26" s="67"/>
      <c r="AD26" s="15"/>
      <c r="AF26" s="67"/>
      <c r="AG26" s="15"/>
      <c r="AI26" s="67"/>
      <c r="AJ26" s="15"/>
      <c r="AL26" s="67"/>
      <c r="AM26" s="15"/>
      <c r="AO26" s="67"/>
      <c r="AP26" s="15"/>
      <c r="AR26" s="67"/>
      <c r="AS26" s="15"/>
      <c r="AU26" s="67"/>
      <c r="AV26" s="15"/>
      <c r="AX26" s="67"/>
      <c r="AY26" s="15"/>
      <c r="BA26" s="67"/>
      <c r="BB26" s="15"/>
      <c r="BD26" s="67"/>
      <c r="BE26" s="15"/>
      <c r="BG26" s="67"/>
      <c r="BH26" s="15"/>
      <c r="BJ26" s="67"/>
      <c r="BK26" s="15"/>
      <c r="BM26" s="67"/>
      <c r="BN26" s="15"/>
      <c r="BP26" s="67"/>
      <c r="BQ26" s="15"/>
      <c r="BS26" s="67"/>
      <c r="BT26" s="15"/>
      <c r="BV26" s="67"/>
      <c r="BW26" s="15"/>
      <c r="BY26" s="67"/>
    </row>
    <row r="27" spans="1:77" ht="13.5" customHeight="1">
      <c r="A27" s="66"/>
      <c r="F27" s="15"/>
      <c r="H27" s="67"/>
      <c r="J27" s="54"/>
      <c r="L27" s="15"/>
      <c r="N27" s="67"/>
      <c r="O27" s="15"/>
      <c r="Q27" s="67"/>
      <c r="R27" s="15"/>
      <c r="T27" s="67"/>
      <c r="U27" s="15"/>
      <c r="W27" s="67"/>
      <c r="X27" s="15"/>
      <c r="Z27" s="67"/>
      <c r="AA27" s="15"/>
      <c r="AC27" s="67"/>
      <c r="AD27" s="15"/>
      <c r="AF27" s="67"/>
      <c r="AG27" s="15"/>
      <c r="AI27" s="67"/>
      <c r="AJ27" s="15"/>
      <c r="AL27" s="67"/>
      <c r="AM27" s="15"/>
      <c r="AO27" s="67"/>
      <c r="AP27" s="15"/>
      <c r="AR27" s="67"/>
      <c r="AS27" s="15"/>
      <c r="AU27" s="67"/>
      <c r="AV27" s="15"/>
      <c r="AX27" s="67"/>
      <c r="AY27" s="15"/>
      <c r="BA27" s="67"/>
      <c r="BB27" s="15"/>
      <c r="BD27" s="67"/>
      <c r="BE27" s="15"/>
      <c r="BG27" s="67"/>
      <c r="BH27" s="15"/>
      <c r="BJ27" s="67"/>
      <c r="BK27" s="15"/>
      <c r="BM27" s="67"/>
      <c r="BN27" s="15"/>
      <c r="BP27" s="67"/>
      <c r="BQ27" s="15"/>
      <c r="BS27" s="67"/>
      <c r="BT27" s="15"/>
      <c r="BV27" s="67"/>
      <c r="BW27" s="15"/>
      <c r="BY27" s="67"/>
    </row>
    <row r="28" spans="1:77" ht="13.5" customHeight="1">
      <c r="A28" s="66"/>
      <c r="F28" s="15"/>
      <c r="H28" s="67"/>
      <c r="L28" s="15"/>
      <c r="N28" s="67"/>
      <c r="O28" s="15"/>
      <c r="Q28" s="67"/>
      <c r="R28" s="15"/>
      <c r="T28" s="67"/>
      <c r="U28" s="15"/>
      <c r="W28" s="67"/>
      <c r="X28" s="15"/>
      <c r="Z28" s="67"/>
      <c r="AA28" s="15"/>
      <c r="AC28" s="67"/>
      <c r="AD28" s="15"/>
      <c r="AF28" s="67"/>
      <c r="AG28" s="15"/>
      <c r="AI28" s="67"/>
      <c r="AJ28" s="15"/>
      <c r="AL28" s="67"/>
      <c r="AM28" s="15"/>
      <c r="AO28" s="67"/>
      <c r="AP28" s="15"/>
      <c r="AR28" s="67"/>
      <c r="AS28" s="15"/>
      <c r="AU28" s="67"/>
      <c r="AV28" s="15"/>
      <c r="AX28" s="67"/>
      <c r="AY28" s="15"/>
      <c r="BA28" s="67"/>
      <c r="BB28" s="15"/>
      <c r="BD28" s="67"/>
      <c r="BE28" s="15"/>
      <c r="BG28" s="67"/>
      <c r="BH28" s="15"/>
      <c r="BJ28" s="67"/>
      <c r="BK28" s="15"/>
      <c r="BM28" s="67"/>
      <c r="BN28" s="15"/>
      <c r="BP28" s="67"/>
      <c r="BQ28" s="15"/>
      <c r="BS28" s="67"/>
      <c r="BT28" s="15"/>
      <c r="BV28" s="67"/>
      <c r="BW28" s="15"/>
      <c r="BY28" s="67"/>
    </row>
    <row r="29" spans="1:77" ht="13.5" customHeight="1">
      <c r="A29" s="66"/>
      <c r="F29" s="15"/>
      <c r="H29" s="67"/>
      <c r="L29" s="15"/>
      <c r="N29" s="67"/>
      <c r="O29" s="15"/>
      <c r="Q29" s="67"/>
      <c r="R29" s="15"/>
      <c r="T29" s="67"/>
      <c r="U29" s="15"/>
      <c r="W29" s="67"/>
      <c r="X29" s="15"/>
      <c r="Z29" s="67"/>
      <c r="AA29" s="15"/>
      <c r="AC29" s="67"/>
      <c r="AD29" s="15"/>
      <c r="AF29" s="67"/>
      <c r="AG29" s="15"/>
      <c r="AI29" s="67"/>
      <c r="AJ29" s="15"/>
      <c r="AL29" s="67"/>
      <c r="AM29" s="15"/>
      <c r="AO29" s="67"/>
      <c r="AP29" s="15"/>
      <c r="AR29" s="67"/>
      <c r="AS29" s="15"/>
      <c r="AU29" s="67"/>
      <c r="AV29" s="15"/>
      <c r="AX29" s="67"/>
      <c r="AY29" s="15"/>
      <c r="BA29" s="67"/>
      <c r="BB29" s="15"/>
      <c r="BD29" s="67"/>
      <c r="BE29" s="15"/>
      <c r="BG29" s="67"/>
      <c r="BH29" s="15"/>
      <c r="BJ29" s="67"/>
      <c r="BK29" s="15"/>
      <c r="BM29" s="67"/>
      <c r="BN29" s="15"/>
      <c r="BP29" s="67"/>
      <c r="BQ29" s="15"/>
      <c r="BS29" s="67"/>
      <c r="BT29" s="15"/>
      <c r="BV29" s="67"/>
      <c r="BW29" s="15"/>
      <c r="BY29" s="67"/>
    </row>
    <row r="30" spans="1:77" ht="13.5" customHeight="1">
      <c r="A30" s="66"/>
      <c r="F30" s="15"/>
      <c r="H30" s="67"/>
      <c r="L30" s="15"/>
      <c r="N30" s="67"/>
      <c r="O30" s="15"/>
      <c r="Q30" s="67"/>
      <c r="R30" s="15"/>
      <c r="T30" s="67"/>
      <c r="U30" s="15"/>
      <c r="W30" s="67"/>
      <c r="X30" s="15"/>
      <c r="Z30" s="67"/>
      <c r="AA30" s="15"/>
      <c r="AC30" s="67"/>
      <c r="AD30" s="15"/>
      <c r="AF30" s="67"/>
      <c r="AG30" s="15"/>
      <c r="AI30" s="67"/>
      <c r="AJ30" s="15"/>
      <c r="AL30" s="67"/>
      <c r="AM30" s="15"/>
      <c r="AO30" s="67"/>
      <c r="AP30" s="15"/>
      <c r="AR30" s="67"/>
      <c r="AS30" s="15"/>
      <c r="AU30" s="67"/>
      <c r="AV30" s="15"/>
      <c r="AX30" s="67"/>
      <c r="AY30" s="15"/>
      <c r="BA30" s="67"/>
      <c r="BB30" s="15"/>
      <c r="BD30" s="67"/>
      <c r="BE30" s="15"/>
      <c r="BG30" s="67"/>
      <c r="BH30" s="15"/>
      <c r="BJ30" s="67"/>
      <c r="BK30" s="15"/>
      <c r="BM30" s="67"/>
      <c r="BN30" s="15"/>
      <c r="BP30" s="67"/>
      <c r="BQ30" s="15"/>
      <c r="BS30" s="67"/>
      <c r="BT30" s="15"/>
      <c r="BV30" s="67"/>
      <c r="BW30" s="15"/>
      <c r="BY30" s="67"/>
    </row>
    <row r="31" spans="1:77" ht="13.5" customHeight="1">
      <c r="A31" s="66"/>
      <c r="F31" s="15"/>
      <c r="H31" s="67"/>
      <c r="L31" s="15"/>
      <c r="N31" s="67"/>
      <c r="O31" s="15"/>
      <c r="Q31" s="67"/>
      <c r="R31" s="15"/>
      <c r="T31" s="67"/>
      <c r="U31" s="15"/>
      <c r="W31" s="67"/>
      <c r="X31" s="15"/>
      <c r="Z31" s="67"/>
      <c r="AA31" s="15"/>
      <c r="AC31" s="67"/>
      <c r="AD31" s="15"/>
      <c r="AF31" s="67"/>
      <c r="AG31" s="15"/>
      <c r="AI31" s="67"/>
      <c r="AJ31" s="15"/>
      <c r="AL31" s="67"/>
      <c r="AM31" s="15"/>
      <c r="AO31" s="67"/>
      <c r="AP31" s="15"/>
      <c r="AR31" s="67"/>
      <c r="AS31" s="15"/>
      <c r="AU31" s="67"/>
      <c r="AV31" s="15"/>
      <c r="AX31" s="67"/>
      <c r="AY31" s="15"/>
      <c r="BA31" s="67"/>
      <c r="BB31" s="15"/>
      <c r="BD31" s="67"/>
      <c r="BE31" s="15"/>
      <c r="BG31" s="67"/>
      <c r="BH31" s="15"/>
      <c r="BJ31" s="67"/>
      <c r="BK31" s="15"/>
      <c r="BM31" s="67"/>
      <c r="BN31" s="15"/>
      <c r="BP31" s="67"/>
      <c r="BQ31" s="15"/>
      <c r="BS31" s="67"/>
      <c r="BT31" s="15"/>
      <c r="BV31" s="67"/>
      <c r="BW31" s="15"/>
      <c r="BY31" s="67"/>
    </row>
    <row r="32" spans="1:77" ht="13.5" customHeight="1">
      <c r="A32" s="66"/>
      <c r="F32" s="15"/>
      <c r="H32" s="67"/>
      <c r="L32" s="15"/>
      <c r="N32" s="67"/>
      <c r="O32" s="15"/>
      <c r="Q32" s="67"/>
      <c r="R32" s="15"/>
      <c r="T32" s="67"/>
      <c r="U32" s="15"/>
      <c r="W32" s="67"/>
      <c r="X32" s="15"/>
      <c r="Z32" s="67"/>
      <c r="AA32" s="15"/>
      <c r="AC32" s="67"/>
      <c r="AD32" s="15"/>
      <c r="AF32" s="67"/>
      <c r="AG32" s="15"/>
      <c r="AI32" s="67"/>
      <c r="AJ32" s="15"/>
      <c r="AL32" s="67"/>
      <c r="AM32" s="15"/>
      <c r="AO32" s="67"/>
      <c r="AP32" s="15"/>
      <c r="AR32" s="67"/>
      <c r="AS32" s="15"/>
      <c r="AU32" s="67"/>
      <c r="AV32" s="15"/>
      <c r="AX32" s="67"/>
      <c r="AY32" s="15"/>
      <c r="BA32" s="67"/>
      <c r="BB32" s="15"/>
      <c r="BD32" s="67"/>
      <c r="BE32" s="15"/>
      <c r="BG32" s="67"/>
      <c r="BH32" s="15"/>
      <c r="BJ32" s="67"/>
      <c r="BK32" s="15"/>
      <c r="BM32" s="67"/>
      <c r="BN32" s="15"/>
      <c r="BP32" s="67"/>
      <c r="BQ32" s="15"/>
      <c r="BS32" s="67"/>
      <c r="BT32" s="15"/>
      <c r="BV32" s="67"/>
      <c r="BW32" s="15"/>
      <c r="BY32" s="67"/>
    </row>
    <row r="33" spans="1:77" ht="13.5" customHeight="1">
      <c r="A33" s="66"/>
      <c r="F33" s="15"/>
      <c r="H33" s="67"/>
      <c r="L33" s="15"/>
      <c r="N33" s="67"/>
      <c r="O33" s="15"/>
      <c r="Q33" s="67"/>
      <c r="R33" s="15"/>
      <c r="T33" s="67"/>
      <c r="U33" s="15"/>
      <c r="W33" s="67"/>
      <c r="X33" s="15"/>
      <c r="Z33" s="67"/>
      <c r="AA33" s="15"/>
      <c r="AC33" s="67"/>
      <c r="AD33" s="15"/>
      <c r="AF33" s="67"/>
      <c r="AG33" s="15"/>
      <c r="AI33" s="67"/>
      <c r="AJ33" s="15"/>
      <c r="AL33" s="67"/>
      <c r="AM33" s="15"/>
      <c r="AO33" s="67"/>
      <c r="AP33" s="15"/>
      <c r="AR33" s="67"/>
      <c r="AS33" s="15"/>
      <c r="AU33" s="67"/>
      <c r="AV33" s="15"/>
      <c r="AX33" s="67"/>
      <c r="AY33" s="15"/>
      <c r="BA33" s="67"/>
      <c r="BB33" s="15"/>
      <c r="BD33" s="67"/>
      <c r="BE33" s="15"/>
      <c r="BG33" s="67"/>
      <c r="BH33" s="15"/>
      <c r="BJ33" s="67"/>
      <c r="BK33" s="15"/>
      <c r="BM33" s="67"/>
      <c r="BN33" s="15"/>
      <c r="BP33" s="67"/>
      <c r="BQ33" s="15"/>
      <c r="BS33" s="67"/>
      <c r="BT33" s="15"/>
      <c r="BV33" s="67"/>
      <c r="BW33" s="15"/>
      <c r="BY33" s="67"/>
    </row>
    <row r="34" spans="1:77" ht="13.5" customHeight="1">
      <c r="A34" s="42"/>
      <c r="F34" s="15"/>
      <c r="H34" s="67"/>
      <c r="L34" s="15"/>
      <c r="N34" s="67"/>
      <c r="O34" s="15"/>
      <c r="Q34" s="67"/>
      <c r="R34" s="15"/>
      <c r="T34" s="67"/>
      <c r="U34" s="15"/>
      <c r="W34" s="67"/>
      <c r="X34" s="15"/>
      <c r="Z34" s="67"/>
      <c r="AA34" s="15"/>
      <c r="AC34" s="67"/>
      <c r="AD34" s="15"/>
      <c r="AF34" s="67"/>
      <c r="AG34" s="15"/>
      <c r="AI34" s="67"/>
      <c r="AJ34" s="15"/>
      <c r="AL34" s="67"/>
      <c r="AM34" s="15"/>
      <c r="AO34" s="67"/>
      <c r="AP34" s="15"/>
      <c r="AR34" s="67"/>
      <c r="AS34" s="15"/>
      <c r="AU34" s="67"/>
      <c r="AV34" s="15"/>
      <c r="AX34" s="67"/>
      <c r="AY34" s="15"/>
      <c r="BA34" s="67"/>
      <c r="BB34" s="15"/>
      <c r="BD34" s="67"/>
      <c r="BE34" s="15"/>
      <c r="BG34" s="67"/>
      <c r="BH34" s="15"/>
      <c r="BJ34" s="67"/>
      <c r="BK34" s="15"/>
      <c r="BM34" s="67"/>
      <c r="BN34" s="15"/>
      <c r="BP34" s="67"/>
      <c r="BQ34" s="15"/>
      <c r="BS34" s="67"/>
      <c r="BT34" s="15"/>
      <c r="BV34" s="67"/>
      <c r="BW34" s="15"/>
      <c r="BY34" s="67"/>
    </row>
    <row r="35" spans="1:77" ht="13.5" customHeight="1">
      <c r="A35" s="42"/>
      <c r="F35" s="15"/>
      <c r="H35" s="67"/>
      <c r="L35" s="15"/>
      <c r="N35" s="67"/>
      <c r="O35" s="15"/>
      <c r="Q35" s="67"/>
      <c r="R35" s="15"/>
      <c r="T35" s="67"/>
      <c r="U35" s="15"/>
      <c r="W35" s="67"/>
      <c r="X35" s="15"/>
      <c r="Z35" s="67"/>
      <c r="AA35" s="15"/>
      <c r="AC35" s="67"/>
      <c r="AD35" s="15"/>
      <c r="AF35" s="67"/>
      <c r="AG35" s="15"/>
      <c r="AI35" s="67"/>
      <c r="AJ35" s="15"/>
      <c r="AL35" s="67"/>
      <c r="AM35" s="15"/>
      <c r="AO35" s="67"/>
      <c r="AP35" s="15"/>
      <c r="AR35" s="67"/>
      <c r="AS35" s="15"/>
      <c r="AU35" s="67"/>
      <c r="AV35" s="15"/>
      <c r="AX35" s="67"/>
      <c r="AY35" s="15"/>
      <c r="BA35" s="67"/>
      <c r="BB35" s="15"/>
      <c r="BD35" s="67"/>
      <c r="BE35" s="15"/>
      <c r="BG35" s="67"/>
      <c r="BH35" s="15"/>
      <c r="BJ35" s="67"/>
      <c r="BK35" s="15"/>
      <c r="BM35" s="67"/>
      <c r="BN35" s="15"/>
      <c r="BP35" s="67"/>
      <c r="BQ35" s="15"/>
      <c r="BS35" s="67"/>
      <c r="BT35" s="15"/>
      <c r="BV35" s="67"/>
      <c r="BW35" s="15"/>
      <c r="BY35" s="67"/>
    </row>
    <row r="36" spans="1:77" ht="13.5" customHeight="1">
      <c r="A36" s="42"/>
      <c r="F36" s="15"/>
      <c r="H36" s="67"/>
      <c r="L36" s="15"/>
      <c r="N36" s="67"/>
      <c r="O36" s="15"/>
      <c r="Q36" s="67"/>
      <c r="R36" s="15"/>
      <c r="T36" s="67"/>
      <c r="U36" s="15"/>
      <c r="W36" s="67"/>
      <c r="X36" s="15"/>
      <c r="Z36" s="67"/>
      <c r="AA36" s="15"/>
      <c r="AC36" s="67"/>
      <c r="AD36" s="15"/>
      <c r="AF36" s="67"/>
      <c r="AG36" s="15"/>
      <c r="AI36" s="67"/>
      <c r="AJ36" s="15"/>
      <c r="AL36" s="67"/>
      <c r="AM36" s="15"/>
      <c r="AO36" s="67"/>
      <c r="AP36" s="15"/>
      <c r="AR36" s="67"/>
      <c r="AS36" s="15"/>
      <c r="AU36" s="67"/>
      <c r="AV36" s="15"/>
      <c r="AX36" s="67"/>
      <c r="AY36" s="15"/>
      <c r="BA36" s="67"/>
      <c r="BB36" s="15"/>
      <c r="BD36" s="67"/>
      <c r="BE36" s="15"/>
      <c r="BG36" s="67"/>
      <c r="BH36" s="15"/>
      <c r="BJ36" s="67"/>
      <c r="BK36" s="15"/>
      <c r="BM36" s="67"/>
      <c r="BN36" s="15"/>
      <c r="BP36" s="67"/>
      <c r="BQ36" s="15"/>
      <c r="BS36" s="67"/>
      <c r="BT36" s="15"/>
      <c r="BV36" s="67"/>
      <c r="BW36" s="15"/>
      <c r="BY36" s="67"/>
    </row>
    <row r="37" spans="1:77" ht="13.5" customHeight="1">
      <c r="A37" s="66"/>
      <c r="F37" s="15"/>
      <c r="H37" s="67"/>
      <c r="L37" s="15"/>
      <c r="N37" s="67"/>
      <c r="O37" s="15"/>
      <c r="Q37" s="67"/>
      <c r="R37" s="15"/>
      <c r="T37" s="67"/>
      <c r="U37" s="15"/>
      <c r="W37" s="67"/>
      <c r="X37" s="15"/>
      <c r="Z37" s="67"/>
      <c r="AA37" s="15"/>
      <c r="AC37" s="67"/>
      <c r="AD37" s="15"/>
      <c r="AF37" s="67"/>
      <c r="AG37" s="15"/>
      <c r="AI37" s="67"/>
      <c r="AJ37" s="15"/>
      <c r="AL37" s="67"/>
      <c r="AM37" s="15"/>
      <c r="AO37" s="67"/>
      <c r="AP37" s="15"/>
      <c r="AR37" s="67"/>
      <c r="AS37" s="15"/>
      <c r="AU37" s="67"/>
      <c r="AV37" s="15"/>
      <c r="AX37" s="67"/>
      <c r="AY37" s="15"/>
      <c r="BA37" s="67"/>
      <c r="BB37" s="15"/>
      <c r="BD37" s="67"/>
      <c r="BE37" s="15"/>
      <c r="BG37" s="67"/>
      <c r="BH37" s="15"/>
      <c r="BJ37" s="67"/>
      <c r="BK37" s="15"/>
      <c r="BM37" s="67"/>
      <c r="BN37" s="15"/>
      <c r="BP37" s="67"/>
      <c r="BQ37" s="15"/>
      <c r="BS37" s="67"/>
      <c r="BT37" s="15"/>
      <c r="BV37" s="67"/>
      <c r="BW37" s="15"/>
      <c r="BY37" s="67"/>
    </row>
    <row r="38" spans="1:77" ht="13.5" customHeight="1">
      <c r="A38" s="66"/>
      <c r="F38" s="15"/>
      <c r="H38" s="67"/>
      <c r="L38" s="15"/>
      <c r="N38" s="67"/>
      <c r="O38" s="15"/>
      <c r="Q38" s="67"/>
      <c r="R38" s="15"/>
      <c r="T38" s="67"/>
      <c r="U38" s="15"/>
      <c r="W38" s="67"/>
      <c r="X38" s="15"/>
      <c r="Z38" s="67"/>
      <c r="AA38" s="15"/>
      <c r="AC38" s="67"/>
      <c r="AD38" s="15"/>
      <c r="AF38" s="67"/>
      <c r="AG38" s="15"/>
      <c r="AI38" s="67"/>
      <c r="AJ38" s="15"/>
      <c r="AL38" s="67"/>
      <c r="AM38" s="15"/>
      <c r="AO38" s="67"/>
      <c r="AP38" s="15"/>
      <c r="AR38" s="67"/>
      <c r="AS38" s="15"/>
      <c r="AU38" s="67"/>
      <c r="AV38" s="15"/>
      <c r="AX38" s="67"/>
      <c r="AY38" s="15"/>
      <c r="BA38" s="67"/>
      <c r="BB38" s="15"/>
      <c r="BD38" s="67"/>
      <c r="BE38" s="15"/>
      <c r="BG38" s="67"/>
      <c r="BH38" s="15"/>
      <c r="BJ38" s="67"/>
      <c r="BK38" s="15"/>
      <c r="BM38" s="67"/>
      <c r="BN38" s="15"/>
      <c r="BP38" s="67"/>
      <c r="BQ38" s="15"/>
      <c r="BS38" s="67"/>
      <c r="BT38" s="15"/>
      <c r="BV38" s="67"/>
      <c r="BW38" s="15"/>
      <c r="BY38" s="67"/>
    </row>
    <row r="39" spans="1:77" ht="13.5" customHeight="1">
      <c r="A39" s="66"/>
      <c r="F39" s="15"/>
      <c r="H39" s="67"/>
      <c r="L39" s="15"/>
      <c r="N39" s="67"/>
      <c r="O39" s="15"/>
      <c r="Q39" s="67"/>
      <c r="R39" s="15"/>
      <c r="T39" s="67"/>
      <c r="U39" s="15"/>
      <c r="W39" s="67"/>
      <c r="X39" s="15"/>
      <c r="Z39" s="67"/>
      <c r="AA39" s="15"/>
      <c r="AC39" s="67"/>
      <c r="AD39" s="15"/>
      <c r="AF39" s="67"/>
      <c r="AG39" s="15"/>
      <c r="AI39" s="67"/>
      <c r="AJ39" s="15"/>
      <c r="AL39" s="67"/>
      <c r="AM39" s="15"/>
      <c r="AO39" s="67"/>
      <c r="AP39" s="15"/>
      <c r="AR39" s="67"/>
      <c r="AS39" s="15"/>
      <c r="AU39" s="67"/>
      <c r="AV39" s="15"/>
      <c r="AX39" s="67"/>
      <c r="AY39" s="15"/>
      <c r="BA39" s="67"/>
      <c r="BB39" s="15"/>
      <c r="BD39" s="67"/>
      <c r="BE39" s="15"/>
      <c r="BG39" s="67"/>
      <c r="BH39" s="15"/>
      <c r="BJ39" s="67"/>
      <c r="BK39" s="15"/>
      <c r="BM39" s="67"/>
      <c r="BN39" s="15"/>
      <c r="BP39" s="67"/>
      <c r="BQ39" s="15"/>
      <c r="BS39" s="67"/>
      <c r="BT39" s="15"/>
      <c r="BV39" s="67"/>
      <c r="BW39" s="15"/>
      <c r="BY39" s="67"/>
    </row>
    <row r="40" spans="1:77" ht="13.5" customHeight="1">
      <c r="A40" s="66"/>
      <c r="F40" s="15"/>
      <c r="H40" s="67"/>
      <c r="L40" s="15"/>
      <c r="N40" s="67"/>
      <c r="O40" s="15"/>
      <c r="Q40" s="67"/>
      <c r="R40" s="15"/>
      <c r="T40" s="67"/>
      <c r="U40" s="15"/>
      <c r="W40" s="67"/>
      <c r="X40" s="15"/>
      <c r="Z40" s="67"/>
      <c r="AA40" s="15"/>
      <c r="AC40" s="67"/>
      <c r="AD40" s="15"/>
      <c r="AF40" s="67"/>
      <c r="AG40" s="15"/>
      <c r="AI40" s="67"/>
      <c r="AJ40" s="15"/>
      <c r="AL40" s="67"/>
      <c r="AM40" s="15"/>
      <c r="AO40" s="67"/>
      <c r="AP40" s="15"/>
      <c r="AR40" s="67"/>
      <c r="AS40" s="15"/>
      <c r="AU40" s="67"/>
      <c r="AV40" s="15"/>
      <c r="AX40" s="67"/>
      <c r="AY40" s="15"/>
      <c r="BA40" s="67"/>
      <c r="BB40" s="15"/>
      <c r="BD40" s="67"/>
      <c r="BE40" s="15"/>
      <c r="BG40" s="67"/>
      <c r="BH40" s="15"/>
      <c r="BJ40" s="67"/>
      <c r="BK40" s="15"/>
      <c r="BM40" s="67"/>
      <c r="BN40" s="15"/>
      <c r="BP40" s="67"/>
      <c r="BQ40" s="15"/>
      <c r="BS40" s="67"/>
      <c r="BT40" s="15"/>
      <c r="BV40" s="67"/>
      <c r="BW40" s="15"/>
      <c r="BY40" s="67"/>
    </row>
    <row r="41" spans="1:77" ht="13.5" customHeight="1">
      <c r="A41" s="66"/>
      <c r="F41" s="15"/>
      <c r="H41" s="67"/>
      <c r="L41" s="15"/>
      <c r="N41" s="67"/>
      <c r="O41" s="15"/>
      <c r="Q41" s="67"/>
      <c r="R41" s="15"/>
      <c r="S41" s="3"/>
      <c r="T41" s="67"/>
      <c r="U41" s="15"/>
      <c r="W41" s="67"/>
      <c r="X41" s="15"/>
      <c r="Z41" s="67"/>
      <c r="AA41" s="15"/>
      <c r="AC41" s="67"/>
      <c r="AD41" s="15"/>
      <c r="AF41" s="67"/>
      <c r="AG41" s="15"/>
      <c r="AI41" s="67"/>
      <c r="AJ41" s="15"/>
      <c r="AL41" s="67"/>
      <c r="AM41" s="15"/>
      <c r="AO41" s="67"/>
      <c r="AP41" s="15"/>
      <c r="AR41" s="67"/>
      <c r="AS41" s="15"/>
      <c r="AU41" s="67"/>
      <c r="AV41" s="15"/>
      <c r="AX41" s="67"/>
      <c r="AY41" s="15"/>
      <c r="BA41" s="67"/>
      <c r="BB41" s="15"/>
      <c r="BD41" s="67"/>
      <c r="BE41" s="15"/>
      <c r="BG41" s="67"/>
      <c r="BH41" s="15"/>
      <c r="BJ41" s="67"/>
      <c r="BK41" s="15"/>
      <c r="BM41" s="67"/>
      <c r="BN41" s="15"/>
      <c r="BP41" s="67"/>
      <c r="BQ41" s="15"/>
      <c r="BS41" s="67"/>
      <c r="BT41" s="15"/>
      <c r="BV41" s="67"/>
      <c r="BW41" s="15"/>
      <c r="BY41" s="67"/>
    </row>
    <row r="42" spans="1:77" ht="13.5" customHeight="1">
      <c r="A42" s="66"/>
      <c r="C42" s="4"/>
      <c r="D42" s="3"/>
      <c r="E42" s="3"/>
      <c r="F42" s="4"/>
      <c r="G42" s="3"/>
      <c r="H42" s="69"/>
      <c r="I42" s="3"/>
      <c r="J42" s="3"/>
      <c r="K42" s="3"/>
      <c r="L42" s="4"/>
      <c r="M42" s="3"/>
      <c r="N42" s="69"/>
      <c r="O42" s="4"/>
      <c r="P42" s="3"/>
      <c r="Q42" s="69"/>
      <c r="R42" s="4"/>
      <c r="S42" s="3"/>
      <c r="T42" s="69"/>
      <c r="U42" s="4"/>
      <c r="V42" s="3"/>
      <c r="W42" s="69"/>
      <c r="X42" s="4"/>
      <c r="Y42" s="3"/>
      <c r="Z42" s="69"/>
      <c r="AA42" s="4"/>
      <c r="AB42" s="3"/>
      <c r="AC42" s="69"/>
      <c r="AD42" s="4"/>
      <c r="AE42" s="3"/>
      <c r="AF42" s="69"/>
      <c r="AG42" s="4"/>
      <c r="AH42" s="3"/>
      <c r="AI42" s="69"/>
      <c r="AJ42" s="4"/>
      <c r="AK42" s="3"/>
      <c r="AL42" s="69"/>
      <c r="AM42" s="4"/>
      <c r="AN42" s="3"/>
      <c r="AO42" s="69"/>
      <c r="AP42" s="4"/>
      <c r="AQ42" s="3"/>
      <c r="AR42" s="69"/>
      <c r="AS42" s="4"/>
      <c r="AT42" s="3"/>
      <c r="AU42" s="69"/>
      <c r="AV42" s="4"/>
      <c r="AW42" s="3"/>
      <c r="AX42" s="69"/>
      <c r="AY42" s="4"/>
      <c r="AZ42" s="3"/>
      <c r="BA42" s="69"/>
      <c r="BB42" s="4"/>
      <c r="BC42" s="3"/>
      <c r="BD42" s="69"/>
      <c r="BE42" s="4"/>
      <c r="BF42" s="3"/>
      <c r="BG42" s="69"/>
      <c r="BH42" s="4"/>
      <c r="BI42" s="3"/>
      <c r="BJ42" s="69"/>
      <c r="BK42" s="4"/>
      <c r="BL42" s="3"/>
      <c r="BM42" s="69"/>
      <c r="BN42" s="4"/>
      <c r="BO42" s="3"/>
      <c r="BP42" s="69"/>
      <c r="BQ42" s="4"/>
      <c r="BR42" s="3"/>
      <c r="BS42" s="69"/>
      <c r="BT42" s="4"/>
      <c r="BU42" s="3"/>
      <c r="BV42" s="69"/>
      <c r="BW42" s="4"/>
      <c r="BX42" s="3"/>
      <c r="BY42" s="69"/>
    </row>
    <row r="43" spans="1:77" ht="13.5" customHeight="1">
      <c r="A43" s="66"/>
      <c r="C43" s="4"/>
      <c r="D43" s="3"/>
      <c r="E43" s="3"/>
      <c r="F43" s="4"/>
      <c r="G43" s="3"/>
      <c r="H43" s="69"/>
      <c r="I43" s="3"/>
      <c r="J43" s="3"/>
      <c r="K43" s="3"/>
      <c r="L43" s="4"/>
      <c r="M43" s="3"/>
      <c r="N43" s="69"/>
      <c r="O43" s="4"/>
      <c r="P43" s="3"/>
      <c r="Q43" s="69"/>
      <c r="R43" s="4"/>
      <c r="S43" s="3"/>
      <c r="T43" s="69"/>
      <c r="U43" s="4"/>
      <c r="V43" s="3"/>
      <c r="W43" s="69"/>
      <c r="X43" s="4"/>
      <c r="Y43" s="3"/>
      <c r="Z43" s="69"/>
      <c r="AA43" s="4"/>
      <c r="AB43" s="3"/>
      <c r="AC43" s="69"/>
      <c r="AD43" s="4"/>
      <c r="AE43" s="3"/>
      <c r="AF43" s="69"/>
      <c r="AG43" s="4"/>
      <c r="AH43" s="3"/>
      <c r="AI43" s="69"/>
      <c r="AJ43" s="4"/>
      <c r="AK43" s="3"/>
      <c r="AL43" s="69"/>
      <c r="AM43" s="4"/>
      <c r="AN43" s="3"/>
      <c r="AO43" s="69"/>
      <c r="AP43" s="4"/>
      <c r="AQ43" s="3"/>
      <c r="AR43" s="69"/>
      <c r="AS43" s="4"/>
      <c r="AT43" s="3"/>
      <c r="AU43" s="69"/>
      <c r="AV43" s="4"/>
      <c r="AW43" s="3"/>
      <c r="AX43" s="69"/>
      <c r="AY43" s="4"/>
      <c r="AZ43" s="3"/>
      <c r="BA43" s="69"/>
      <c r="BB43" s="4"/>
      <c r="BC43" s="3"/>
      <c r="BD43" s="69"/>
      <c r="BE43" s="4"/>
      <c r="BF43" s="3"/>
      <c r="BG43" s="69"/>
      <c r="BH43" s="4"/>
      <c r="BI43" s="3"/>
      <c r="BJ43" s="69"/>
      <c r="BK43" s="4"/>
      <c r="BL43" s="3"/>
      <c r="BM43" s="69"/>
      <c r="BN43" s="4"/>
      <c r="BO43" s="3"/>
      <c r="BP43" s="69"/>
      <c r="BQ43" s="4"/>
      <c r="BR43" s="3"/>
      <c r="BS43" s="69"/>
      <c r="BT43" s="4"/>
      <c r="BU43" s="3"/>
      <c r="BV43" s="69"/>
      <c r="BW43" s="4"/>
      <c r="BX43" s="3"/>
      <c r="BY43" s="69"/>
    </row>
    <row r="44" spans="1:77" ht="13.5" customHeight="1">
      <c r="A44" s="66"/>
      <c r="C44" s="4"/>
      <c r="D44" s="3"/>
      <c r="E44" s="3"/>
      <c r="F44" s="4"/>
      <c r="G44" s="3"/>
      <c r="H44" s="69"/>
      <c r="I44" s="3"/>
      <c r="J44" s="3"/>
      <c r="K44" s="3"/>
      <c r="L44" s="4"/>
      <c r="M44" s="3"/>
      <c r="N44" s="69"/>
      <c r="O44" s="4"/>
      <c r="P44" s="3"/>
      <c r="Q44" s="69"/>
      <c r="R44" s="4"/>
      <c r="S44" s="3"/>
      <c r="T44" s="69"/>
      <c r="U44" s="4"/>
      <c r="V44" s="3"/>
      <c r="W44" s="69"/>
      <c r="X44" s="4"/>
      <c r="Y44" s="3"/>
      <c r="Z44" s="69"/>
      <c r="AA44" s="4"/>
      <c r="AB44" s="3"/>
      <c r="AC44" s="69"/>
      <c r="AD44" s="4"/>
      <c r="AE44" s="3"/>
      <c r="AF44" s="69"/>
      <c r="AG44" s="4"/>
      <c r="AH44" s="3"/>
      <c r="AI44" s="69"/>
      <c r="AJ44" s="4"/>
      <c r="AK44" s="3"/>
      <c r="AL44" s="69"/>
      <c r="AM44" s="4"/>
      <c r="AN44" s="3"/>
      <c r="AO44" s="69"/>
      <c r="AP44" s="4"/>
      <c r="AQ44" s="3"/>
      <c r="AR44" s="69"/>
      <c r="AS44" s="4"/>
      <c r="AT44" s="3"/>
      <c r="AU44" s="69"/>
      <c r="AV44" s="4"/>
      <c r="AW44" s="3"/>
      <c r="AX44" s="69"/>
      <c r="AY44" s="4"/>
      <c r="AZ44" s="3"/>
      <c r="BA44" s="69"/>
      <c r="BB44" s="4"/>
      <c r="BC44" s="3"/>
      <c r="BD44" s="69"/>
      <c r="BE44" s="4"/>
      <c r="BF44" s="3"/>
      <c r="BG44" s="69"/>
      <c r="BH44" s="4"/>
      <c r="BI44" s="3"/>
      <c r="BJ44" s="69"/>
      <c r="BK44" s="4"/>
      <c r="BL44" s="3"/>
      <c r="BM44" s="69"/>
      <c r="BN44" s="4"/>
      <c r="BO44" s="3"/>
      <c r="BP44" s="69"/>
      <c r="BQ44" s="4"/>
      <c r="BR44" s="3"/>
      <c r="BS44" s="69"/>
      <c r="BT44" s="4"/>
      <c r="BU44" s="3"/>
      <c r="BV44" s="69"/>
      <c r="BW44" s="4"/>
      <c r="BX44" s="3"/>
      <c r="BY44" s="69"/>
    </row>
    <row r="45" spans="1:77" ht="13.5" customHeight="1">
      <c r="A45" s="66"/>
      <c r="C45" s="4"/>
      <c r="D45" s="3"/>
      <c r="E45" s="3"/>
      <c r="F45" s="4"/>
      <c r="G45" s="3"/>
      <c r="H45" s="69"/>
      <c r="I45" s="3"/>
      <c r="J45" s="3"/>
      <c r="K45" s="3"/>
      <c r="L45" s="4"/>
      <c r="M45" s="3"/>
      <c r="N45" s="69"/>
      <c r="O45" s="4"/>
      <c r="P45" s="3"/>
      <c r="Q45" s="69"/>
      <c r="R45" s="4"/>
      <c r="T45" s="69"/>
      <c r="U45" s="4"/>
      <c r="V45" s="3"/>
      <c r="W45" s="69"/>
      <c r="X45" s="4"/>
      <c r="Y45" s="3"/>
      <c r="Z45" s="69"/>
      <c r="AA45" s="4"/>
      <c r="AB45" s="3"/>
      <c r="AC45" s="69"/>
      <c r="AD45" s="4"/>
      <c r="AE45" s="3"/>
      <c r="AF45" s="69"/>
      <c r="AG45" s="4"/>
      <c r="AH45" s="3"/>
      <c r="AI45" s="69"/>
      <c r="AJ45" s="4"/>
      <c r="AK45" s="3"/>
      <c r="AL45" s="69"/>
      <c r="AM45" s="4"/>
      <c r="AN45" s="3"/>
      <c r="AO45" s="69"/>
      <c r="AP45" s="4"/>
      <c r="AQ45" s="3"/>
      <c r="AR45" s="69"/>
      <c r="AS45" s="4"/>
      <c r="AT45" s="3"/>
      <c r="AU45" s="69"/>
      <c r="AV45" s="4"/>
      <c r="AW45" s="3"/>
      <c r="AX45" s="69"/>
      <c r="AY45" s="4"/>
      <c r="AZ45" s="3"/>
      <c r="BA45" s="69"/>
      <c r="BB45" s="4"/>
      <c r="BC45" s="3"/>
      <c r="BD45" s="69"/>
      <c r="BE45" s="4"/>
      <c r="BF45" s="3"/>
      <c r="BG45" s="69"/>
      <c r="BH45" s="4"/>
      <c r="BI45" s="3"/>
      <c r="BJ45" s="69"/>
      <c r="BK45" s="4"/>
      <c r="BL45" s="3"/>
      <c r="BM45" s="69"/>
      <c r="BN45" s="4"/>
      <c r="BO45" s="3"/>
      <c r="BP45" s="69"/>
      <c r="BQ45" s="4"/>
      <c r="BR45" s="3"/>
      <c r="BS45" s="69"/>
      <c r="BT45" s="4"/>
      <c r="BU45" s="3"/>
      <c r="BV45" s="69"/>
      <c r="BW45" s="4"/>
      <c r="BX45" s="3"/>
      <c r="BY45" s="69"/>
    </row>
    <row r="46" spans="1:77" ht="13.5" customHeight="1">
      <c r="A46" s="66"/>
      <c r="C46" s="4"/>
      <c r="D46" s="3"/>
      <c r="E46" s="3"/>
      <c r="F46" s="4"/>
      <c r="G46" s="3"/>
      <c r="H46" s="69"/>
      <c r="I46" s="3"/>
      <c r="J46" s="3"/>
      <c r="K46" s="3"/>
      <c r="L46" s="4"/>
      <c r="M46" s="3"/>
      <c r="N46" s="69"/>
      <c r="O46" s="4"/>
      <c r="P46" s="3"/>
      <c r="Q46" s="69"/>
      <c r="R46" s="4"/>
      <c r="S46" s="3"/>
      <c r="T46" s="69"/>
      <c r="U46" s="4"/>
      <c r="V46" s="3"/>
      <c r="W46" s="69"/>
      <c r="X46" s="4"/>
      <c r="Y46" s="3"/>
      <c r="Z46" s="69"/>
      <c r="AA46" s="4"/>
      <c r="AB46" s="3"/>
      <c r="AC46" s="69"/>
      <c r="AD46" s="4"/>
      <c r="AE46" s="3"/>
      <c r="AF46" s="69"/>
      <c r="AG46" s="4"/>
      <c r="AH46" s="3"/>
      <c r="AI46" s="69"/>
      <c r="AJ46" s="4"/>
      <c r="AK46" s="3"/>
      <c r="AL46" s="69"/>
      <c r="AM46" s="4"/>
      <c r="AN46" s="3"/>
      <c r="AO46" s="69"/>
      <c r="AP46" s="4"/>
      <c r="AQ46" s="3"/>
      <c r="AR46" s="69"/>
      <c r="AS46" s="4"/>
      <c r="AT46" s="3"/>
      <c r="AU46" s="69"/>
      <c r="AV46" s="4"/>
      <c r="AW46" s="3"/>
      <c r="AX46" s="69"/>
      <c r="AY46" s="4"/>
      <c r="AZ46" s="3"/>
      <c r="BA46" s="69"/>
      <c r="BB46" s="4"/>
      <c r="BC46" s="3"/>
      <c r="BD46" s="69"/>
      <c r="BE46" s="4"/>
      <c r="BF46" s="3"/>
      <c r="BG46" s="69"/>
      <c r="BH46" s="4"/>
      <c r="BI46" s="3"/>
      <c r="BJ46" s="69"/>
      <c r="BK46" s="4"/>
      <c r="BL46" s="3"/>
      <c r="BM46" s="69"/>
      <c r="BN46" s="4"/>
      <c r="BO46" s="3"/>
      <c r="BP46" s="69"/>
      <c r="BQ46" s="4"/>
      <c r="BR46" s="3"/>
      <c r="BS46" s="69"/>
      <c r="BT46" s="4"/>
      <c r="BU46" s="3"/>
      <c r="BV46" s="69"/>
      <c r="BW46" s="4"/>
      <c r="BX46" s="3"/>
      <c r="BY46" s="69"/>
    </row>
    <row r="47" spans="1:77" ht="13.5" customHeight="1">
      <c r="A47" s="66"/>
      <c r="C47" s="4"/>
      <c r="D47" s="3"/>
      <c r="E47" s="3"/>
      <c r="F47" s="4"/>
      <c r="G47" s="3"/>
      <c r="H47" s="69"/>
      <c r="I47" s="3"/>
      <c r="J47" s="3"/>
      <c r="K47" s="3"/>
      <c r="L47" s="4"/>
      <c r="M47" s="3"/>
      <c r="N47" s="69"/>
      <c r="O47" s="4"/>
      <c r="P47" s="3"/>
      <c r="Q47" s="69"/>
      <c r="R47" s="4"/>
      <c r="S47" s="3"/>
      <c r="T47" s="69"/>
      <c r="U47" s="4"/>
      <c r="V47" s="3"/>
      <c r="W47" s="69"/>
      <c r="X47" s="4"/>
      <c r="Y47" s="3"/>
      <c r="Z47" s="69"/>
      <c r="AA47" s="4"/>
      <c r="AB47" s="3"/>
      <c r="AC47" s="69"/>
      <c r="AD47" s="4"/>
      <c r="AE47" s="3"/>
      <c r="AF47" s="69"/>
      <c r="AG47" s="4"/>
      <c r="AH47" s="3"/>
      <c r="AI47" s="69"/>
      <c r="AJ47" s="4"/>
      <c r="AK47" s="3"/>
      <c r="AL47" s="69"/>
      <c r="AM47" s="4"/>
      <c r="AN47" s="3"/>
      <c r="AO47" s="69"/>
      <c r="AP47" s="4"/>
      <c r="AQ47" s="3"/>
      <c r="AR47" s="69"/>
      <c r="AS47" s="4"/>
      <c r="AT47" s="3"/>
      <c r="AU47" s="69"/>
      <c r="AV47" s="4"/>
      <c r="AW47" s="3"/>
      <c r="AX47" s="69"/>
      <c r="AY47" s="4"/>
      <c r="AZ47" s="3"/>
      <c r="BA47" s="69"/>
      <c r="BB47" s="4"/>
      <c r="BC47" s="3"/>
      <c r="BD47" s="69"/>
      <c r="BE47" s="4"/>
      <c r="BF47" s="3"/>
      <c r="BG47" s="69"/>
      <c r="BH47" s="4"/>
      <c r="BI47" s="3"/>
      <c r="BJ47" s="69"/>
      <c r="BK47" s="4"/>
      <c r="BL47" s="3"/>
      <c r="BM47" s="69"/>
      <c r="BN47" s="4"/>
      <c r="BO47" s="3"/>
      <c r="BP47" s="69"/>
      <c r="BQ47" s="4"/>
      <c r="BR47" s="3"/>
      <c r="BS47" s="69"/>
      <c r="BT47" s="4"/>
      <c r="BU47" s="3"/>
      <c r="BV47" s="69"/>
      <c r="BW47" s="4"/>
      <c r="BX47" s="3"/>
      <c r="BY47" s="69"/>
    </row>
    <row r="48" spans="1:77" ht="13.5" customHeight="1">
      <c r="A48" s="66"/>
      <c r="C48" s="4"/>
      <c r="D48" s="3"/>
      <c r="E48" s="3"/>
      <c r="F48" s="4"/>
      <c r="G48" s="3"/>
      <c r="H48" s="69"/>
      <c r="I48" s="3"/>
      <c r="J48" s="3"/>
      <c r="K48" s="3"/>
      <c r="L48" s="4"/>
      <c r="M48" s="3"/>
      <c r="N48" s="69"/>
      <c r="O48" s="4"/>
      <c r="P48" s="3"/>
      <c r="Q48" s="69"/>
      <c r="R48" s="4"/>
      <c r="S48" s="3"/>
      <c r="T48" s="69"/>
      <c r="U48" s="4"/>
      <c r="V48" s="3"/>
      <c r="W48" s="69"/>
      <c r="X48" s="4"/>
      <c r="Y48" s="3"/>
      <c r="Z48" s="69"/>
      <c r="AA48" s="4"/>
      <c r="AB48" s="3"/>
      <c r="AC48" s="69"/>
      <c r="AD48" s="4"/>
      <c r="AE48" s="3"/>
      <c r="AF48" s="69"/>
      <c r="AG48" s="4"/>
      <c r="AH48" s="3"/>
      <c r="AI48" s="69"/>
      <c r="AJ48" s="4"/>
      <c r="AK48" s="3"/>
      <c r="AL48" s="69"/>
      <c r="AM48" s="4"/>
      <c r="AN48" s="3"/>
      <c r="AO48" s="69"/>
      <c r="AP48" s="4"/>
      <c r="AQ48" s="3"/>
      <c r="AR48" s="69"/>
      <c r="AS48" s="4"/>
      <c r="AT48" s="3"/>
      <c r="AU48" s="69"/>
      <c r="AV48" s="4"/>
      <c r="AW48" s="3"/>
      <c r="AX48" s="69"/>
      <c r="AY48" s="4"/>
      <c r="AZ48" s="3"/>
      <c r="BA48" s="69"/>
      <c r="BB48" s="4"/>
      <c r="BC48" s="3"/>
      <c r="BD48" s="69"/>
      <c r="BE48" s="4"/>
      <c r="BF48" s="3"/>
      <c r="BG48" s="69"/>
      <c r="BH48" s="4"/>
      <c r="BI48" s="3"/>
      <c r="BJ48" s="69"/>
      <c r="BK48" s="4"/>
      <c r="BL48" s="3"/>
      <c r="BM48" s="69"/>
      <c r="BN48" s="4"/>
      <c r="BO48" s="3"/>
      <c r="BP48" s="69"/>
      <c r="BQ48" s="4"/>
      <c r="BR48" s="3"/>
      <c r="BS48" s="69"/>
      <c r="BT48" s="4"/>
      <c r="BU48" s="3"/>
      <c r="BV48" s="69"/>
      <c r="BW48" s="4"/>
      <c r="BX48" s="3"/>
      <c r="BY48" s="69"/>
    </row>
    <row r="49" spans="1:77" ht="13.5" customHeight="1">
      <c r="A49" s="66"/>
      <c r="C49" s="4"/>
      <c r="D49" s="3"/>
      <c r="E49" s="3"/>
      <c r="F49" s="4"/>
      <c r="G49" s="3"/>
      <c r="H49" s="69"/>
      <c r="I49" s="3"/>
      <c r="J49" s="3"/>
      <c r="K49" s="3"/>
      <c r="L49" s="4"/>
      <c r="M49" s="3"/>
      <c r="N49" s="69"/>
      <c r="O49" s="4"/>
      <c r="P49" s="3"/>
      <c r="Q49" s="69"/>
      <c r="R49" s="4"/>
      <c r="S49" s="3"/>
      <c r="T49" s="69"/>
      <c r="U49" s="4"/>
      <c r="V49" s="3"/>
      <c r="W49" s="69"/>
      <c r="X49" s="4"/>
      <c r="Y49" s="3"/>
      <c r="Z49" s="69"/>
      <c r="AA49" s="4"/>
      <c r="AB49" s="3"/>
      <c r="AC49" s="69"/>
      <c r="AD49" s="4"/>
      <c r="AE49" s="3"/>
      <c r="AF49" s="69"/>
      <c r="AG49" s="4"/>
      <c r="AH49" s="3"/>
      <c r="AI49" s="69"/>
      <c r="AJ49" s="4"/>
      <c r="AK49" s="3"/>
      <c r="AL49" s="69"/>
      <c r="AM49" s="4"/>
      <c r="AN49" s="3"/>
      <c r="AO49" s="69"/>
      <c r="AP49" s="4"/>
      <c r="AQ49" s="3"/>
      <c r="AR49" s="69"/>
      <c r="AS49" s="4"/>
      <c r="AT49" s="3"/>
      <c r="AU49" s="69"/>
      <c r="AV49" s="4"/>
      <c r="AW49" s="3"/>
      <c r="AX49" s="69"/>
      <c r="AY49" s="4"/>
      <c r="AZ49" s="3"/>
      <c r="BA49" s="69"/>
      <c r="BB49" s="4"/>
      <c r="BC49" s="3"/>
      <c r="BD49" s="69"/>
      <c r="BE49" s="4"/>
      <c r="BF49" s="3"/>
      <c r="BG49" s="69"/>
      <c r="BH49" s="4"/>
      <c r="BI49" s="3"/>
      <c r="BJ49" s="69"/>
      <c r="BK49" s="4"/>
      <c r="BL49" s="3"/>
      <c r="BM49" s="69"/>
      <c r="BN49" s="4"/>
      <c r="BO49" s="3"/>
      <c r="BP49" s="69"/>
      <c r="BQ49" s="4"/>
      <c r="BR49" s="3"/>
      <c r="BS49" s="69"/>
      <c r="BT49" s="4"/>
      <c r="BU49" s="3"/>
      <c r="BV49" s="69"/>
      <c r="BW49" s="4"/>
      <c r="BX49" s="3"/>
      <c r="BY49" s="69"/>
    </row>
    <row r="50" spans="1:77" ht="13.5" customHeight="1">
      <c r="A50" s="66"/>
      <c r="C50" s="4"/>
      <c r="D50" s="3"/>
      <c r="E50" s="3"/>
      <c r="F50" s="4"/>
      <c r="G50" s="3"/>
      <c r="H50" s="69"/>
      <c r="I50" s="3"/>
      <c r="J50" s="3"/>
      <c r="K50" s="3"/>
      <c r="L50" s="4"/>
      <c r="M50" s="3"/>
      <c r="N50" s="69"/>
      <c r="O50" s="4"/>
      <c r="P50" s="3"/>
      <c r="Q50" s="69"/>
      <c r="R50" s="4"/>
      <c r="S50" s="3"/>
      <c r="T50" s="69"/>
      <c r="U50" s="4"/>
      <c r="V50" s="3"/>
      <c r="W50" s="69"/>
      <c r="X50" s="4"/>
      <c r="Y50" s="3"/>
      <c r="Z50" s="69"/>
      <c r="AA50" s="4"/>
      <c r="AB50" s="3"/>
      <c r="AC50" s="69"/>
      <c r="AD50" s="4"/>
      <c r="AE50" s="3"/>
      <c r="AF50" s="69"/>
      <c r="AG50" s="4"/>
      <c r="AH50" s="3"/>
      <c r="AI50" s="69"/>
      <c r="AJ50" s="4"/>
      <c r="AK50" s="3"/>
      <c r="AL50" s="69"/>
      <c r="AM50" s="4"/>
      <c r="AN50" s="3"/>
      <c r="AO50" s="69"/>
      <c r="AP50" s="4"/>
      <c r="AQ50" s="3"/>
      <c r="AR50" s="69"/>
      <c r="AS50" s="4"/>
      <c r="AT50" s="3"/>
      <c r="AU50" s="69"/>
      <c r="AV50" s="4"/>
      <c r="AW50" s="3"/>
      <c r="AX50" s="69"/>
      <c r="AY50" s="4"/>
      <c r="AZ50" s="3"/>
      <c r="BA50" s="69"/>
      <c r="BB50" s="4"/>
      <c r="BC50" s="3"/>
      <c r="BD50" s="69"/>
      <c r="BE50" s="4"/>
      <c r="BF50" s="3"/>
      <c r="BG50" s="69"/>
      <c r="BH50" s="4"/>
      <c r="BI50" s="3"/>
      <c r="BJ50" s="69"/>
      <c r="BK50" s="4"/>
      <c r="BL50" s="3"/>
      <c r="BM50" s="69"/>
      <c r="BN50" s="4"/>
      <c r="BO50" s="3"/>
      <c r="BP50" s="69"/>
      <c r="BQ50" s="4"/>
      <c r="BR50" s="3"/>
      <c r="BS50" s="69"/>
      <c r="BT50" s="4"/>
      <c r="BU50" s="3"/>
      <c r="BV50" s="69"/>
      <c r="BW50" s="4"/>
      <c r="BX50" s="3"/>
      <c r="BY50" s="69"/>
    </row>
    <row r="51" spans="1:77" ht="13.5" customHeight="1">
      <c r="A51" s="66"/>
      <c r="C51" s="4"/>
      <c r="D51" s="3"/>
      <c r="E51" s="3"/>
      <c r="F51" s="4"/>
      <c r="G51" s="3"/>
      <c r="H51" s="69"/>
      <c r="I51" s="3"/>
      <c r="J51" s="3"/>
      <c r="K51" s="3"/>
      <c r="L51" s="4"/>
      <c r="M51" s="3"/>
      <c r="N51" s="69"/>
      <c r="O51" s="4"/>
      <c r="P51" s="3"/>
      <c r="Q51" s="69"/>
      <c r="R51" s="4"/>
      <c r="S51" s="3"/>
      <c r="T51" s="69"/>
      <c r="U51" s="4"/>
      <c r="V51" s="3"/>
      <c r="W51" s="69"/>
      <c r="X51" s="4"/>
      <c r="Y51" s="3"/>
      <c r="Z51" s="69"/>
      <c r="AA51" s="4"/>
      <c r="AB51" s="3"/>
      <c r="AC51" s="69"/>
      <c r="AD51" s="4"/>
      <c r="AE51" s="3"/>
      <c r="AF51" s="69"/>
      <c r="AG51" s="4"/>
      <c r="AH51" s="3"/>
      <c r="AI51" s="69"/>
      <c r="AJ51" s="4"/>
      <c r="AK51" s="3"/>
      <c r="AL51" s="69"/>
      <c r="AM51" s="4"/>
      <c r="AN51" s="3"/>
      <c r="AO51" s="69"/>
      <c r="AP51" s="4"/>
      <c r="AQ51" s="3"/>
      <c r="AR51" s="69"/>
      <c r="AS51" s="4"/>
      <c r="AT51" s="3"/>
      <c r="AU51" s="69"/>
      <c r="AV51" s="4"/>
      <c r="AW51" s="3"/>
      <c r="AX51" s="69"/>
      <c r="AY51" s="4"/>
      <c r="AZ51" s="3"/>
      <c r="BA51" s="69"/>
      <c r="BB51" s="4"/>
      <c r="BC51" s="3"/>
      <c r="BD51" s="69"/>
      <c r="BE51" s="4"/>
      <c r="BF51" s="3"/>
      <c r="BG51" s="69"/>
      <c r="BH51" s="4"/>
      <c r="BI51" s="3"/>
      <c r="BJ51" s="69"/>
      <c r="BK51" s="4"/>
      <c r="BL51" s="3"/>
      <c r="BM51" s="69"/>
      <c r="BN51" s="4"/>
      <c r="BO51" s="3"/>
      <c r="BP51" s="69"/>
      <c r="BQ51" s="4"/>
      <c r="BR51" s="3"/>
      <c r="BS51" s="69"/>
      <c r="BT51" s="4"/>
      <c r="BU51" s="3"/>
      <c r="BV51" s="69"/>
      <c r="BW51" s="4"/>
      <c r="BX51" s="3"/>
      <c r="BY51" s="69"/>
    </row>
    <row r="52" spans="1:77" ht="13.5" customHeight="1">
      <c r="A52" s="66"/>
      <c r="C52" s="4"/>
      <c r="D52" s="3"/>
      <c r="E52" s="3"/>
      <c r="F52" s="4"/>
      <c r="G52" s="3"/>
      <c r="H52" s="69"/>
      <c r="I52" s="3"/>
      <c r="J52" s="3"/>
      <c r="K52" s="3"/>
      <c r="L52" s="4"/>
      <c r="M52" s="3"/>
      <c r="N52" s="69"/>
      <c r="O52" s="4"/>
      <c r="P52" s="3"/>
      <c r="Q52" s="69"/>
      <c r="R52" s="4"/>
      <c r="S52" s="3"/>
      <c r="T52" s="69"/>
      <c r="U52" s="4"/>
      <c r="V52" s="3"/>
      <c r="W52" s="69"/>
      <c r="X52" s="4"/>
      <c r="Y52" s="3"/>
      <c r="Z52" s="69"/>
      <c r="AA52" s="4"/>
      <c r="AB52" s="3"/>
      <c r="AC52" s="69"/>
      <c r="AD52" s="4"/>
      <c r="AE52" s="3"/>
      <c r="AF52" s="69"/>
      <c r="AG52" s="4"/>
      <c r="AH52" s="3"/>
      <c r="AI52" s="69"/>
      <c r="AJ52" s="4"/>
      <c r="AK52" s="3"/>
      <c r="AL52" s="69"/>
      <c r="AM52" s="4"/>
      <c r="AN52" s="3"/>
      <c r="AO52" s="69"/>
      <c r="AP52" s="4"/>
      <c r="AQ52" s="3"/>
      <c r="AR52" s="69"/>
      <c r="AS52" s="4"/>
      <c r="AT52" s="3"/>
      <c r="AU52" s="69"/>
      <c r="AV52" s="4"/>
      <c r="AW52" s="3"/>
      <c r="AX52" s="69"/>
      <c r="AY52" s="4"/>
      <c r="AZ52" s="3"/>
      <c r="BA52" s="69"/>
      <c r="BB52" s="4"/>
      <c r="BC52" s="3"/>
      <c r="BD52" s="69"/>
      <c r="BE52" s="4"/>
      <c r="BF52" s="3"/>
      <c r="BG52" s="69"/>
      <c r="BH52" s="4"/>
      <c r="BI52" s="3"/>
      <c r="BJ52" s="69"/>
      <c r="BK52" s="4"/>
      <c r="BL52" s="3"/>
      <c r="BM52" s="69"/>
      <c r="BN52" s="4"/>
      <c r="BO52" s="3"/>
      <c r="BP52" s="69"/>
      <c r="BQ52" s="4"/>
      <c r="BR52" s="3"/>
      <c r="BS52" s="69"/>
      <c r="BT52" s="4"/>
      <c r="BU52" s="3"/>
      <c r="BV52" s="69"/>
      <c r="BW52" s="4"/>
      <c r="BX52" s="3"/>
      <c r="BY52" s="69"/>
    </row>
    <row r="53" spans="1:77" ht="13.5" customHeight="1">
      <c r="A53" s="66"/>
      <c r="C53" s="4"/>
      <c r="D53" s="3"/>
      <c r="E53" s="3"/>
      <c r="F53" s="4"/>
      <c r="G53" s="3"/>
      <c r="H53" s="69"/>
      <c r="I53" s="3"/>
      <c r="J53" s="3"/>
      <c r="K53" s="3"/>
      <c r="L53" s="4"/>
      <c r="M53" s="3"/>
      <c r="N53" s="69"/>
      <c r="O53" s="4"/>
      <c r="P53" s="3"/>
      <c r="Q53" s="69"/>
      <c r="R53" s="4"/>
      <c r="S53" s="3"/>
      <c r="T53" s="69"/>
      <c r="U53" s="4"/>
      <c r="V53" s="3"/>
      <c r="W53" s="69"/>
      <c r="X53" s="4"/>
      <c r="Y53" s="3"/>
      <c r="Z53" s="69"/>
      <c r="AA53" s="4"/>
      <c r="AB53" s="3"/>
      <c r="AC53" s="69"/>
      <c r="AD53" s="4"/>
      <c r="AE53" s="3"/>
      <c r="AF53" s="69"/>
      <c r="AG53" s="4"/>
      <c r="AH53" s="3"/>
      <c r="AI53" s="69"/>
      <c r="AJ53" s="4"/>
      <c r="AK53" s="3"/>
      <c r="AL53" s="69"/>
      <c r="AM53" s="4"/>
      <c r="AN53" s="3"/>
      <c r="AO53" s="69"/>
      <c r="AP53" s="4"/>
      <c r="AQ53" s="3"/>
      <c r="AR53" s="69"/>
      <c r="AS53" s="4"/>
      <c r="AT53" s="3"/>
      <c r="AU53" s="69"/>
      <c r="AV53" s="4"/>
      <c r="AW53" s="3"/>
      <c r="AX53" s="69"/>
      <c r="AY53" s="4"/>
      <c r="AZ53" s="3"/>
      <c r="BA53" s="69"/>
      <c r="BB53" s="4"/>
      <c r="BC53" s="3"/>
      <c r="BD53" s="69"/>
      <c r="BE53" s="4"/>
      <c r="BF53" s="3"/>
      <c r="BG53" s="69"/>
      <c r="BH53" s="4"/>
      <c r="BI53" s="3"/>
      <c r="BJ53" s="69"/>
      <c r="BK53" s="4"/>
      <c r="BL53" s="3"/>
      <c r="BM53" s="69"/>
      <c r="BN53" s="4"/>
      <c r="BO53" s="3"/>
      <c r="BP53" s="69"/>
      <c r="BQ53" s="4"/>
      <c r="BR53" s="3"/>
      <c r="BS53" s="69"/>
      <c r="BT53" s="4"/>
      <c r="BU53" s="3"/>
      <c r="BV53" s="69"/>
      <c r="BW53" s="4"/>
      <c r="BX53" s="3"/>
      <c r="BY53" s="69"/>
    </row>
    <row r="54" spans="1:77" ht="13.5" customHeight="1">
      <c r="A54" s="66"/>
      <c r="C54" s="4"/>
      <c r="D54" s="3"/>
      <c r="E54" s="3"/>
      <c r="F54" s="4"/>
      <c r="G54" s="3"/>
      <c r="H54" s="69"/>
      <c r="I54" s="3"/>
      <c r="J54" s="3"/>
      <c r="K54" s="3"/>
      <c r="L54" s="4"/>
      <c r="M54" s="3"/>
      <c r="N54" s="69"/>
      <c r="O54" s="4"/>
      <c r="P54" s="3"/>
      <c r="Q54" s="69"/>
      <c r="R54" s="4"/>
      <c r="S54" s="3"/>
      <c r="T54" s="69"/>
      <c r="U54" s="4"/>
      <c r="V54" s="3"/>
      <c r="W54" s="69"/>
      <c r="X54" s="4"/>
      <c r="Y54" s="3"/>
      <c r="Z54" s="69"/>
      <c r="AA54" s="4"/>
      <c r="AB54" s="3"/>
      <c r="AC54" s="69"/>
      <c r="AD54" s="4"/>
      <c r="AE54" s="3"/>
      <c r="AF54" s="69"/>
      <c r="AG54" s="4"/>
      <c r="AH54" s="3"/>
      <c r="AI54" s="69"/>
      <c r="AJ54" s="4"/>
      <c r="AK54" s="3"/>
      <c r="AL54" s="69"/>
      <c r="AM54" s="4"/>
      <c r="AN54" s="3"/>
      <c r="AO54" s="69"/>
      <c r="AP54" s="4"/>
      <c r="AQ54" s="3"/>
      <c r="AR54" s="69"/>
      <c r="AS54" s="4"/>
      <c r="AT54" s="3"/>
      <c r="AU54" s="69"/>
      <c r="AV54" s="4"/>
      <c r="AW54" s="3"/>
      <c r="AX54" s="69"/>
      <c r="AY54" s="4"/>
      <c r="AZ54" s="3"/>
      <c r="BA54" s="69"/>
      <c r="BB54" s="4"/>
      <c r="BC54" s="3"/>
      <c r="BD54" s="69"/>
      <c r="BE54" s="4"/>
      <c r="BF54" s="3"/>
      <c r="BG54" s="69"/>
      <c r="BH54" s="4"/>
      <c r="BI54" s="3"/>
      <c r="BJ54" s="69"/>
      <c r="BK54" s="4"/>
      <c r="BL54" s="3"/>
      <c r="BM54" s="69"/>
      <c r="BN54" s="4"/>
      <c r="BO54" s="3"/>
      <c r="BP54" s="69"/>
      <c r="BQ54" s="4"/>
      <c r="BR54" s="3"/>
      <c r="BS54" s="69"/>
      <c r="BT54" s="4"/>
      <c r="BU54" s="3"/>
      <c r="BV54" s="69"/>
      <c r="BW54" s="4"/>
      <c r="BX54" s="3"/>
      <c r="BY54" s="69"/>
    </row>
    <row r="55" spans="1:77" ht="13.5" customHeight="1">
      <c r="A55" s="66"/>
      <c r="C55" s="4"/>
      <c r="D55" s="3"/>
      <c r="E55" s="3"/>
      <c r="F55" s="4"/>
      <c r="G55" s="3"/>
      <c r="H55" s="69"/>
      <c r="I55" s="3"/>
      <c r="J55" s="3"/>
      <c r="K55" s="3"/>
      <c r="L55" s="4"/>
      <c r="M55" s="3"/>
      <c r="N55" s="69"/>
      <c r="O55" s="4"/>
      <c r="P55" s="3"/>
      <c r="Q55" s="69"/>
      <c r="R55" s="4"/>
      <c r="S55" s="3"/>
      <c r="T55" s="69"/>
      <c r="U55" s="4"/>
      <c r="V55" s="3"/>
      <c r="W55" s="69"/>
      <c r="X55" s="4"/>
      <c r="Y55" s="3"/>
      <c r="Z55" s="69"/>
      <c r="AA55" s="4"/>
      <c r="AB55" s="3"/>
      <c r="AC55" s="69"/>
      <c r="AD55" s="4"/>
      <c r="AE55" s="3"/>
      <c r="AF55" s="69"/>
      <c r="AG55" s="4"/>
      <c r="AH55" s="3"/>
      <c r="AI55" s="69"/>
      <c r="AJ55" s="4"/>
      <c r="AK55" s="3"/>
      <c r="AL55" s="69"/>
      <c r="AM55" s="4"/>
      <c r="AN55" s="3"/>
      <c r="AO55" s="69"/>
      <c r="AP55" s="4"/>
      <c r="AQ55" s="3"/>
      <c r="AR55" s="69"/>
      <c r="AS55" s="4"/>
      <c r="AT55" s="3"/>
      <c r="AU55" s="69"/>
      <c r="AV55" s="4"/>
      <c r="AW55" s="3"/>
      <c r="AX55" s="69"/>
      <c r="AY55" s="4"/>
      <c r="AZ55" s="3"/>
      <c r="BA55" s="69"/>
      <c r="BB55" s="4"/>
      <c r="BC55" s="3"/>
      <c r="BD55" s="69"/>
      <c r="BE55" s="4"/>
      <c r="BF55" s="3"/>
      <c r="BG55" s="69"/>
      <c r="BH55" s="4"/>
      <c r="BI55" s="3"/>
      <c r="BJ55" s="69"/>
      <c r="BK55" s="4"/>
      <c r="BL55" s="3"/>
      <c r="BM55" s="69"/>
      <c r="BN55" s="4"/>
      <c r="BO55" s="3"/>
      <c r="BP55" s="69"/>
      <c r="BQ55" s="4"/>
      <c r="BR55" s="3"/>
      <c r="BS55" s="69"/>
      <c r="BT55" s="4"/>
      <c r="BU55" s="3"/>
      <c r="BV55" s="69"/>
      <c r="BW55" s="4"/>
      <c r="BX55" s="3"/>
      <c r="BY55" s="69"/>
    </row>
    <row r="56" spans="1:77" ht="13.5" customHeight="1">
      <c r="A56" s="66"/>
      <c r="C56" s="4"/>
      <c r="D56" s="3"/>
      <c r="E56" s="3"/>
      <c r="F56" s="4"/>
      <c r="G56" s="3"/>
      <c r="H56" s="69"/>
      <c r="I56" s="3"/>
      <c r="J56" s="3"/>
      <c r="K56" s="3"/>
      <c r="L56" s="4"/>
      <c r="M56" s="3"/>
      <c r="N56" s="69"/>
      <c r="O56" s="4"/>
      <c r="P56" s="3"/>
      <c r="Q56" s="69"/>
      <c r="R56" s="4"/>
      <c r="S56" s="3"/>
      <c r="T56" s="69"/>
      <c r="U56" s="4"/>
      <c r="V56" s="3"/>
      <c r="W56" s="69"/>
      <c r="X56" s="4"/>
      <c r="Y56" s="3"/>
      <c r="Z56" s="69"/>
      <c r="AA56" s="4"/>
      <c r="AB56" s="3"/>
      <c r="AC56" s="69"/>
      <c r="AD56" s="4"/>
      <c r="AE56" s="3"/>
      <c r="AF56" s="69"/>
      <c r="AG56" s="4"/>
      <c r="AH56" s="3"/>
      <c r="AI56" s="69"/>
      <c r="AJ56" s="4"/>
      <c r="AK56" s="3"/>
      <c r="AL56" s="69"/>
      <c r="AM56" s="4"/>
      <c r="AN56" s="3"/>
      <c r="AO56" s="69"/>
      <c r="AP56" s="4"/>
      <c r="AQ56" s="3"/>
      <c r="AR56" s="69"/>
      <c r="AS56" s="4"/>
      <c r="AT56" s="3"/>
      <c r="AU56" s="69"/>
      <c r="AV56" s="4"/>
      <c r="AW56" s="3"/>
      <c r="AX56" s="69"/>
      <c r="AY56" s="4"/>
      <c r="AZ56" s="3"/>
      <c r="BA56" s="69"/>
      <c r="BB56" s="4"/>
      <c r="BC56" s="3"/>
      <c r="BD56" s="69"/>
      <c r="BE56" s="4"/>
      <c r="BF56" s="3"/>
      <c r="BG56" s="69"/>
      <c r="BH56" s="4"/>
      <c r="BI56" s="3"/>
      <c r="BJ56" s="69"/>
      <c r="BK56" s="4"/>
      <c r="BL56" s="3"/>
      <c r="BM56" s="69"/>
      <c r="BN56" s="4"/>
      <c r="BO56" s="3"/>
      <c r="BP56" s="69"/>
      <c r="BQ56" s="4"/>
      <c r="BR56" s="3"/>
      <c r="BS56" s="69"/>
      <c r="BT56" s="4"/>
      <c r="BU56" s="3"/>
      <c r="BV56" s="69"/>
      <c r="BW56" s="4"/>
      <c r="BX56" s="3"/>
      <c r="BY56" s="69"/>
    </row>
    <row r="57" spans="1:77" ht="13.5" customHeight="1">
      <c r="A57" s="66"/>
      <c r="C57" s="4"/>
      <c r="D57" s="3"/>
      <c r="E57" s="3"/>
      <c r="F57" s="4"/>
      <c r="G57" s="3"/>
      <c r="H57" s="69"/>
      <c r="I57" s="3"/>
      <c r="J57" s="3"/>
      <c r="K57" s="3"/>
      <c r="L57" s="4"/>
      <c r="M57" s="3"/>
      <c r="N57" s="69"/>
      <c r="O57" s="4"/>
      <c r="P57" s="3"/>
      <c r="Q57" s="69"/>
      <c r="R57" s="4"/>
      <c r="S57" s="3"/>
      <c r="T57" s="69"/>
      <c r="U57" s="4"/>
      <c r="V57" s="3"/>
      <c r="W57" s="69"/>
      <c r="X57" s="4"/>
      <c r="Y57" s="3"/>
      <c r="Z57" s="69"/>
      <c r="AA57" s="4"/>
      <c r="AB57" s="3"/>
      <c r="AC57" s="69"/>
      <c r="AD57" s="4"/>
      <c r="AE57" s="3"/>
      <c r="AF57" s="69"/>
      <c r="AG57" s="4"/>
      <c r="AH57" s="3"/>
      <c r="AI57" s="69"/>
      <c r="AJ57" s="4"/>
      <c r="AK57" s="3"/>
      <c r="AL57" s="69"/>
      <c r="AM57" s="4"/>
      <c r="AN57" s="3"/>
      <c r="AO57" s="69"/>
      <c r="AP57" s="4"/>
      <c r="AQ57" s="3"/>
      <c r="AR57" s="69"/>
      <c r="AS57" s="4"/>
      <c r="AT57" s="3"/>
      <c r="AU57" s="69"/>
      <c r="AV57" s="4"/>
      <c r="AW57" s="3"/>
      <c r="AX57" s="69"/>
      <c r="AY57" s="4"/>
      <c r="AZ57" s="3"/>
      <c r="BA57" s="69"/>
      <c r="BB57" s="4"/>
      <c r="BC57" s="3"/>
      <c r="BD57" s="69"/>
      <c r="BE57" s="4"/>
      <c r="BF57" s="3"/>
      <c r="BG57" s="69"/>
      <c r="BH57" s="4"/>
      <c r="BI57" s="3"/>
      <c r="BJ57" s="69"/>
      <c r="BK57" s="4"/>
      <c r="BL57" s="3"/>
      <c r="BM57" s="69"/>
      <c r="BN57" s="4"/>
      <c r="BO57" s="3"/>
      <c r="BP57" s="69"/>
      <c r="BQ57" s="4"/>
      <c r="BR57" s="3"/>
      <c r="BS57" s="69"/>
      <c r="BT57" s="4"/>
      <c r="BU57" s="3"/>
      <c r="BV57" s="69"/>
      <c r="BW57" s="4"/>
      <c r="BX57" s="3"/>
      <c r="BY57" s="69"/>
    </row>
    <row r="58" spans="1:77" ht="13.5" customHeight="1">
      <c r="A58" s="66"/>
      <c r="C58" s="4"/>
      <c r="D58" s="3"/>
      <c r="E58" s="3"/>
      <c r="F58" s="4"/>
      <c r="G58" s="3"/>
      <c r="H58" s="69"/>
      <c r="I58" s="3"/>
      <c r="J58" s="3"/>
      <c r="K58" s="3"/>
      <c r="L58" s="4"/>
      <c r="M58" s="3"/>
      <c r="N58" s="69"/>
      <c r="O58" s="4"/>
      <c r="P58" s="3"/>
      <c r="Q58" s="69"/>
      <c r="R58" s="4"/>
      <c r="S58" s="3"/>
      <c r="T58" s="69"/>
      <c r="U58" s="4"/>
      <c r="V58" s="3"/>
      <c r="W58" s="69"/>
      <c r="X58" s="4"/>
      <c r="Y58" s="3"/>
      <c r="Z58" s="69"/>
      <c r="AA58" s="4"/>
      <c r="AB58" s="3"/>
      <c r="AC58" s="69"/>
      <c r="AD58" s="4"/>
      <c r="AE58" s="3"/>
      <c r="AF58" s="69"/>
      <c r="AG58" s="4"/>
      <c r="AH58" s="3"/>
      <c r="AI58" s="69"/>
      <c r="AJ58" s="4"/>
      <c r="AK58" s="3"/>
      <c r="AL58" s="69"/>
      <c r="AM58" s="4"/>
      <c r="AN58" s="3"/>
      <c r="AO58" s="69"/>
      <c r="AP58" s="4"/>
      <c r="AQ58" s="3"/>
      <c r="AR58" s="69"/>
      <c r="AS58" s="4"/>
      <c r="AT58" s="3"/>
      <c r="AU58" s="69"/>
      <c r="AV58" s="4"/>
      <c r="AW58" s="3"/>
      <c r="AX58" s="69"/>
      <c r="AY58" s="4"/>
      <c r="AZ58" s="3"/>
      <c r="BA58" s="69"/>
      <c r="BB58" s="4"/>
      <c r="BC58" s="3"/>
      <c r="BD58" s="69"/>
      <c r="BE58" s="4"/>
      <c r="BF58" s="3"/>
      <c r="BG58" s="69"/>
      <c r="BH58" s="4"/>
      <c r="BI58" s="3"/>
      <c r="BJ58" s="69"/>
      <c r="BK58" s="4"/>
      <c r="BL58" s="3"/>
      <c r="BM58" s="69"/>
      <c r="BN58" s="4"/>
      <c r="BO58" s="3"/>
      <c r="BP58" s="69"/>
      <c r="BQ58" s="4"/>
      <c r="BR58" s="3"/>
      <c r="BS58" s="69"/>
      <c r="BT58" s="4"/>
      <c r="BU58" s="3"/>
      <c r="BV58" s="69"/>
      <c r="BW58" s="4"/>
      <c r="BX58" s="3"/>
      <c r="BY58" s="69"/>
    </row>
    <row r="59" spans="1:77" ht="13.5" customHeight="1">
      <c r="A59" s="66"/>
      <c r="C59" s="4"/>
      <c r="D59" s="3"/>
      <c r="E59" s="3"/>
      <c r="F59" s="4"/>
      <c r="G59" s="3"/>
      <c r="H59" s="69"/>
      <c r="I59" s="3"/>
      <c r="J59" s="3"/>
      <c r="K59" s="3"/>
      <c r="L59" s="4"/>
      <c r="M59" s="3"/>
      <c r="N59" s="69"/>
      <c r="O59" s="4"/>
      <c r="P59" s="3"/>
      <c r="Q59" s="69"/>
      <c r="R59" s="4"/>
      <c r="S59" s="3"/>
      <c r="T59" s="69"/>
      <c r="U59" s="4"/>
      <c r="V59" s="3"/>
      <c r="W59" s="69"/>
      <c r="X59" s="4"/>
      <c r="Y59" s="3"/>
      <c r="Z59" s="69"/>
      <c r="AA59" s="4"/>
      <c r="AB59" s="3"/>
      <c r="AC59" s="69"/>
      <c r="AD59" s="4"/>
      <c r="AE59" s="3"/>
      <c r="AF59" s="69"/>
      <c r="AG59" s="4"/>
      <c r="AH59" s="3"/>
      <c r="AI59" s="69"/>
      <c r="AJ59" s="4"/>
      <c r="AK59" s="3"/>
      <c r="AL59" s="69"/>
      <c r="AM59" s="4"/>
      <c r="AN59" s="3"/>
      <c r="AO59" s="69"/>
      <c r="AP59" s="4"/>
      <c r="AQ59" s="3"/>
      <c r="AR59" s="69"/>
      <c r="AS59" s="4"/>
      <c r="AT59" s="3"/>
      <c r="AU59" s="69"/>
      <c r="AV59" s="4"/>
      <c r="AW59" s="3"/>
      <c r="AX59" s="69"/>
      <c r="AY59" s="4"/>
      <c r="AZ59" s="3"/>
      <c r="BA59" s="69"/>
      <c r="BB59" s="4"/>
      <c r="BC59" s="3"/>
      <c r="BD59" s="69"/>
      <c r="BE59" s="4"/>
      <c r="BF59" s="3"/>
      <c r="BG59" s="69"/>
      <c r="BH59" s="4"/>
      <c r="BI59" s="3"/>
      <c r="BJ59" s="69"/>
      <c r="BK59" s="4"/>
      <c r="BL59" s="3"/>
      <c r="BM59" s="69"/>
      <c r="BN59" s="4"/>
      <c r="BO59" s="3"/>
      <c r="BP59" s="69"/>
      <c r="BQ59" s="4"/>
      <c r="BR59" s="3"/>
      <c r="BS59" s="69"/>
      <c r="BT59" s="4"/>
      <c r="BU59" s="3"/>
      <c r="BV59" s="69"/>
      <c r="BW59" s="4"/>
      <c r="BX59" s="3"/>
      <c r="BY59" s="69"/>
    </row>
    <row r="60" spans="1:77" ht="13.5" customHeight="1">
      <c r="A60" s="66"/>
      <c r="C60" s="4"/>
      <c r="D60" s="3"/>
      <c r="E60" s="3"/>
      <c r="F60" s="4"/>
      <c r="G60" s="3"/>
      <c r="H60" s="69"/>
      <c r="I60" s="3"/>
      <c r="J60" s="3"/>
      <c r="K60" s="3"/>
      <c r="L60" s="4"/>
      <c r="M60" s="3"/>
      <c r="N60" s="69"/>
      <c r="O60" s="4"/>
      <c r="P60" s="3"/>
      <c r="Q60" s="69"/>
      <c r="R60" s="4"/>
      <c r="S60" s="3"/>
      <c r="T60" s="69"/>
      <c r="U60" s="4"/>
      <c r="V60" s="3"/>
      <c r="W60" s="69"/>
      <c r="X60" s="4"/>
      <c r="Y60" s="3"/>
      <c r="Z60" s="69"/>
      <c r="AA60" s="4"/>
      <c r="AB60" s="3"/>
      <c r="AC60" s="69"/>
      <c r="AD60" s="4"/>
      <c r="AE60" s="3"/>
      <c r="AF60" s="69"/>
      <c r="AG60" s="4"/>
      <c r="AH60" s="3"/>
      <c r="AI60" s="69"/>
      <c r="AJ60" s="4"/>
      <c r="AK60" s="3"/>
      <c r="AL60" s="69"/>
      <c r="AM60" s="4"/>
      <c r="AN60" s="3"/>
      <c r="AO60" s="69"/>
      <c r="AP60" s="4"/>
      <c r="AQ60" s="3"/>
      <c r="AR60" s="69"/>
      <c r="AS60" s="4"/>
      <c r="AT60" s="3"/>
      <c r="AU60" s="69"/>
      <c r="AV60" s="4"/>
      <c r="AW60" s="3"/>
      <c r="AX60" s="69"/>
      <c r="AY60" s="4"/>
      <c r="AZ60" s="3"/>
      <c r="BA60" s="69"/>
      <c r="BB60" s="4"/>
      <c r="BC60" s="3"/>
      <c r="BD60" s="69"/>
      <c r="BE60" s="4"/>
      <c r="BF60" s="3"/>
      <c r="BG60" s="69"/>
      <c r="BH60" s="4"/>
      <c r="BI60" s="3"/>
      <c r="BJ60" s="69"/>
      <c r="BK60" s="4"/>
      <c r="BL60" s="3"/>
      <c r="BM60" s="69"/>
      <c r="BN60" s="4"/>
      <c r="BO60" s="3"/>
      <c r="BP60" s="69"/>
      <c r="BQ60" s="4"/>
      <c r="BR60" s="3"/>
      <c r="BS60" s="69"/>
      <c r="BT60" s="4"/>
      <c r="BU60" s="3"/>
      <c r="BV60" s="69"/>
      <c r="BW60" s="4"/>
      <c r="BX60" s="3"/>
      <c r="BY60" s="69"/>
    </row>
    <row r="61" spans="1:77" ht="13.5" customHeight="1">
      <c r="A61" s="66"/>
      <c r="C61" s="4"/>
      <c r="D61" s="3"/>
      <c r="E61" s="3"/>
      <c r="F61" s="4"/>
      <c r="G61" s="3"/>
      <c r="H61" s="69"/>
      <c r="I61" s="3"/>
      <c r="J61" s="3"/>
      <c r="K61" s="3"/>
      <c r="L61" s="4"/>
      <c r="M61" s="3"/>
      <c r="N61" s="69"/>
      <c r="O61" s="4"/>
      <c r="P61" s="3"/>
      <c r="Q61" s="69"/>
      <c r="R61" s="4"/>
      <c r="S61" s="3"/>
      <c r="T61" s="69"/>
      <c r="U61" s="4"/>
      <c r="V61" s="3"/>
      <c r="W61" s="69"/>
      <c r="X61" s="4"/>
      <c r="Y61" s="3"/>
      <c r="Z61" s="69"/>
      <c r="AA61" s="4"/>
      <c r="AB61" s="3"/>
      <c r="AC61" s="69"/>
      <c r="AD61" s="4"/>
      <c r="AE61" s="3"/>
      <c r="AF61" s="69"/>
      <c r="AG61" s="4"/>
      <c r="AH61" s="3"/>
      <c r="AI61" s="69"/>
      <c r="AJ61" s="4"/>
      <c r="AK61" s="3"/>
      <c r="AL61" s="69"/>
      <c r="AM61" s="4"/>
      <c r="AN61" s="3"/>
      <c r="AO61" s="69"/>
      <c r="AP61" s="4"/>
      <c r="AQ61" s="3"/>
      <c r="AR61" s="69"/>
      <c r="AS61" s="4"/>
      <c r="AT61" s="3"/>
      <c r="AU61" s="69"/>
      <c r="AV61" s="4"/>
      <c r="AW61" s="3"/>
      <c r="AX61" s="69"/>
      <c r="AY61" s="4"/>
      <c r="AZ61" s="3"/>
      <c r="BA61" s="69"/>
      <c r="BB61" s="4"/>
      <c r="BC61" s="3"/>
      <c r="BD61" s="69"/>
      <c r="BE61" s="4"/>
      <c r="BF61" s="3"/>
      <c r="BG61" s="69"/>
      <c r="BH61" s="4"/>
      <c r="BI61" s="3"/>
      <c r="BJ61" s="69"/>
      <c r="BK61" s="4"/>
      <c r="BL61" s="3"/>
      <c r="BM61" s="69"/>
      <c r="BN61" s="4"/>
      <c r="BO61" s="3"/>
      <c r="BP61" s="69"/>
      <c r="BQ61" s="4"/>
      <c r="BR61" s="3"/>
      <c r="BS61" s="69"/>
      <c r="BT61" s="4"/>
      <c r="BU61" s="3"/>
      <c r="BV61" s="69"/>
      <c r="BW61" s="4"/>
      <c r="BX61" s="3"/>
      <c r="BY61" s="69"/>
    </row>
    <row r="62" spans="1:77" ht="13.5" customHeight="1">
      <c r="A62" s="66"/>
      <c r="C62" s="4"/>
      <c r="D62" s="3"/>
      <c r="E62" s="3"/>
      <c r="F62" s="4"/>
      <c r="G62" s="3"/>
      <c r="H62" s="69"/>
      <c r="I62" s="3"/>
      <c r="J62" s="3"/>
      <c r="K62" s="3"/>
      <c r="L62" s="4"/>
      <c r="M62" s="3"/>
      <c r="N62" s="69"/>
      <c r="O62" s="4"/>
      <c r="P62" s="3"/>
      <c r="Q62" s="69"/>
      <c r="R62" s="4"/>
      <c r="S62" s="3"/>
      <c r="T62" s="69"/>
      <c r="U62" s="4"/>
      <c r="V62" s="3"/>
      <c r="W62" s="69"/>
      <c r="X62" s="4"/>
      <c r="Y62" s="3"/>
      <c r="Z62" s="69"/>
      <c r="AA62" s="4"/>
      <c r="AB62" s="3"/>
      <c r="AC62" s="69"/>
      <c r="AD62" s="4"/>
      <c r="AE62" s="3"/>
      <c r="AF62" s="69"/>
      <c r="AG62" s="4"/>
      <c r="AH62" s="3"/>
      <c r="AI62" s="69"/>
      <c r="AJ62" s="4"/>
      <c r="AK62" s="3"/>
      <c r="AL62" s="69"/>
      <c r="AM62" s="4"/>
      <c r="AN62" s="3"/>
      <c r="AO62" s="69"/>
      <c r="AP62" s="4"/>
      <c r="AQ62" s="3"/>
      <c r="AR62" s="69"/>
      <c r="AS62" s="4"/>
      <c r="AT62" s="3"/>
      <c r="AU62" s="69"/>
      <c r="AV62" s="4"/>
      <c r="AW62" s="3"/>
      <c r="AX62" s="69"/>
      <c r="AY62" s="4"/>
      <c r="AZ62" s="3"/>
      <c r="BA62" s="69"/>
      <c r="BB62" s="4"/>
      <c r="BC62" s="3"/>
      <c r="BD62" s="69"/>
      <c r="BE62" s="4"/>
      <c r="BF62" s="3"/>
      <c r="BG62" s="69"/>
      <c r="BH62" s="4"/>
      <c r="BI62" s="3"/>
      <c r="BJ62" s="69"/>
      <c r="BK62" s="4"/>
      <c r="BL62" s="3"/>
      <c r="BM62" s="69"/>
      <c r="BN62" s="4"/>
      <c r="BO62" s="3"/>
      <c r="BP62" s="69"/>
      <c r="BQ62" s="4"/>
      <c r="BR62" s="3"/>
      <c r="BS62" s="69"/>
      <c r="BT62" s="4"/>
      <c r="BU62" s="3"/>
      <c r="BV62" s="69"/>
      <c r="BW62" s="4"/>
      <c r="BX62" s="3"/>
      <c r="BY62" s="69"/>
    </row>
    <row r="63" spans="1:77" ht="13.5" customHeight="1">
      <c r="A63" s="66"/>
      <c r="C63" s="4"/>
      <c r="D63" s="3"/>
      <c r="E63" s="3"/>
      <c r="F63" s="4"/>
      <c r="G63" s="3"/>
      <c r="H63" s="69"/>
      <c r="I63" s="3"/>
      <c r="J63" s="3"/>
      <c r="K63" s="3"/>
      <c r="L63" s="4"/>
      <c r="M63" s="3"/>
      <c r="N63" s="69"/>
      <c r="O63" s="4"/>
      <c r="P63" s="3"/>
      <c r="Q63" s="69"/>
      <c r="R63" s="4"/>
      <c r="S63" s="3"/>
      <c r="T63" s="69"/>
      <c r="U63" s="4"/>
      <c r="V63" s="3"/>
      <c r="W63" s="69"/>
      <c r="X63" s="4"/>
      <c r="Y63" s="3"/>
      <c r="Z63" s="69"/>
      <c r="AA63" s="4"/>
      <c r="AB63" s="3"/>
      <c r="AC63" s="69"/>
      <c r="AD63" s="4"/>
      <c r="AE63" s="3"/>
      <c r="AF63" s="69"/>
      <c r="AG63" s="4"/>
      <c r="AH63" s="3"/>
      <c r="AI63" s="69"/>
      <c r="AJ63" s="4"/>
      <c r="AK63" s="3"/>
      <c r="AL63" s="69"/>
      <c r="AM63" s="4"/>
      <c r="AN63" s="3"/>
      <c r="AO63" s="69"/>
      <c r="AP63" s="4"/>
      <c r="AQ63" s="3"/>
      <c r="AR63" s="69"/>
      <c r="AS63" s="4"/>
      <c r="AT63" s="3"/>
      <c r="AU63" s="69"/>
      <c r="AV63" s="4"/>
      <c r="AW63" s="3"/>
      <c r="AX63" s="69"/>
      <c r="AY63" s="4"/>
      <c r="AZ63" s="3"/>
      <c r="BA63" s="69"/>
      <c r="BB63" s="4"/>
      <c r="BC63" s="3"/>
      <c r="BD63" s="69"/>
      <c r="BE63" s="4"/>
      <c r="BF63" s="3"/>
      <c r="BG63" s="69"/>
      <c r="BH63" s="4"/>
      <c r="BI63" s="3"/>
      <c r="BJ63" s="69"/>
      <c r="BK63" s="4"/>
      <c r="BL63" s="3"/>
      <c r="BM63" s="69"/>
      <c r="BN63" s="4"/>
      <c r="BO63" s="3"/>
      <c r="BP63" s="69"/>
      <c r="BQ63" s="4"/>
      <c r="BR63" s="3"/>
      <c r="BS63" s="69"/>
      <c r="BT63" s="4"/>
      <c r="BU63" s="3"/>
      <c r="BV63" s="69"/>
      <c r="BW63" s="4"/>
      <c r="BX63" s="3"/>
      <c r="BY63" s="69"/>
    </row>
    <row r="64" spans="1:77" ht="13.5" customHeight="1">
      <c r="A64" s="66"/>
      <c r="C64" s="4"/>
      <c r="D64" s="3"/>
      <c r="E64" s="3"/>
      <c r="F64" s="4"/>
      <c r="G64" s="3"/>
      <c r="H64" s="69"/>
      <c r="I64" s="3"/>
      <c r="J64" s="3"/>
      <c r="K64" s="3"/>
      <c r="L64" s="4"/>
      <c r="M64" s="3"/>
      <c r="N64" s="69"/>
      <c r="O64" s="4"/>
      <c r="P64" s="3"/>
      <c r="Q64" s="69"/>
      <c r="R64" s="4"/>
      <c r="S64" s="3"/>
      <c r="T64" s="69"/>
      <c r="U64" s="4"/>
      <c r="V64" s="3"/>
      <c r="W64" s="69"/>
      <c r="X64" s="4"/>
      <c r="Y64" s="3"/>
      <c r="Z64" s="69"/>
      <c r="AA64" s="4"/>
      <c r="AB64" s="3"/>
      <c r="AC64" s="69"/>
      <c r="AD64" s="4"/>
      <c r="AE64" s="3"/>
      <c r="AF64" s="69"/>
      <c r="AG64" s="4"/>
      <c r="AH64" s="3"/>
      <c r="AI64" s="69"/>
      <c r="AJ64" s="4"/>
      <c r="AK64" s="3"/>
      <c r="AL64" s="69"/>
      <c r="AM64" s="4"/>
      <c r="AN64" s="3"/>
      <c r="AO64" s="69"/>
      <c r="AP64" s="4"/>
      <c r="AQ64" s="3"/>
      <c r="AR64" s="69"/>
      <c r="AS64" s="4"/>
      <c r="AT64" s="3"/>
      <c r="AU64" s="69"/>
      <c r="AV64" s="4"/>
      <c r="AW64" s="3"/>
      <c r="AX64" s="69"/>
      <c r="AY64" s="4"/>
      <c r="AZ64" s="3"/>
      <c r="BA64" s="69"/>
      <c r="BB64" s="4"/>
      <c r="BC64" s="3"/>
      <c r="BD64" s="69"/>
      <c r="BE64" s="4"/>
      <c r="BF64" s="3"/>
      <c r="BG64" s="69"/>
      <c r="BH64" s="4"/>
      <c r="BI64" s="3"/>
      <c r="BJ64" s="69"/>
      <c r="BK64" s="4"/>
      <c r="BL64" s="3"/>
      <c r="BM64" s="69"/>
      <c r="BN64" s="4"/>
      <c r="BO64" s="3"/>
      <c r="BP64" s="69"/>
      <c r="BQ64" s="4"/>
      <c r="BR64" s="3"/>
      <c r="BS64" s="69"/>
      <c r="BT64" s="4"/>
      <c r="BU64" s="3"/>
      <c r="BV64" s="69"/>
      <c r="BW64" s="4"/>
      <c r="BX64" s="3"/>
      <c r="BY64" s="69"/>
    </row>
    <row r="65" spans="1:77" ht="13.5" customHeight="1">
      <c r="A65" s="66"/>
      <c r="C65" s="4"/>
      <c r="D65" s="3"/>
      <c r="E65" s="3"/>
      <c r="F65" s="4"/>
      <c r="G65" s="3"/>
      <c r="H65" s="69"/>
      <c r="I65" s="3"/>
      <c r="J65" s="3"/>
      <c r="K65" s="3"/>
      <c r="L65" s="4"/>
      <c r="M65" s="3"/>
      <c r="N65" s="69"/>
      <c r="O65" s="4"/>
      <c r="P65" s="3"/>
      <c r="Q65" s="69"/>
      <c r="R65" s="4"/>
      <c r="S65" s="3"/>
      <c r="T65" s="69"/>
      <c r="U65" s="4"/>
      <c r="V65" s="3"/>
      <c r="W65" s="69"/>
      <c r="X65" s="4"/>
      <c r="Y65" s="3"/>
      <c r="Z65" s="69"/>
      <c r="AA65" s="4"/>
      <c r="AB65" s="3"/>
      <c r="AC65" s="69"/>
      <c r="AD65" s="4"/>
      <c r="AE65" s="3"/>
      <c r="AF65" s="69"/>
      <c r="AG65" s="4"/>
      <c r="AH65" s="3"/>
      <c r="AI65" s="69"/>
      <c r="AJ65" s="4"/>
      <c r="AK65" s="3"/>
      <c r="AL65" s="69"/>
      <c r="AM65" s="4"/>
      <c r="AN65" s="3"/>
      <c r="AO65" s="69"/>
      <c r="AP65" s="4"/>
      <c r="AQ65" s="3"/>
      <c r="AR65" s="69"/>
      <c r="AS65" s="4"/>
      <c r="AT65" s="3"/>
      <c r="AU65" s="69"/>
      <c r="AV65" s="4"/>
      <c r="AW65" s="3"/>
      <c r="AX65" s="69"/>
      <c r="AY65" s="4"/>
      <c r="AZ65" s="3"/>
      <c r="BA65" s="69"/>
      <c r="BB65" s="4"/>
      <c r="BC65" s="3"/>
      <c r="BD65" s="69"/>
      <c r="BE65" s="4"/>
      <c r="BF65" s="3"/>
      <c r="BG65" s="69"/>
      <c r="BH65" s="4"/>
      <c r="BI65" s="3"/>
      <c r="BJ65" s="69"/>
      <c r="BK65" s="4"/>
      <c r="BL65" s="3"/>
      <c r="BM65" s="69"/>
      <c r="BN65" s="4"/>
      <c r="BO65" s="3"/>
      <c r="BP65" s="69"/>
      <c r="BQ65" s="4"/>
      <c r="BR65" s="3"/>
      <c r="BS65" s="69"/>
      <c r="BT65" s="4"/>
      <c r="BU65" s="3"/>
      <c r="BV65" s="69"/>
      <c r="BW65" s="4"/>
      <c r="BX65" s="3"/>
      <c r="BY65" s="69"/>
    </row>
    <row r="66" spans="1:77" ht="13.5" customHeight="1">
      <c r="A66" s="66"/>
      <c r="C66" s="4"/>
      <c r="D66" s="3"/>
      <c r="E66" s="3"/>
      <c r="F66" s="4"/>
      <c r="G66" s="3"/>
      <c r="H66" s="69"/>
      <c r="I66" s="3"/>
      <c r="J66" s="3"/>
      <c r="K66" s="3"/>
      <c r="L66" s="4"/>
      <c r="M66" s="3"/>
      <c r="N66" s="69"/>
      <c r="O66" s="4"/>
      <c r="P66" s="3"/>
      <c r="Q66" s="69"/>
      <c r="R66" s="4"/>
      <c r="S66" s="3"/>
      <c r="T66" s="69"/>
      <c r="U66" s="4"/>
      <c r="V66" s="3"/>
      <c r="W66" s="69"/>
      <c r="X66" s="4"/>
      <c r="Y66" s="3"/>
      <c r="Z66" s="69"/>
      <c r="AA66" s="4"/>
      <c r="AB66" s="3"/>
      <c r="AC66" s="69"/>
      <c r="AD66" s="4"/>
      <c r="AE66" s="3"/>
      <c r="AF66" s="69"/>
      <c r="AG66" s="4"/>
      <c r="AH66" s="3"/>
      <c r="AI66" s="69"/>
      <c r="AJ66" s="4"/>
      <c r="AK66" s="3"/>
      <c r="AL66" s="69"/>
      <c r="AM66" s="4"/>
      <c r="AN66" s="3"/>
      <c r="AO66" s="69"/>
      <c r="AP66" s="4"/>
      <c r="AQ66" s="3"/>
      <c r="AR66" s="69"/>
      <c r="AS66" s="4"/>
      <c r="AT66" s="3"/>
      <c r="AU66" s="69"/>
      <c r="AV66" s="4"/>
      <c r="AW66" s="3"/>
      <c r="AX66" s="69"/>
      <c r="AY66" s="4"/>
      <c r="AZ66" s="3"/>
      <c r="BA66" s="69"/>
      <c r="BB66" s="4"/>
      <c r="BC66" s="3"/>
      <c r="BD66" s="69"/>
      <c r="BE66" s="4"/>
      <c r="BF66" s="3"/>
      <c r="BG66" s="69"/>
      <c r="BH66" s="4"/>
      <c r="BI66" s="3"/>
      <c r="BJ66" s="69"/>
      <c r="BK66" s="4"/>
      <c r="BL66" s="3"/>
      <c r="BM66" s="69"/>
      <c r="BN66" s="4"/>
      <c r="BO66" s="3"/>
      <c r="BP66" s="69"/>
      <c r="BQ66" s="4"/>
      <c r="BR66" s="3"/>
      <c r="BS66" s="69"/>
      <c r="BT66" s="4"/>
      <c r="BU66" s="3"/>
      <c r="BV66" s="69"/>
      <c r="BW66" s="4"/>
      <c r="BX66" s="3"/>
      <c r="BY66" s="69"/>
    </row>
    <row r="67" spans="1:77" ht="13.5" customHeight="1">
      <c r="A67" s="66"/>
      <c r="C67" s="4"/>
      <c r="D67" s="3"/>
      <c r="E67" s="3"/>
      <c r="F67" s="4"/>
      <c r="G67" s="3"/>
      <c r="H67" s="69"/>
      <c r="I67" s="3"/>
      <c r="J67" s="3"/>
      <c r="K67" s="3"/>
      <c r="L67" s="4"/>
      <c r="M67" s="3"/>
      <c r="N67" s="69"/>
      <c r="O67" s="4"/>
      <c r="P67" s="3"/>
      <c r="Q67" s="69"/>
      <c r="R67" s="4"/>
      <c r="S67" s="3"/>
      <c r="T67" s="69"/>
      <c r="U67" s="4"/>
      <c r="V67" s="3"/>
      <c r="W67" s="69"/>
      <c r="X67" s="4"/>
      <c r="Y67" s="3"/>
      <c r="Z67" s="69"/>
      <c r="AA67" s="4"/>
      <c r="AB67" s="3"/>
      <c r="AC67" s="69"/>
      <c r="AD67" s="4"/>
      <c r="AE67" s="3"/>
      <c r="AF67" s="69"/>
      <c r="AG67" s="4"/>
      <c r="AH67" s="3"/>
      <c r="AI67" s="69"/>
      <c r="AJ67" s="4"/>
      <c r="AK67" s="3"/>
      <c r="AL67" s="69"/>
      <c r="AM67" s="4"/>
      <c r="AN67" s="3"/>
      <c r="AO67" s="69"/>
      <c r="AP67" s="4"/>
      <c r="AQ67" s="3"/>
      <c r="AR67" s="69"/>
      <c r="AS67" s="4"/>
      <c r="AT67" s="3"/>
      <c r="AU67" s="69"/>
      <c r="AV67" s="4"/>
      <c r="AW67" s="3"/>
      <c r="AX67" s="69"/>
      <c r="AY67" s="4"/>
      <c r="AZ67" s="3"/>
      <c r="BA67" s="69"/>
      <c r="BB67" s="4"/>
      <c r="BC67" s="3"/>
      <c r="BD67" s="69"/>
      <c r="BE67" s="4"/>
      <c r="BF67" s="3"/>
      <c r="BG67" s="69"/>
      <c r="BH67" s="4"/>
      <c r="BI67" s="3"/>
      <c r="BJ67" s="69"/>
      <c r="BK67" s="4"/>
      <c r="BL67" s="3"/>
      <c r="BM67" s="69"/>
      <c r="BN67" s="4"/>
      <c r="BO67" s="3"/>
      <c r="BP67" s="69"/>
      <c r="BQ67" s="4"/>
      <c r="BR67" s="3"/>
      <c r="BS67" s="69"/>
      <c r="BT67" s="4"/>
      <c r="BU67" s="3"/>
      <c r="BV67" s="69"/>
      <c r="BW67" s="4"/>
      <c r="BX67" s="3"/>
      <c r="BY67" s="69"/>
    </row>
    <row r="68" spans="1:77" ht="13.5" customHeight="1">
      <c r="A68" s="66"/>
      <c r="C68" s="4"/>
      <c r="D68" s="3"/>
      <c r="E68" s="3"/>
      <c r="F68" s="4"/>
      <c r="G68" s="3"/>
      <c r="H68" s="69"/>
      <c r="I68" s="3"/>
      <c r="J68" s="3"/>
      <c r="K68" s="3"/>
      <c r="L68" s="4"/>
      <c r="M68" s="3"/>
      <c r="N68" s="69"/>
      <c r="O68" s="4"/>
      <c r="P68" s="3"/>
      <c r="Q68" s="69"/>
      <c r="R68" s="4"/>
      <c r="S68" s="3"/>
      <c r="T68" s="69"/>
      <c r="U68" s="4"/>
      <c r="V68" s="3"/>
      <c r="W68" s="69"/>
      <c r="X68" s="4"/>
      <c r="Y68" s="3"/>
      <c r="Z68" s="69"/>
      <c r="AA68" s="4"/>
      <c r="AB68" s="3"/>
      <c r="AC68" s="69"/>
      <c r="AD68" s="4"/>
      <c r="AE68" s="3"/>
      <c r="AF68" s="69"/>
      <c r="AG68" s="4"/>
      <c r="AH68" s="3"/>
      <c r="AI68" s="69"/>
      <c r="AJ68" s="4"/>
      <c r="AK68" s="3"/>
      <c r="AL68" s="69"/>
      <c r="AM68" s="4"/>
      <c r="AN68" s="3"/>
      <c r="AO68" s="69"/>
      <c r="AP68" s="4"/>
      <c r="AQ68" s="3"/>
      <c r="AR68" s="69"/>
      <c r="AS68" s="4"/>
      <c r="AT68" s="3"/>
      <c r="AU68" s="69"/>
      <c r="AV68" s="4"/>
      <c r="AW68" s="3"/>
      <c r="AX68" s="69"/>
      <c r="AY68" s="4"/>
      <c r="AZ68" s="3"/>
      <c r="BA68" s="69"/>
      <c r="BB68" s="4"/>
      <c r="BC68" s="3"/>
      <c r="BD68" s="69"/>
      <c r="BE68" s="4"/>
      <c r="BF68" s="3"/>
      <c r="BG68" s="69"/>
      <c r="BH68" s="4"/>
      <c r="BI68" s="3"/>
      <c r="BJ68" s="69"/>
      <c r="BK68" s="4"/>
      <c r="BL68" s="3"/>
      <c r="BM68" s="69"/>
      <c r="BN68" s="4"/>
      <c r="BO68" s="3"/>
      <c r="BP68" s="69"/>
      <c r="BQ68" s="4"/>
      <c r="BR68" s="3"/>
      <c r="BS68" s="69"/>
      <c r="BT68" s="4"/>
      <c r="BU68" s="3"/>
      <c r="BV68" s="69"/>
      <c r="BW68" s="4"/>
      <c r="BX68" s="3"/>
      <c r="BY68" s="69"/>
    </row>
    <row r="69" spans="1:77" ht="13.5" customHeight="1">
      <c r="A69" s="66"/>
      <c r="C69" s="4"/>
      <c r="D69" s="3"/>
      <c r="E69" s="3"/>
      <c r="F69" s="4"/>
      <c r="G69" s="3"/>
      <c r="H69" s="69"/>
      <c r="I69" s="3"/>
      <c r="J69" s="3"/>
      <c r="K69" s="3"/>
      <c r="L69" s="4"/>
      <c r="M69" s="3"/>
      <c r="N69" s="69"/>
      <c r="O69" s="4"/>
      <c r="P69" s="3"/>
      <c r="Q69" s="69"/>
      <c r="R69" s="4"/>
      <c r="S69" s="3"/>
      <c r="T69" s="69"/>
      <c r="U69" s="4"/>
      <c r="V69" s="3"/>
      <c r="W69" s="69"/>
      <c r="X69" s="4"/>
      <c r="Y69" s="3"/>
      <c r="Z69" s="69"/>
      <c r="AA69" s="4"/>
      <c r="AB69" s="3"/>
      <c r="AC69" s="69"/>
      <c r="AD69" s="4"/>
      <c r="AE69" s="3"/>
      <c r="AF69" s="69"/>
      <c r="AG69" s="4"/>
      <c r="AH69" s="3"/>
      <c r="AI69" s="69"/>
      <c r="AJ69" s="4"/>
      <c r="AK69" s="3"/>
      <c r="AL69" s="69"/>
      <c r="AM69" s="4"/>
      <c r="AN69" s="3"/>
      <c r="AO69" s="69"/>
      <c r="AP69" s="4"/>
      <c r="AQ69" s="3"/>
      <c r="AR69" s="69"/>
      <c r="AS69" s="4"/>
      <c r="AT69" s="3"/>
      <c r="AU69" s="69"/>
      <c r="AV69" s="4"/>
      <c r="AW69" s="3"/>
      <c r="AX69" s="69"/>
      <c r="AY69" s="4"/>
      <c r="AZ69" s="3"/>
      <c r="BA69" s="69"/>
      <c r="BB69" s="4"/>
      <c r="BC69" s="3"/>
      <c r="BD69" s="69"/>
      <c r="BE69" s="4"/>
      <c r="BF69" s="3"/>
      <c r="BG69" s="69"/>
      <c r="BH69" s="4"/>
      <c r="BI69" s="3"/>
      <c r="BJ69" s="69"/>
      <c r="BK69" s="4"/>
      <c r="BL69" s="3"/>
      <c r="BM69" s="69"/>
      <c r="BN69" s="4"/>
      <c r="BO69" s="3"/>
      <c r="BP69" s="69"/>
      <c r="BQ69" s="4"/>
      <c r="BR69" s="3"/>
      <c r="BS69" s="69"/>
      <c r="BT69" s="4"/>
      <c r="BU69" s="3"/>
      <c r="BV69" s="69"/>
      <c r="BW69" s="4"/>
      <c r="BX69" s="3"/>
      <c r="BY69" s="69"/>
    </row>
    <row r="70" spans="1:77" ht="13.5" customHeight="1">
      <c r="A70" s="66"/>
      <c r="C70" s="4"/>
      <c r="D70" s="3"/>
      <c r="E70" s="3"/>
      <c r="F70" s="4"/>
      <c r="G70" s="3"/>
      <c r="H70" s="69"/>
      <c r="I70" s="3"/>
      <c r="J70" s="3"/>
      <c r="K70" s="3"/>
      <c r="L70" s="4"/>
      <c r="M70" s="3"/>
      <c r="N70" s="69"/>
      <c r="O70" s="4"/>
      <c r="P70" s="3"/>
      <c r="Q70" s="69"/>
      <c r="R70" s="4"/>
      <c r="S70" s="3"/>
      <c r="T70" s="69"/>
      <c r="U70" s="4"/>
      <c r="V70" s="3"/>
      <c r="W70" s="69"/>
      <c r="X70" s="4"/>
      <c r="Y70" s="3"/>
      <c r="Z70" s="69"/>
      <c r="AA70" s="4"/>
      <c r="AB70" s="3"/>
      <c r="AC70" s="69"/>
      <c r="AD70" s="4"/>
      <c r="AE70" s="3"/>
      <c r="AF70" s="69"/>
      <c r="AG70" s="4"/>
      <c r="AH70" s="3"/>
      <c r="AI70" s="69"/>
      <c r="AJ70" s="4"/>
      <c r="AK70" s="3"/>
      <c r="AL70" s="69"/>
      <c r="AM70" s="4"/>
      <c r="AN70" s="3"/>
      <c r="AO70" s="69"/>
      <c r="AP70" s="4"/>
      <c r="AQ70" s="3"/>
      <c r="AR70" s="69"/>
      <c r="AS70" s="4"/>
      <c r="AT70" s="3"/>
      <c r="AU70" s="69"/>
      <c r="AV70" s="4"/>
      <c r="AW70" s="3"/>
      <c r="AX70" s="69"/>
      <c r="AY70" s="4"/>
      <c r="AZ70" s="3"/>
      <c r="BA70" s="69"/>
      <c r="BB70" s="4"/>
      <c r="BC70" s="3"/>
      <c r="BD70" s="69"/>
      <c r="BE70" s="4"/>
      <c r="BF70" s="3"/>
      <c r="BG70" s="69"/>
      <c r="BH70" s="4"/>
      <c r="BI70" s="3"/>
      <c r="BJ70" s="69"/>
      <c r="BK70" s="4"/>
      <c r="BL70" s="3"/>
      <c r="BM70" s="69"/>
      <c r="BN70" s="4"/>
      <c r="BO70" s="3"/>
      <c r="BP70" s="69"/>
      <c r="BQ70" s="4"/>
      <c r="BR70" s="3"/>
      <c r="BS70" s="69"/>
      <c r="BT70" s="4"/>
      <c r="BU70" s="3"/>
      <c r="BV70" s="69"/>
      <c r="BW70" s="4"/>
      <c r="BX70" s="3"/>
      <c r="BY70" s="69"/>
    </row>
    <row r="71" spans="1:77" ht="13.5" customHeight="1">
      <c r="A71" s="66"/>
      <c r="C71" s="4"/>
      <c r="D71" s="3"/>
      <c r="E71" s="3"/>
      <c r="F71" s="4"/>
      <c r="G71" s="3"/>
      <c r="H71" s="69"/>
      <c r="I71" s="3"/>
      <c r="J71" s="3"/>
      <c r="K71" s="3"/>
      <c r="L71" s="4"/>
      <c r="M71" s="3"/>
      <c r="N71" s="69"/>
      <c r="O71" s="4"/>
      <c r="P71" s="3"/>
      <c r="Q71" s="69"/>
      <c r="R71" s="4"/>
      <c r="S71" s="3"/>
      <c r="T71" s="69"/>
      <c r="U71" s="4"/>
      <c r="V71" s="3"/>
      <c r="W71" s="69"/>
      <c r="X71" s="4"/>
      <c r="Y71" s="3"/>
      <c r="Z71" s="69"/>
      <c r="AA71" s="4"/>
      <c r="AB71" s="3"/>
      <c r="AC71" s="69"/>
      <c r="AD71" s="4"/>
      <c r="AE71" s="3"/>
      <c r="AF71" s="69"/>
      <c r="AG71" s="4"/>
      <c r="AH71" s="3"/>
      <c r="AI71" s="69"/>
      <c r="AJ71" s="4"/>
      <c r="AK71" s="3"/>
      <c r="AL71" s="69"/>
      <c r="AM71" s="4"/>
      <c r="AN71" s="3"/>
      <c r="AO71" s="69"/>
      <c r="AP71" s="4"/>
      <c r="AQ71" s="3"/>
      <c r="AR71" s="69"/>
      <c r="AS71" s="4"/>
      <c r="AT71" s="3"/>
      <c r="AU71" s="69"/>
      <c r="AV71" s="4"/>
      <c r="AW71" s="3"/>
      <c r="AX71" s="69"/>
      <c r="AY71" s="4"/>
      <c r="AZ71" s="3"/>
      <c r="BA71" s="69"/>
      <c r="BB71" s="4"/>
      <c r="BC71" s="3"/>
      <c r="BD71" s="69"/>
      <c r="BE71" s="4"/>
      <c r="BF71" s="3"/>
      <c r="BG71" s="69"/>
      <c r="BH71" s="4"/>
      <c r="BI71" s="3"/>
      <c r="BJ71" s="69"/>
      <c r="BK71" s="4"/>
      <c r="BL71" s="3"/>
      <c r="BM71" s="69"/>
      <c r="BN71" s="4"/>
      <c r="BO71" s="3"/>
      <c r="BP71" s="69"/>
      <c r="BQ71" s="4"/>
      <c r="BR71" s="3"/>
      <c r="BS71" s="69"/>
      <c r="BT71" s="4"/>
      <c r="BU71" s="3"/>
      <c r="BV71" s="69"/>
      <c r="BW71" s="4"/>
      <c r="BX71" s="3"/>
      <c r="BY71" s="69"/>
    </row>
    <row r="72" spans="1:77" ht="13.5" customHeight="1">
      <c r="A72" s="66"/>
      <c r="C72" s="4"/>
      <c r="D72" s="3"/>
      <c r="E72" s="3"/>
      <c r="F72" s="4"/>
      <c r="G72" s="3"/>
      <c r="H72" s="69"/>
      <c r="I72" s="3"/>
      <c r="J72" s="3"/>
      <c r="K72" s="3"/>
      <c r="L72" s="4"/>
      <c r="M72" s="3"/>
      <c r="N72" s="69"/>
      <c r="O72" s="4"/>
      <c r="P72" s="3"/>
      <c r="Q72" s="69"/>
      <c r="R72" s="4"/>
      <c r="S72" s="3"/>
      <c r="T72" s="69"/>
      <c r="U72" s="4"/>
      <c r="V72" s="3"/>
      <c r="W72" s="69"/>
      <c r="X72" s="4"/>
      <c r="Y72" s="3"/>
      <c r="Z72" s="69"/>
      <c r="AA72" s="4"/>
      <c r="AB72" s="3"/>
      <c r="AC72" s="69"/>
      <c r="AD72" s="4"/>
      <c r="AE72" s="3"/>
      <c r="AF72" s="69"/>
      <c r="AG72" s="4"/>
      <c r="AH72" s="3"/>
      <c r="AI72" s="69"/>
      <c r="AJ72" s="4"/>
      <c r="AK72" s="3"/>
      <c r="AL72" s="69"/>
      <c r="AM72" s="4"/>
      <c r="AN72" s="3"/>
      <c r="AO72" s="69"/>
      <c r="AP72" s="4"/>
      <c r="AQ72" s="3"/>
      <c r="AR72" s="69"/>
      <c r="AS72" s="4"/>
      <c r="AT72" s="3"/>
      <c r="AU72" s="69"/>
      <c r="AV72" s="4"/>
      <c r="AW72" s="3"/>
      <c r="AX72" s="69"/>
      <c r="AY72" s="4"/>
      <c r="AZ72" s="3"/>
      <c r="BA72" s="69"/>
      <c r="BB72" s="4"/>
      <c r="BC72" s="3"/>
      <c r="BD72" s="69"/>
      <c r="BE72" s="4"/>
      <c r="BF72" s="3"/>
      <c r="BG72" s="69"/>
      <c r="BH72" s="4"/>
      <c r="BI72" s="3"/>
      <c r="BJ72" s="69"/>
      <c r="BK72" s="4"/>
      <c r="BL72" s="3"/>
      <c r="BM72" s="69"/>
      <c r="BN72" s="4"/>
      <c r="BO72" s="3"/>
      <c r="BP72" s="69"/>
      <c r="BQ72" s="4"/>
      <c r="BR72" s="3"/>
      <c r="BS72" s="69"/>
      <c r="BT72" s="4"/>
      <c r="BU72" s="3"/>
      <c r="BV72" s="69"/>
      <c r="BW72" s="4"/>
      <c r="BX72" s="3"/>
      <c r="BY72" s="69"/>
    </row>
    <row r="73" spans="1:77" ht="13.5" customHeight="1">
      <c r="A73" s="66"/>
      <c r="C73" s="4"/>
      <c r="D73" s="3"/>
      <c r="E73" s="3"/>
      <c r="F73" s="4"/>
      <c r="G73" s="3"/>
      <c r="H73" s="69"/>
      <c r="I73" s="3"/>
      <c r="J73" s="3"/>
      <c r="K73" s="3"/>
      <c r="L73" s="4"/>
      <c r="M73" s="3"/>
      <c r="N73" s="69"/>
      <c r="O73" s="4"/>
      <c r="P73" s="3"/>
      <c r="Q73" s="69"/>
      <c r="R73" s="4"/>
      <c r="S73" s="3"/>
      <c r="T73" s="69"/>
      <c r="U73" s="4"/>
      <c r="V73" s="3"/>
      <c r="W73" s="69"/>
      <c r="X73" s="4"/>
      <c r="Y73" s="3"/>
      <c r="Z73" s="69"/>
      <c r="AA73" s="4"/>
      <c r="AB73" s="3"/>
      <c r="AC73" s="69"/>
      <c r="AD73" s="4"/>
      <c r="AE73" s="3"/>
      <c r="AF73" s="69"/>
      <c r="AG73" s="4"/>
      <c r="AH73" s="3"/>
      <c r="AI73" s="69"/>
      <c r="AJ73" s="4"/>
      <c r="AK73" s="3"/>
      <c r="AL73" s="69"/>
      <c r="AM73" s="4"/>
      <c r="AN73" s="3"/>
      <c r="AO73" s="69"/>
      <c r="AP73" s="4"/>
      <c r="AQ73" s="3"/>
      <c r="AR73" s="69"/>
      <c r="AS73" s="4"/>
      <c r="AT73" s="3"/>
      <c r="AU73" s="69"/>
      <c r="AV73" s="4"/>
      <c r="AW73" s="3"/>
      <c r="AX73" s="69"/>
      <c r="AY73" s="4"/>
      <c r="AZ73" s="3"/>
      <c r="BA73" s="69"/>
      <c r="BB73" s="4"/>
      <c r="BC73" s="3"/>
      <c r="BD73" s="69"/>
      <c r="BE73" s="4"/>
      <c r="BF73" s="3"/>
      <c r="BG73" s="69"/>
      <c r="BH73" s="4"/>
      <c r="BI73" s="3"/>
      <c r="BJ73" s="69"/>
      <c r="BK73" s="4"/>
      <c r="BL73" s="3"/>
      <c r="BM73" s="69"/>
      <c r="BN73" s="4"/>
      <c r="BO73" s="3"/>
      <c r="BP73" s="69"/>
      <c r="BQ73" s="4"/>
      <c r="BR73" s="3"/>
      <c r="BS73" s="69"/>
      <c r="BT73" s="4"/>
      <c r="BU73" s="3"/>
      <c r="BV73" s="69"/>
      <c r="BW73" s="4"/>
      <c r="BX73" s="3"/>
      <c r="BY73" s="69"/>
    </row>
    <row r="74" spans="1:77" ht="13.5" customHeight="1">
      <c r="A74" s="66"/>
      <c r="C74" s="4"/>
      <c r="D74" s="3"/>
      <c r="E74" s="3"/>
      <c r="F74" s="4"/>
      <c r="G74" s="3"/>
      <c r="H74" s="69"/>
      <c r="I74" s="3"/>
      <c r="J74" s="3"/>
      <c r="K74" s="3"/>
      <c r="L74" s="4"/>
      <c r="M74" s="3"/>
      <c r="N74" s="69"/>
      <c r="O74" s="4"/>
      <c r="P74" s="3"/>
      <c r="Q74" s="69"/>
      <c r="R74" s="4"/>
      <c r="S74" s="3"/>
      <c r="T74" s="69"/>
      <c r="U74" s="4"/>
      <c r="V74" s="3"/>
      <c r="W74" s="69"/>
      <c r="X74" s="4"/>
      <c r="Y74" s="3"/>
      <c r="Z74" s="69"/>
      <c r="AA74" s="4"/>
      <c r="AB74" s="3"/>
      <c r="AC74" s="69"/>
      <c r="AD74" s="4"/>
      <c r="AE74" s="3"/>
      <c r="AF74" s="69"/>
      <c r="AG74" s="4"/>
      <c r="AH74" s="3"/>
      <c r="AI74" s="69"/>
      <c r="AJ74" s="4"/>
      <c r="AK74" s="3"/>
      <c r="AL74" s="69"/>
      <c r="AM74" s="4"/>
      <c r="AN74" s="3"/>
      <c r="AO74" s="69"/>
      <c r="AP74" s="4"/>
      <c r="AQ74" s="3"/>
      <c r="AR74" s="69"/>
      <c r="AS74" s="4"/>
      <c r="AT74" s="3"/>
      <c r="AU74" s="69"/>
      <c r="AV74" s="4"/>
      <c r="AW74" s="3"/>
      <c r="AX74" s="69"/>
      <c r="AY74" s="4"/>
      <c r="AZ74" s="3"/>
      <c r="BA74" s="69"/>
      <c r="BB74" s="4"/>
      <c r="BC74" s="3"/>
      <c r="BD74" s="69"/>
      <c r="BE74" s="4"/>
      <c r="BF74" s="3"/>
      <c r="BG74" s="69"/>
      <c r="BH74" s="4"/>
      <c r="BI74" s="3"/>
      <c r="BJ74" s="69"/>
      <c r="BK74" s="4"/>
      <c r="BL74" s="3"/>
      <c r="BM74" s="69"/>
      <c r="BN74" s="4"/>
      <c r="BO74" s="3"/>
      <c r="BP74" s="69"/>
      <c r="BQ74" s="4"/>
      <c r="BR74" s="3"/>
      <c r="BS74" s="69"/>
      <c r="BT74" s="4"/>
      <c r="BU74" s="3"/>
      <c r="BV74" s="69"/>
      <c r="BW74" s="4"/>
      <c r="BX74" s="3"/>
      <c r="BY74" s="69"/>
    </row>
    <row r="75" spans="1:77" ht="13.5" customHeight="1">
      <c r="A75" s="66"/>
      <c r="C75" s="4"/>
      <c r="D75" s="3"/>
      <c r="E75" s="3"/>
      <c r="F75" s="4"/>
      <c r="G75" s="3"/>
      <c r="H75" s="69"/>
      <c r="I75" s="3"/>
      <c r="J75" s="3"/>
      <c r="K75" s="3"/>
      <c r="L75" s="4"/>
      <c r="M75" s="3"/>
      <c r="N75" s="69"/>
      <c r="O75" s="4"/>
      <c r="P75" s="3"/>
      <c r="Q75" s="69"/>
      <c r="R75" s="4"/>
      <c r="S75" s="3"/>
      <c r="T75" s="69"/>
      <c r="U75" s="4"/>
      <c r="V75" s="3"/>
      <c r="W75" s="69"/>
      <c r="X75" s="4"/>
      <c r="Y75" s="3"/>
      <c r="Z75" s="69"/>
      <c r="AA75" s="4"/>
      <c r="AB75" s="3"/>
      <c r="AC75" s="69"/>
      <c r="AD75" s="4"/>
      <c r="AE75" s="3"/>
      <c r="AF75" s="69"/>
      <c r="AG75" s="4"/>
      <c r="AH75" s="3"/>
      <c r="AI75" s="69"/>
      <c r="AJ75" s="4"/>
      <c r="AK75" s="3"/>
      <c r="AL75" s="69"/>
      <c r="AM75" s="4"/>
      <c r="AN75" s="3"/>
      <c r="AO75" s="69"/>
      <c r="AP75" s="4"/>
      <c r="AQ75" s="3"/>
      <c r="AR75" s="69"/>
      <c r="AS75" s="4"/>
      <c r="AT75" s="3"/>
      <c r="AU75" s="69"/>
      <c r="AV75" s="4"/>
      <c r="AW75" s="3"/>
      <c r="AX75" s="69"/>
      <c r="AY75" s="4"/>
      <c r="AZ75" s="3"/>
      <c r="BA75" s="69"/>
      <c r="BB75" s="4"/>
      <c r="BC75" s="3"/>
      <c r="BD75" s="69"/>
      <c r="BE75" s="4"/>
      <c r="BF75" s="3"/>
      <c r="BG75" s="69"/>
      <c r="BH75" s="4"/>
      <c r="BI75" s="3"/>
      <c r="BJ75" s="69"/>
      <c r="BK75" s="4"/>
      <c r="BL75" s="3"/>
      <c r="BM75" s="69"/>
      <c r="BN75" s="4"/>
      <c r="BO75" s="3"/>
      <c r="BP75" s="69"/>
      <c r="BQ75" s="4"/>
      <c r="BR75" s="3"/>
      <c r="BS75" s="69"/>
      <c r="BT75" s="4"/>
      <c r="BU75" s="3"/>
      <c r="BV75" s="69"/>
      <c r="BW75" s="4"/>
      <c r="BX75" s="3"/>
      <c r="BY75" s="69"/>
    </row>
    <row r="76" spans="1:77" ht="13.5" customHeight="1">
      <c r="A76" s="66"/>
      <c r="C76" s="4"/>
      <c r="D76" s="3"/>
      <c r="E76" s="3"/>
      <c r="F76" s="4"/>
      <c r="G76" s="3"/>
      <c r="H76" s="69"/>
      <c r="I76" s="3"/>
      <c r="J76" s="3"/>
      <c r="K76" s="3"/>
      <c r="L76" s="4"/>
      <c r="M76" s="3"/>
      <c r="N76" s="69"/>
      <c r="O76" s="4"/>
      <c r="P76" s="3"/>
      <c r="Q76" s="69"/>
      <c r="R76" s="4"/>
      <c r="S76" s="3"/>
      <c r="T76" s="69"/>
      <c r="U76" s="4"/>
      <c r="V76" s="3"/>
      <c r="W76" s="69"/>
      <c r="X76" s="4"/>
      <c r="Y76" s="3"/>
      <c r="Z76" s="69"/>
      <c r="AA76" s="4"/>
      <c r="AB76" s="3"/>
      <c r="AC76" s="69"/>
      <c r="AD76" s="4"/>
      <c r="AE76" s="3"/>
      <c r="AF76" s="69"/>
      <c r="AG76" s="4"/>
      <c r="AH76" s="3"/>
      <c r="AI76" s="69"/>
      <c r="AJ76" s="4"/>
      <c r="AK76" s="3"/>
      <c r="AL76" s="69"/>
      <c r="AM76" s="4"/>
      <c r="AN76" s="3"/>
      <c r="AO76" s="69"/>
      <c r="AP76" s="4"/>
      <c r="AQ76" s="3"/>
      <c r="AR76" s="69"/>
      <c r="AS76" s="4"/>
      <c r="AT76" s="3"/>
      <c r="AU76" s="69"/>
      <c r="AV76" s="4"/>
      <c r="AW76" s="3"/>
      <c r="AX76" s="69"/>
      <c r="AY76" s="4"/>
      <c r="AZ76" s="3"/>
      <c r="BA76" s="69"/>
      <c r="BB76" s="4"/>
      <c r="BC76" s="3"/>
      <c r="BD76" s="69"/>
      <c r="BE76" s="4"/>
      <c r="BF76" s="3"/>
      <c r="BG76" s="69"/>
      <c r="BH76" s="4"/>
      <c r="BI76" s="3"/>
      <c r="BJ76" s="69"/>
      <c r="BK76" s="4"/>
      <c r="BL76" s="3"/>
      <c r="BM76" s="69"/>
      <c r="BN76" s="4"/>
      <c r="BO76" s="3"/>
      <c r="BP76" s="69"/>
      <c r="BQ76" s="4"/>
      <c r="BR76" s="3"/>
      <c r="BS76" s="69"/>
      <c r="BT76" s="4"/>
      <c r="BU76" s="3"/>
      <c r="BV76" s="69"/>
      <c r="BW76" s="4"/>
      <c r="BX76" s="3"/>
      <c r="BY76" s="69"/>
    </row>
    <row r="77" spans="1:77" ht="13.5" customHeight="1">
      <c r="A77" s="66"/>
      <c r="C77" s="4"/>
      <c r="D77" s="3"/>
      <c r="E77" s="3"/>
      <c r="F77" s="4"/>
      <c r="G77" s="3"/>
      <c r="H77" s="69"/>
      <c r="I77" s="3"/>
      <c r="J77" s="3"/>
      <c r="K77" s="3"/>
      <c r="L77" s="4"/>
      <c r="M77" s="3"/>
      <c r="N77" s="69"/>
      <c r="O77" s="4"/>
      <c r="P77" s="3"/>
      <c r="Q77" s="69"/>
      <c r="R77" s="4"/>
      <c r="S77" s="3"/>
      <c r="T77" s="69"/>
      <c r="U77" s="4"/>
      <c r="V77" s="3"/>
      <c r="W77" s="69"/>
      <c r="X77" s="4"/>
      <c r="Y77" s="3"/>
      <c r="Z77" s="69"/>
      <c r="AA77" s="4"/>
      <c r="AB77" s="3"/>
      <c r="AC77" s="69"/>
      <c r="AD77" s="4"/>
      <c r="AE77" s="3"/>
      <c r="AF77" s="69"/>
      <c r="AG77" s="4"/>
      <c r="AH77" s="3"/>
      <c r="AI77" s="69"/>
      <c r="AJ77" s="4"/>
      <c r="AK77" s="3"/>
      <c r="AL77" s="69"/>
      <c r="AM77" s="4"/>
      <c r="AN77" s="3"/>
      <c r="AO77" s="69"/>
      <c r="AP77" s="4"/>
      <c r="AQ77" s="3"/>
      <c r="AR77" s="69"/>
      <c r="AS77" s="4"/>
      <c r="AT77" s="3"/>
      <c r="AU77" s="69"/>
      <c r="AV77" s="4"/>
      <c r="AW77" s="3"/>
      <c r="AX77" s="69"/>
      <c r="AY77" s="4"/>
      <c r="AZ77" s="3"/>
      <c r="BA77" s="69"/>
      <c r="BB77" s="4"/>
      <c r="BC77" s="3"/>
      <c r="BD77" s="69"/>
      <c r="BE77" s="4"/>
      <c r="BF77" s="3"/>
      <c r="BG77" s="69"/>
      <c r="BH77" s="4"/>
      <c r="BI77" s="3"/>
      <c r="BJ77" s="69"/>
      <c r="BK77" s="4"/>
      <c r="BL77" s="3"/>
      <c r="BM77" s="69"/>
      <c r="BN77" s="4"/>
      <c r="BO77" s="3"/>
      <c r="BP77" s="69"/>
      <c r="BQ77" s="4"/>
      <c r="BR77" s="3"/>
      <c r="BS77" s="69"/>
      <c r="BT77" s="4"/>
      <c r="BU77" s="3"/>
      <c r="BV77" s="69"/>
      <c r="BW77" s="4"/>
      <c r="BX77" s="3"/>
      <c r="BY77" s="69"/>
    </row>
    <row r="78" spans="1:77" ht="13.5" customHeight="1">
      <c r="A78" s="66"/>
      <c r="C78" s="4"/>
      <c r="D78" s="3"/>
      <c r="E78" s="3"/>
      <c r="F78" s="4"/>
      <c r="G78" s="3"/>
      <c r="H78" s="69"/>
      <c r="I78" s="3"/>
      <c r="J78" s="3"/>
      <c r="K78" s="3"/>
      <c r="L78" s="4"/>
      <c r="M78" s="3"/>
      <c r="N78" s="69"/>
      <c r="O78" s="4"/>
      <c r="P78" s="3"/>
      <c r="Q78" s="69"/>
      <c r="R78" s="4"/>
      <c r="S78" s="3"/>
      <c r="T78" s="69"/>
      <c r="U78" s="4"/>
      <c r="V78" s="3"/>
      <c r="W78" s="69"/>
      <c r="X78" s="4"/>
      <c r="Y78" s="3"/>
      <c r="Z78" s="69"/>
      <c r="AA78" s="4"/>
      <c r="AB78" s="3"/>
      <c r="AC78" s="69"/>
      <c r="AD78" s="4"/>
      <c r="AE78" s="3"/>
      <c r="AF78" s="69"/>
      <c r="AG78" s="4"/>
      <c r="AH78" s="3"/>
      <c r="AI78" s="69"/>
      <c r="AJ78" s="4"/>
      <c r="AK78" s="3"/>
      <c r="AL78" s="69"/>
      <c r="AM78" s="4"/>
      <c r="AN78" s="3"/>
      <c r="AO78" s="69"/>
      <c r="AP78" s="4"/>
      <c r="AQ78" s="3"/>
      <c r="AR78" s="69"/>
      <c r="AS78" s="4"/>
      <c r="AT78" s="3"/>
      <c r="AU78" s="69"/>
      <c r="AV78" s="4"/>
      <c r="AW78" s="3"/>
      <c r="AX78" s="69"/>
      <c r="AY78" s="4"/>
      <c r="AZ78" s="3"/>
      <c r="BA78" s="69"/>
      <c r="BB78" s="4"/>
      <c r="BC78" s="3"/>
      <c r="BD78" s="69"/>
      <c r="BE78" s="4"/>
      <c r="BF78" s="3"/>
      <c r="BG78" s="69"/>
      <c r="BH78" s="4"/>
      <c r="BI78" s="3"/>
      <c r="BJ78" s="69"/>
      <c r="BK78" s="4"/>
      <c r="BL78" s="3"/>
      <c r="BM78" s="69"/>
      <c r="BN78" s="4"/>
      <c r="BO78" s="3"/>
      <c r="BP78" s="69"/>
      <c r="BQ78" s="4"/>
      <c r="BR78" s="3"/>
      <c r="BS78" s="69"/>
      <c r="BT78" s="4"/>
      <c r="BU78" s="3"/>
      <c r="BV78" s="69"/>
      <c r="BW78" s="4"/>
      <c r="BX78" s="3"/>
      <c r="BY78" s="69"/>
    </row>
    <row r="79" spans="1:77" ht="13.5" customHeight="1">
      <c r="A79" s="66"/>
      <c r="C79" s="4"/>
      <c r="D79" s="3"/>
      <c r="E79" s="3"/>
      <c r="F79" s="4"/>
      <c r="G79" s="3"/>
      <c r="H79" s="69"/>
      <c r="I79" s="3"/>
      <c r="J79" s="3"/>
      <c r="K79" s="3"/>
      <c r="L79" s="4"/>
      <c r="M79" s="3"/>
      <c r="N79" s="69"/>
      <c r="O79" s="4"/>
      <c r="P79" s="3"/>
      <c r="Q79" s="69"/>
      <c r="R79" s="4"/>
      <c r="S79" s="3"/>
      <c r="T79" s="69"/>
      <c r="U79" s="4"/>
      <c r="V79" s="3"/>
      <c r="W79" s="69"/>
      <c r="X79" s="4"/>
      <c r="Y79" s="3"/>
      <c r="Z79" s="69"/>
      <c r="AA79" s="4"/>
      <c r="AB79" s="3"/>
      <c r="AC79" s="69"/>
      <c r="AD79" s="4"/>
      <c r="AE79" s="3"/>
      <c r="AF79" s="69"/>
      <c r="AG79" s="4"/>
      <c r="AH79" s="3"/>
      <c r="AI79" s="69"/>
      <c r="AJ79" s="4"/>
      <c r="AK79" s="3"/>
      <c r="AL79" s="69"/>
      <c r="AM79" s="4"/>
      <c r="AN79" s="3"/>
      <c r="AO79" s="69"/>
      <c r="AP79" s="4"/>
      <c r="AQ79" s="3"/>
      <c r="AR79" s="69"/>
      <c r="AS79" s="4"/>
      <c r="AT79" s="3"/>
      <c r="AU79" s="69"/>
      <c r="AV79" s="4"/>
      <c r="AW79" s="3"/>
      <c r="AX79" s="69"/>
      <c r="AY79" s="4"/>
      <c r="AZ79" s="3"/>
      <c r="BA79" s="69"/>
      <c r="BB79" s="4"/>
      <c r="BC79" s="3"/>
      <c r="BD79" s="69"/>
      <c r="BE79" s="4"/>
      <c r="BF79" s="3"/>
      <c r="BG79" s="69"/>
      <c r="BH79" s="4"/>
      <c r="BI79" s="3"/>
      <c r="BJ79" s="69"/>
      <c r="BK79" s="4"/>
      <c r="BL79" s="3"/>
      <c r="BM79" s="69"/>
      <c r="BN79" s="4"/>
      <c r="BO79" s="3"/>
      <c r="BP79" s="69"/>
      <c r="BQ79" s="4"/>
      <c r="BR79" s="3"/>
      <c r="BS79" s="69"/>
      <c r="BT79" s="4"/>
      <c r="BU79" s="3"/>
      <c r="BV79" s="69"/>
      <c r="BW79" s="4"/>
      <c r="BX79" s="3"/>
      <c r="BY79" s="69"/>
    </row>
    <row r="80" spans="1:77" ht="13.5" customHeight="1">
      <c r="A80" s="66"/>
      <c r="C80" s="4"/>
      <c r="D80" s="3"/>
      <c r="E80" s="3"/>
      <c r="F80" s="4"/>
      <c r="G80" s="3"/>
      <c r="H80" s="69"/>
      <c r="I80" s="3"/>
      <c r="J80" s="3"/>
      <c r="K80" s="3"/>
      <c r="L80" s="4"/>
      <c r="M80" s="3"/>
      <c r="N80" s="69"/>
      <c r="O80" s="4"/>
      <c r="P80" s="3"/>
      <c r="Q80" s="69"/>
      <c r="R80" s="4"/>
      <c r="S80" s="3"/>
      <c r="T80" s="69"/>
      <c r="U80" s="4"/>
      <c r="V80" s="3"/>
      <c r="W80" s="69"/>
      <c r="X80" s="4"/>
      <c r="Y80" s="3"/>
      <c r="Z80" s="69"/>
      <c r="AA80" s="4"/>
      <c r="AB80" s="3"/>
      <c r="AC80" s="69"/>
      <c r="AD80" s="4"/>
      <c r="AE80" s="3"/>
      <c r="AF80" s="69"/>
      <c r="AG80" s="4"/>
      <c r="AH80" s="3"/>
      <c r="AI80" s="69"/>
      <c r="AJ80" s="4"/>
      <c r="AK80" s="3"/>
      <c r="AL80" s="69"/>
      <c r="AM80" s="4"/>
      <c r="AN80" s="3"/>
      <c r="AO80" s="69"/>
      <c r="AP80" s="4"/>
      <c r="AQ80" s="3"/>
      <c r="AR80" s="69"/>
      <c r="AS80" s="4"/>
      <c r="AT80" s="3"/>
      <c r="AU80" s="69"/>
      <c r="AV80" s="4"/>
      <c r="AW80" s="3"/>
      <c r="AX80" s="69"/>
      <c r="AY80" s="4"/>
      <c r="AZ80" s="3"/>
      <c r="BA80" s="69"/>
      <c r="BB80" s="4"/>
      <c r="BC80" s="3"/>
      <c r="BD80" s="69"/>
      <c r="BE80" s="4"/>
      <c r="BF80" s="3"/>
      <c r="BG80" s="69"/>
      <c r="BH80" s="4"/>
      <c r="BI80" s="3"/>
      <c r="BJ80" s="69"/>
      <c r="BK80" s="4"/>
      <c r="BL80" s="3"/>
      <c r="BM80" s="69"/>
      <c r="BN80" s="4"/>
      <c r="BO80" s="3"/>
      <c r="BP80" s="69"/>
      <c r="BQ80" s="4"/>
      <c r="BR80" s="3"/>
      <c r="BS80" s="69"/>
      <c r="BT80" s="4"/>
      <c r="BU80" s="3"/>
      <c r="BV80" s="69"/>
      <c r="BW80" s="4"/>
      <c r="BX80" s="3"/>
      <c r="BY80" s="69"/>
    </row>
    <row r="81" spans="1:77" ht="13.5" customHeight="1">
      <c r="A81" s="66"/>
      <c r="C81" s="4"/>
      <c r="D81" s="3"/>
      <c r="E81" s="3"/>
      <c r="F81" s="4"/>
      <c r="G81" s="3"/>
      <c r="H81" s="69"/>
      <c r="I81" s="3"/>
      <c r="J81" s="3"/>
      <c r="K81" s="3"/>
      <c r="L81" s="4"/>
      <c r="M81" s="3"/>
      <c r="N81" s="69"/>
      <c r="O81" s="4"/>
      <c r="P81" s="3"/>
      <c r="Q81" s="69"/>
      <c r="R81" s="4"/>
      <c r="S81" s="3"/>
      <c r="T81" s="69"/>
      <c r="U81" s="4"/>
      <c r="V81" s="3"/>
      <c r="W81" s="69"/>
      <c r="X81" s="4"/>
      <c r="Y81" s="3"/>
      <c r="Z81" s="69"/>
      <c r="AA81" s="4"/>
      <c r="AB81" s="3"/>
      <c r="AC81" s="69"/>
      <c r="AD81" s="4"/>
      <c r="AE81" s="3"/>
      <c r="AF81" s="69"/>
      <c r="AG81" s="4"/>
      <c r="AH81" s="3"/>
      <c r="AI81" s="69"/>
      <c r="AJ81" s="4"/>
      <c r="AK81" s="3"/>
      <c r="AL81" s="69"/>
      <c r="AM81" s="4"/>
      <c r="AN81" s="3"/>
      <c r="AO81" s="69"/>
      <c r="AP81" s="4"/>
      <c r="AQ81" s="3"/>
      <c r="AR81" s="69"/>
      <c r="AS81" s="4"/>
      <c r="AT81" s="3"/>
      <c r="AU81" s="69"/>
      <c r="AV81" s="4"/>
      <c r="AW81" s="3"/>
      <c r="AX81" s="69"/>
      <c r="AY81" s="4"/>
      <c r="AZ81" s="3"/>
      <c r="BA81" s="69"/>
      <c r="BB81" s="4"/>
      <c r="BC81" s="3"/>
      <c r="BD81" s="69"/>
      <c r="BE81" s="4"/>
      <c r="BF81" s="3"/>
      <c r="BG81" s="69"/>
      <c r="BH81" s="4"/>
      <c r="BI81" s="3"/>
      <c r="BJ81" s="69"/>
      <c r="BK81" s="4"/>
      <c r="BL81" s="3"/>
      <c r="BM81" s="69"/>
      <c r="BN81" s="4"/>
      <c r="BO81" s="3"/>
      <c r="BP81" s="69"/>
      <c r="BQ81" s="4"/>
      <c r="BR81" s="3"/>
      <c r="BS81" s="69"/>
      <c r="BT81" s="4"/>
      <c r="BU81" s="3"/>
      <c r="BV81" s="69"/>
      <c r="BW81" s="4"/>
      <c r="BX81" s="3"/>
      <c r="BY81" s="69"/>
    </row>
    <row r="82" spans="1:77" ht="13.5" customHeight="1">
      <c r="A82" s="66"/>
      <c r="C82" s="4"/>
      <c r="D82" s="3"/>
      <c r="E82" s="3"/>
      <c r="F82" s="4"/>
      <c r="G82" s="3"/>
      <c r="H82" s="69"/>
      <c r="I82" s="3"/>
      <c r="J82" s="3"/>
      <c r="K82" s="3"/>
      <c r="L82" s="4"/>
      <c r="M82" s="3"/>
      <c r="N82" s="69"/>
      <c r="O82" s="4"/>
      <c r="P82" s="3"/>
      <c r="Q82" s="69"/>
      <c r="R82" s="4"/>
      <c r="S82" s="3"/>
      <c r="T82" s="69"/>
      <c r="U82" s="4"/>
      <c r="V82" s="3"/>
      <c r="W82" s="69"/>
      <c r="X82" s="4"/>
      <c r="Y82" s="3"/>
      <c r="Z82" s="69"/>
      <c r="AA82" s="4"/>
      <c r="AB82" s="3"/>
      <c r="AC82" s="69"/>
      <c r="AD82" s="4"/>
      <c r="AE82" s="3"/>
      <c r="AF82" s="69"/>
      <c r="AG82" s="4"/>
      <c r="AH82" s="3"/>
      <c r="AI82" s="69"/>
      <c r="AJ82" s="4"/>
      <c r="AK82" s="3"/>
      <c r="AL82" s="69"/>
      <c r="AM82" s="4"/>
      <c r="AN82" s="3"/>
      <c r="AO82" s="69"/>
      <c r="AP82" s="4"/>
      <c r="AQ82" s="3"/>
      <c r="AR82" s="69"/>
      <c r="AS82" s="4"/>
      <c r="AT82" s="3"/>
      <c r="AU82" s="69"/>
      <c r="AV82" s="4"/>
      <c r="AW82" s="3"/>
      <c r="AX82" s="69"/>
      <c r="AY82" s="4"/>
      <c r="AZ82" s="3"/>
      <c r="BA82" s="69"/>
      <c r="BB82" s="4"/>
      <c r="BC82" s="3"/>
      <c r="BD82" s="69"/>
      <c r="BE82" s="4"/>
      <c r="BF82" s="3"/>
      <c r="BG82" s="69"/>
      <c r="BH82" s="4"/>
      <c r="BI82" s="3"/>
      <c r="BJ82" s="69"/>
      <c r="BK82" s="4"/>
      <c r="BL82" s="3"/>
      <c r="BM82" s="69"/>
      <c r="BN82" s="4"/>
      <c r="BO82" s="3"/>
      <c r="BP82" s="69"/>
      <c r="BQ82" s="4"/>
      <c r="BR82" s="3"/>
      <c r="BS82" s="69"/>
      <c r="BT82" s="4"/>
      <c r="BU82" s="3"/>
      <c r="BV82" s="69"/>
      <c r="BW82" s="4"/>
      <c r="BX82" s="3"/>
      <c r="BY82" s="69"/>
    </row>
    <row r="83" spans="1:77" ht="13.5" customHeight="1">
      <c r="A83" s="66"/>
      <c r="C83" s="4"/>
      <c r="D83" s="3"/>
      <c r="E83" s="3"/>
      <c r="F83" s="4"/>
      <c r="G83" s="3"/>
      <c r="H83" s="69"/>
      <c r="I83" s="3"/>
      <c r="J83" s="3"/>
      <c r="K83" s="3"/>
      <c r="L83" s="4"/>
      <c r="M83" s="3"/>
      <c r="N83" s="69"/>
      <c r="O83" s="4"/>
      <c r="P83" s="3"/>
      <c r="Q83" s="69"/>
      <c r="R83" s="4"/>
      <c r="S83" s="3"/>
      <c r="T83" s="69"/>
      <c r="U83" s="4"/>
      <c r="V83" s="3"/>
      <c r="W83" s="69"/>
      <c r="X83" s="4"/>
      <c r="Y83" s="3"/>
      <c r="Z83" s="69"/>
      <c r="AA83" s="4"/>
      <c r="AB83" s="3"/>
      <c r="AC83" s="69"/>
      <c r="AD83" s="4"/>
      <c r="AE83" s="3"/>
      <c r="AF83" s="69"/>
      <c r="AG83" s="4"/>
      <c r="AH83" s="3"/>
      <c r="AI83" s="69"/>
      <c r="AJ83" s="4"/>
      <c r="AK83" s="3"/>
      <c r="AL83" s="69"/>
      <c r="AM83" s="4"/>
      <c r="AN83" s="3"/>
      <c r="AO83" s="69"/>
      <c r="AP83" s="4"/>
      <c r="AQ83" s="3"/>
      <c r="AR83" s="69"/>
      <c r="AS83" s="4"/>
      <c r="AT83" s="3"/>
      <c r="AU83" s="69"/>
      <c r="AV83" s="4"/>
      <c r="AW83" s="3"/>
      <c r="AX83" s="69"/>
      <c r="AY83" s="4"/>
      <c r="AZ83" s="3"/>
      <c r="BA83" s="69"/>
      <c r="BB83" s="4"/>
      <c r="BC83" s="3"/>
      <c r="BD83" s="69"/>
      <c r="BE83" s="4"/>
      <c r="BF83" s="3"/>
      <c r="BG83" s="69"/>
      <c r="BH83" s="4"/>
      <c r="BI83" s="3"/>
      <c r="BJ83" s="69"/>
      <c r="BK83" s="4"/>
      <c r="BL83" s="3"/>
      <c r="BM83" s="69"/>
      <c r="BN83" s="4"/>
      <c r="BO83" s="3"/>
      <c r="BP83" s="69"/>
      <c r="BQ83" s="4"/>
      <c r="BR83" s="3"/>
      <c r="BS83" s="69"/>
      <c r="BT83" s="4"/>
      <c r="BU83" s="3"/>
      <c r="BV83" s="69"/>
      <c r="BW83" s="4"/>
      <c r="BX83" s="3"/>
      <c r="BY83" s="69"/>
    </row>
    <row r="84" spans="1:77" ht="13.5" customHeight="1">
      <c r="A84" s="66"/>
      <c r="C84" s="4"/>
      <c r="D84" s="3"/>
      <c r="E84" s="3"/>
      <c r="F84" s="4"/>
      <c r="G84" s="3"/>
      <c r="H84" s="69"/>
      <c r="I84" s="3"/>
      <c r="J84" s="3"/>
      <c r="K84" s="3"/>
      <c r="L84" s="4"/>
      <c r="M84" s="3"/>
      <c r="N84" s="69"/>
      <c r="O84" s="4"/>
      <c r="P84" s="3"/>
      <c r="Q84" s="69"/>
      <c r="R84" s="4"/>
      <c r="S84" s="3"/>
      <c r="T84" s="69"/>
      <c r="U84" s="4"/>
      <c r="V84" s="3"/>
      <c r="W84" s="69"/>
      <c r="X84" s="4"/>
      <c r="Y84" s="3"/>
      <c r="Z84" s="69"/>
      <c r="AA84" s="4"/>
      <c r="AB84" s="3"/>
      <c r="AC84" s="69"/>
      <c r="AD84" s="4"/>
      <c r="AE84" s="3"/>
      <c r="AF84" s="69"/>
      <c r="AG84" s="4"/>
      <c r="AH84" s="3"/>
      <c r="AI84" s="69"/>
      <c r="AJ84" s="4"/>
      <c r="AK84" s="3"/>
      <c r="AL84" s="69"/>
      <c r="AM84" s="4"/>
      <c r="AN84" s="3"/>
      <c r="AO84" s="69"/>
      <c r="AP84" s="4"/>
      <c r="AQ84" s="3"/>
      <c r="AR84" s="69"/>
      <c r="AS84" s="4"/>
      <c r="AT84" s="3"/>
      <c r="AU84" s="69"/>
      <c r="AV84" s="4"/>
      <c r="AW84" s="3"/>
      <c r="AX84" s="69"/>
      <c r="AY84" s="4"/>
      <c r="AZ84" s="3"/>
      <c r="BA84" s="69"/>
      <c r="BB84" s="4"/>
      <c r="BC84" s="3"/>
      <c r="BD84" s="69"/>
      <c r="BE84" s="4"/>
      <c r="BF84" s="3"/>
      <c r="BG84" s="69"/>
      <c r="BH84" s="4"/>
      <c r="BI84" s="3"/>
      <c r="BJ84" s="69"/>
      <c r="BK84" s="4"/>
      <c r="BL84" s="3"/>
      <c r="BM84" s="69"/>
      <c r="BN84" s="4"/>
      <c r="BO84" s="3"/>
      <c r="BP84" s="69"/>
      <c r="BQ84" s="4"/>
      <c r="BR84" s="3"/>
      <c r="BS84" s="69"/>
      <c r="BT84" s="4"/>
      <c r="BU84" s="3"/>
      <c r="BV84" s="69"/>
      <c r="BW84" s="4"/>
      <c r="BX84" s="3"/>
      <c r="BY84" s="69"/>
    </row>
    <row r="85" spans="1:77" ht="13.5" customHeight="1">
      <c r="A85" s="66"/>
      <c r="C85" s="4"/>
      <c r="D85" s="3"/>
      <c r="E85" s="3"/>
      <c r="F85" s="4"/>
      <c r="G85" s="3"/>
      <c r="H85" s="69"/>
      <c r="I85" s="3"/>
      <c r="J85" s="3"/>
      <c r="K85" s="3"/>
      <c r="L85" s="4"/>
      <c r="M85" s="3"/>
      <c r="N85" s="69"/>
      <c r="O85" s="4"/>
      <c r="P85" s="3"/>
      <c r="Q85" s="69"/>
      <c r="R85" s="4"/>
      <c r="S85" s="3"/>
      <c r="T85" s="69"/>
      <c r="U85" s="4"/>
      <c r="V85" s="3"/>
      <c r="W85" s="69"/>
      <c r="X85" s="4"/>
      <c r="Y85" s="3"/>
      <c r="Z85" s="69"/>
      <c r="AA85" s="4"/>
      <c r="AB85" s="3"/>
      <c r="AC85" s="69"/>
      <c r="AD85" s="4"/>
      <c r="AE85" s="3"/>
      <c r="AF85" s="69"/>
      <c r="AG85" s="4"/>
      <c r="AH85" s="3"/>
      <c r="AI85" s="69"/>
      <c r="AJ85" s="4"/>
      <c r="AK85" s="3"/>
      <c r="AL85" s="69"/>
      <c r="AM85" s="4"/>
      <c r="AN85" s="3"/>
      <c r="AO85" s="69"/>
      <c r="AP85" s="4"/>
      <c r="AQ85" s="3"/>
      <c r="AR85" s="69"/>
      <c r="AS85" s="4"/>
      <c r="AT85" s="3"/>
      <c r="AU85" s="69"/>
      <c r="AV85" s="4"/>
      <c r="AW85" s="3"/>
      <c r="AX85" s="69"/>
      <c r="AY85" s="4"/>
      <c r="AZ85" s="3"/>
      <c r="BA85" s="69"/>
      <c r="BB85" s="4"/>
      <c r="BC85" s="3"/>
      <c r="BD85" s="69"/>
      <c r="BE85" s="4"/>
      <c r="BF85" s="3"/>
      <c r="BG85" s="69"/>
      <c r="BH85" s="4"/>
      <c r="BI85" s="3"/>
      <c r="BJ85" s="69"/>
      <c r="BK85" s="4"/>
      <c r="BL85" s="3"/>
      <c r="BM85" s="69"/>
      <c r="BN85" s="4"/>
      <c r="BO85" s="3"/>
      <c r="BP85" s="69"/>
      <c r="BQ85" s="4"/>
      <c r="BR85" s="3"/>
      <c r="BS85" s="69"/>
      <c r="BT85" s="4"/>
      <c r="BU85" s="3"/>
      <c r="BV85" s="69"/>
      <c r="BW85" s="4"/>
      <c r="BX85" s="3"/>
      <c r="BY85" s="69"/>
    </row>
    <row r="86" spans="1:77" ht="13.5" customHeight="1">
      <c r="A86" s="66"/>
      <c r="C86" s="4"/>
      <c r="D86" s="3"/>
      <c r="E86" s="3"/>
      <c r="F86" s="4"/>
      <c r="G86" s="3"/>
      <c r="H86" s="69"/>
      <c r="I86" s="3"/>
      <c r="J86" s="3"/>
      <c r="K86" s="3"/>
      <c r="L86" s="4"/>
      <c r="M86" s="3"/>
      <c r="N86" s="69"/>
      <c r="O86" s="4"/>
      <c r="P86" s="3"/>
      <c r="Q86" s="69"/>
      <c r="R86" s="4"/>
      <c r="S86" s="3"/>
      <c r="T86" s="69"/>
      <c r="U86" s="4"/>
      <c r="V86" s="3"/>
      <c r="W86" s="69"/>
      <c r="X86" s="4"/>
      <c r="Y86" s="3"/>
      <c r="Z86" s="69"/>
      <c r="AA86" s="4"/>
      <c r="AB86" s="3"/>
      <c r="AC86" s="69"/>
      <c r="AD86" s="4"/>
      <c r="AE86" s="3"/>
      <c r="AF86" s="69"/>
      <c r="AG86" s="4"/>
      <c r="AH86" s="3"/>
      <c r="AI86" s="69"/>
      <c r="AJ86" s="4"/>
      <c r="AK86" s="3"/>
      <c r="AL86" s="69"/>
      <c r="AM86" s="4"/>
      <c r="AN86" s="3"/>
      <c r="AO86" s="69"/>
      <c r="AP86" s="4"/>
      <c r="AQ86" s="3"/>
      <c r="AR86" s="69"/>
      <c r="AS86" s="4"/>
      <c r="AT86" s="3"/>
      <c r="AU86" s="69"/>
      <c r="AV86" s="4"/>
      <c r="AW86" s="3"/>
      <c r="AX86" s="69"/>
      <c r="AY86" s="4"/>
      <c r="AZ86" s="3"/>
      <c r="BA86" s="69"/>
      <c r="BB86" s="4"/>
      <c r="BC86" s="3"/>
      <c r="BD86" s="69"/>
      <c r="BE86" s="4"/>
      <c r="BF86" s="3"/>
      <c r="BG86" s="69"/>
      <c r="BH86" s="4"/>
      <c r="BI86" s="3"/>
      <c r="BJ86" s="69"/>
      <c r="BK86" s="4"/>
      <c r="BL86" s="3"/>
      <c r="BM86" s="69"/>
      <c r="BN86" s="4"/>
      <c r="BO86" s="3"/>
      <c r="BP86" s="69"/>
      <c r="BQ86" s="4"/>
      <c r="BR86" s="3"/>
      <c r="BS86" s="69"/>
      <c r="BT86" s="4"/>
      <c r="BU86" s="3"/>
      <c r="BV86" s="69"/>
      <c r="BW86" s="4"/>
      <c r="BX86" s="3"/>
      <c r="BY86" s="69"/>
    </row>
    <row r="87" spans="1:77" ht="13.5" customHeight="1">
      <c r="A87" s="66"/>
      <c r="C87" s="4"/>
      <c r="D87" s="3"/>
      <c r="E87" s="3"/>
      <c r="F87" s="4"/>
      <c r="G87" s="3"/>
      <c r="H87" s="69"/>
      <c r="I87" s="3"/>
      <c r="J87" s="3"/>
      <c r="K87" s="3"/>
      <c r="L87" s="4"/>
      <c r="M87" s="3"/>
      <c r="N87" s="69"/>
      <c r="O87" s="4"/>
      <c r="P87" s="3"/>
      <c r="Q87" s="69"/>
      <c r="R87" s="4"/>
      <c r="S87" s="3"/>
      <c r="T87" s="69"/>
      <c r="U87" s="4"/>
      <c r="V87" s="3"/>
      <c r="W87" s="69"/>
      <c r="X87" s="4"/>
      <c r="Y87" s="3"/>
      <c r="Z87" s="69"/>
      <c r="AA87" s="4"/>
      <c r="AB87" s="3"/>
      <c r="AC87" s="69"/>
      <c r="AD87" s="4"/>
      <c r="AE87" s="3"/>
      <c r="AF87" s="69"/>
      <c r="AG87" s="4"/>
      <c r="AH87" s="3"/>
      <c r="AI87" s="69"/>
      <c r="AJ87" s="4"/>
      <c r="AK87" s="3"/>
      <c r="AL87" s="69"/>
      <c r="AM87" s="4"/>
      <c r="AN87" s="3"/>
      <c r="AO87" s="69"/>
      <c r="AP87" s="4"/>
      <c r="AQ87" s="3"/>
      <c r="AR87" s="69"/>
      <c r="AS87" s="4"/>
      <c r="AT87" s="3"/>
      <c r="AU87" s="69"/>
      <c r="AV87" s="4"/>
      <c r="AW87" s="3"/>
      <c r="AX87" s="69"/>
      <c r="AY87" s="4"/>
      <c r="AZ87" s="3"/>
      <c r="BA87" s="69"/>
      <c r="BB87" s="4"/>
      <c r="BC87" s="3"/>
      <c r="BD87" s="69"/>
      <c r="BE87" s="4"/>
      <c r="BF87" s="3"/>
      <c r="BG87" s="69"/>
      <c r="BH87" s="4"/>
      <c r="BI87" s="3"/>
      <c r="BJ87" s="69"/>
      <c r="BK87" s="4"/>
      <c r="BL87" s="3"/>
      <c r="BM87" s="69"/>
      <c r="BN87" s="4"/>
      <c r="BO87" s="3"/>
      <c r="BP87" s="69"/>
      <c r="BQ87" s="4"/>
      <c r="BR87" s="3"/>
      <c r="BS87" s="69"/>
      <c r="BT87" s="4"/>
      <c r="BU87" s="3"/>
      <c r="BV87" s="69"/>
      <c r="BW87" s="4"/>
      <c r="BX87" s="3"/>
      <c r="BY87" s="69"/>
    </row>
    <row r="88" spans="1:77" ht="13.5" customHeight="1">
      <c r="A88" s="66"/>
      <c r="C88" s="4"/>
      <c r="D88" s="3"/>
      <c r="E88" s="3"/>
      <c r="F88" s="4"/>
      <c r="G88" s="3"/>
      <c r="H88" s="69"/>
      <c r="I88" s="3"/>
      <c r="J88" s="3"/>
      <c r="K88" s="3"/>
      <c r="L88" s="4"/>
      <c r="M88" s="3"/>
      <c r="N88" s="69"/>
      <c r="O88" s="4"/>
      <c r="P88" s="3"/>
      <c r="Q88" s="69"/>
      <c r="R88" s="4"/>
      <c r="S88" s="3"/>
      <c r="T88" s="69"/>
      <c r="U88" s="4"/>
      <c r="V88" s="3"/>
      <c r="W88" s="69"/>
      <c r="X88" s="4"/>
      <c r="Y88" s="3"/>
      <c r="Z88" s="69"/>
      <c r="AA88" s="4"/>
      <c r="AB88" s="3"/>
      <c r="AC88" s="69"/>
      <c r="AD88" s="4"/>
      <c r="AE88" s="3"/>
      <c r="AF88" s="69"/>
      <c r="AG88" s="4"/>
      <c r="AH88" s="3"/>
      <c r="AI88" s="69"/>
      <c r="AJ88" s="4"/>
      <c r="AK88" s="3"/>
      <c r="AL88" s="69"/>
      <c r="AM88" s="4"/>
      <c r="AN88" s="3"/>
      <c r="AO88" s="69"/>
      <c r="AP88" s="4"/>
      <c r="AQ88" s="3"/>
      <c r="AR88" s="69"/>
      <c r="AS88" s="4"/>
      <c r="AT88" s="3"/>
      <c r="AU88" s="69"/>
      <c r="AV88" s="4"/>
      <c r="AW88" s="3"/>
      <c r="AX88" s="69"/>
      <c r="AY88" s="4"/>
      <c r="AZ88" s="3"/>
      <c r="BA88" s="69"/>
      <c r="BB88" s="4"/>
      <c r="BC88" s="3"/>
      <c r="BD88" s="69"/>
      <c r="BE88" s="4"/>
      <c r="BF88" s="3"/>
      <c r="BG88" s="69"/>
      <c r="BH88" s="4"/>
      <c r="BI88" s="3"/>
      <c r="BJ88" s="69"/>
      <c r="BK88" s="4"/>
      <c r="BL88" s="3"/>
      <c r="BM88" s="69"/>
      <c r="BN88" s="4"/>
      <c r="BO88" s="3"/>
      <c r="BP88" s="69"/>
      <c r="BQ88" s="4"/>
      <c r="BR88" s="3"/>
      <c r="BS88" s="69"/>
      <c r="BT88" s="4"/>
      <c r="BU88" s="3"/>
      <c r="BV88" s="69"/>
      <c r="BW88" s="4"/>
      <c r="BX88" s="3"/>
      <c r="BY88" s="69"/>
    </row>
    <row r="89" spans="1:77" ht="13.5" customHeight="1">
      <c r="A89" s="66"/>
      <c r="C89" s="4"/>
      <c r="D89" s="3"/>
      <c r="E89" s="3"/>
      <c r="F89" s="4"/>
      <c r="G89" s="3"/>
      <c r="H89" s="69"/>
      <c r="I89" s="3"/>
      <c r="J89" s="3"/>
      <c r="K89" s="3"/>
      <c r="L89" s="4"/>
      <c r="M89" s="3"/>
      <c r="N89" s="69"/>
      <c r="O89" s="4"/>
      <c r="P89" s="3"/>
      <c r="Q89" s="69"/>
      <c r="R89" s="4"/>
      <c r="S89" s="3"/>
      <c r="T89" s="69"/>
      <c r="U89" s="4"/>
      <c r="V89" s="3"/>
      <c r="W89" s="69"/>
      <c r="X89" s="4"/>
      <c r="Y89" s="3"/>
      <c r="Z89" s="69"/>
      <c r="AA89" s="4"/>
      <c r="AB89" s="3"/>
      <c r="AC89" s="69"/>
      <c r="AD89" s="4"/>
      <c r="AE89" s="3"/>
      <c r="AF89" s="69"/>
      <c r="AG89" s="4"/>
      <c r="AH89" s="3"/>
      <c r="AI89" s="69"/>
      <c r="AJ89" s="4"/>
      <c r="AK89" s="3"/>
      <c r="AL89" s="69"/>
      <c r="AM89" s="4"/>
      <c r="AN89" s="3"/>
      <c r="AO89" s="69"/>
      <c r="AP89" s="4"/>
      <c r="AQ89" s="3"/>
      <c r="AR89" s="69"/>
      <c r="AS89" s="4"/>
      <c r="AT89" s="3"/>
      <c r="AU89" s="69"/>
      <c r="AV89" s="4"/>
      <c r="AW89" s="3"/>
      <c r="AX89" s="69"/>
      <c r="AY89" s="4"/>
      <c r="AZ89" s="3"/>
      <c r="BA89" s="69"/>
      <c r="BB89" s="4"/>
      <c r="BC89" s="3"/>
      <c r="BD89" s="69"/>
      <c r="BE89" s="4"/>
      <c r="BF89" s="3"/>
      <c r="BG89" s="69"/>
      <c r="BH89" s="4"/>
      <c r="BI89" s="3"/>
      <c r="BJ89" s="69"/>
      <c r="BK89" s="4"/>
      <c r="BL89" s="3"/>
      <c r="BM89" s="69"/>
      <c r="BN89" s="4"/>
      <c r="BO89" s="3"/>
      <c r="BP89" s="69"/>
      <c r="BQ89" s="4"/>
      <c r="BR89" s="3"/>
      <c r="BS89" s="69"/>
      <c r="BT89" s="4"/>
      <c r="BU89" s="3"/>
      <c r="BV89" s="69"/>
      <c r="BW89" s="4"/>
      <c r="BX89" s="3"/>
      <c r="BY89" s="69"/>
    </row>
    <row r="90" spans="1:77" ht="13.5" customHeight="1">
      <c r="A90" s="66"/>
      <c r="C90" s="4"/>
      <c r="D90" s="3"/>
      <c r="E90" s="3"/>
      <c r="F90" s="4"/>
      <c r="G90" s="3"/>
      <c r="H90" s="69"/>
      <c r="I90" s="3"/>
      <c r="J90" s="3"/>
      <c r="K90" s="3"/>
      <c r="L90" s="4"/>
      <c r="M90" s="3"/>
      <c r="N90" s="69"/>
      <c r="O90" s="4"/>
      <c r="P90" s="3"/>
      <c r="Q90" s="69"/>
      <c r="R90" s="4"/>
      <c r="S90" s="3"/>
      <c r="T90" s="69"/>
      <c r="U90" s="4"/>
      <c r="V90" s="3"/>
      <c r="W90" s="69"/>
      <c r="X90" s="4"/>
      <c r="Y90" s="3"/>
      <c r="Z90" s="69"/>
      <c r="AA90" s="4"/>
      <c r="AB90" s="3"/>
      <c r="AC90" s="69"/>
      <c r="AD90" s="4"/>
      <c r="AE90" s="3"/>
      <c r="AF90" s="69"/>
      <c r="AG90" s="4"/>
      <c r="AH90" s="3"/>
      <c r="AI90" s="69"/>
      <c r="AJ90" s="4"/>
      <c r="AK90" s="3"/>
      <c r="AL90" s="69"/>
      <c r="AM90" s="4"/>
      <c r="AN90" s="3"/>
      <c r="AO90" s="69"/>
      <c r="AP90" s="4"/>
      <c r="AQ90" s="3"/>
      <c r="AR90" s="69"/>
      <c r="AS90" s="4"/>
      <c r="AT90" s="3"/>
      <c r="AU90" s="69"/>
      <c r="AV90" s="4"/>
      <c r="AW90" s="3"/>
      <c r="AX90" s="69"/>
      <c r="AY90" s="4"/>
      <c r="AZ90" s="3"/>
      <c r="BA90" s="69"/>
      <c r="BB90" s="4"/>
      <c r="BC90" s="3"/>
      <c r="BD90" s="69"/>
      <c r="BE90" s="4"/>
      <c r="BF90" s="3"/>
      <c r="BG90" s="69"/>
      <c r="BH90" s="4"/>
      <c r="BI90" s="3"/>
      <c r="BJ90" s="69"/>
      <c r="BK90" s="4"/>
      <c r="BL90" s="3"/>
      <c r="BM90" s="69"/>
      <c r="BN90" s="4"/>
      <c r="BO90" s="3"/>
      <c r="BP90" s="69"/>
      <c r="BQ90" s="4"/>
      <c r="BR90" s="3"/>
      <c r="BS90" s="69"/>
      <c r="BT90" s="4"/>
      <c r="BU90" s="3"/>
      <c r="BV90" s="69"/>
      <c r="BW90" s="4"/>
      <c r="BX90" s="3"/>
      <c r="BY90" s="69"/>
    </row>
    <row r="91" spans="1:77" ht="13.5" customHeight="1">
      <c r="A91" s="66"/>
      <c r="C91" s="4"/>
      <c r="D91" s="3"/>
      <c r="E91" s="3"/>
      <c r="F91" s="4"/>
      <c r="G91" s="3"/>
      <c r="H91" s="69"/>
      <c r="I91" s="3"/>
      <c r="J91" s="3"/>
      <c r="K91" s="3"/>
      <c r="L91" s="4"/>
      <c r="M91" s="3"/>
      <c r="N91" s="69"/>
      <c r="O91" s="4"/>
      <c r="P91" s="3"/>
      <c r="Q91" s="69"/>
      <c r="R91" s="4"/>
      <c r="S91" s="3"/>
      <c r="T91" s="69"/>
      <c r="U91" s="4"/>
      <c r="V91" s="3"/>
      <c r="W91" s="69"/>
      <c r="X91" s="4"/>
      <c r="Y91" s="3"/>
      <c r="Z91" s="69"/>
      <c r="AA91" s="4"/>
      <c r="AB91" s="3"/>
      <c r="AC91" s="69"/>
      <c r="AD91" s="4"/>
      <c r="AE91" s="3"/>
      <c r="AF91" s="69"/>
      <c r="AG91" s="4"/>
      <c r="AH91" s="3"/>
      <c r="AI91" s="69"/>
      <c r="AJ91" s="4"/>
      <c r="AK91" s="3"/>
      <c r="AL91" s="69"/>
      <c r="AM91" s="4"/>
      <c r="AN91" s="3"/>
      <c r="AO91" s="69"/>
      <c r="AP91" s="4"/>
      <c r="AQ91" s="3"/>
      <c r="AR91" s="69"/>
      <c r="AS91" s="4"/>
      <c r="AT91" s="3"/>
      <c r="AU91" s="69"/>
      <c r="AV91" s="4"/>
      <c r="AW91" s="3"/>
      <c r="AX91" s="69"/>
      <c r="AY91" s="4"/>
      <c r="AZ91" s="3"/>
      <c r="BA91" s="69"/>
      <c r="BB91" s="4"/>
      <c r="BC91" s="3"/>
      <c r="BD91" s="69"/>
      <c r="BE91" s="4"/>
      <c r="BF91" s="3"/>
      <c r="BG91" s="69"/>
      <c r="BH91" s="4"/>
      <c r="BI91" s="3"/>
      <c r="BJ91" s="69"/>
      <c r="BK91" s="4"/>
      <c r="BL91" s="3"/>
      <c r="BM91" s="69"/>
      <c r="BN91" s="4"/>
      <c r="BO91" s="3"/>
      <c r="BP91" s="69"/>
      <c r="BQ91" s="4"/>
      <c r="BR91" s="3"/>
      <c r="BS91" s="69"/>
      <c r="BT91" s="4"/>
      <c r="BU91" s="3"/>
      <c r="BV91" s="69"/>
      <c r="BW91" s="4"/>
      <c r="BX91" s="3"/>
      <c r="BY91" s="69"/>
    </row>
    <row r="92" spans="1:77" ht="13.5" customHeight="1">
      <c r="A92" s="66"/>
      <c r="C92" s="4"/>
      <c r="D92" s="3"/>
      <c r="E92" s="3"/>
      <c r="F92" s="4"/>
      <c r="G92" s="3"/>
      <c r="H92" s="69"/>
      <c r="I92" s="3"/>
      <c r="J92" s="3"/>
      <c r="K92" s="3"/>
      <c r="L92" s="4"/>
      <c r="M92" s="3"/>
      <c r="N92" s="69"/>
      <c r="O92" s="4"/>
      <c r="P92" s="3"/>
      <c r="Q92" s="69"/>
      <c r="R92" s="4"/>
      <c r="S92" s="3"/>
      <c r="T92" s="69"/>
      <c r="U92" s="4"/>
      <c r="V92" s="3"/>
      <c r="W92" s="69"/>
      <c r="X92" s="4"/>
      <c r="Y92" s="3"/>
      <c r="Z92" s="69"/>
      <c r="AA92" s="4"/>
      <c r="AB92" s="3"/>
      <c r="AC92" s="69"/>
      <c r="AD92" s="4"/>
      <c r="AE92" s="3"/>
      <c r="AF92" s="69"/>
      <c r="AG92" s="4"/>
      <c r="AH92" s="3"/>
      <c r="AI92" s="69"/>
      <c r="AJ92" s="4"/>
      <c r="AK92" s="3"/>
      <c r="AL92" s="69"/>
      <c r="AM92" s="4"/>
      <c r="AN92" s="3"/>
      <c r="AO92" s="69"/>
      <c r="AP92" s="4"/>
      <c r="AQ92" s="3"/>
      <c r="AR92" s="69"/>
      <c r="AS92" s="4"/>
      <c r="AT92" s="3"/>
      <c r="AU92" s="69"/>
      <c r="AV92" s="4"/>
      <c r="AW92" s="3"/>
      <c r="AX92" s="69"/>
      <c r="AY92" s="4"/>
      <c r="AZ92" s="3"/>
      <c r="BA92" s="69"/>
      <c r="BB92" s="4"/>
      <c r="BC92" s="3"/>
      <c r="BD92" s="69"/>
      <c r="BE92" s="4"/>
      <c r="BF92" s="3"/>
      <c r="BG92" s="69"/>
      <c r="BH92" s="4"/>
      <c r="BI92" s="3"/>
      <c r="BJ92" s="69"/>
      <c r="BK92" s="4"/>
      <c r="BL92" s="3"/>
      <c r="BM92" s="69"/>
      <c r="BN92" s="4"/>
      <c r="BO92" s="3"/>
      <c r="BP92" s="69"/>
      <c r="BQ92" s="4"/>
      <c r="BR92" s="3"/>
      <c r="BS92" s="69"/>
      <c r="BT92" s="4"/>
      <c r="BU92" s="3"/>
      <c r="BV92" s="69"/>
      <c r="BW92" s="4"/>
      <c r="BX92" s="3"/>
      <c r="BY92" s="69"/>
    </row>
    <row r="93" spans="1:77" ht="13.5" customHeight="1">
      <c r="A93" s="66"/>
      <c r="C93" s="4"/>
      <c r="D93" s="3"/>
      <c r="E93" s="3"/>
      <c r="F93" s="4"/>
      <c r="G93" s="3"/>
      <c r="H93" s="69"/>
      <c r="I93" s="3"/>
      <c r="J93" s="3"/>
      <c r="K93" s="3"/>
      <c r="L93" s="4"/>
      <c r="M93" s="3"/>
      <c r="N93" s="69"/>
      <c r="O93" s="4"/>
      <c r="P93" s="3"/>
      <c r="Q93" s="69"/>
      <c r="R93" s="4"/>
      <c r="S93" s="3"/>
      <c r="T93" s="69"/>
      <c r="U93" s="4"/>
      <c r="V93" s="3"/>
      <c r="W93" s="69"/>
      <c r="X93" s="4"/>
      <c r="Y93" s="3"/>
      <c r="Z93" s="69"/>
      <c r="AA93" s="4"/>
      <c r="AB93" s="3"/>
      <c r="AC93" s="69"/>
      <c r="AD93" s="4"/>
      <c r="AE93" s="3"/>
      <c r="AF93" s="69"/>
      <c r="AG93" s="4"/>
      <c r="AH93" s="3"/>
      <c r="AI93" s="69"/>
      <c r="AJ93" s="4"/>
      <c r="AK93" s="3"/>
      <c r="AL93" s="69"/>
      <c r="AM93" s="4"/>
      <c r="AN93" s="3"/>
      <c r="AO93" s="69"/>
      <c r="AP93" s="4"/>
      <c r="AQ93" s="3"/>
      <c r="AR93" s="69"/>
      <c r="AS93" s="4"/>
      <c r="AT93" s="3"/>
      <c r="AU93" s="69"/>
      <c r="AV93" s="4"/>
      <c r="AW93" s="3"/>
      <c r="AX93" s="69"/>
      <c r="AY93" s="4"/>
      <c r="AZ93" s="3"/>
      <c r="BA93" s="69"/>
      <c r="BB93" s="4"/>
      <c r="BC93" s="3"/>
      <c r="BD93" s="69"/>
      <c r="BE93" s="4"/>
      <c r="BF93" s="3"/>
      <c r="BG93" s="69"/>
      <c r="BH93" s="4"/>
      <c r="BI93" s="3"/>
      <c r="BJ93" s="69"/>
      <c r="BK93" s="4"/>
      <c r="BL93" s="3"/>
      <c r="BM93" s="69"/>
      <c r="BN93" s="4"/>
      <c r="BO93" s="3"/>
      <c r="BP93" s="69"/>
      <c r="BQ93" s="4"/>
      <c r="BR93" s="3"/>
      <c r="BS93" s="69"/>
      <c r="BT93" s="4"/>
      <c r="BU93" s="3"/>
      <c r="BV93" s="69"/>
      <c r="BW93" s="4"/>
      <c r="BX93" s="3"/>
      <c r="BY93" s="69"/>
    </row>
    <row r="94" spans="1:77" ht="13.5" customHeight="1">
      <c r="A94" s="66"/>
      <c r="C94" s="4"/>
      <c r="D94" s="3"/>
      <c r="E94" s="3"/>
      <c r="F94" s="4"/>
      <c r="G94" s="3"/>
      <c r="H94" s="69"/>
      <c r="I94" s="3"/>
      <c r="J94" s="3"/>
      <c r="K94" s="3"/>
      <c r="L94" s="4"/>
      <c r="M94" s="3"/>
      <c r="N94" s="69"/>
      <c r="O94" s="4"/>
      <c r="P94" s="3"/>
      <c r="Q94" s="69"/>
      <c r="R94" s="4"/>
      <c r="S94" s="3"/>
      <c r="T94" s="69"/>
      <c r="U94" s="4"/>
      <c r="V94" s="3"/>
      <c r="W94" s="69"/>
      <c r="X94" s="4"/>
      <c r="Y94" s="3"/>
      <c r="Z94" s="69"/>
      <c r="AA94" s="4"/>
      <c r="AB94" s="3"/>
      <c r="AC94" s="69"/>
      <c r="AD94" s="4"/>
      <c r="AE94" s="3"/>
      <c r="AF94" s="69"/>
      <c r="AG94" s="4"/>
      <c r="AH94" s="3"/>
      <c r="AI94" s="69"/>
      <c r="AJ94" s="4"/>
      <c r="AK94" s="3"/>
      <c r="AL94" s="69"/>
      <c r="AM94" s="4"/>
      <c r="AN94" s="3"/>
      <c r="AO94" s="69"/>
      <c r="AP94" s="4"/>
      <c r="AQ94" s="3"/>
      <c r="AR94" s="69"/>
      <c r="AS94" s="4"/>
      <c r="AT94" s="3"/>
      <c r="AU94" s="69"/>
      <c r="AV94" s="4"/>
      <c r="AW94" s="3"/>
      <c r="AX94" s="69"/>
      <c r="AY94" s="4"/>
      <c r="AZ94" s="3"/>
      <c r="BA94" s="69"/>
      <c r="BB94" s="4"/>
      <c r="BC94" s="3"/>
      <c r="BD94" s="69"/>
      <c r="BE94" s="4"/>
      <c r="BF94" s="3"/>
      <c r="BG94" s="69"/>
      <c r="BH94" s="4"/>
      <c r="BI94" s="3"/>
      <c r="BJ94" s="69"/>
      <c r="BK94" s="4"/>
      <c r="BL94" s="3"/>
      <c r="BM94" s="69"/>
      <c r="BN94" s="4"/>
      <c r="BO94" s="3"/>
      <c r="BP94" s="69"/>
      <c r="BQ94" s="4"/>
      <c r="BR94" s="3"/>
      <c r="BS94" s="69"/>
      <c r="BT94" s="4"/>
      <c r="BU94" s="3"/>
      <c r="BV94" s="69"/>
      <c r="BW94" s="4"/>
      <c r="BX94" s="3"/>
      <c r="BY94" s="69"/>
    </row>
    <row r="95" spans="1:77" ht="13.5" customHeight="1">
      <c r="A95" s="66"/>
      <c r="C95" s="4"/>
      <c r="D95" s="3"/>
      <c r="E95" s="3"/>
      <c r="F95" s="4"/>
      <c r="G95" s="3"/>
      <c r="H95" s="69"/>
      <c r="I95" s="3"/>
      <c r="J95" s="3"/>
      <c r="K95" s="3"/>
      <c r="L95" s="4"/>
      <c r="M95" s="3"/>
      <c r="N95" s="69"/>
      <c r="O95" s="4"/>
      <c r="P95" s="3"/>
      <c r="Q95" s="69"/>
      <c r="R95" s="4"/>
      <c r="S95" s="3"/>
      <c r="T95" s="69"/>
      <c r="U95" s="4"/>
      <c r="V95" s="3"/>
      <c r="W95" s="69"/>
      <c r="X95" s="4"/>
      <c r="Y95" s="3"/>
      <c r="Z95" s="69"/>
      <c r="AA95" s="4"/>
      <c r="AB95" s="3"/>
      <c r="AC95" s="69"/>
      <c r="AD95" s="4"/>
      <c r="AE95" s="3"/>
      <c r="AF95" s="69"/>
      <c r="AG95" s="4"/>
      <c r="AH95" s="3"/>
      <c r="AI95" s="69"/>
      <c r="AJ95" s="4"/>
      <c r="AK95" s="3"/>
      <c r="AL95" s="69"/>
      <c r="AM95" s="4"/>
      <c r="AN95" s="3"/>
      <c r="AO95" s="69"/>
      <c r="AP95" s="4"/>
      <c r="AQ95" s="3"/>
      <c r="AR95" s="69"/>
      <c r="AS95" s="4"/>
      <c r="AT95" s="3"/>
      <c r="AU95" s="69"/>
      <c r="AV95" s="4"/>
      <c r="AW95" s="3"/>
      <c r="AX95" s="69"/>
      <c r="AY95" s="4"/>
      <c r="AZ95" s="3"/>
      <c r="BA95" s="69"/>
      <c r="BB95" s="4"/>
      <c r="BC95" s="3"/>
      <c r="BD95" s="69"/>
      <c r="BE95" s="4"/>
      <c r="BF95" s="3"/>
      <c r="BG95" s="69"/>
      <c r="BH95" s="4"/>
      <c r="BI95" s="3"/>
      <c r="BJ95" s="69"/>
      <c r="BK95" s="4"/>
      <c r="BL95" s="3"/>
      <c r="BM95" s="69"/>
      <c r="BN95" s="4"/>
      <c r="BO95" s="3"/>
      <c r="BP95" s="69"/>
      <c r="BQ95" s="4"/>
      <c r="BR95" s="3"/>
      <c r="BS95" s="69"/>
      <c r="BT95" s="4"/>
      <c r="BU95" s="3"/>
      <c r="BV95" s="69"/>
      <c r="BW95" s="4"/>
      <c r="BX95" s="3"/>
      <c r="BY95" s="69"/>
    </row>
    <row r="96" spans="1:77" ht="13.5" customHeight="1">
      <c r="A96" s="66"/>
      <c r="C96" s="4"/>
      <c r="D96" s="3"/>
      <c r="E96" s="3"/>
      <c r="F96" s="4"/>
      <c r="G96" s="3"/>
      <c r="H96" s="69"/>
      <c r="I96" s="3"/>
      <c r="J96" s="3"/>
      <c r="K96" s="3"/>
      <c r="L96" s="4"/>
      <c r="M96" s="3"/>
      <c r="N96" s="69"/>
      <c r="O96" s="4"/>
      <c r="P96" s="3"/>
      <c r="Q96" s="69"/>
      <c r="R96" s="4"/>
      <c r="S96" s="3"/>
      <c r="T96" s="69"/>
      <c r="U96" s="4"/>
      <c r="V96" s="3"/>
      <c r="W96" s="69"/>
      <c r="X96" s="4"/>
      <c r="Y96" s="3"/>
      <c r="Z96" s="69"/>
      <c r="AA96" s="4"/>
      <c r="AB96" s="3"/>
      <c r="AC96" s="69"/>
      <c r="AD96" s="4"/>
      <c r="AE96" s="3"/>
      <c r="AF96" s="69"/>
      <c r="AG96" s="4"/>
      <c r="AH96" s="3"/>
      <c r="AI96" s="69"/>
      <c r="AJ96" s="4"/>
      <c r="AK96" s="3"/>
      <c r="AL96" s="69"/>
      <c r="AM96" s="4"/>
      <c r="AN96" s="3"/>
      <c r="AO96" s="69"/>
      <c r="AP96" s="4"/>
      <c r="AQ96" s="3"/>
      <c r="AR96" s="69"/>
      <c r="AS96" s="4"/>
      <c r="AT96" s="3"/>
      <c r="AU96" s="69"/>
      <c r="AV96" s="4"/>
      <c r="AW96" s="3"/>
      <c r="AX96" s="69"/>
      <c r="AY96" s="4"/>
      <c r="AZ96" s="3"/>
      <c r="BA96" s="69"/>
      <c r="BB96" s="4"/>
      <c r="BC96" s="3"/>
      <c r="BD96" s="69"/>
      <c r="BE96" s="4"/>
      <c r="BF96" s="3"/>
      <c r="BG96" s="69"/>
      <c r="BH96" s="4"/>
      <c r="BI96" s="3"/>
      <c r="BJ96" s="69"/>
      <c r="BK96" s="4"/>
      <c r="BL96" s="3"/>
      <c r="BM96" s="69"/>
      <c r="BN96" s="4"/>
      <c r="BO96" s="3"/>
      <c r="BP96" s="69"/>
      <c r="BQ96" s="4"/>
      <c r="BR96" s="3"/>
      <c r="BS96" s="69"/>
      <c r="BT96" s="4"/>
      <c r="BU96" s="3"/>
      <c r="BV96" s="69"/>
      <c r="BW96" s="4"/>
      <c r="BX96" s="3"/>
      <c r="BY96" s="69"/>
    </row>
    <row r="97" spans="1:77" ht="13.5" customHeight="1">
      <c r="A97" s="66"/>
      <c r="C97" s="4"/>
      <c r="D97" s="3"/>
      <c r="E97" s="3"/>
      <c r="F97" s="4"/>
      <c r="G97" s="3"/>
      <c r="H97" s="69"/>
      <c r="I97" s="3"/>
      <c r="J97" s="3"/>
      <c r="K97" s="3"/>
      <c r="L97" s="4"/>
      <c r="M97" s="3"/>
      <c r="N97" s="69"/>
      <c r="O97" s="4"/>
      <c r="P97" s="3"/>
      <c r="Q97" s="69"/>
      <c r="R97" s="4"/>
      <c r="S97" s="3"/>
      <c r="T97" s="69"/>
      <c r="U97" s="4"/>
      <c r="V97" s="3"/>
      <c r="W97" s="69"/>
      <c r="X97" s="4"/>
      <c r="Y97" s="3"/>
      <c r="Z97" s="69"/>
      <c r="AA97" s="4"/>
      <c r="AB97" s="3"/>
      <c r="AC97" s="69"/>
      <c r="AD97" s="4"/>
      <c r="AE97" s="3"/>
      <c r="AF97" s="69"/>
      <c r="AG97" s="4"/>
      <c r="AH97" s="3"/>
      <c r="AI97" s="69"/>
      <c r="AJ97" s="4"/>
      <c r="AK97" s="3"/>
      <c r="AL97" s="69"/>
      <c r="AM97" s="4"/>
      <c r="AN97" s="3"/>
      <c r="AO97" s="69"/>
      <c r="AP97" s="4"/>
      <c r="AQ97" s="3"/>
      <c r="AR97" s="69"/>
      <c r="AS97" s="4"/>
      <c r="AT97" s="3"/>
      <c r="AU97" s="69"/>
      <c r="AV97" s="4"/>
      <c r="AW97" s="3"/>
      <c r="AX97" s="69"/>
      <c r="AY97" s="4"/>
      <c r="AZ97" s="3"/>
      <c r="BA97" s="69"/>
      <c r="BB97" s="4"/>
      <c r="BC97" s="3"/>
      <c r="BD97" s="69"/>
      <c r="BE97" s="4"/>
      <c r="BF97" s="3"/>
      <c r="BG97" s="69"/>
      <c r="BH97" s="4"/>
      <c r="BI97" s="3"/>
      <c r="BJ97" s="69"/>
      <c r="BK97" s="4"/>
      <c r="BL97" s="3"/>
      <c r="BM97" s="69"/>
      <c r="BN97" s="4"/>
      <c r="BO97" s="3"/>
      <c r="BP97" s="69"/>
      <c r="BQ97" s="4"/>
      <c r="BR97" s="3"/>
      <c r="BS97" s="69"/>
      <c r="BT97" s="4"/>
      <c r="BU97" s="3"/>
      <c r="BV97" s="69"/>
      <c r="BW97" s="4"/>
      <c r="BX97" s="3"/>
      <c r="BY97" s="69"/>
    </row>
    <row r="98" spans="1:77" ht="13.5" customHeight="1">
      <c r="A98" s="66"/>
      <c r="C98" s="4"/>
      <c r="D98" s="3"/>
      <c r="E98" s="3"/>
      <c r="F98" s="4"/>
      <c r="G98" s="3"/>
      <c r="H98" s="69"/>
      <c r="I98" s="3"/>
      <c r="J98" s="3"/>
      <c r="K98" s="3"/>
      <c r="L98" s="4"/>
      <c r="M98" s="3"/>
      <c r="N98" s="69"/>
      <c r="O98" s="4"/>
      <c r="P98" s="3"/>
      <c r="Q98" s="69"/>
      <c r="R98" s="4"/>
      <c r="S98" s="3"/>
      <c r="T98" s="69"/>
      <c r="U98" s="4"/>
      <c r="V98" s="3"/>
      <c r="W98" s="69"/>
      <c r="X98" s="4"/>
      <c r="Y98" s="3"/>
      <c r="Z98" s="69"/>
      <c r="AA98" s="4"/>
      <c r="AB98" s="3"/>
      <c r="AC98" s="69"/>
      <c r="AD98" s="4"/>
      <c r="AE98" s="3"/>
      <c r="AF98" s="69"/>
      <c r="AG98" s="4"/>
      <c r="AH98" s="3"/>
      <c r="AI98" s="69"/>
      <c r="AJ98" s="4"/>
      <c r="AK98" s="3"/>
      <c r="AL98" s="69"/>
      <c r="AM98" s="4"/>
      <c r="AN98" s="3"/>
      <c r="AO98" s="69"/>
      <c r="AP98" s="4"/>
      <c r="AQ98" s="3"/>
      <c r="AR98" s="69"/>
      <c r="AS98" s="4"/>
      <c r="AT98" s="3"/>
      <c r="AU98" s="69"/>
      <c r="AV98" s="4"/>
      <c r="AW98" s="3"/>
      <c r="AX98" s="69"/>
      <c r="AY98" s="4"/>
      <c r="AZ98" s="3"/>
      <c r="BA98" s="69"/>
      <c r="BB98" s="4"/>
      <c r="BC98" s="3"/>
      <c r="BD98" s="69"/>
      <c r="BE98" s="4"/>
      <c r="BF98" s="3"/>
      <c r="BG98" s="69"/>
      <c r="BH98" s="4"/>
      <c r="BI98" s="3"/>
      <c r="BJ98" s="69"/>
      <c r="BK98" s="4"/>
      <c r="BL98" s="3"/>
      <c r="BM98" s="69"/>
      <c r="BN98" s="4"/>
      <c r="BO98" s="3"/>
      <c r="BP98" s="69"/>
      <c r="BQ98" s="4"/>
      <c r="BR98" s="3"/>
      <c r="BS98" s="69"/>
      <c r="BT98" s="4"/>
      <c r="BU98" s="3"/>
      <c r="BV98" s="69"/>
      <c r="BW98" s="4"/>
      <c r="BX98" s="3"/>
      <c r="BY98" s="69"/>
    </row>
    <row r="99" spans="1:77" ht="13.5" customHeight="1">
      <c r="A99" s="66"/>
      <c r="C99" s="4"/>
      <c r="D99" s="3"/>
      <c r="E99" s="3"/>
      <c r="F99" s="4"/>
      <c r="G99" s="3"/>
      <c r="H99" s="69"/>
      <c r="I99" s="3"/>
      <c r="J99" s="3"/>
      <c r="K99" s="3"/>
      <c r="L99" s="4"/>
      <c r="M99" s="3"/>
      <c r="N99" s="69"/>
      <c r="O99" s="4"/>
      <c r="P99" s="3"/>
      <c r="Q99" s="69"/>
      <c r="R99" s="4"/>
      <c r="S99" s="3"/>
      <c r="T99" s="69"/>
      <c r="U99" s="4"/>
      <c r="V99" s="3"/>
      <c r="W99" s="69"/>
      <c r="X99" s="4"/>
      <c r="Y99" s="3"/>
      <c r="Z99" s="69"/>
      <c r="AA99" s="4"/>
      <c r="AB99" s="3"/>
      <c r="AC99" s="69"/>
      <c r="AD99" s="4"/>
      <c r="AE99" s="3"/>
      <c r="AF99" s="69"/>
      <c r="AG99" s="4"/>
      <c r="AH99" s="3"/>
      <c r="AI99" s="69"/>
      <c r="AJ99" s="4"/>
      <c r="AK99" s="3"/>
      <c r="AL99" s="69"/>
      <c r="AM99" s="4"/>
      <c r="AN99" s="3"/>
      <c r="AO99" s="69"/>
      <c r="AP99" s="4"/>
      <c r="AQ99" s="3"/>
      <c r="AR99" s="69"/>
      <c r="AS99" s="4"/>
      <c r="AT99" s="3"/>
      <c r="AU99" s="69"/>
      <c r="AV99" s="4"/>
      <c r="AW99" s="3"/>
      <c r="AX99" s="69"/>
      <c r="AY99" s="4"/>
      <c r="AZ99" s="3"/>
      <c r="BA99" s="69"/>
      <c r="BB99" s="4"/>
      <c r="BC99" s="3"/>
      <c r="BD99" s="69"/>
      <c r="BE99" s="4"/>
      <c r="BF99" s="3"/>
      <c r="BG99" s="69"/>
      <c r="BH99" s="4"/>
      <c r="BI99" s="3"/>
      <c r="BJ99" s="69"/>
      <c r="BK99" s="4"/>
      <c r="BL99" s="3"/>
      <c r="BM99" s="69"/>
      <c r="BN99" s="4"/>
      <c r="BO99" s="3"/>
      <c r="BP99" s="69"/>
      <c r="BQ99" s="4"/>
      <c r="BR99" s="3"/>
      <c r="BS99" s="69"/>
      <c r="BT99" s="4"/>
      <c r="BU99" s="3"/>
      <c r="BV99" s="69"/>
      <c r="BW99" s="4"/>
      <c r="BX99" s="3"/>
      <c r="BY99" s="69"/>
    </row>
    <row r="100" spans="1:77" ht="13.5" customHeight="1">
      <c r="A100" s="66"/>
      <c r="C100" s="4"/>
      <c r="D100" s="3"/>
      <c r="E100" s="3"/>
      <c r="F100" s="4"/>
      <c r="G100" s="3"/>
      <c r="H100" s="69"/>
      <c r="I100" s="3"/>
      <c r="J100" s="3"/>
      <c r="K100" s="3"/>
      <c r="L100" s="4"/>
      <c r="M100" s="3"/>
      <c r="N100" s="69"/>
      <c r="O100" s="4"/>
      <c r="P100" s="3"/>
      <c r="Q100" s="69"/>
      <c r="R100" s="4"/>
      <c r="S100" s="3"/>
      <c r="T100" s="69"/>
      <c r="U100" s="4"/>
      <c r="V100" s="3"/>
      <c r="W100" s="69"/>
      <c r="X100" s="4"/>
      <c r="Y100" s="3"/>
      <c r="Z100" s="69"/>
      <c r="AA100" s="4"/>
      <c r="AB100" s="3"/>
      <c r="AC100" s="69"/>
      <c r="AD100" s="4"/>
      <c r="AE100" s="3"/>
      <c r="AF100" s="69"/>
      <c r="AG100" s="4"/>
      <c r="AH100" s="3"/>
      <c r="AI100" s="69"/>
      <c r="AJ100" s="4"/>
      <c r="AK100" s="3"/>
      <c r="AL100" s="69"/>
      <c r="AM100" s="4"/>
      <c r="AN100" s="3"/>
      <c r="AO100" s="69"/>
      <c r="AP100" s="4"/>
      <c r="AQ100" s="3"/>
      <c r="AR100" s="69"/>
      <c r="AS100" s="4"/>
      <c r="AT100" s="3"/>
      <c r="AU100" s="69"/>
      <c r="AV100" s="4"/>
      <c r="AW100" s="3"/>
      <c r="AX100" s="69"/>
      <c r="AY100" s="4"/>
      <c r="AZ100" s="3"/>
      <c r="BA100" s="69"/>
      <c r="BB100" s="4"/>
      <c r="BC100" s="3"/>
      <c r="BD100" s="69"/>
      <c r="BE100" s="4"/>
      <c r="BF100" s="3"/>
      <c r="BG100" s="69"/>
      <c r="BH100" s="4"/>
      <c r="BI100" s="3"/>
      <c r="BJ100" s="69"/>
      <c r="BK100" s="4"/>
      <c r="BL100" s="3"/>
      <c r="BM100" s="69"/>
      <c r="BN100" s="4"/>
      <c r="BO100" s="3"/>
      <c r="BP100" s="69"/>
      <c r="BQ100" s="4"/>
      <c r="BR100" s="3"/>
      <c r="BS100" s="69"/>
      <c r="BT100" s="4"/>
      <c r="BU100" s="3"/>
      <c r="BV100" s="69"/>
      <c r="BW100" s="4"/>
      <c r="BX100" s="3"/>
      <c r="BY100" s="69"/>
    </row>
    <row r="101" spans="1:77" ht="13.5" customHeight="1">
      <c r="A101" s="66"/>
      <c r="C101" s="4"/>
      <c r="D101" s="3"/>
      <c r="E101" s="3"/>
      <c r="F101" s="4"/>
      <c r="G101" s="3"/>
      <c r="H101" s="69"/>
      <c r="I101" s="3"/>
      <c r="J101" s="3"/>
      <c r="K101" s="3"/>
      <c r="L101" s="4"/>
      <c r="M101" s="3"/>
      <c r="N101" s="69"/>
      <c r="O101" s="4"/>
      <c r="P101" s="3"/>
      <c r="Q101" s="69"/>
      <c r="R101" s="4"/>
      <c r="S101" s="3"/>
      <c r="T101" s="69"/>
      <c r="U101" s="4"/>
      <c r="V101" s="3"/>
      <c r="W101" s="69"/>
      <c r="X101" s="4"/>
      <c r="Y101" s="3"/>
      <c r="Z101" s="69"/>
      <c r="AA101" s="4"/>
      <c r="AB101" s="3"/>
      <c r="AC101" s="69"/>
      <c r="AD101" s="4"/>
      <c r="AE101" s="3"/>
      <c r="AF101" s="69"/>
      <c r="AG101" s="4"/>
      <c r="AH101" s="3"/>
      <c r="AI101" s="69"/>
      <c r="AJ101" s="4"/>
      <c r="AK101" s="3"/>
      <c r="AL101" s="69"/>
      <c r="AM101" s="4"/>
      <c r="AN101" s="3"/>
      <c r="AO101" s="69"/>
      <c r="AP101" s="4"/>
      <c r="AQ101" s="3"/>
      <c r="AR101" s="69"/>
      <c r="AS101" s="4"/>
      <c r="AT101" s="3"/>
      <c r="AU101" s="69"/>
      <c r="AV101" s="4"/>
      <c r="AW101" s="3"/>
      <c r="AX101" s="69"/>
      <c r="AY101" s="4"/>
      <c r="AZ101" s="3"/>
      <c r="BA101" s="69"/>
      <c r="BB101" s="4"/>
      <c r="BC101" s="3"/>
      <c r="BD101" s="69"/>
      <c r="BE101" s="4"/>
      <c r="BF101" s="3"/>
      <c r="BG101" s="69"/>
      <c r="BH101" s="4"/>
      <c r="BI101" s="3"/>
      <c r="BJ101" s="69"/>
      <c r="BK101" s="4"/>
      <c r="BL101" s="3"/>
      <c r="BM101" s="69"/>
      <c r="BN101" s="4"/>
      <c r="BO101" s="3"/>
      <c r="BP101" s="69"/>
      <c r="BQ101" s="4"/>
      <c r="BR101" s="3"/>
      <c r="BS101" s="69"/>
      <c r="BT101" s="4"/>
      <c r="BU101" s="3"/>
      <c r="BV101" s="69"/>
      <c r="BW101" s="4"/>
      <c r="BX101" s="3"/>
      <c r="BY101" s="69"/>
    </row>
    <row r="102" spans="1:77" ht="13.5" customHeight="1">
      <c r="A102" s="66"/>
      <c r="C102" s="4"/>
      <c r="D102" s="3"/>
      <c r="E102" s="3"/>
      <c r="F102" s="4"/>
      <c r="G102" s="3"/>
      <c r="H102" s="69"/>
      <c r="I102" s="3"/>
      <c r="J102" s="3"/>
      <c r="K102" s="3"/>
      <c r="L102" s="4"/>
      <c r="M102" s="3"/>
      <c r="N102" s="69"/>
      <c r="O102" s="4"/>
      <c r="P102" s="3"/>
      <c r="Q102" s="69"/>
      <c r="R102" s="4"/>
      <c r="S102" s="3"/>
      <c r="T102" s="69"/>
      <c r="U102" s="4"/>
      <c r="V102" s="3"/>
      <c r="W102" s="69"/>
      <c r="X102" s="4"/>
      <c r="Y102" s="3"/>
      <c r="Z102" s="69"/>
      <c r="AA102" s="4"/>
      <c r="AB102" s="3"/>
      <c r="AC102" s="69"/>
      <c r="AD102" s="4"/>
      <c r="AE102" s="3"/>
      <c r="AF102" s="69"/>
      <c r="AG102" s="4"/>
      <c r="AH102" s="3"/>
      <c r="AI102" s="69"/>
      <c r="AJ102" s="4"/>
      <c r="AK102" s="3"/>
      <c r="AL102" s="69"/>
      <c r="AM102" s="4"/>
      <c r="AN102" s="3"/>
      <c r="AO102" s="69"/>
      <c r="AP102" s="4"/>
      <c r="AQ102" s="3"/>
      <c r="AR102" s="69"/>
      <c r="AS102" s="4"/>
      <c r="AT102" s="3"/>
      <c r="AU102" s="69"/>
      <c r="AV102" s="4"/>
      <c r="AW102" s="3"/>
      <c r="AX102" s="69"/>
      <c r="AY102" s="4"/>
      <c r="AZ102" s="3"/>
      <c r="BA102" s="69"/>
      <c r="BB102" s="4"/>
      <c r="BC102" s="3"/>
      <c r="BD102" s="69"/>
      <c r="BE102" s="4"/>
      <c r="BF102" s="3"/>
      <c r="BG102" s="69"/>
      <c r="BH102" s="4"/>
      <c r="BI102" s="3"/>
      <c r="BJ102" s="69"/>
      <c r="BK102" s="4"/>
      <c r="BL102" s="3"/>
      <c r="BM102" s="69"/>
      <c r="BN102" s="4"/>
      <c r="BO102" s="3"/>
      <c r="BP102" s="69"/>
      <c r="BQ102" s="4"/>
      <c r="BR102" s="3"/>
      <c r="BS102" s="69"/>
      <c r="BT102" s="4"/>
      <c r="BU102" s="3"/>
      <c r="BV102" s="69"/>
      <c r="BW102" s="4"/>
      <c r="BX102" s="3"/>
      <c r="BY102" s="69"/>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info_parties!$A$1:$A$97</xm:f>
          </x14:formula1>
          <xm:sqref>A11:A102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11"/>
  <sheetViews>
    <sheetView zoomScale="87" zoomScaleNormal="87" workbookViewId="0">
      <pane xSplit="2" ySplit="10" topLeftCell="C32" activePane="bottomRight" state="frozen"/>
      <selection activeCell="I6" sqref="I6"/>
      <selection pane="topRight" activeCell="I6" sqref="I6"/>
      <selection pane="bottomLeft" activeCell="I6" sqref="I6"/>
      <selection pane="bottomRight" activeCell="E41" sqref="E41"/>
    </sheetView>
  </sheetViews>
  <sheetFormatPr defaultColWidth="5.5703125" defaultRowHeight="13.5" customHeight="1"/>
  <cols>
    <col min="1" max="1" width="11.42578125" style="2" customWidth="1"/>
    <col min="2" max="2" width="22.85546875" style="2" customWidth="1"/>
    <col min="3" max="3" width="11.42578125" style="2" customWidth="1"/>
    <col min="4" max="4" width="6.140625" style="2" bestFit="1" customWidth="1"/>
    <col min="5" max="5" width="11.42578125" style="2" customWidth="1"/>
    <col min="6" max="6" width="6" style="2" bestFit="1" customWidth="1"/>
    <col min="7"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28" width="5.5703125" style="2"/>
    <col min="29" max="29" width="6.85546875" style="2" bestFit="1" customWidth="1"/>
    <col min="30" max="30" width="5.5703125" style="2"/>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48" width="5.5703125" style="2"/>
    <col min="49" max="49" width="6" style="2" bestFit="1" customWidth="1"/>
    <col min="50"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66" width="7.42578125" style="2" bestFit="1" customWidth="1"/>
    <col min="67"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102" width="1.42578125" style="2" customWidth="1"/>
    <col min="103" max="103" width="11.42578125" style="2" customWidth="1"/>
    <col min="104" max="104" width="5.5703125" style="2"/>
    <col min="105" max="105" width="11.42578125" style="2" customWidth="1"/>
    <col min="106" max="108" width="5.5703125" style="2"/>
    <col min="109" max="109" width="8.5703125" style="2" bestFit="1" customWidth="1"/>
    <col min="110" max="110" width="5.5703125" style="2"/>
    <col min="111" max="111" width="11.42578125" style="2" customWidth="1"/>
    <col min="112" max="116" width="5.5703125" style="2"/>
    <col min="117" max="117" width="11.42578125" style="2" customWidth="1"/>
    <col min="118" max="122" width="5.5703125" style="2"/>
    <col min="123" max="123" width="11.42578125" style="2" customWidth="1"/>
    <col min="124" max="124" width="5.5703125" style="2"/>
    <col min="125" max="125" width="11.42578125" style="2" customWidth="1"/>
    <col min="126" max="130" width="5.5703125" style="2"/>
    <col min="131" max="131" width="11.42578125" style="2" customWidth="1"/>
    <col min="132" max="136" width="5.5703125" style="2"/>
    <col min="137" max="137" width="11.42578125" style="2" customWidth="1"/>
    <col min="138" max="142" width="5.5703125" style="2"/>
    <col min="143" max="143" width="11.42578125" style="2" customWidth="1"/>
    <col min="144" max="144" width="5.5703125" style="2"/>
    <col min="145" max="145" width="11.42578125" style="2" customWidth="1"/>
    <col min="146" max="150" width="5.5703125" style="2"/>
    <col min="151" max="151" width="11.42578125" style="2" customWidth="1"/>
    <col min="152" max="156" width="5.5703125" style="2"/>
    <col min="157" max="157" width="11.42578125" style="2" customWidth="1"/>
    <col min="158" max="162" width="5.5703125" style="2"/>
    <col min="163" max="163" width="11.42578125" style="2" customWidth="1"/>
    <col min="164" max="182" width="5.5703125" style="2"/>
    <col min="183" max="183" width="11.42578125" style="2" customWidth="1"/>
    <col min="184"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3" customFormat="1" ht="13.5" customHeight="1">
      <c r="A1" s="8" t="s">
        <v>19</v>
      </c>
      <c r="B1" s="8"/>
      <c r="C1" s="9">
        <v>34497</v>
      </c>
      <c r="D1" s="10"/>
      <c r="E1" s="10"/>
      <c r="F1" s="10"/>
      <c r="G1" s="10"/>
      <c r="H1" s="10"/>
      <c r="I1" s="10"/>
      <c r="J1" s="10"/>
      <c r="K1" s="11"/>
      <c r="L1" s="10"/>
      <c r="M1" s="10"/>
      <c r="N1" s="10"/>
      <c r="O1" s="10"/>
      <c r="P1" s="12"/>
      <c r="Q1" s="10"/>
      <c r="R1" s="10"/>
      <c r="S1" s="10"/>
      <c r="T1" s="10"/>
      <c r="U1" s="10"/>
      <c r="V1" s="10"/>
      <c r="W1" s="9">
        <v>36324</v>
      </c>
      <c r="X1" s="10"/>
      <c r="Y1" s="10"/>
      <c r="Z1" s="10"/>
      <c r="AA1" s="10"/>
      <c r="AB1" s="10"/>
      <c r="AC1" s="10"/>
      <c r="AD1" s="10"/>
      <c r="AE1" s="11"/>
      <c r="AF1" s="10"/>
      <c r="AG1" s="10"/>
      <c r="AH1" s="10"/>
      <c r="AI1" s="10"/>
      <c r="AJ1" s="12"/>
      <c r="AK1" s="10"/>
      <c r="AL1" s="10"/>
      <c r="AM1" s="10"/>
      <c r="AN1" s="10"/>
      <c r="AO1" s="10"/>
      <c r="AP1" s="10"/>
      <c r="AQ1" s="9">
        <v>38151</v>
      </c>
      <c r="AR1" s="10"/>
      <c r="AS1" s="10"/>
      <c r="AT1" s="10"/>
      <c r="AU1" s="10"/>
      <c r="AV1" s="10"/>
      <c r="AW1" s="10"/>
      <c r="AX1" s="10"/>
      <c r="AY1" s="11"/>
      <c r="AZ1" s="10"/>
      <c r="BA1" s="10"/>
      <c r="BB1" s="10"/>
      <c r="BC1" s="10"/>
      <c r="BD1" s="12"/>
      <c r="BE1" s="10"/>
      <c r="BF1" s="10"/>
      <c r="BG1" s="10"/>
      <c r="BH1" s="10"/>
      <c r="BI1" s="10"/>
      <c r="BJ1" s="10"/>
      <c r="BK1" s="9">
        <v>40001</v>
      </c>
      <c r="BL1" s="10"/>
      <c r="BM1" s="10"/>
      <c r="BN1" s="10"/>
      <c r="BO1" s="10"/>
      <c r="BP1" s="10"/>
      <c r="BQ1" s="10"/>
      <c r="BR1" s="10"/>
      <c r="BS1" s="11"/>
      <c r="BT1" s="10"/>
      <c r="BU1" s="10"/>
      <c r="BV1" s="10"/>
      <c r="BW1" s="10"/>
      <c r="BX1" s="12"/>
      <c r="BY1" s="10"/>
      <c r="BZ1" s="10"/>
      <c r="CA1" s="10"/>
      <c r="CB1" s="10"/>
      <c r="CC1" s="10"/>
      <c r="CD1" s="10"/>
      <c r="CE1" s="9">
        <v>41784</v>
      </c>
      <c r="CF1" s="10"/>
      <c r="CG1" s="10"/>
      <c r="CH1" s="10"/>
      <c r="CI1" s="10"/>
      <c r="CJ1" s="10"/>
      <c r="CK1" s="10"/>
      <c r="CL1" s="10"/>
      <c r="CM1" s="11"/>
      <c r="CN1" s="10"/>
      <c r="CO1" s="10"/>
      <c r="CP1" s="10"/>
      <c r="CQ1" s="10"/>
      <c r="CR1" s="12"/>
      <c r="CS1" s="10"/>
      <c r="CT1" s="10"/>
      <c r="CU1" s="10"/>
      <c r="CV1" s="10"/>
      <c r="CW1" s="10"/>
      <c r="CX1" s="10"/>
      <c r="CY1" s="9">
        <v>43611</v>
      </c>
      <c r="CZ1" s="10"/>
      <c r="DA1" s="10"/>
      <c r="DB1" s="10"/>
      <c r="DC1" s="10"/>
      <c r="DD1" s="10"/>
      <c r="DE1" s="10"/>
      <c r="DF1" s="10"/>
      <c r="DG1" s="11"/>
      <c r="DH1" s="10"/>
      <c r="DI1" s="10"/>
      <c r="DJ1" s="10"/>
      <c r="DK1" s="10"/>
      <c r="DL1" s="12"/>
      <c r="DM1" s="10"/>
      <c r="DN1" s="10"/>
      <c r="DO1" s="10"/>
      <c r="DP1" s="10"/>
      <c r="DQ1" s="10"/>
      <c r="DR1" s="10"/>
      <c r="DS1" s="9"/>
      <c r="DT1" s="10"/>
      <c r="DU1" s="10"/>
      <c r="DV1" s="10"/>
      <c r="DW1" s="10"/>
      <c r="DX1" s="10"/>
      <c r="DY1" s="10"/>
      <c r="DZ1" s="10"/>
      <c r="EA1" s="11"/>
      <c r="EB1" s="10"/>
      <c r="EC1" s="10"/>
      <c r="ED1" s="10"/>
      <c r="EE1" s="10"/>
      <c r="EF1" s="12"/>
      <c r="EG1" s="10"/>
      <c r="EH1" s="10"/>
      <c r="EI1" s="10"/>
      <c r="EJ1" s="10"/>
      <c r="EK1" s="10"/>
      <c r="EL1" s="10"/>
      <c r="EM1" s="9"/>
      <c r="EN1" s="10"/>
      <c r="EO1" s="10"/>
      <c r="EP1" s="10"/>
      <c r="EQ1" s="10"/>
      <c r="ER1" s="10"/>
      <c r="ES1" s="10"/>
      <c r="ET1" s="10"/>
      <c r="EU1" s="11"/>
      <c r="EV1" s="10"/>
      <c r="EW1" s="10"/>
      <c r="EX1" s="10"/>
      <c r="EY1" s="10"/>
      <c r="EZ1" s="12"/>
      <c r="FA1" s="10"/>
      <c r="FB1" s="10"/>
      <c r="FC1" s="10"/>
      <c r="FD1" s="10"/>
      <c r="FE1" s="10"/>
      <c r="FF1" s="10"/>
      <c r="FG1" s="9"/>
      <c r="FH1" s="10"/>
      <c r="FI1" s="10"/>
      <c r="FJ1" s="10"/>
      <c r="FK1" s="10"/>
      <c r="FL1" s="10"/>
      <c r="FM1" s="10"/>
      <c r="FN1" s="10"/>
      <c r="FO1" s="11"/>
      <c r="FP1" s="10"/>
      <c r="FQ1" s="10"/>
      <c r="FR1" s="10"/>
      <c r="FS1" s="10"/>
      <c r="FT1" s="12"/>
      <c r="FU1" s="10"/>
      <c r="FV1" s="10"/>
      <c r="FW1" s="10"/>
      <c r="FX1" s="10"/>
      <c r="FY1" s="10"/>
      <c r="FZ1" s="10"/>
      <c r="GA1" s="9"/>
      <c r="GB1" s="10"/>
      <c r="GC1" s="10"/>
      <c r="GD1" s="10"/>
      <c r="GE1" s="10"/>
      <c r="GF1" s="10"/>
      <c r="GG1" s="10"/>
      <c r="GH1" s="10"/>
      <c r="GI1" s="11"/>
      <c r="GJ1" s="10"/>
      <c r="GK1" s="10"/>
      <c r="GL1" s="10"/>
      <c r="GM1" s="10"/>
      <c r="GN1" s="12"/>
      <c r="GO1" s="10"/>
      <c r="GP1" s="10"/>
      <c r="GQ1" s="10"/>
      <c r="GR1" s="10"/>
      <c r="GS1" s="10"/>
      <c r="GT1" s="10"/>
      <c r="GU1" s="9"/>
      <c r="GV1" s="10"/>
      <c r="GW1" s="10"/>
      <c r="GX1" s="10"/>
      <c r="GY1" s="10"/>
      <c r="GZ1" s="10"/>
      <c r="HA1" s="10"/>
      <c r="HB1" s="10"/>
      <c r="HC1" s="11"/>
      <c r="HD1" s="10"/>
      <c r="HE1" s="10"/>
      <c r="HF1" s="10"/>
      <c r="HG1" s="10"/>
      <c r="HH1" s="12"/>
      <c r="HI1" s="10"/>
      <c r="HJ1" s="10"/>
      <c r="HK1" s="10"/>
      <c r="HL1" s="10"/>
      <c r="HM1" s="10"/>
      <c r="HN1" s="10"/>
      <c r="HO1" s="9"/>
      <c r="HP1" s="10"/>
      <c r="HQ1" s="10"/>
      <c r="HR1" s="10"/>
      <c r="HS1" s="10"/>
      <c r="HT1" s="10"/>
      <c r="HU1" s="10"/>
      <c r="HV1" s="10"/>
      <c r="HW1" s="11"/>
      <c r="HX1" s="10"/>
      <c r="HY1" s="10"/>
      <c r="HZ1" s="10"/>
      <c r="IA1" s="10"/>
      <c r="IB1" s="12"/>
      <c r="IC1" s="10"/>
      <c r="ID1" s="10"/>
      <c r="IE1" s="10"/>
      <c r="IF1" s="10"/>
      <c r="IG1" s="10"/>
      <c r="IH1" s="10"/>
      <c r="II1" s="9"/>
      <c r="IJ1" s="10"/>
      <c r="IK1" s="10"/>
      <c r="IL1" s="10"/>
      <c r="IM1" s="10"/>
      <c r="IN1" s="10"/>
      <c r="IO1" s="10"/>
      <c r="IP1" s="10"/>
      <c r="IQ1" s="11"/>
      <c r="IR1" s="10"/>
      <c r="IS1" s="10"/>
      <c r="IT1" s="10"/>
      <c r="IU1" s="10"/>
      <c r="IV1" s="12"/>
      <c r="IW1" s="10"/>
      <c r="IX1" s="10"/>
      <c r="IY1" s="10"/>
      <c r="IZ1" s="10"/>
      <c r="JA1" s="10"/>
      <c r="JB1" s="10"/>
    </row>
    <row r="2" spans="1:262" s="13" customFormat="1" ht="13.5" customHeight="1">
      <c r="A2" s="8" t="s">
        <v>129</v>
      </c>
      <c r="B2" s="8"/>
      <c r="C2" s="9">
        <v>34497</v>
      </c>
      <c r="D2" s="10"/>
      <c r="E2" s="10"/>
      <c r="F2" s="10"/>
      <c r="G2" s="10"/>
      <c r="H2" s="10"/>
      <c r="I2" s="10"/>
      <c r="J2" s="10"/>
      <c r="K2" s="11"/>
      <c r="L2" s="10"/>
      <c r="M2" s="10"/>
      <c r="N2" s="10"/>
      <c r="O2" s="10"/>
      <c r="P2" s="12"/>
      <c r="Q2" s="10"/>
      <c r="R2" s="10"/>
      <c r="S2" s="10"/>
      <c r="T2" s="10"/>
      <c r="U2" s="10"/>
      <c r="V2" s="10"/>
      <c r="W2" s="9">
        <v>36324</v>
      </c>
      <c r="X2" s="10"/>
      <c r="Y2" s="10"/>
      <c r="Z2" s="10"/>
      <c r="AA2" s="10"/>
      <c r="AB2" s="10"/>
      <c r="AC2" s="10"/>
      <c r="AD2" s="10"/>
      <c r="AE2" s="11"/>
      <c r="AF2" s="10"/>
      <c r="AG2" s="10"/>
      <c r="AH2" s="10"/>
      <c r="AI2" s="10"/>
      <c r="AJ2" s="12"/>
      <c r="AK2" s="10"/>
      <c r="AL2" s="10"/>
      <c r="AM2" s="10"/>
      <c r="AN2" s="10"/>
      <c r="AO2" s="10"/>
      <c r="AP2" s="10"/>
      <c r="AQ2" s="9">
        <v>38151</v>
      </c>
      <c r="AR2" s="10"/>
      <c r="AS2" s="10"/>
      <c r="AT2" s="10"/>
      <c r="AU2" s="10"/>
      <c r="AV2" s="10"/>
      <c r="AW2" s="10"/>
      <c r="AX2" s="10"/>
      <c r="AY2" s="11"/>
      <c r="AZ2" s="10"/>
      <c r="BA2" s="10"/>
      <c r="BB2" s="10"/>
      <c r="BC2" s="10"/>
      <c r="BD2" s="12"/>
      <c r="BE2" s="10"/>
      <c r="BF2" s="10"/>
      <c r="BG2" s="10"/>
      <c r="BH2" s="10"/>
      <c r="BI2" s="10"/>
      <c r="BJ2" s="10"/>
      <c r="BK2" s="9">
        <v>40001</v>
      </c>
      <c r="BL2" s="10"/>
      <c r="BM2" s="10"/>
      <c r="BN2" s="10"/>
      <c r="BO2" s="10"/>
      <c r="BP2" s="10"/>
      <c r="BQ2" s="10"/>
      <c r="BR2" s="10"/>
      <c r="BS2" s="11"/>
      <c r="BT2" s="10"/>
      <c r="BU2" s="10"/>
      <c r="BV2" s="10"/>
      <c r="BW2" s="10"/>
      <c r="BX2" s="12"/>
      <c r="BY2" s="10"/>
      <c r="BZ2" s="10"/>
      <c r="CA2" s="10"/>
      <c r="CB2" s="10"/>
      <c r="CC2" s="10"/>
      <c r="CD2" s="10"/>
      <c r="CE2" s="9">
        <v>41784</v>
      </c>
      <c r="CF2" s="10"/>
      <c r="CG2" s="10"/>
      <c r="CH2" s="10"/>
      <c r="CI2" s="10"/>
      <c r="CJ2" s="10"/>
      <c r="CK2" s="10"/>
      <c r="CL2" s="10"/>
      <c r="CM2" s="11"/>
      <c r="CN2" s="10"/>
      <c r="CO2" s="10"/>
      <c r="CP2" s="10"/>
      <c r="CQ2" s="10"/>
      <c r="CR2" s="12"/>
      <c r="CS2" s="10"/>
      <c r="CT2" s="10"/>
      <c r="CU2" s="10"/>
      <c r="CV2" s="10"/>
      <c r="CW2" s="10"/>
      <c r="CX2" s="10"/>
      <c r="CY2" s="9">
        <v>43611</v>
      </c>
      <c r="CZ2" s="10"/>
      <c r="DA2" s="10"/>
      <c r="DB2" s="10"/>
      <c r="DC2" s="10"/>
      <c r="DD2" s="10"/>
      <c r="DE2" s="10"/>
      <c r="DF2" s="10"/>
      <c r="DG2" s="11"/>
      <c r="DH2" s="10"/>
      <c r="DI2" s="10"/>
      <c r="DJ2" s="10"/>
      <c r="DK2" s="10"/>
      <c r="DL2" s="12"/>
      <c r="DM2" s="10"/>
      <c r="DN2" s="10"/>
      <c r="DO2" s="10"/>
      <c r="DP2" s="10"/>
      <c r="DQ2" s="10"/>
      <c r="DR2" s="10"/>
      <c r="DS2" s="9"/>
      <c r="DT2" s="10"/>
      <c r="DU2" s="10"/>
      <c r="DV2" s="10"/>
      <c r="DW2" s="10"/>
      <c r="DX2" s="10"/>
      <c r="DY2" s="10"/>
      <c r="DZ2" s="10"/>
      <c r="EA2" s="11"/>
      <c r="EB2" s="10"/>
      <c r="EC2" s="10"/>
      <c r="ED2" s="10"/>
      <c r="EE2" s="10"/>
      <c r="EF2" s="12"/>
      <c r="EG2" s="10"/>
      <c r="EH2" s="10"/>
      <c r="EI2" s="10"/>
      <c r="EJ2" s="10"/>
      <c r="EK2" s="10"/>
      <c r="EL2" s="10"/>
      <c r="EM2" s="9"/>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c r="A3" s="14" t="s">
        <v>21</v>
      </c>
      <c r="B3" s="14"/>
      <c r="C3" s="15">
        <v>25</v>
      </c>
      <c r="D3" s="16"/>
      <c r="E3" s="16"/>
      <c r="F3" s="16"/>
      <c r="G3" s="16"/>
      <c r="H3" s="16"/>
      <c r="I3" s="16"/>
      <c r="J3" s="16"/>
      <c r="K3" s="17"/>
      <c r="L3" s="16"/>
      <c r="M3" s="16"/>
      <c r="N3" s="16"/>
      <c r="O3" s="16"/>
      <c r="P3" s="18"/>
      <c r="Q3" s="16"/>
      <c r="R3" s="16"/>
      <c r="S3" s="16"/>
      <c r="T3" s="16"/>
      <c r="U3" s="16"/>
      <c r="V3" s="16"/>
      <c r="W3" s="15">
        <v>25</v>
      </c>
      <c r="X3" s="16"/>
      <c r="Y3" s="16"/>
      <c r="Z3" s="16"/>
      <c r="AA3" s="16"/>
      <c r="AB3" s="16"/>
      <c r="AC3" s="16"/>
      <c r="AD3" s="16"/>
      <c r="AE3" s="17"/>
      <c r="AF3" s="16"/>
      <c r="AG3" s="16"/>
      <c r="AH3" s="16"/>
      <c r="AI3" s="16"/>
      <c r="AJ3" s="18"/>
      <c r="AK3" s="16"/>
      <c r="AL3" s="16"/>
      <c r="AM3" s="16"/>
      <c r="AN3" s="16"/>
      <c r="AO3" s="16"/>
      <c r="AP3" s="16"/>
      <c r="AQ3" s="15">
        <v>24</v>
      </c>
      <c r="AR3" s="16"/>
      <c r="AS3" s="16"/>
      <c r="AT3" s="16"/>
      <c r="AU3" s="16"/>
      <c r="AV3" s="16"/>
      <c r="AW3" s="16"/>
      <c r="AX3" s="16"/>
      <c r="AY3" s="17"/>
      <c r="AZ3" s="16"/>
      <c r="BA3" s="16"/>
      <c r="BB3" s="16"/>
      <c r="BC3" s="16"/>
      <c r="BD3" s="18"/>
      <c r="BE3" s="16"/>
      <c r="BF3" s="16"/>
      <c r="BG3" s="16"/>
      <c r="BH3" s="16"/>
      <c r="BI3" s="16"/>
      <c r="BJ3" s="16"/>
      <c r="BK3" s="15">
        <v>22</v>
      </c>
      <c r="BL3" s="16"/>
      <c r="BM3" s="16"/>
      <c r="BN3" s="16"/>
      <c r="BO3" s="16"/>
      <c r="BP3" s="16"/>
      <c r="BQ3" s="16"/>
      <c r="BR3" s="16"/>
      <c r="BS3" s="17"/>
      <c r="BT3" s="16"/>
      <c r="BU3" s="16"/>
      <c r="BV3" s="16"/>
      <c r="BW3" s="16"/>
      <c r="BX3" s="18"/>
      <c r="BY3" s="16"/>
      <c r="BZ3" s="16"/>
      <c r="CA3" s="16"/>
      <c r="CB3" s="16"/>
      <c r="CC3" s="16"/>
      <c r="CD3" s="16"/>
      <c r="CE3" s="15">
        <v>21</v>
      </c>
      <c r="CF3" s="16"/>
      <c r="CG3" s="16"/>
      <c r="CH3" s="16"/>
      <c r="CI3" s="16"/>
      <c r="CJ3" s="16"/>
      <c r="CK3" s="16"/>
      <c r="CL3" s="16"/>
      <c r="CM3" s="17"/>
      <c r="CN3" s="16"/>
      <c r="CO3" s="16"/>
      <c r="CP3" s="16"/>
      <c r="CQ3" s="16"/>
      <c r="CR3" s="18"/>
      <c r="CS3" s="16"/>
      <c r="CT3" s="16"/>
      <c r="CU3" s="16"/>
      <c r="CV3" s="16"/>
      <c r="CW3" s="16"/>
      <c r="CX3" s="16"/>
      <c r="CY3" s="15">
        <v>21</v>
      </c>
      <c r="CZ3" s="16"/>
      <c r="DA3" s="16"/>
      <c r="DB3" s="16"/>
      <c r="DC3" s="16"/>
      <c r="DD3" s="16"/>
      <c r="DE3" s="16"/>
      <c r="DF3" s="16"/>
      <c r="DG3" s="17"/>
      <c r="DH3" s="16"/>
      <c r="DI3" s="16"/>
      <c r="DJ3" s="16"/>
      <c r="DK3" s="16"/>
      <c r="DL3" s="18"/>
      <c r="DM3" s="16"/>
      <c r="DN3" s="16"/>
      <c r="DO3" s="16"/>
      <c r="DP3" s="16"/>
      <c r="DQ3" s="16"/>
      <c r="DR3" s="16"/>
      <c r="DS3" s="15"/>
      <c r="DT3" s="16"/>
      <c r="DU3" s="16"/>
      <c r="DV3" s="16"/>
      <c r="DW3" s="16"/>
      <c r="DX3" s="16"/>
      <c r="DY3" s="16"/>
      <c r="DZ3" s="16"/>
      <c r="EA3" s="17"/>
      <c r="EB3" s="16"/>
      <c r="EC3" s="16"/>
      <c r="ED3" s="16"/>
      <c r="EE3" s="16"/>
      <c r="EF3" s="18"/>
      <c r="EG3" s="16"/>
      <c r="EH3" s="16"/>
      <c r="EI3" s="16"/>
      <c r="EJ3" s="16"/>
      <c r="EK3" s="16"/>
      <c r="EL3" s="16"/>
      <c r="EM3" s="15"/>
      <c r="EN3" s="16"/>
      <c r="EO3" s="16"/>
      <c r="EP3" s="16"/>
      <c r="EQ3" s="16"/>
      <c r="ER3" s="16"/>
      <c r="ES3" s="16"/>
      <c r="ET3" s="16"/>
      <c r="EU3" s="17"/>
      <c r="EV3" s="16"/>
      <c r="EW3" s="16"/>
      <c r="EX3" s="16"/>
      <c r="EY3" s="16"/>
      <c r="EZ3" s="18"/>
      <c r="FA3" s="16"/>
      <c r="FB3" s="16"/>
      <c r="FC3" s="16"/>
      <c r="FD3" s="16"/>
      <c r="FE3" s="16"/>
      <c r="FF3" s="16"/>
      <c r="FG3" s="15"/>
      <c r="FH3" s="16"/>
      <c r="FI3" s="16"/>
      <c r="FJ3" s="16"/>
      <c r="FK3" s="16"/>
      <c r="FL3" s="16"/>
      <c r="FM3" s="16"/>
      <c r="FN3" s="16"/>
      <c r="FO3" s="17"/>
      <c r="FP3" s="16"/>
      <c r="FQ3" s="16"/>
      <c r="FR3" s="16"/>
      <c r="FS3" s="16"/>
      <c r="FT3" s="18"/>
      <c r="FU3" s="16"/>
      <c r="FV3" s="16"/>
      <c r="FW3" s="16"/>
      <c r="FX3" s="16"/>
      <c r="FY3" s="16"/>
      <c r="FZ3" s="16"/>
      <c r="GA3" s="15"/>
      <c r="GB3" s="16"/>
      <c r="GC3" s="16"/>
      <c r="GD3" s="16"/>
      <c r="GE3" s="16"/>
      <c r="GF3" s="16"/>
      <c r="GG3" s="16"/>
      <c r="GH3" s="16"/>
      <c r="GI3" s="17"/>
      <c r="GJ3" s="16"/>
      <c r="GK3" s="16"/>
      <c r="GL3" s="16"/>
      <c r="GM3" s="16"/>
      <c r="GN3" s="18"/>
      <c r="GO3" s="16"/>
      <c r="GP3" s="16"/>
      <c r="GQ3" s="16"/>
      <c r="GR3" s="16"/>
      <c r="GS3" s="16"/>
      <c r="GT3" s="16"/>
      <c r="GU3" s="15"/>
      <c r="GV3" s="16"/>
      <c r="GW3" s="16"/>
      <c r="GX3" s="16"/>
      <c r="GY3" s="16"/>
      <c r="GZ3" s="16"/>
      <c r="HA3" s="16"/>
      <c r="HB3" s="16"/>
      <c r="HC3" s="17"/>
      <c r="HD3" s="16"/>
      <c r="HE3" s="16"/>
      <c r="HF3" s="16"/>
      <c r="HG3" s="16"/>
      <c r="HH3" s="18"/>
      <c r="HI3" s="16"/>
      <c r="HJ3" s="16"/>
      <c r="HK3" s="16"/>
      <c r="HL3" s="16"/>
      <c r="HM3" s="16"/>
      <c r="HN3" s="16"/>
      <c r="HO3" s="15"/>
      <c r="HP3" s="16"/>
      <c r="HQ3" s="16"/>
      <c r="HR3" s="16"/>
      <c r="HS3" s="16"/>
      <c r="HT3" s="16"/>
      <c r="HU3" s="16"/>
      <c r="HV3" s="16"/>
      <c r="HW3" s="17"/>
      <c r="HX3" s="16"/>
      <c r="HY3" s="16"/>
      <c r="HZ3" s="16"/>
      <c r="IA3" s="16"/>
      <c r="IB3" s="18"/>
      <c r="IC3" s="16"/>
      <c r="ID3" s="16"/>
      <c r="IE3" s="16"/>
      <c r="IF3" s="16"/>
      <c r="IG3" s="16"/>
      <c r="IH3" s="16"/>
      <c r="II3" s="15"/>
      <c r="IJ3" s="16"/>
      <c r="IK3" s="16"/>
      <c r="IL3" s="16"/>
      <c r="IM3" s="16"/>
      <c r="IN3" s="16"/>
      <c r="IO3" s="16"/>
      <c r="IP3" s="16"/>
      <c r="IQ3" s="17"/>
      <c r="IR3" s="16"/>
      <c r="IS3" s="16"/>
      <c r="IT3" s="16"/>
      <c r="IU3" s="16"/>
      <c r="IV3" s="18"/>
      <c r="IW3" s="16"/>
      <c r="IX3" s="16"/>
      <c r="IY3" s="16"/>
      <c r="IZ3" s="16"/>
      <c r="JA3" s="16"/>
      <c r="JB3" s="16"/>
    </row>
    <row r="4" spans="1:262" s="25" customFormat="1" ht="13.5" customHeight="1">
      <c r="A4" s="19" t="s">
        <v>22</v>
      </c>
      <c r="B4" s="20"/>
      <c r="C4" s="21">
        <v>7211311</v>
      </c>
      <c r="D4" s="22"/>
      <c r="E4" s="22"/>
      <c r="F4" s="22"/>
      <c r="G4" s="22"/>
      <c r="H4" s="22"/>
      <c r="I4" s="22"/>
      <c r="J4" s="22"/>
      <c r="K4" s="23"/>
      <c r="L4" s="22"/>
      <c r="M4" s="22"/>
      <c r="N4" s="22"/>
      <c r="O4" s="22"/>
      <c r="P4" s="24"/>
      <c r="Q4" s="22"/>
      <c r="R4" s="22"/>
      <c r="S4" s="22"/>
      <c r="T4" s="22"/>
      <c r="U4" s="22"/>
      <c r="V4" s="22"/>
      <c r="W4" s="21" t="s">
        <v>683</v>
      </c>
      <c r="X4" s="22"/>
      <c r="Y4" s="22"/>
      <c r="Z4" s="22"/>
      <c r="AA4" s="22"/>
      <c r="AB4" s="22"/>
      <c r="AC4" s="22"/>
      <c r="AD4" s="22"/>
      <c r="AE4" s="23"/>
      <c r="AF4" s="22"/>
      <c r="AG4" s="22"/>
      <c r="AH4" s="22"/>
      <c r="AI4" s="22"/>
      <c r="AJ4" s="24"/>
      <c r="AK4" s="22"/>
      <c r="AL4" s="22"/>
      <c r="AM4" s="22"/>
      <c r="AN4" s="22"/>
      <c r="AO4" s="22"/>
      <c r="AP4" s="22"/>
      <c r="AQ4" s="21">
        <v>7552240</v>
      </c>
      <c r="AR4" s="22"/>
      <c r="AS4" s="22"/>
      <c r="AT4" s="22"/>
      <c r="AU4" s="22"/>
      <c r="AV4" s="22"/>
      <c r="AW4" s="22"/>
      <c r="AX4" s="22"/>
      <c r="AY4" s="23"/>
      <c r="AZ4" s="22"/>
      <c r="BA4" s="22"/>
      <c r="BB4" s="22"/>
      <c r="BC4" s="22"/>
      <c r="BD4" s="24"/>
      <c r="BE4" s="22"/>
      <c r="BF4" s="22"/>
      <c r="BG4" s="22"/>
      <c r="BH4" s="22"/>
      <c r="BI4" s="22"/>
      <c r="BJ4" s="22"/>
      <c r="BK4" s="21">
        <v>7760436</v>
      </c>
      <c r="BL4" s="22"/>
      <c r="BM4" s="22"/>
      <c r="BN4" s="22"/>
      <c r="BO4" s="22"/>
      <c r="BP4" s="22"/>
      <c r="BQ4" s="22"/>
      <c r="BR4" s="22"/>
      <c r="BS4" s="23"/>
      <c r="BT4" s="22"/>
      <c r="BU4" s="22"/>
      <c r="BV4" s="22"/>
      <c r="BW4" s="22"/>
      <c r="BX4" s="24"/>
      <c r="BY4" s="22"/>
      <c r="BZ4" s="22"/>
      <c r="CA4" s="22"/>
      <c r="CB4" s="22"/>
      <c r="CC4" s="22"/>
      <c r="CD4" s="22"/>
      <c r="CE4" s="21">
        <v>7948845</v>
      </c>
      <c r="CF4" s="22"/>
      <c r="CG4" s="22"/>
      <c r="CH4" s="22"/>
      <c r="CI4" s="22"/>
      <c r="CJ4" s="22"/>
      <c r="CK4" s="22"/>
      <c r="CL4" s="22"/>
      <c r="CM4" s="23"/>
      <c r="CN4" s="22"/>
      <c r="CO4" s="22"/>
      <c r="CP4" s="22"/>
      <c r="CQ4" s="22"/>
      <c r="CR4" s="24"/>
      <c r="CS4" s="22"/>
      <c r="CT4" s="22"/>
      <c r="CU4" s="22"/>
      <c r="CV4" s="22"/>
      <c r="CW4" s="22"/>
      <c r="CX4" s="22"/>
      <c r="CY4" s="21">
        <v>8122985</v>
      </c>
      <c r="CZ4" s="22"/>
      <c r="DA4" s="22"/>
      <c r="DB4" s="22"/>
      <c r="DC4" s="22"/>
      <c r="DD4" s="22"/>
      <c r="DE4" s="22"/>
      <c r="DF4" s="22"/>
      <c r="DG4" s="23"/>
      <c r="DH4" s="22"/>
      <c r="DI4" s="22"/>
      <c r="DJ4" s="22"/>
      <c r="DK4" s="22"/>
      <c r="DL4" s="24"/>
      <c r="DM4" s="22"/>
      <c r="DN4" s="22"/>
      <c r="DO4" s="22"/>
      <c r="DP4" s="22"/>
      <c r="DQ4" s="22"/>
      <c r="DR4" s="22"/>
      <c r="DS4" s="21"/>
      <c r="DT4" s="22"/>
      <c r="DU4" s="22"/>
      <c r="DV4" s="22"/>
      <c r="DW4" s="22"/>
      <c r="DX4" s="22"/>
      <c r="DY4" s="22"/>
      <c r="DZ4" s="22"/>
      <c r="EA4" s="23"/>
      <c r="EB4" s="22"/>
      <c r="EC4" s="22"/>
      <c r="ED4" s="22"/>
      <c r="EE4" s="22"/>
      <c r="EF4" s="24"/>
      <c r="EG4" s="22"/>
      <c r="EH4" s="22"/>
      <c r="EI4" s="22"/>
      <c r="EJ4" s="22"/>
      <c r="EK4" s="22"/>
      <c r="EL4" s="22"/>
      <c r="EM4" s="21"/>
      <c r="EN4" s="22"/>
      <c r="EO4" s="22"/>
      <c r="EP4" s="22"/>
      <c r="EQ4" s="22"/>
      <c r="ER4" s="22"/>
      <c r="ES4" s="22"/>
      <c r="ET4" s="22"/>
      <c r="EU4" s="23"/>
      <c r="EV4" s="22"/>
      <c r="EW4" s="22"/>
      <c r="EX4" s="22"/>
      <c r="EY4" s="22"/>
      <c r="EZ4" s="24"/>
      <c r="FA4" s="22"/>
      <c r="FB4" s="22"/>
      <c r="FC4" s="22"/>
      <c r="FD4" s="22"/>
      <c r="FE4" s="22"/>
      <c r="FF4" s="22"/>
      <c r="FG4" s="21"/>
      <c r="FH4" s="22"/>
      <c r="FI4" s="22"/>
      <c r="FJ4" s="22"/>
      <c r="FK4" s="22"/>
      <c r="FL4" s="22"/>
      <c r="FM4" s="22"/>
      <c r="FN4" s="22"/>
      <c r="FO4" s="23"/>
      <c r="FP4" s="22"/>
      <c r="FQ4" s="22"/>
      <c r="FR4" s="22"/>
      <c r="FS4" s="22"/>
      <c r="FT4" s="24"/>
      <c r="FU4" s="22"/>
      <c r="FV4" s="22"/>
      <c r="FW4" s="22"/>
      <c r="FX4" s="22"/>
      <c r="FY4" s="22"/>
      <c r="FZ4" s="22"/>
      <c r="GA4" s="21"/>
      <c r="GB4" s="22"/>
      <c r="GC4" s="22"/>
      <c r="GD4" s="22"/>
      <c r="GE4" s="22"/>
      <c r="GF4" s="22"/>
      <c r="GG4" s="22"/>
      <c r="GH4" s="22"/>
      <c r="GI4" s="23"/>
      <c r="GJ4" s="22"/>
      <c r="GK4" s="22"/>
      <c r="GL4" s="22"/>
      <c r="GM4" s="22"/>
      <c r="GN4" s="24"/>
      <c r="GO4" s="22"/>
      <c r="GP4" s="22"/>
      <c r="GQ4" s="22"/>
      <c r="GR4" s="22"/>
      <c r="GS4" s="22"/>
      <c r="GT4" s="22"/>
      <c r="GU4" s="21"/>
      <c r="GV4" s="22"/>
      <c r="GW4" s="22"/>
      <c r="GX4" s="22"/>
      <c r="GY4" s="22"/>
      <c r="GZ4" s="22"/>
      <c r="HA4" s="22"/>
      <c r="HB4" s="22"/>
      <c r="HC4" s="23"/>
      <c r="HD4" s="22"/>
      <c r="HE4" s="22"/>
      <c r="HF4" s="22"/>
      <c r="HG4" s="22"/>
      <c r="HH4" s="24"/>
      <c r="HI4" s="22"/>
      <c r="HJ4" s="22"/>
      <c r="HK4" s="22"/>
      <c r="HL4" s="22"/>
      <c r="HM4" s="22"/>
      <c r="HN4" s="22"/>
      <c r="HO4" s="21"/>
      <c r="HP4" s="22"/>
      <c r="HQ4" s="22"/>
      <c r="HR4" s="22"/>
      <c r="HS4" s="22"/>
      <c r="HT4" s="22"/>
      <c r="HU4" s="22"/>
      <c r="HV4" s="22"/>
      <c r="HW4" s="23"/>
      <c r="HX4" s="22"/>
      <c r="HY4" s="22"/>
      <c r="HZ4" s="22"/>
      <c r="IA4" s="22"/>
      <c r="IB4" s="24"/>
      <c r="IC4" s="22"/>
      <c r="ID4" s="22"/>
      <c r="IE4" s="22"/>
      <c r="IF4" s="22"/>
      <c r="IG4" s="22"/>
      <c r="IH4" s="22"/>
      <c r="II4" s="21"/>
      <c r="IJ4" s="22"/>
      <c r="IK4" s="22"/>
      <c r="IL4" s="22"/>
      <c r="IM4" s="22"/>
      <c r="IN4" s="22"/>
      <c r="IO4" s="22"/>
      <c r="IP4" s="22"/>
      <c r="IQ4" s="23"/>
      <c r="IR4" s="22"/>
      <c r="IS4" s="22"/>
      <c r="IT4" s="22"/>
      <c r="IU4" s="22"/>
      <c r="IV4" s="24"/>
      <c r="IW4" s="22"/>
      <c r="IX4" s="22"/>
      <c r="IY4" s="22"/>
      <c r="IZ4" s="22"/>
      <c r="JA4" s="22"/>
      <c r="JB4" s="22"/>
    </row>
    <row r="5" spans="1:262" s="25" customFormat="1" ht="13.5" customHeight="1">
      <c r="A5" s="19" t="s">
        <v>23</v>
      </c>
      <c r="B5" s="20"/>
      <c r="C5" s="21">
        <v>6537968</v>
      </c>
      <c r="D5" s="22"/>
      <c r="E5" s="22"/>
      <c r="F5" s="22"/>
      <c r="G5" s="22"/>
      <c r="H5" s="22"/>
      <c r="I5" s="22"/>
      <c r="J5" s="22"/>
      <c r="K5" s="23"/>
      <c r="L5" s="22"/>
      <c r="M5" s="22"/>
      <c r="N5" s="22"/>
      <c r="O5" s="22"/>
      <c r="P5" s="24"/>
      <c r="Q5" s="22"/>
      <c r="R5" s="22"/>
      <c r="S5" s="22"/>
      <c r="T5" s="22"/>
      <c r="U5" s="22"/>
      <c r="V5" s="22"/>
      <c r="W5" s="21" t="s">
        <v>684</v>
      </c>
      <c r="X5" s="22"/>
      <c r="Y5" s="22"/>
      <c r="Z5" s="22"/>
      <c r="AA5" s="22"/>
      <c r="AB5" s="22"/>
      <c r="AC5" s="22"/>
      <c r="AD5" s="22"/>
      <c r="AE5" s="23"/>
      <c r="AF5" s="22"/>
      <c r="AG5" s="22"/>
      <c r="AH5" s="22"/>
      <c r="AI5" s="22"/>
      <c r="AJ5" s="24"/>
      <c r="AK5" s="22"/>
      <c r="AL5" s="22"/>
      <c r="AM5" s="22"/>
      <c r="AN5" s="22"/>
      <c r="AO5" s="22"/>
      <c r="AP5" s="22"/>
      <c r="AQ5" s="21">
        <v>6857986</v>
      </c>
      <c r="AR5" s="22"/>
      <c r="AS5" s="22"/>
      <c r="AT5" s="22"/>
      <c r="AU5" s="22"/>
      <c r="AV5" s="22"/>
      <c r="AW5" s="22"/>
      <c r="AX5" s="22"/>
      <c r="AY5" s="23"/>
      <c r="AZ5" s="22"/>
      <c r="BA5" s="22"/>
      <c r="BB5" s="22"/>
      <c r="BC5" s="22"/>
      <c r="BD5" s="24"/>
      <c r="BE5" s="22"/>
      <c r="BF5" s="22"/>
      <c r="BG5" s="22"/>
      <c r="BH5" s="22"/>
      <c r="BI5" s="22"/>
      <c r="BJ5" s="22"/>
      <c r="BK5" s="21">
        <v>7014415</v>
      </c>
      <c r="BL5" s="22"/>
      <c r="BM5" s="22"/>
      <c r="BN5" s="22"/>
      <c r="BO5" s="22"/>
      <c r="BP5" s="22"/>
      <c r="BQ5" s="22"/>
      <c r="BR5" s="22"/>
      <c r="BS5" s="23"/>
      <c r="BT5" s="22"/>
      <c r="BU5" s="22"/>
      <c r="BV5" s="22"/>
      <c r="BW5" s="22"/>
      <c r="BX5" s="24"/>
      <c r="BY5" s="22"/>
      <c r="BZ5" s="22"/>
      <c r="CA5" s="22"/>
      <c r="CB5" s="22"/>
      <c r="CC5" s="22"/>
      <c r="CD5" s="22"/>
      <c r="CE5" s="21">
        <v>7125161</v>
      </c>
      <c r="CF5" s="22"/>
      <c r="CG5" s="22"/>
      <c r="CH5" s="22"/>
      <c r="CI5" s="22"/>
      <c r="CJ5" s="22"/>
      <c r="CK5" s="22"/>
      <c r="CL5" s="22"/>
      <c r="CM5" s="23"/>
      <c r="CN5" s="22"/>
      <c r="CO5" s="22"/>
      <c r="CP5" s="22"/>
      <c r="CQ5" s="22"/>
      <c r="CR5" s="24"/>
      <c r="CS5" s="22"/>
      <c r="CT5" s="22"/>
      <c r="CU5" s="22"/>
      <c r="CV5" s="22"/>
      <c r="CW5" s="22"/>
      <c r="CX5" s="22"/>
      <c r="CY5" s="21">
        <v>7186677</v>
      </c>
      <c r="CZ5" s="22"/>
      <c r="DA5" s="22"/>
      <c r="DB5" s="22"/>
      <c r="DC5" s="22"/>
      <c r="DD5" s="22"/>
      <c r="DE5" s="22"/>
      <c r="DF5" s="22"/>
      <c r="DG5" s="23"/>
      <c r="DH5" s="22"/>
      <c r="DI5" s="22"/>
      <c r="DJ5" s="22"/>
      <c r="DK5" s="22"/>
      <c r="DL5" s="24"/>
      <c r="DM5" s="22"/>
      <c r="DN5" s="22"/>
      <c r="DO5" s="22"/>
      <c r="DP5" s="22"/>
      <c r="DQ5" s="22"/>
      <c r="DR5" s="22"/>
      <c r="DS5" s="21"/>
      <c r="DT5" s="22"/>
      <c r="DU5" s="22"/>
      <c r="DV5" s="22"/>
      <c r="DW5" s="22"/>
      <c r="DX5" s="22"/>
      <c r="DY5" s="22"/>
      <c r="DZ5" s="22"/>
      <c r="EA5" s="23"/>
      <c r="EB5" s="22"/>
      <c r="EC5" s="22"/>
      <c r="ED5" s="22"/>
      <c r="EE5" s="22"/>
      <c r="EF5" s="24"/>
      <c r="EG5" s="22"/>
      <c r="EH5" s="22"/>
      <c r="EI5" s="22"/>
      <c r="EJ5" s="22"/>
      <c r="EK5" s="22"/>
      <c r="EL5" s="22"/>
      <c r="EM5" s="21"/>
      <c r="EN5" s="22"/>
      <c r="EO5" s="22"/>
      <c r="EP5" s="22"/>
      <c r="EQ5" s="22"/>
      <c r="ER5" s="22"/>
      <c r="ES5" s="22"/>
      <c r="ET5" s="22"/>
      <c r="EU5" s="23"/>
      <c r="EV5" s="22"/>
      <c r="EW5" s="22"/>
      <c r="EX5" s="22"/>
      <c r="EY5" s="22"/>
      <c r="EZ5" s="24"/>
      <c r="FA5" s="22"/>
      <c r="FB5" s="22"/>
      <c r="FC5" s="22"/>
      <c r="FD5" s="22"/>
      <c r="FE5" s="22"/>
      <c r="FF5" s="22"/>
      <c r="FG5" s="21"/>
      <c r="FH5" s="22"/>
      <c r="FI5" s="22"/>
      <c r="FJ5" s="22"/>
      <c r="FK5" s="22"/>
      <c r="FL5" s="22"/>
      <c r="FM5" s="22"/>
      <c r="FN5" s="22"/>
      <c r="FO5" s="23"/>
      <c r="FP5" s="22"/>
      <c r="FQ5" s="22"/>
      <c r="FR5" s="22"/>
      <c r="FS5" s="22"/>
      <c r="FT5" s="24"/>
      <c r="FU5" s="22"/>
      <c r="FV5" s="22"/>
      <c r="FW5" s="22"/>
      <c r="FX5" s="22"/>
      <c r="FY5" s="22"/>
      <c r="FZ5" s="22"/>
      <c r="GA5" s="21"/>
      <c r="GB5" s="22"/>
      <c r="GC5" s="22"/>
      <c r="GD5" s="22"/>
      <c r="GE5" s="22"/>
      <c r="GF5" s="22"/>
      <c r="GG5" s="22"/>
      <c r="GH5" s="22"/>
      <c r="GI5" s="23"/>
      <c r="GJ5" s="22"/>
      <c r="GK5" s="22"/>
      <c r="GL5" s="22"/>
      <c r="GM5" s="22"/>
      <c r="GN5" s="24"/>
      <c r="GO5" s="22"/>
      <c r="GP5" s="22"/>
      <c r="GQ5" s="22"/>
      <c r="GR5" s="22"/>
      <c r="GS5" s="22"/>
      <c r="GT5" s="22"/>
      <c r="GU5" s="21"/>
      <c r="GV5" s="22"/>
      <c r="GW5" s="22"/>
      <c r="GX5" s="22"/>
      <c r="GY5" s="22"/>
      <c r="GZ5" s="22"/>
      <c r="HA5" s="22"/>
      <c r="HB5" s="22"/>
      <c r="HC5" s="23"/>
      <c r="HD5" s="22"/>
      <c r="HE5" s="22"/>
      <c r="HF5" s="22"/>
      <c r="HG5" s="22"/>
      <c r="HH5" s="24"/>
      <c r="HI5" s="22"/>
      <c r="HJ5" s="22"/>
      <c r="HK5" s="22"/>
      <c r="HL5" s="22"/>
      <c r="HM5" s="22"/>
      <c r="HN5" s="22"/>
      <c r="HO5" s="21"/>
      <c r="HP5" s="22"/>
      <c r="HQ5" s="22"/>
      <c r="HR5" s="22"/>
      <c r="HS5" s="22"/>
      <c r="HT5" s="22"/>
      <c r="HU5" s="22"/>
      <c r="HV5" s="22"/>
      <c r="HW5" s="23"/>
      <c r="HX5" s="22"/>
      <c r="HY5" s="22"/>
      <c r="HZ5" s="22"/>
      <c r="IA5" s="22"/>
      <c r="IB5" s="24"/>
      <c r="IC5" s="22"/>
      <c r="ID5" s="22"/>
      <c r="IE5" s="22"/>
      <c r="IF5" s="22"/>
      <c r="IG5" s="22"/>
      <c r="IH5" s="22"/>
      <c r="II5" s="21"/>
      <c r="IJ5" s="22"/>
      <c r="IK5" s="22"/>
      <c r="IL5" s="22"/>
      <c r="IM5" s="22"/>
      <c r="IN5" s="22"/>
      <c r="IO5" s="22"/>
      <c r="IP5" s="22"/>
      <c r="IQ5" s="23"/>
      <c r="IR5" s="22"/>
      <c r="IS5" s="22"/>
      <c r="IT5" s="22"/>
      <c r="IU5" s="22"/>
      <c r="IV5" s="24"/>
      <c r="IW5" s="22"/>
      <c r="IX5" s="22"/>
      <c r="IY5" s="22"/>
      <c r="IZ5" s="22"/>
      <c r="JA5" s="22"/>
      <c r="JB5" s="22"/>
    </row>
    <row r="6" spans="1:262" s="34" customFormat="1" ht="13.5" customHeight="1">
      <c r="A6" s="26" t="s">
        <v>60</v>
      </c>
      <c r="B6" s="27"/>
      <c r="C6" s="28">
        <v>0.90700000000000003</v>
      </c>
      <c r="D6" s="29"/>
      <c r="E6" s="29"/>
      <c r="F6" s="29"/>
      <c r="G6" s="29"/>
      <c r="H6" s="29"/>
      <c r="I6" s="29"/>
      <c r="J6" s="29"/>
      <c r="K6" s="30"/>
      <c r="L6" s="29"/>
      <c r="M6" s="29"/>
      <c r="N6" s="29"/>
      <c r="O6" s="29"/>
      <c r="P6" s="31"/>
      <c r="Q6" s="29"/>
      <c r="R6" s="29"/>
      <c r="S6" s="29"/>
      <c r="T6" s="29"/>
      <c r="U6" s="29"/>
      <c r="V6" s="29"/>
      <c r="W6" s="32" t="s">
        <v>685</v>
      </c>
      <c r="X6" s="29"/>
      <c r="Y6" s="29"/>
      <c r="Z6" s="29"/>
      <c r="AA6" s="29"/>
      <c r="AB6" s="29"/>
      <c r="AC6" s="29"/>
      <c r="AD6" s="29"/>
      <c r="AE6" s="30"/>
      <c r="AF6" s="29"/>
      <c r="AG6" s="29"/>
      <c r="AH6" s="29"/>
      <c r="AI6" s="29"/>
      <c r="AJ6" s="31"/>
      <c r="AK6" s="29"/>
      <c r="AL6" s="29"/>
      <c r="AM6" s="29"/>
      <c r="AN6" s="29"/>
      <c r="AO6" s="29"/>
      <c r="AP6" s="29"/>
      <c r="AQ6" s="33">
        <v>0.90800000000000003</v>
      </c>
      <c r="AR6" s="29"/>
      <c r="AS6" s="29"/>
      <c r="AT6" s="29"/>
      <c r="AU6" s="29"/>
      <c r="AV6" s="29"/>
      <c r="AW6" s="29"/>
      <c r="AX6" s="29"/>
      <c r="AY6" s="30"/>
      <c r="AZ6" s="29"/>
      <c r="BA6" s="29"/>
      <c r="BB6" s="29"/>
      <c r="BC6" s="29"/>
      <c r="BD6" s="31"/>
      <c r="BE6" s="29"/>
      <c r="BF6" s="29"/>
      <c r="BG6" s="29"/>
      <c r="BH6" s="29"/>
      <c r="BI6" s="29"/>
      <c r="BJ6" s="29"/>
      <c r="BK6" s="33">
        <v>0.90400000000000003</v>
      </c>
      <c r="BL6" s="29"/>
      <c r="BM6" s="29"/>
      <c r="BN6" s="29"/>
      <c r="BO6" s="29"/>
      <c r="BP6" s="29"/>
      <c r="BQ6" s="29"/>
      <c r="BR6" s="29"/>
      <c r="BS6" s="30"/>
      <c r="BT6" s="29"/>
      <c r="BU6" s="29"/>
      <c r="BV6" s="29"/>
      <c r="BW6" s="29"/>
      <c r="BX6" s="31"/>
      <c r="BY6" s="29"/>
      <c r="BZ6" s="29"/>
      <c r="CA6" s="29"/>
      <c r="CB6" s="29"/>
      <c r="CC6" s="29"/>
      <c r="CD6" s="29"/>
      <c r="CE6" s="28">
        <v>0.89600000000000002</v>
      </c>
      <c r="CF6" s="29"/>
      <c r="CG6" s="29"/>
      <c r="CH6" s="29"/>
      <c r="CI6" s="29"/>
      <c r="CJ6" s="29"/>
      <c r="CK6" s="29"/>
      <c r="CL6" s="29"/>
      <c r="CM6" s="30"/>
      <c r="CN6" s="29"/>
      <c r="CO6" s="29"/>
      <c r="CP6" s="29"/>
      <c r="CQ6" s="29"/>
      <c r="CR6" s="31"/>
      <c r="CS6" s="29"/>
      <c r="CT6" s="29"/>
      <c r="CU6" s="29"/>
      <c r="CV6" s="29"/>
      <c r="CW6" s="29"/>
      <c r="CX6" s="29"/>
      <c r="CY6" s="28">
        <f>CY5/CY4</f>
        <v>0.88473350621723423</v>
      </c>
      <c r="CZ6" s="29"/>
      <c r="DA6" s="29"/>
      <c r="DB6" s="29"/>
      <c r="DC6" s="29"/>
      <c r="DD6" s="29"/>
      <c r="DE6" s="29"/>
      <c r="DF6" s="29"/>
      <c r="DG6" s="30"/>
      <c r="DH6" s="29"/>
      <c r="DI6" s="29"/>
      <c r="DJ6" s="29"/>
      <c r="DK6" s="29"/>
      <c r="DL6" s="31"/>
      <c r="DM6" s="29"/>
      <c r="DN6" s="29"/>
      <c r="DO6" s="29"/>
      <c r="DP6" s="29"/>
      <c r="DQ6" s="29"/>
      <c r="DR6" s="29"/>
      <c r="DS6" s="28"/>
      <c r="DT6" s="29"/>
      <c r="DU6" s="29"/>
      <c r="DV6" s="29"/>
      <c r="DW6" s="29"/>
      <c r="DX6" s="29"/>
      <c r="DY6" s="29"/>
      <c r="DZ6" s="29"/>
      <c r="EA6" s="30"/>
      <c r="EB6" s="29"/>
      <c r="EC6" s="29"/>
      <c r="ED6" s="29"/>
      <c r="EE6" s="29"/>
      <c r="EF6" s="31"/>
      <c r="EG6" s="29"/>
      <c r="EH6" s="29"/>
      <c r="EI6" s="29"/>
      <c r="EJ6" s="29"/>
      <c r="EK6" s="29"/>
      <c r="EL6" s="29"/>
      <c r="EM6" s="28"/>
      <c r="EN6" s="29"/>
      <c r="EO6" s="29"/>
      <c r="EP6" s="29"/>
      <c r="EQ6" s="29"/>
      <c r="ER6" s="29"/>
      <c r="ES6" s="29"/>
      <c r="ET6" s="29"/>
      <c r="EU6" s="30"/>
      <c r="EV6" s="29"/>
      <c r="EW6" s="29"/>
      <c r="EX6" s="29"/>
      <c r="EY6" s="29"/>
      <c r="EZ6" s="31"/>
      <c r="FA6" s="29"/>
      <c r="FB6" s="29"/>
      <c r="FC6" s="29"/>
      <c r="FD6" s="29"/>
      <c r="FE6" s="29"/>
      <c r="FF6" s="29"/>
      <c r="FG6" s="28"/>
      <c r="FH6" s="29"/>
      <c r="FI6" s="29"/>
      <c r="FJ6" s="29"/>
      <c r="FK6" s="29"/>
      <c r="FL6" s="29"/>
      <c r="FM6" s="29"/>
      <c r="FN6" s="29"/>
      <c r="FO6" s="30"/>
      <c r="FP6" s="29"/>
      <c r="FQ6" s="29"/>
      <c r="FR6" s="29"/>
      <c r="FS6" s="29"/>
      <c r="FT6" s="31"/>
      <c r="FU6" s="29"/>
      <c r="FV6" s="29"/>
      <c r="FW6" s="29"/>
      <c r="FX6" s="29"/>
      <c r="FY6" s="29"/>
      <c r="FZ6" s="29"/>
      <c r="GA6" s="28"/>
      <c r="GB6" s="29"/>
      <c r="GC6" s="29"/>
      <c r="GD6" s="29"/>
      <c r="GE6" s="29"/>
      <c r="GF6" s="29"/>
      <c r="GG6" s="29"/>
      <c r="GH6" s="29"/>
      <c r="GI6" s="30"/>
      <c r="GJ6" s="29"/>
      <c r="GK6" s="29"/>
      <c r="GL6" s="29"/>
      <c r="GM6" s="29"/>
      <c r="GN6" s="31"/>
      <c r="GO6" s="29"/>
      <c r="GP6" s="29"/>
      <c r="GQ6" s="29"/>
      <c r="GR6" s="29"/>
      <c r="GS6" s="29"/>
      <c r="GT6" s="29"/>
      <c r="GU6" s="28"/>
      <c r="GV6" s="29"/>
      <c r="GW6" s="29"/>
      <c r="GX6" s="29"/>
      <c r="GY6" s="29"/>
      <c r="GZ6" s="29"/>
      <c r="HA6" s="29"/>
      <c r="HB6" s="29"/>
      <c r="HC6" s="30"/>
      <c r="HD6" s="29"/>
      <c r="HE6" s="29"/>
      <c r="HF6" s="29"/>
      <c r="HG6" s="29"/>
      <c r="HH6" s="31"/>
      <c r="HI6" s="29"/>
      <c r="HJ6" s="29"/>
      <c r="HK6" s="29"/>
      <c r="HL6" s="29"/>
      <c r="HM6" s="29"/>
      <c r="HN6" s="29"/>
      <c r="HO6" s="28"/>
      <c r="HP6" s="29"/>
      <c r="HQ6" s="29"/>
      <c r="HR6" s="29"/>
      <c r="HS6" s="29"/>
      <c r="HT6" s="29"/>
      <c r="HU6" s="29"/>
      <c r="HV6" s="29"/>
      <c r="HW6" s="30"/>
      <c r="HX6" s="29"/>
      <c r="HY6" s="29"/>
      <c r="HZ6" s="29"/>
      <c r="IA6" s="29"/>
      <c r="IB6" s="31"/>
      <c r="IC6" s="29"/>
      <c r="ID6" s="29"/>
      <c r="IE6" s="29"/>
      <c r="IF6" s="29"/>
      <c r="IG6" s="29"/>
      <c r="IH6" s="29"/>
      <c r="II6" s="28"/>
      <c r="IJ6" s="29"/>
      <c r="IK6" s="29"/>
      <c r="IL6" s="29"/>
      <c r="IM6" s="29"/>
      <c r="IN6" s="29"/>
      <c r="IO6" s="29"/>
      <c r="IP6" s="29"/>
      <c r="IQ6" s="30"/>
      <c r="IR6" s="29"/>
      <c r="IS6" s="29"/>
      <c r="IT6" s="29"/>
      <c r="IU6" s="29"/>
      <c r="IV6" s="31"/>
      <c r="IW6" s="29"/>
      <c r="IX6" s="29"/>
      <c r="IY6" s="29"/>
      <c r="IZ6" s="29"/>
      <c r="JA6" s="29"/>
      <c r="JB6" s="29"/>
    </row>
    <row r="7" spans="1:262" s="25" customFormat="1" ht="13.5" customHeight="1">
      <c r="A7" s="19" t="s">
        <v>24</v>
      </c>
      <c r="B7" s="20"/>
      <c r="C7" s="21">
        <v>5966755</v>
      </c>
      <c r="D7" s="22"/>
      <c r="E7" s="22"/>
      <c r="F7" s="22"/>
      <c r="G7" s="22"/>
      <c r="H7" s="22"/>
      <c r="I7" s="22"/>
      <c r="J7" s="22"/>
      <c r="K7" s="23"/>
      <c r="L7" s="22"/>
      <c r="M7" s="22"/>
      <c r="N7" s="22"/>
      <c r="O7" s="22"/>
      <c r="P7" s="24"/>
      <c r="Q7" s="22"/>
      <c r="R7" s="22"/>
      <c r="S7" s="22"/>
      <c r="T7" s="22"/>
      <c r="U7" s="22"/>
      <c r="V7" s="22"/>
      <c r="W7" s="21" t="s">
        <v>686</v>
      </c>
      <c r="X7" s="22"/>
      <c r="Y7" s="22"/>
      <c r="Z7" s="22"/>
      <c r="AA7" s="22"/>
      <c r="AB7" s="22"/>
      <c r="AC7" s="22"/>
      <c r="AD7" s="22"/>
      <c r="AE7" s="23"/>
      <c r="AF7" s="22"/>
      <c r="AG7" s="22"/>
      <c r="AH7" s="22"/>
      <c r="AI7" s="22"/>
      <c r="AJ7" s="24"/>
      <c r="AK7" s="22"/>
      <c r="AL7" s="22"/>
      <c r="AM7" s="22"/>
      <c r="AN7" s="22"/>
      <c r="AO7" s="22"/>
      <c r="AP7" s="22"/>
      <c r="AQ7" s="21">
        <v>6489991</v>
      </c>
      <c r="AR7" s="22"/>
      <c r="AS7" s="22"/>
      <c r="AT7" s="22"/>
      <c r="AU7" s="22"/>
      <c r="AV7" s="22"/>
      <c r="AW7" s="22"/>
      <c r="AX7" s="22"/>
      <c r="AY7" s="23"/>
      <c r="AZ7" s="22"/>
      <c r="BA7" s="22"/>
      <c r="BB7" s="22"/>
      <c r="BC7" s="22"/>
      <c r="BD7" s="24"/>
      <c r="BE7" s="22"/>
      <c r="BF7" s="22"/>
      <c r="BG7" s="22"/>
      <c r="BH7" s="22"/>
      <c r="BI7" s="22"/>
      <c r="BJ7" s="22"/>
      <c r="BK7" s="21">
        <v>6571802</v>
      </c>
      <c r="BL7" s="22"/>
      <c r="BM7" s="22"/>
      <c r="BN7" s="22"/>
      <c r="BO7" s="22"/>
      <c r="BP7" s="22"/>
      <c r="BQ7" s="22"/>
      <c r="BR7" s="22"/>
      <c r="BS7" s="23"/>
      <c r="BT7" s="22"/>
      <c r="BU7" s="22"/>
      <c r="BV7" s="22"/>
      <c r="BW7" s="22"/>
      <c r="BX7" s="24"/>
      <c r="BY7" s="22"/>
      <c r="BZ7" s="22"/>
      <c r="CA7" s="22"/>
      <c r="CB7" s="22"/>
      <c r="CC7" s="22"/>
      <c r="CD7" s="22"/>
      <c r="CE7" s="21">
        <v>6690711</v>
      </c>
      <c r="CF7" s="22"/>
      <c r="CG7" s="22"/>
      <c r="CH7" s="22"/>
      <c r="CI7" s="22"/>
      <c r="CJ7" s="22"/>
      <c r="CK7" s="22"/>
      <c r="CL7" s="22"/>
      <c r="CM7" s="23"/>
      <c r="CN7" s="22"/>
      <c r="CO7" s="22"/>
      <c r="CP7" s="22"/>
      <c r="CQ7" s="22"/>
      <c r="CR7" s="24"/>
      <c r="CS7" s="22"/>
      <c r="CT7" s="22"/>
      <c r="CU7" s="22"/>
      <c r="CV7" s="22"/>
      <c r="CW7" s="22"/>
      <c r="CX7" s="22"/>
      <c r="CY7" s="21">
        <v>6732157</v>
      </c>
      <c r="CZ7" s="22"/>
      <c r="DA7" s="22"/>
      <c r="DB7" s="22"/>
      <c r="DC7" s="22"/>
      <c r="DD7" s="22"/>
      <c r="DE7" s="22"/>
      <c r="DF7" s="22"/>
      <c r="DG7" s="23"/>
      <c r="DH7" s="22"/>
      <c r="DI7" s="22"/>
      <c r="DJ7" s="22"/>
      <c r="DK7" s="22"/>
      <c r="DL7" s="24"/>
      <c r="DM7" s="22"/>
      <c r="DN7" s="22"/>
      <c r="DO7" s="22"/>
      <c r="DP7" s="22"/>
      <c r="DQ7" s="22"/>
      <c r="DR7" s="22"/>
      <c r="DS7" s="21"/>
      <c r="DT7" s="22"/>
      <c r="DU7" s="22"/>
      <c r="DV7" s="22"/>
      <c r="DW7" s="22"/>
      <c r="DX7" s="22"/>
      <c r="DY7" s="22"/>
      <c r="DZ7" s="22"/>
      <c r="EA7" s="23"/>
      <c r="EB7" s="22"/>
      <c r="EC7" s="22"/>
      <c r="ED7" s="22"/>
      <c r="EE7" s="22"/>
      <c r="EF7" s="24"/>
      <c r="EG7" s="22"/>
      <c r="EH7" s="22"/>
      <c r="EI7" s="22"/>
      <c r="EJ7" s="22"/>
      <c r="EK7" s="22"/>
      <c r="EL7" s="22"/>
      <c r="EM7" s="21"/>
      <c r="EN7" s="22"/>
      <c r="EO7" s="22"/>
      <c r="EP7" s="22"/>
      <c r="EQ7" s="22"/>
      <c r="ER7" s="22"/>
      <c r="ES7" s="22"/>
      <c r="ET7" s="22"/>
      <c r="EU7" s="23"/>
      <c r="EV7" s="22"/>
      <c r="EW7" s="22"/>
      <c r="EX7" s="22"/>
      <c r="EY7" s="22"/>
      <c r="EZ7" s="24"/>
      <c r="FA7" s="22"/>
      <c r="FB7" s="22"/>
      <c r="FC7" s="22"/>
      <c r="FD7" s="22"/>
      <c r="FE7" s="22"/>
      <c r="FF7" s="22"/>
      <c r="FG7" s="21"/>
      <c r="FH7" s="22"/>
      <c r="FI7" s="22"/>
      <c r="FJ7" s="22"/>
      <c r="FK7" s="22"/>
      <c r="FL7" s="22"/>
      <c r="FM7" s="22"/>
      <c r="FN7" s="22"/>
      <c r="FO7" s="23"/>
      <c r="FP7" s="22"/>
      <c r="FQ7" s="22"/>
      <c r="FR7" s="22"/>
      <c r="FS7" s="22"/>
      <c r="FT7" s="24"/>
      <c r="FU7" s="22"/>
      <c r="FV7" s="22"/>
      <c r="FW7" s="22"/>
      <c r="FX7" s="22"/>
      <c r="FY7" s="22"/>
      <c r="FZ7" s="22"/>
      <c r="GA7" s="21"/>
      <c r="GB7" s="22"/>
      <c r="GC7" s="22"/>
      <c r="GD7" s="22"/>
      <c r="GE7" s="22"/>
      <c r="GF7" s="22"/>
      <c r="GG7" s="22"/>
      <c r="GH7" s="22"/>
      <c r="GI7" s="23"/>
      <c r="GJ7" s="22"/>
      <c r="GK7" s="22"/>
      <c r="GL7" s="22"/>
      <c r="GM7" s="22"/>
      <c r="GN7" s="24"/>
      <c r="GO7" s="22"/>
      <c r="GP7" s="22"/>
      <c r="GQ7" s="22"/>
      <c r="GR7" s="22"/>
      <c r="GS7" s="22"/>
      <c r="GT7" s="22"/>
      <c r="GU7" s="21"/>
      <c r="GV7" s="22"/>
      <c r="GW7" s="22"/>
      <c r="GX7" s="22"/>
      <c r="GY7" s="22"/>
      <c r="GZ7" s="22"/>
      <c r="HA7" s="22"/>
      <c r="HB7" s="22"/>
      <c r="HC7" s="23"/>
      <c r="HD7" s="22"/>
      <c r="HE7" s="22"/>
      <c r="HF7" s="22"/>
      <c r="HG7" s="22"/>
      <c r="HH7" s="24"/>
      <c r="HI7" s="22"/>
      <c r="HJ7" s="22"/>
      <c r="HK7" s="22"/>
      <c r="HL7" s="22"/>
      <c r="HM7" s="22"/>
      <c r="HN7" s="22"/>
      <c r="HO7" s="21"/>
      <c r="HP7" s="22"/>
      <c r="HQ7" s="22"/>
      <c r="HR7" s="22"/>
      <c r="HS7" s="22"/>
      <c r="HT7" s="22"/>
      <c r="HU7" s="22"/>
      <c r="HV7" s="22"/>
      <c r="HW7" s="23"/>
      <c r="HX7" s="22"/>
      <c r="HY7" s="22"/>
      <c r="HZ7" s="22"/>
      <c r="IA7" s="22"/>
      <c r="IB7" s="24"/>
      <c r="IC7" s="22"/>
      <c r="ID7" s="22"/>
      <c r="IE7" s="22"/>
      <c r="IF7" s="22"/>
      <c r="IG7" s="22"/>
      <c r="IH7" s="22"/>
      <c r="II7" s="21"/>
      <c r="IJ7" s="22"/>
      <c r="IK7" s="22"/>
      <c r="IL7" s="22"/>
      <c r="IM7" s="22"/>
      <c r="IN7" s="22"/>
      <c r="IO7" s="22"/>
      <c r="IP7" s="22"/>
      <c r="IQ7" s="23"/>
      <c r="IR7" s="22"/>
      <c r="IS7" s="22"/>
      <c r="IT7" s="22"/>
      <c r="IU7" s="22"/>
      <c r="IV7" s="24"/>
      <c r="IW7" s="22"/>
      <c r="IX7" s="22"/>
      <c r="IY7" s="22"/>
      <c r="IZ7" s="22"/>
      <c r="JA7" s="22"/>
      <c r="JB7" s="22"/>
    </row>
    <row r="8" spans="1:262" s="34" customFormat="1" ht="13.5" customHeight="1">
      <c r="A8" s="26" t="s">
        <v>61</v>
      </c>
      <c r="B8" s="27"/>
      <c r="C8" s="28">
        <v>0.91300000000000003</v>
      </c>
      <c r="D8" s="29"/>
      <c r="E8" s="29"/>
      <c r="F8" s="29"/>
      <c r="G8" s="29"/>
      <c r="H8" s="29"/>
      <c r="I8" s="29"/>
      <c r="J8" s="29"/>
      <c r="K8" s="30"/>
      <c r="L8" s="29"/>
      <c r="M8" s="29"/>
      <c r="N8" s="29"/>
      <c r="O8" s="29"/>
      <c r="P8" s="31"/>
      <c r="Q8" s="29"/>
      <c r="R8" s="29"/>
      <c r="S8" s="29"/>
      <c r="T8" s="29"/>
      <c r="U8" s="29"/>
      <c r="V8" s="29"/>
      <c r="W8" s="32" t="s">
        <v>687</v>
      </c>
      <c r="X8" s="29"/>
      <c r="Y8" s="29"/>
      <c r="Z8" s="29"/>
      <c r="AA8" s="29"/>
      <c r="AB8" s="29"/>
      <c r="AC8" s="29"/>
      <c r="AD8" s="29"/>
      <c r="AE8" s="30"/>
      <c r="AF8" s="29"/>
      <c r="AG8" s="29"/>
      <c r="AH8" s="29"/>
      <c r="AI8" s="29"/>
      <c r="AJ8" s="31"/>
      <c r="AK8" s="29"/>
      <c r="AL8" s="29"/>
      <c r="AM8" s="29"/>
      <c r="AN8" s="29"/>
      <c r="AO8" s="29"/>
      <c r="AP8" s="29"/>
      <c r="AQ8" s="33">
        <v>0.94599999999999995</v>
      </c>
      <c r="AR8" s="29"/>
      <c r="AS8" s="29"/>
      <c r="AT8" s="29"/>
      <c r="AU8" s="29"/>
      <c r="AV8" s="29"/>
      <c r="AW8" s="29"/>
      <c r="AX8" s="29"/>
      <c r="AY8" s="30"/>
      <c r="AZ8" s="29"/>
      <c r="BA8" s="29"/>
      <c r="BB8" s="29"/>
      <c r="BC8" s="29"/>
      <c r="BD8" s="31"/>
      <c r="BE8" s="29"/>
      <c r="BF8" s="29"/>
      <c r="BG8" s="29"/>
      <c r="BH8" s="29"/>
      <c r="BI8" s="29"/>
      <c r="BJ8" s="29"/>
      <c r="BK8" s="33">
        <v>0.93700000000000006</v>
      </c>
      <c r="BL8" s="29"/>
      <c r="BM8" s="29"/>
      <c r="BN8" s="29"/>
      <c r="BO8" s="29"/>
      <c r="BP8" s="29"/>
      <c r="BQ8" s="29"/>
      <c r="BR8" s="29"/>
      <c r="BS8" s="30"/>
      <c r="BT8" s="29"/>
      <c r="BU8" s="29"/>
      <c r="BV8" s="29"/>
      <c r="BW8" s="29"/>
      <c r="BX8" s="31"/>
      <c r="BY8" s="29"/>
      <c r="BZ8" s="29"/>
      <c r="CA8" s="29"/>
      <c r="CB8" s="29"/>
      <c r="CC8" s="29"/>
      <c r="CD8" s="29"/>
      <c r="CE8" s="28">
        <v>0.93899999999999995</v>
      </c>
      <c r="CF8" s="29"/>
      <c r="CG8" s="29"/>
      <c r="CH8" s="29"/>
      <c r="CI8" s="29"/>
      <c r="CJ8" s="29"/>
      <c r="CK8" s="29"/>
      <c r="CL8" s="29"/>
      <c r="CM8" s="30"/>
      <c r="CN8" s="29"/>
      <c r="CO8" s="29"/>
      <c r="CP8" s="29"/>
      <c r="CQ8" s="29"/>
      <c r="CR8" s="31"/>
      <c r="CS8" s="29"/>
      <c r="CT8" s="29"/>
      <c r="CU8" s="29"/>
      <c r="CV8" s="29"/>
      <c r="CW8" s="29"/>
      <c r="CX8" s="29"/>
      <c r="CY8" s="28">
        <f>CY7/CY5</f>
        <v>0.9367551929772272</v>
      </c>
      <c r="CZ8" s="29"/>
      <c r="DA8" s="29"/>
      <c r="DB8" s="29"/>
      <c r="DC8" s="29"/>
      <c r="DD8" s="29"/>
      <c r="DE8" s="29"/>
      <c r="DF8" s="29"/>
      <c r="DG8" s="30"/>
      <c r="DH8" s="29"/>
      <c r="DI8" s="29"/>
      <c r="DJ8" s="29"/>
      <c r="DK8" s="29"/>
      <c r="DL8" s="31"/>
      <c r="DM8" s="29"/>
      <c r="DN8" s="29"/>
      <c r="DO8" s="29"/>
      <c r="DP8" s="29"/>
      <c r="DQ8" s="29"/>
      <c r="DR8" s="29"/>
      <c r="DS8" s="28"/>
      <c r="DT8" s="29"/>
      <c r="DU8" s="29"/>
      <c r="DV8" s="29"/>
      <c r="DW8" s="29"/>
      <c r="DX8" s="29"/>
      <c r="DY8" s="29"/>
      <c r="DZ8" s="29"/>
      <c r="EA8" s="30"/>
      <c r="EB8" s="29"/>
      <c r="EC8" s="29"/>
      <c r="ED8" s="29"/>
      <c r="EE8" s="29"/>
      <c r="EF8" s="31"/>
      <c r="EG8" s="29"/>
      <c r="EH8" s="29"/>
      <c r="EI8" s="29"/>
      <c r="EJ8" s="29"/>
      <c r="EK8" s="29"/>
      <c r="EL8" s="29"/>
      <c r="EM8" s="28"/>
      <c r="EN8" s="29"/>
      <c r="EO8" s="29"/>
      <c r="EP8" s="29"/>
      <c r="EQ8" s="29"/>
      <c r="ER8" s="29"/>
      <c r="ES8" s="29"/>
      <c r="ET8" s="29"/>
      <c r="EU8" s="30"/>
      <c r="EV8" s="29"/>
      <c r="EW8" s="29"/>
      <c r="EX8" s="29"/>
      <c r="EY8" s="29"/>
      <c r="EZ8" s="31"/>
      <c r="FA8" s="29"/>
      <c r="FB8" s="29"/>
      <c r="FC8" s="29"/>
      <c r="FD8" s="29"/>
      <c r="FE8" s="29"/>
      <c r="FF8" s="29"/>
      <c r="FG8" s="28"/>
      <c r="FH8" s="29"/>
      <c r="FI8" s="29"/>
      <c r="FJ8" s="29"/>
      <c r="FK8" s="29"/>
      <c r="FL8" s="29"/>
      <c r="FM8" s="29"/>
      <c r="FN8" s="29"/>
      <c r="FO8" s="30"/>
      <c r="FP8" s="29"/>
      <c r="FQ8" s="29"/>
      <c r="FR8" s="29"/>
      <c r="FS8" s="29"/>
      <c r="FT8" s="31"/>
      <c r="FU8" s="29"/>
      <c r="FV8" s="29"/>
      <c r="FW8" s="29"/>
      <c r="FX8" s="29"/>
      <c r="FY8" s="29"/>
      <c r="FZ8" s="29"/>
      <c r="GA8" s="28"/>
      <c r="GB8" s="29"/>
      <c r="GC8" s="29"/>
      <c r="GD8" s="29"/>
      <c r="GE8" s="29"/>
      <c r="GF8" s="29"/>
      <c r="GG8" s="29"/>
      <c r="GH8" s="29"/>
      <c r="GI8" s="30"/>
      <c r="GJ8" s="29"/>
      <c r="GK8" s="29"/>
      <c r="GL8" s="29"/>
      <c r="GM8" s="29"/>
      <c r="GN8" s="31"/>
      <c r="GO8" s="29"/>
      <c r="GP8" s="29"/>
      <c r="GQ8" s="29"/>
      <c r="GR8" s="29"/>
      <c r="GS8" s="29"/>
      <c r="GT8" s="29"/>
      <c r="GU8" s="28"/>
      <c r="GV8" s="29"/>
      <c r="GW8" s="29"/>
      <c r="GX8" s="29"/>
      <c r="GY8" s="29"/>
      <c r="GZ8" s="29"/>
      <c r="HA8" s="29"/>
      <c r="HB8" s="29"/>
      <c r="HC8" s="30"/>
      <c r="HD8" s="29"/>
      <c r="HE8" s="29"/>
      <c r="HF8" s="29"/>
      <c r="HG8" s="29"/>
      <c r="HH8" s="31"/>
      <c r="HI8" s="29"/>
      <c r="HJ8" s="29"/>
      <c r="HK8" s="29"/>
      <c r="HL8" s="29"/>
      <c r="HM8" s="29"/>
      <c r="HN8" s="29"/>
      <c r="HO8" s="28"/>
      <c r="HP8" s="29"/>
      <c r="HQ8" s="29"/>
      <c r="HR8" s="29"/>
      <c r="HS8" s="29"/>
      <c r="HT8" s="29"/>
      <c r="HU8" s="29"/>
      <c r="HV8" s="29"/>
      <c r="HW8" s="30"/>
      <c r="HX8" s="29"/>
      <c r="HY8" s="29"/>
      <c r="HZ8" s="29"/>
      <c r="IA8" s="29"/>
      <c r="IB8" s="31"/>
      <c r="IC8" s="29"/>
      <c r="ID8" s="29"/>
      <c r="IE8" s="29"/>
      <c r="IF8" s="29"/>
      <c r="IG8" s="29"/>
      <c r="IH8" s="29"/>
      <c r="II8" s="28"/>
      <c r="IJ8" s="29"/>
      <c r="IK8" s="29"/>
      <c r="IL8" s="29"/>
      <c r="IM8" s="29"/>
      <c r="IN8" s="29"/>
      <c r="IO8" s="29"/>
      <c r="IP8" s="29"/>
      <c r="IQ8" s="30"/>
      <c r="IR8" s="29"/>
      <c r="IS8" s="29"/>
      <c r="IT8" s="29"/>
      <c r="IU8" s="29"/>
      <c r="IV8" s="31"/>
      <c r="IW8" s="29"/>
      <c r="IX8" s="29"/>
      <c r="IY8" s="29"/>
      <c r="IZ8" s="29"/>
      <c r="JA8" s="29"/>
      <c r="JB8" s="29"/>
    </row>
    <row r="9" spans="1:262" ht="13.5" customHeight="1">
      <c r="A9" s="14" t="s">
        <v>6</v>
      </c>
      <c r="B9" s="14"/>
      <c r="C9" s="4" t="s">
        <v>1497</v>
      </c>
      <c r="D9" s="16"/>
      <c r="E9" s="16"/>
      <c r="F9" s="29"/>
      <c r="G9" s="16"/>
      <c r="H9" s="16"/>
      <c r="I9" s="16"/>
      <c r="J9" s="16"/>
      <c r="K9" s="17"/>
      <c r="L9" s="16"/>
      <c r="M9" s="16"/>
      <c r="N9" s="16"/>
      <c r="O9" s="16"/>
      <c r="P9" s="18"/>
      <c r="Q9" s="16"/>
      <c r="R9" s="16"/>
      <c r="S9" s="16"/>
      <c r="T9" s="16"/>
      <c r="U9" s="16"/>
      <c r="V9" s="16"/>
      <c r="W9" s="4" t="s">
        <v>765</v>
      </c>
      <c r="X9" s="16"/>
      <c r="Y9" s="16"/>
      <c r="Z9" s="29"/>
      <c r="AA9" s="16"/>
      <c r="AB9" s="16"/>
      <c r="AC9" s="29"/>
      <c r="AD9" s="16"/>
      <c r="AE9" s="17"/>
      <c r="AF9" s="16"/>
      <c r="AG9" s="16"/>
      <c r="AH9" s="16"/>
      <c r="AI9" s="16"/>
      <c r="AJ9" s="18"/>
      <c r="AK9" s="16"/>
      <c r="AL9" s="16"/>
      <c r="AM9" s="16"/>
      <c r="AN9" s="16"/>
      <c r="AO9" s="16"/>
      <c r="AP9" s="16"/>
      <c r="AQ9" s="35" t="s">
        <v>1500</v>
      </c>
      <c r="AR9" s="16"/>
      <c r="AS9" s="16"/>
      <c r="AT9" s="29"/>
      <c r="AU9" s="16"/>
      <c r="AV9" s="16"/>
      <c r="AW9" s="29"/>
      <c r="AX9" s="16"/>
      <c r="AY9" s="17"/>
      <c r="AZ9" s="16"/>
      <c r="BA9" s="16"/>
      <c r="BB9" s="16"/>
      <c r="BC9" s="16"/>
      <c r="BD9" s="18"/>
      <c r="BE9" s="16"/>
      <c r="BF9" s="16"/>
      <c r="BG9" s="16"/>
      <c r="BH9" s="16"/>
      <c r="BI9" s="16"/>
      <c r="BJ9" s="16"/>
      <c r="BK9" s="35"/>
      <c r="BL9" s="16"/>
      <c r="BM9" s="16"/>
      <c r="BN9" s="16"/>
      <c r="BO9" s="16"/>
      <c r="BP9" s="16"/>
      <c r="BQ9" s="16"/>
      <c r="BR9" s="16"/>
      <c r="BS9" s="17"/>
      <c r="BT9" s="16"/>
      <c r="BU9" s="16"/>
      <c r="BV9" s="16"/>
      <c r="BW9" s="16"/>
      <c r="BX9" s="18"/>
      <c r="BY9" s="16"/>
      <c r="BZ9" s="16"/>
      <c r="CA9" s="16"/>
      <c r="CB9" s="16"/>
      <c r="CC9" s="16"/>
      <c r="CD9" s="16"/>
      <c r="CE9" s="4" t="s">
        <v>1459</v>
      </c>
      <c r="CF9" s="16"/>
      <c r="CG9" s="16"/>
      <c r="CH9" s="16"/>
      <c r="CI9" s="16"/>
      <c r="CJ9" s="16"/>
      <c r="CK9" s="16"/>
      <c r="CL9" s="16"/>
      <c r="CM9" s="17"/>
      <c r="CN9" s="16"/>
      <c r="CO9" s="16"/>
      <c r="CP9" s="16"/>
      <c r="CQ9" s="16"/>
      <c r="CR9" s="18"/>
      <c r="CS9" s="16"/>
      <c r="CT9" s="16"/>
      <c r="CU9" s="16"/>
      <c r="CV9" s="16"/>
      <c r="CW9" s="16"/>
      <c r="CX9" s="16"/>
      <c r="CY9" s="311" t="s">
        <v>1601</v>
      </c>
      <c r="CZ9" s="16"/>
      <c r="DA9" s="16"/>
      <c r="DB9" s="16"/>
      <c r="DC9" s="16"/>
      <c r="DD9" s="16"/>
      <c r="DE9" s="16"/>
      <c r="DF9" s="16"/>
      <c r="DG9" s="17"/>
      <c r="DH9" s="16"/>
      <c r="DI9" s="16"/>
      <c r="DJ9" s="16"/>
      <c r="DK9" s="16"/>
      <c r="DL9" s="18"/>
      <c r="DM9" s="16"/>
      <c r="DN9" s="16"/>
      <c r="DO9" s="16"/>
      <c r="DP9" s="16"/>
      <c r="DQ9" s="16"/>
      <c r="DR9" s="16"/>
      <c r="DS9" s="4"/>
      <c r="DT9" s="16"/>
      <c r="DU9" s="16"/>
      <c r="DV9" s="16"/>
      <c r="DW9" s="16"/>
      <c r="DX9" s="16"/>
      <c r="DY9" s="16"/>
      <c r="DZ9" s="16"/>
      <c r="EA9" s="17"/>
      <c r="EB9" s="16"/>
      <c r="EC9" s="16"/>
      <c r="ED9" s="16"/>
      <c r="EE9" s="16"/>
      <c r="EF9" s="18"/>
      <c r="EG9" s="16"/>
      <c r="EH9" s="16"/>
      <c r="EI9" s="16"/>
      <c r="EJ9" s="16"/>
      <c r="EK9" s="16"/>
      <c r="EL9" s="16"/>
      <c r="EM9" s="4"/>
      <c r="EN9" s="16"/>
      <c r="EO9" s="16"/>
      <c r="EP9" s="16"/>
      <c r="EQ9" s="16"/>
      <c r="ER9" s="16"/>
      <c r="ES9" s="16"/>
      <c r="ET9" s="16"/>
      <c r="EU9" s="17"/>
      <c r="EV9" s="16"/>
      <c r="EW9" s="16"/>
      <c r="EX9" s="16"/>
      <c r="EY9" s="16"/>
      <c r="EZ9" s="18"/>
      <c r="FA9" s="16"/>
      <c r="FB9" s="16"/>
      <c r="FC9" s="16"/>
      <c r="FD9" s="16"/>
      <c r="FE9" s="16"/>
      <c r="FF9" s="16"/>
      <c r="FG9" s="4"/>
      <c r="FH9" s="16"/>
      <c r="FI9" s="16"/>
      <c r="FJ9" s="16"/>
      <c r="FK9" s="16"/>
      <c r="FL9" s="16"/>
      <c r="FM9" s="16"/>
      <c r="FN9" s="16"/>
      <c r="FO9" s="17"/>
      <c r="FP9" s="16"/>
      <c r="FQ9" s="16"/>
      <c r="FR9" s="16"/>
      <c r="FS9" s="16"/>
      <c r="FT9" s="18"/>
      <c r="FU9" s="16"/>
      <c r="FV9" s="16"/>
      <c r="FW9" s="16"/>
      <c r="FX9" s="16"/>
      <c r="FY9" s="16"/>
      <c r="FZ9" s="16"/>
      <c r="GA9" s="4"/>
      <c r="GB9" s="16"/>
      <c r="GC9" s="16"/>
      <c r="GD9" s="16"/>
      <c r="GE9" s="16"/>
      <c r="GF9" s="16"/>
      <c r="GG9" s="16"/>
      <c r="GH9" s="16"/>
      <c r="GI9" s="17"/>
      <c r="GJ9" s="16"/>
      <c r="GK9" s="16"/>
      <c r="GL9" s="16"/>
      <c r="GM9" s="16"/>
      <c r="GN9" s="18"/>
      <c r="GO9" s="16"/>
      <c r="GP9" s="16"/>
      <c r="GQ9" s="16"/>
      <c r="GR9" s="16"/>
      <c r="GS9" s="16"/>
      <c r="GT9" s="16"/>
      <c r="GU9" s="4"/>
      <c r="GV9" s="16"/>
      <c r="GW9" s="16"/>
      <c r="GX9" s="16"/>
      <c r="GY9" s="16"/>
      <c r="GZ9" s="16"/>
      <c r="HA9" s="16"/>
      <c r="HB9" s="16"/>
      <c r="HC9" s="17"/>
      <c r="HD9" s="16"/>
      <c r="HE9" s="16"/>
      <c r="HF9" s="16"/>
      <c r="HG9" s="16"/>
      <c r="HH9" s="18"/>
      <c r="HI9" s="16"/>
      <c r="HJ9" s="16"/>
      <c r="HK9" s="16"/>
      <c r="HL9" s="16"/>
      <c r="HM9" s="16"/>
      <c r="HN9" s="16"/>
      <c r="HO9" s="4"/>
      <c r="HP9" s="16"/>
      <c r="HQ9" s="16"/>
      <c r="HR9" s="16"/>
      <c r="HS9" s="16"/>
      <c r="HT9" s="16"/>
      <c r="HU9" s="16"/>
      <c r="HV9" s="16"/>
      <c r="HW9" s="17"/>
      <c r="HX9" s="16"/>
      <c r="HY9" s="16"/>
      <c r="HZ9" s="16"/>
      <c r="IA9" s="16"/>
      <c r="IB9" s="18"/>
      <c r="IC9" s="16"/>
      <c r="ID9" s="16"/>
      <c r="IE9" s="16"/>
      <c r="IF9" s="16"/>
      <c r="IG9" s="16"/>
      <c r="IH9" s="16"/>
      <c r="II9" s="4"/>
      <c r="IJ9" s="16"/>
      <c r="IK9" s="16"/>
      <c r="IL9" s="16"/>
      <c r="IM9" s="16"/>
      <c r="IN9" s="16"/>
      <c r="IO9" s="16"/>
      <c r="IP9" s="16"/>
      <c r="IQ9" s="17"/>
      <c r="IR9" s="16"/>
      <c r="IS9" s="16"/>
      <c r="IT9" s="16"/>
      <c r="IU9" s="16"/>
      <c r="IV9" s="18"/>
      <c r="IW9" s="16"/>
      <c r="IX9" s="16"/>
      <c r="IY9" s="16"/>
      <c r="IZ9" s="16"/>
      <c r="JA9" s="16"/>
      <c r="JB9" s="16"/>
    </row>
    <row r="10" spans="1:262" ht="31.5" customHeight="1">
      <c r="A10" s="36" t="s">
        <v>128</v>
      </c>
      <c r="B10" s="36" t="s">
        <v>33</v>
      </c>
      <c r="C10" s="37" t="s">
        <v>31</v>
      </c>
      <c r="D10" s="36" t="s">
        <v>30</v>
      </c>
      <c r="E10" s="36" t="s">
        <v>25</v>
      </c>
      <c r="F10" s="36" t="s">
        <v>26</v>
      </c>
      <c r="G10" s="36" t="s">
        <v>27</v>
      </c>
      <c r="H10" s="36" t="s">
        <v>28</v>
      </c>
      <c r="I10" s="36" t="s">
        <v>29</v>
      </c>
      <c r="J10" s="36" t="s">
        <v>27</v>
      </c>
      <c r="K10" s="38" t="s">
        <v>101</v>
      </c>
      <c r="L10" s="39" t="s">
        <v>57</v>
      </c>
      <c r="M10" s="39" t="s">
        <v>102</v>
      </c>
      <c r="N10" s="39" t="s">
        <v>103</v>
      </c>
      <c r="O10" s="39" t="s">
        <v>104</v>
      </c>
      <c r="P10" s="40" t="s">
        <v>105</v>
      </c>
      <c r="Q10" s="41" t="s">
        <v>106</v>
      </c>
      <c r="R10" s="41" t="s">
        <v>58</v>
      </c>
      <c r="S10" s="41" t="s">
        <v>107</v>
      </c>
      <c r="T10" s="41" t="s">
        <v>108</v>
      </c>
      <c r="U10" s="41" t="s">
        <v>109</v>
      </c>
      <c r="V10" s="41" t="s">
        <v>132</v>
      </c>
      <c r="W10" s="37" t="s">
        <v>31</v>
      </c>
      <c r="X10" s="36" t="s">
        <v>30</v>
      </c>
      <c r="Y10" s="36" t="s">
        <v>25</v>
      </c>
      <c r="Z10" s="36" t="s">
        <v>26</v>
      </c>
      <c r="AA10" s="36" t="s">
        <v>27</v>
      </c>
      <c r="AB10" s="36" t="s">
        <v>28</v>
      </c>
      <c r="AC10" s="36" t="s">
        <v>29</v>
      </c>
      <c r="AD10" s="36" t="s">
        <v>27</v>
      </c>
      <c r="AE10" s="38" t="s">
        <v>101</v>
      </c>
      <c r="AF10" s="39" t="s">
        <v>57</v>
      </c>
      <c r="AG10" s="39" t="s">
        <v>102</v>
      </c>
      <c r="AH10" s="39" t="s">
        <v>103</v>
      </c>
      <c r="AI10" s="39" t="s">
        <v>104</v>
      </c>
      <c r="AJ10" s="40" t="s">
        <v>105</v>
      </c>
      <c r="AK10" s="41" t="s">
        <v>106</v>
      </c>
      <c r="AL10" s="41" t="s">
        <v>58</v>
      </c>
      <c r="AM10" s="41" t="s">
        <v>107</v>
      </c>
      <c r="AN10" s="41" t="s">
        <v>108</v>
      </c>
      <c r="AO10" s="41" t="s">
        <v>109</v>
      </c>
      <c r="AP10" s="41" t="s">
        <v>132</v>
      </c>
      <c r="AQ10" s="37" t="s">
        <v>31</v>
      </c>
      <c r="AR10" s="36" t="s">
        <v>30</v>
      </c>
      <c r="AS10" s="36" t="s">
        <v>25</v>
      </c>
      <c r="AT10" s="36" t="s">
        <v>26</v>
      </c>
      <c r="AU10" s="36" t="s">
        <v>27</v>
      </c>
      <c r="AV10" s="36" t="s">
        <v>28</v>
      </c>
      <c r="AW10" s="36" t="s">
        <v>29</v>
      </c>
      <c r="AX10" s="36" t="s">
        <v>27</v>
      </c>
      <c r="AY10" s="38" t="s">
        <v>101</v>
      </c>
      <c r="AZ10" s="39" t="s">
        <v>57</v>
      </c>
      <c r="BA10" s="39" t="s">
        <v>102</v>
      </c>
      <c r="BB10" s="39" t="s">
        <v>103</v>
      </c>
      <c r="BC10" s="39" t="s">
        <v>104</v>
      </c>
      <c r="BD10" s="40" t="s">
        <v>105</v>
      </c>
      <c r="BE10" s="41" t="s">
        <v>106</v>
      </c>
      <c r="BF10" s="41" t="s">
        <v>58</v>
      </c>
      <c r="BG10" s="41" t="s">
        <v>107</v>
      </c>
      <c r="BH10" s="41" t="s">
        <v>108</v>
      </c>
      <c r="BI10" s="41" t="s">
        <v>109</v>
      </c>
      <c r="BJ10" s="41" t="s">
        <v>132</v>
      </c>
      <c r="BK10" s="37" t="s">
        <v>31</v>
      </c>
      <c r="BL10" s="36" t="s">
        <v>30</v>
      </c>
      <c r="BM10" s="36" t="s">
        <v>25</v>
      </c>
      <c r="BN10" s="36" t="s">
        <v>26</v>
      </c>
      <c r="BO10" s="36" t="s">
        <v>27</v>
      </c>
      <c r="BP10" s="36" t="s">
        <v>28</v>
      </c>
      <c r="BQ10" s="36" t="s">
        <v>29</v>
      </c>
      <c r="BR10" s="36" t="s">
        <v>27</v>
      </c>
      <c r="BS10" s="38" t="s">
        <v>101</v>
      </c>
      <c r="BT10" s="39" t="s">
        <v>57</v>
      </c>
      <c r="BU10" s="39" t="s">
        <v>102</v>
      </c>
      <c r="BV10" s="39" t="s">
        <v>103</v>
      </c>
      <c r="BW10" s="39" t="s">
        <v>104</v>
      </c>
      <c r="BX10" s="40" t="s">
        <v>105</v>
      </c>
      <c r="BY10" s="41" t="s">
        <v>106</v>
      </c>
      <c r="BZ10" s="41" t="s">
        <v>58</v>
      </c>
      <c r="CA10" s="41" t="s">
        <v>107</v>
      </c>
      <c r="CB10" s="41" t="s">
        <v>108</v>
      </c>
      <c r="CC10" s="41" t="s">
        <v>109</v>
      </c>
      <c r="CD10" s="41" t="s">
        <v>132</v>
      </c>
      <c r="CE10" s="37" t="s">
        <v>31</v>
      </c>
      <c r="CF10" s="36" t="s">
        <v>30</v>
      </c>
      <c r="CG10" s="36" t="s">
        <v>25</v>
      </c>
      <c r="CH10" s="36" t="s">
        <v>26</v>
      </c>
      <c r="CI10" s="36" t="s">
        <v>27</v>
      </c>
      <c r="CJ10" s="36" t="s">
        <v>28</v>
      </c>
      <c r="CK10" s="36" t="s">
        <v>29</v>
      </c>
      <c r="CL10" s="36" t="s">
        <v>27</v>
      </c>
      <c r="CM10" s="38" t="s">
        <v>101</v>
      </c>
      <c r="CN10" s="39" t="s">
        <v>57</v>
      </c>
      <c r="CO10" s="39" t="s">
        <v>102</v>
      </c>
      <c r="CP10" s="39" t="s">
        <v>103</v>
      </c>
      <c r="CQ10" s="39" t="s">
        <v>104</v>
      </c>
      <c r="CR10" s="40" t="s">
        <v>105</v>
      </c>
      <c r="CS10" s="41" t="s">
        <v>106</v>
      </c>
      <c r="CT10" s="41" t="s">
        <v>58</v>
      </c>
      <c r="CU10" s="41" t="s">
        <v>107</v>
      </c>
      <c r="CV10" s="41" t="s">
        <v>108</v>
      </c>
      <c r="CW10" s="41" t="s">
        <v>109</v>
      </c>
      <c r="CX10" s="41" t="s">
        <v>132</v>
      </c>
      <c r="CY10" s="37" t="s">
        <v>31</v>
      </c>
      <c r="CZ10" s="36" t="s">
        <v>30</v>
      </c>
      <c r="DA10" s="36" t="s">
        <v>25</v>
      </c>
      <c r="DB10" s="36" t="s">
        <v>26</v>
      </c>
      <c r="DC10" s="36" t="s">
        <v>27</v>
      </c>
      <c r="DD10" s="36" t="s">
        <v>28</v>
      </c>
      <c r="DE10" s="36" t="s">
        <v>29</v>
      </c>
      <c r="DF10" s="36" t="s">
        <v>27</v>
      </c>
      <c r="DG10" s="38" t="s">
        <v>101</v>
      </c>
      <c r="DH10" s="39" t="s">
        <v>57</v>
      </c>
      <c r="DI10" s="39" t="s">
        <v>102</v>
      </c>
      <c r="DJ10" s="39" t="s">
        <v>103</v>
      </c>
      <c r="DK10" s="39" t="s">
        <v>104</v>
      </c>
      <c r="DL10" s="40" t="s">
        <v>105</v>
      </c>
      <c r="DM10" s="41" t="s">
        <v>106</v>
      </c>
      <c r="DN10" s="41" t="s">
        <v>58</v>
      </c>
      <c r="DO10" s="41" t="s">
        <v>107</v>
      </c>
      <c r="DP10" s="41" t="s">
        <v>108</v>
      </c>
      <c r="DQ10" s="41" t="s">
        <v>109</v>
      </c>
      <c r="DR10" s="41" t="s">
        <v>132</v>
      </c>
      <c r="DS10" s="37" t="s">
        <v>31</v>
      </c>
      <c r="DT10" s="36" t="s">
        <v>30</v>
      </c>
      <c r="DU10" s="36" t="s">
        <v>25</v>
      </c>
      <c r="DV10" s="36" t="s">
        <v>26</v>
      </c>
      <c r="DW10" s="36" t="s">
        <v>27</v>
      </c>
      <c r="DX10" s="36" t="s">
        <v>28</v>
      </c>
      <c r="DY10" s="36" t="s">
        <v>29</v>
      </c>
      <c r="DZ10" s="36" t="s">
        <v>27</v>
      </c>
      <c r="EA10" s="38" t="s">
        <v>101</v>
      </c>
      <c r="EB10" s="39" t="s">
        <v>57</v>
      </c>
      <c r="EC10" s="39" t="s">
        <v>102</v>
      </c>
      <c r="ED10" s="39" t="s">
        <v>103</v>
      </c>
      <c r="EE10" s="39" t="s">
        <v>104</v>
      </c>
      <c r="EF10" s="40" t="s">
        <v>105</v>
      </c>
      <c r="EG10" s="41" t="s">
        <v>106</v>
      </c>
      <c r="EH10" s="41" t="s">
        <v>58</v>
      </c>
      <c r="EI10" s="41" t="s">
        <v>107</v>
      </c>
      <c r="EJ10" s="41" t="s">
        <v>108</v>
      </c>
      <c r="EK10" s="41" t="s">
        <v>109</v>
      </c>
      <c r="EL10" s="41" t="s">
        <v>132</v>
      </c>
      <c r="EM10" s="37" t="s">
        <v>31</v>
      </c>
      <c r="EN10" s="36" t="s">
        <v>30</v>
      </c>
      <c r="EO10" s="36" t="s">
        <v>25</v>
      </c>
      <c r="EP10" s="36" t="s">
        <v>26</v>
      </c>
      <c r="EQ10" s="36" t="s">
        <v>27</v>
      </c>
      <c r="ER10" s="36" t="s">
        <v>28</v>
      </c>
      <c r="ES10" s="36" t="s">
        <v>29</v>
      </c>
      <c r="ET10" s="36" t="s">
        <v>27</v>
      </c>
      <c r="EU10" s="38" t="s">
        <v>101</v>
      </c>
      <c r="EV10" s="39" t="s">
        <v>57</v>
      </c>
      <c r="EW10" s="39" t="s">
        <v>102</v>
      </c>
      <c r="EX10" s="39" t="s">
        <v>103</v>
      </c>
      <c r="EY10" s="39" t="s">
        <v>104</v>
      </c>
      <c r="EZ10" s="40" t="s">
        <v>105</v>
      </c>
      <c r="FA10" s="41" t="s">
        <v>106</v>
      </c>
      <c r="FB10" s="41" t="s">
        <v>58</v>
      </c>
      <c r="FC10" s="41" t="s">
        <v>107</v>
      </c>
      <c r="FD10" s="41" t="s">
        <v>108</v>
      </c>
      <c r="FE10" s="41" t="s">
        <v>109</v>
      </c>
      <c r="FF10" s="41" t="s">
        <v>132</v>
      </c>
      <c r="FG10" s="37" t="s">
        <v>31</v>
      </c>
      <c r="FH10" s="36" t="s">
        <v>30</v>
      </c>
      <c r="FI10" s="36" t="s">
        <v>25</v>
      </c>
      <c r="FJ10" s="36" t="s">
        <v>26</v>
      </c>
      <c r="FK10" s="36" t="s">
        <v>27</v>
      </c>
      <c r="FL10" s="36" t="s">
        <v>28</v>
      </c>
      <c r="FM10" s="36" t="s">
        <v>29</v>
      </c>
      <c r="FN10" s="36" t="s">
        <v>27</v>
      </c>
      <c r="FO10" s="38" t="s">
        <v>101</v>
      </c>
      <c r="FP10" s="39" t="s">
        <v>57</v>
      </c>
      <c r="FQ10" s="39" t="s">
        <v>102</v>
      </c>
      <c r="FR10" s="39" t="s">
        <v>103</v>
      </c>
      <c r="FS10" s="39" t="s">
        <v>104</v>
      </c>
      <c r="FT10" s="40" t="s">
        <v>105</v>
      </c>
      <c r="FU10" s="41" t="s">
        <v>106</v>
      </c>
      <c r="FV10" s="41" t="s">
        <v>58</v>
      </c>
      <c r="FW10" s="41" t="s">
        <v>107</v>
      </c>
      <c r="FX10" s="41" t="s">
        <v>108</v>
      </c>
      <c r="FY10" s="41" t="s">
        <v>109</v>
      </c>
      <c r="FZ10" s="41" t="s">
        <v>132</v>
      </c>
      <c r="GA10" s="37" t="s">
        <v>31</v>
      </c>
      <c r="GB10" s="36" t="s">
        <v>30</v>
      </c>
      <c r="GC10" s="36" t="s">
        <v>25</v>
      </c>
      <c r="GD10" s="36" t="s">
        <v>26</v>
      </c>
      <c r="GE10" s="36" t="s">
        <v>27</v>
      </c>
      <c r="GF10" s="36" t="s">
        <v>28</v>
      </c>
      <c r="GG10" s="36" t="s">
        <v>29</v>
      </c>
      <c r="GH10" s="36" t="s">
        <v>27</v>
      </c>
      <c r="GI10" s="38" t="s">
        <v>101</v>
      </c>
      <c r="GJ10" s="39" t="s">
        <v>57</v>
      </c>
      <c r="GK10" s="39" t="s">
        <v>102</v>
      </c>
      <c r="GL10" s="39" t="s">
        <v>103</v>
      </c>
      <c r="GM10" s="39" t="s">
        <v>104</v>
      </c>
      <c r="GN10" s="40" t="s">
        <v>105</v>
      </c>
      <c r="GO10" s="41" t="s">
        <v>106</v>
      </c>
      <c r="GP10" s="41" t="s">
        <v>58</v>
      </c>
      <c r="GQ10" s="41" t="s">
        <v>107</v>
      </c>
      <c r="GR10" s="41" t="s">
        <v>108</v>
      </c>
      <c r="GS10" s="41" t="s">
        <v>109</v>
      </c>
      <c r="GT10" s="41" t="s">
        <v>132</v>
      </c>
      <c r="GU10" s="37" t="s">
        <v>31</v>
      </c>
      <c r="GV10" s="36" t="s">
        <v>30</v>
      </c>
      <c r="GW10" s="36" t="s">
        <v>25</v>
      </c>
      <c r="GX10" s="36" t="s">
        <v>26</v>
      </c>
      <c r="GY10" s="36" t="s">
        <v>27</v>
      </c>
      <c r="GZ10" s="36" t="s">
        <v>28</v>
      </c>
      <c r="HA10" s="36" t="s">
        <v>29</v>
      </c>
      <c r="HB10" s="36" t="s">
        <v>27</v>
      </c>
      <c r="HC10" s="38" t="s">
        <v>101</v>
      </c>
      <c r="HD10" s="39" t="s">
        <v>57</v>
      </c>
      <c r="HE10" s="39" t="s">
        <v>102</v>
      </c>
      <c r="HF10" s="39" t="s">
        <v>103</v>
      </c>
      <c r="HG10" s="39" t="s">
        <v>104</v>
      </c>
      <c r="HH10" s="40" t="s">
        <v>105</v>
      </c>
      <c r="HI10" s="41" t="s">
        <v>106</v>
      </c>
      <c r="HJ10" s="41" t="s">
        <v>58</v>
      </c>
      <c r="HK10" s="41" t="s">
        <v>107</v>
      </c>
      <c r="HL10" s="41" t="s">
        <v>108</v>
      </c>
      <c r="HM10" s="41" t="s">
        <v>109</v>
      </c>
      <c r="HN10" s="41" t="s">
        <v>132</v>
      </c>
      <c r="HO10" s="37" t="s">
        <v>31</v>
      </c>
      <c r="HP10" s="36" t="s">
        <v>30</v>
      </c>
      <c r="HQ10" s="36" t="s">
        <v>25</v>
      </c>
      <c r="HR10" s="36" t="s">
        <v>26</v>
      </c>
      <c r="HS10" s="36" t="s">
        <v>27</v>
      </c>
      <c r="HT10" s="36" t="s">
        <v>28</v>
      </c>
      <c r="HU10" s="36" t="s">
        <v>29</v>
      </c>
      <c r="HV10" s="36" t="s">
        <v>27</v>
      </c>
      <c r="HW10" s="38" t="s">
        <v>101</v>
      </c>
      <c r="HX10" s="39" t="s">
        <v>57</v>
      </c>
      <c r="HY10" s="39" t="s">
        <v>102</v>
      </c>
      <c r="HZ10" s="39" t="s">
        <v>103</v>
      </c>
      <c r="IA10" s="39" t="s">
        <v>104</v>
      </c>
      <c r="IB10" s="40" t="s">
        <v>105</v>
      </c>
      <c r="IC10" s="41" t="s">
        <v>106</v>
      </c>
      <c r="ID10" s="41" t="s">
        <v>58</v>
      </c>
      <c r="IE10" s="41" t="s">
        <v>107</v>
      </c>
      <c r="IF10" s="41" t="s">
        <v>108</v>
      </c>
      <c r="IG10" s="41" t="s">
        <v>109</v>
      </c>
      <c r="IH10" s="41" t="s">
        <v>132</v>
      </c>
      <c r="II10" s="37" t="s">
        <v>31</v>
      </c>
      <c r="IJ10" s="36" t="s">
        <v>30</v>
      </c>
      <c r="IK10" s="36" t="s">
        <v>25</v>
      </c>
      <c r="IL10" s="36" t="s">
        <v>26</v>
      </c>
      <c r="IM10" s="36" t="s">
        <v>27</v>
      </c>
      <c r="IN10" s="36" t="s">
        <v>28</v>
      </c>
      <c r="IO10" s="36" t="s">
        <v>29</v>
      </c>
      <c r="IP10" s="36" t="s">
        <v>27</v>
      </c>
      <c r="IQ10" s="38" t="s">
        <v>101</v>
      </c>
      <c r="IR10" s="39" t="s">
        <v>57</v>
      </c>
      <c r="IS10" s="39" t="s">
        <v>102</v>
      </c>
      <c r="IT10" s="39" t="s">
        <v>103</v>
      </c>
      <c r="IU10" s="39" t="s">
        <v>104</v>
      </c>
      <c r="IV10" s="40" t="s">
        <v>105</v>
      </c>
      <c r="IW10" s="41" t="s">
        <v>106</v>
      </c>
      <c r="IX10" s="41" t="s">
        <v>58</v>
      </c>
      <c r="IY10" s="41" t="s">
        <v>107</v>
      </c>
      <c r="IZ10" s="41" t="s">
        <v>108</v>
      </c>
      <c r="JA10" s="41" t="s">
        <v>109</v>
      </c>
      <c r="JB10" s="41" t="s">
        <v>132</v>
      </c>
    </row>
    <row r="11" spans="1:262" s="3" customFormat="1" ht="13.5" customHeight="1">
      <c r="A11" s="42" t="s">
        <v>296</v>
      </c>
      <c r="B11" s="2" t="s">
        <v>640</v>
      </c>
      <c r="C11" s="4"/>
      <c r="D11" s="3">
        <v>5</v>
      </c>
      <c r="E11" s="25">
        <v>1013266</v>
      </c>
      <c r="F11" s="43">
        <v>0.17</v>
      </c>
      <c r="G11" s="44">
        <v>-4.3999999999999984E-2</v>
      </c>
      <c r="H11" s="2">
        <v>4</v>
      </c>
      <c r="I11" s="43">
        <v>0.16</v>
      </c>
      <c r="J11" s="44">
        <v>-4.8333333333333339E-2</v>
      </c>
      <c r="K11" s="44"/>
      <c r="L11" s="44"/>
      <c r="M11" s="44"/>
      <c r="N11" s="44"/>
      <c r="O11" s="44"/>
      <c r="P11" s="44"/>
      <c r="Q11" s="25"/>
      <c r="R11" s="44"/>
      <c r="S11" s="44"/>
      <c r="U11" s="44"/>
      <c r="V11" s="44"/>
      <c r="W11" s="4"/>
      <c r="Y11" s="25">
        <v>839720</v>
      </c>
      <c r="Z11" s="43">
        <v>0.13489999999999999</v>
      </c>
      <c r="AA11" s="44">
        <v>-3.510000000000002E-2</v>
      </c>
      <c r="AB11" s="2">
        <v>3</v>
      </c>
      <c r="AC11" s="43">
        <v>0.12</v>
      </c>
      <c r="AD11" s="44">
        <v>-4.0000000000000008E-2</v>
      </c>
      <c r="AE11" s="25"/>
      <c r="AF11" s="44"/>
      <c r="AG11" s="44"/>
      <c r="AH11" s="44"/>
      <c r="AI11" s="44"/>
      <c r="AJ11" s="44"/>
      <c r="AK11" s="25"/>
      <c r="AM11" s="44"/>
      <c r="AO11" s="44"/>
      <c r="AP11" s="44"/>
      <c r="AQ11" s="4"/>
      <c r="AS11" s="6">
        <v>1131119</v>
      </c>
      <c r="AT11" s="43">
        <v>0.17428668236982148</v>
      </c>
      <c r="AU11" s="44">
        <v>3.9386682369821485E-2</v>
      </c>
      <c r="AV11" s="74">
        <v>4</v>
      </c>
      <c r="AW11" s="43">
        <v>0.16700000000000001</v>
      </c>
      <c r="AX11" s="44">
        <v>4.7000000000000014E-2</v>
      </c>
      <c r="AY11" s="25"/>
      <c r="AZ11" s="44"/>
      <c r="BA11" s="44"/>
      <c r="BB11" s="44"/>
      <c r="BC11" s="44"/>
      <c r="BD11" s="44"/>
      <c r="BE11" s="25"/>
      <c r="BF11" s="44"/>
      <c r="BG11" s="44"/>
      <c r="BI11" s="44"/>
      <c r="BJ11" s="44"/>
      <c r="BK11" s="4" t="s">
        <v>677</v>
      </c>
      <c r="BM11" s="25">
        <v>948123</v>
      </c>
      <c r="BN11" s="43">
        <v>0.14400000000000002</v>
      </c>
      <c r="BO11" s="44">
        <v>-3.028668236982146E-2</v>
      </c>
      <c r="BP11" s="2">
        <v>3</v>
      </c>
      <c r="BQ11" s="43">
        <v>0.13600000000000001</v>
      </c>
      <c r="BR11" s="44">
        <v>-3.1E-2</v>
      </c>
      <c r="BS11" s="25"/>
      <c r="BT11" s="44"/>
      <c r="BU11" s="44"/>
      <c r="BV11" s="144"/>
      <c r="BW11" s="44"/>
      <c r="BX11" s="44"/>
      <c r="BY11" s="25"/>
      <c r="BZ11" s="44"/>
      <c r="CA11" s="44"/>
      <c r="CC11" s="44"/>
      <c r="CD11" s="44"/>
      <c r="CE11" s="25" t="s">
        <v>1461</v>
      </c>
      <c r="CG11" s="25">
        <v>840783</v>
      </c>
      <c r="CH11" s="43">
        <v>0.126</v>
      </c>
      <c r="CI11" s="43">
        <v>-1.8000000000000016E-2</v>
      </c>
      <c r="CJ11" s="2">
        <v>2</v>
      </c>
      <c r="CK11" s="43">
        <v>9.5000000000000001E-2</v>
      </c>
      <c r="CL11" s="43">
        <v>-4.8000000000000001E-2</v>
      </c>
      <c r="CM11" s="25"/>
      <c r="CN11" s="44"/>
      <c r="CO11" s="44"/>
      <c r="CR11" s="45"/>
      <c r="CS11" s="25"/>
      <c r="CT11" s="44"/>
      <c r="CU11" s="44"/>
      <c r="CW11" s="44"/>
      <c r="CX11" s="44"/>
      <c r="CY11" s="25" t="s">
        <v>1461</v>
      </c>
      <c r="DA11" s="25">
        <v>617651</v>
      </c>
      <c r="DB11" s="43">
        <f>DA11/$CY$7</f>
        <v>9.1746374898862282E-2</v>
      </c>
      <c r="DC11" s="43">
        <f>DB11-CH11</f>
        <v>-3.4253625101137719E-2</v>
      </c>
      <c r="DD11" s="2">
        <v>2</v>
      </c>
      <c r="DE11" s="43">
        <f>DD11/$CY$3</f>
        <v>9.5238095238095233E-2</v>
      </c>
      <c r="DF11" s="43">
        <f>DE11-CK11</f>
        <v>2.380952380952317E-4</v>
      </c>
      <c r="DG11" s="25"/>
      <c r="DH11" s="44"/>
      <c r="DI11" s="44"/>
      <c r="DL11" s="45"/>
      <c r="DM11" s="25"/>
      <c r="DN11" s="44"/>
      <c r="DO11" s="44"/>
      <c r="DQ11" s="44"/>
      <c r="DR11" s="44"/>
      <c r="DS11" s="4"/>
      <c r="DU11" s="25"/>
      <c r="DV11" s="43"/>
      <c r="DW11" s="43"/>
      <c r="DX11" s="2"/>
      <c r="DY11" s="43"/>
      <c r="DZ11" s="43"/>
      <c r="EA11" s="25"/>
      <c r="EC11" s="46"/>
      <c r="EF11" s="45"/>
      <c r="EG11" s="25"/>
      <c r="EH11" s="44"/>
      <c r="EI11" s="44"/>
      <c r="EK11" s="44"/>
      <c r="EL11" s="44"/>
      <c r="EM11" s="4"/>
      <c r="EO11" s="25"/>
      <c r="EP11" s="43"/>
      <c r="EQ11" s="43"/>
      <c r="ER11" s="2"/>
      <c r="ES11" s="43"/>
      <c r="ET11" s="43"/>
      <c r="EU11" s="25"/>
      <c r="EV11" s="44"/>
      <c r="EW11" s="44"/>
      <c r="EZ11" s="45"/>
      <c r="FA11" s="25"/>
      <c r="FB11" s="44"/>
      <c r="FC11" s="44"/>
      <c r="FE11" s="44"/>
      <c r="FF11" s="44"/>
      <c r="FG11" s="4"/>
      <c r="FI11" s="25"/>
      <c r="FJ11" s="43"/>
      <c r="FK11" s="43"/>
      <c r="FL11" s="2"/>
      <c r="FM11" s="43"/>
      <c r="FN11" s="43"/>
      <c r="FO11" s="25"/>
      <c r="FP11" s="44"/>
      <c r="FQ11" s="44"/>
      <c r="FT11" s="45"/>
      <c r="FU11" s="25"/>
      <c r="FV11" s="44"/>
      <c r="FW11" s="44"/>
      <c r="FY11" s="44"/>
      <c r="FZ11" s="44"/>
      <c r="GA11" s="4"/>
      <c r="GC11" s="2"/>
      <c r="GD11" s="43"/>
      <c r="GE11" s="2"/>
      <c r="GF11" s="2"/>
      <c r="GG11" s="43"/>
      <c r="GH11" s="2"/>
      <c r="GI11" s="47"/>
      <c r="GN11" s="45"/>
      <c r="GU11" s="4"/>
      <c r="GW11" s="2"/>
      <c r="GX11" s="43"/>
      <c r="GY11" s="2"/>
      <c r="GZ11" s="2"/>
      <c r="HA11" s="43"/>
      <c r="HB11" s="2"/>
      <c r="HC11" s="47"/>
      <c r="HH11" s="45"/>
      <c r="HO11" s="4"/>
      <c r="HQ11" s="2"/>
      <c r="HR11" s="43"/>
      <c r="HS11" s="2"/>
      <c r="HT11" s="2"/>
      <c r="HU11" s="43"/>
      <c r="HV11" s="2"/>
      <c r="HW11" s="47"/>
      <c r="IB11" s="45"/>
      <c r="II11" s="4"/>
      <c r="IK11" s="2"/>
      <c r="IL11" s="43"/>
      <c r="IM11" s="2"/>
      <c r="IN11" s="2"/>
      <c r="IO11" s="43"/>
      <c r="IP11" s="2"/>
      <c r="IQ11" s="47"/>
      <c r="IV11" s="45"/>
    </row>
    <row r="12" spans="1:262" s="3" customFormat="1" ht="13.5" customHeight="1">
      <c r="A12" s="42" t="s">
        <v>303</v>
      </c>
      <c r="B12" s="2" t="s">
        <v>641</v>
      </c>
      <c r="C12" s="4"/>
      <c r="D12" s="3">
        <v>0</v>
      </c>
      <c r="E12" s="25">
        <v>678421</v>
      </c>
      <c r="F12" s="43">
        <v>0.114</v>
      </c>
      <c r="G12" s="44">
        <v>8.0000000000000071E-3</v>
      </c>
      <c r="H12" s="2">
        <v>3</v>
      </c>
      <c r="I12" s="43">
        <v>0.12</v>
      </c>
      <c r="J12" s="44">
        <v>0.12</v>
      </c>
      <c r="K12" s="44"/>
      <c r="L12" s="44"/>
      <c r="M12" s="44"/>
      <c r="N12" s="44"/>
      <c r="O12" s="44"/>
      <c r="P12" s="44"/>
      <c r="Q12" s="25"/>
      <c r="R12" s="44"/>
      <c r="S12" s="44"/>
      <c r="U12" s="44"/>
      <c r="V12" s="44"/>
      <c r="W12" s="4"/>
      <c r="Y12" s="25">
        <v>847099</v>
      </c>
      <c r="Z12" s="43">
        <v>0.1361</v>
      </c>
      <c r="AA12" s="44">
        <v>2.2099999999999995E-2</v>
      </c>
      <c r="AB12" s="2">
        <v>3</v>
      </c>
      <c r="AC12" s="43">
        <v>0.12</v>
      </c>
      <c r="AD12" s="44">
        <v>0</v>
      </c>
      <c r="AE12" s="25"/>
      <c r="AF12" s="44"/>
      <c r="AG12" s="44"/>
      <c r="AH12" s="44"/>
      <c r="AI12" s="44"/>
      <c r="AJ12" s="44"/>
      <c r="AK12" s="25"/>
      <c r="AM12" s="44"/>
      <c r="AO12" s="44"/>
      <c r="AP12" s="44"/>
      <c r="AQ12" s="4"/>
      <c r="AS12" s="6"/>
      <c r="AT12" s="43"/>
      <c r="AU12" s="44"/>
      <c r="AV12" s="74"/>
      <c r="AW12" s="145"/>
      <c r="AX12" s="44"/>
      <c r="AY12" s="25"/>
      <c r="AZ12" s="44"/>
      <c r="BA12" s="44"/>
      <c r="BB12" s="44"/>
      <c r="BC12" s="44"/>
      <c r="BD12" s="44"/>
      <c r="BE12" s="25"/>
      <c r="BF12" s="44"/>
      <c r="BG12" s="44"/>
      <c r="BI12" s="44"/>
      <c r="BJ12" s="44"/>
      <c r="BK12" s="4" t="s">
        <v>678</v>
      </c>
      <c r="BM12" s="25">
        <v>837884</v>
      </c>
      <c r="BN12" s="43">
        <v>0.128</v>
      </c>
      <c r="BO12" s="44">
        <v>0.128</v>
      </c>
      <c r="BP12" s="2">
        <v>3</v>
      </c>
      <c r="BQ12" s="43">
        <v>0.13600000000000001</v>
      </c>
      <c r="BR12" s="44">
        <v>0.13600000000000001</v>
      </c>
      <c r="BS12" s="25"/>
      <c r="BT12" s="44"/>
      <c r="BU12" s="44"/>
      <c r="BV12" s="144"/>
      <c r="BW12" s="44"/>
      <c r="BX12" s="44"/>
      <c r="BY12" s="25"/>
      <c r="BZ12" s="44"/>
      <c r="CA12" s="44"/>
      <c r="CC12" s="44"/>
      <c r="CD12" s="44"/>
      <c r="CE12" s="25" t="s">
        <v>1460</v>
      </c>
      <c r="CG12" s="25">
        <v>859099</v>
      </c>
      <c r="CH12" s="43">
        <v>0.128</v>
      </c>
      <c r="CI12" s="43">
        <v>0</v>
      </c>
      <c r="CJ12" s="2">
        <v>3</v>
      </c>
      <c r="CK12" s="43">
        <v>0.14299999999999999</v>
      </c>
      <c r="CL12" s="43">
        <v>0</v>
      </c>
      <c r="CM12" s="25"/>
      <c r="CN12" s="44"/>
      <c r="CO12" s="44"/>
      <c r="CR12" s="45"/>
      <c r="CS12" s="25"/>
      <c r="CT12" s="44"/>
      <c r="CU12" s="44"/>
      <c r="CW12" s="44"/>
      <c r="CX12" s="44"/>
      <c r="CY12" s="25" t="s">
        <v>1460</v>
      </c>
      <c r="DA12" s="25">
        <v>678051</v>
      </c>
      <c r="DB12" s="43">
        <f>DA12/$CY$7</f>
        <v>0.10071823933993221</v>
      </c>
      <c r="DC12" s="43">
        <f>DB12-CH12</f>
        <v>-2.7281760660067794E-2</v>
      </c>
      <c r="DD12" s="2">
        <v>2</v>
      </c>
      <c r="DE12" s="43">
        <f>DD12/$CY$3</f>
        <v>9.5238095238095233E-2</v>
      </c>
      <c r="DF12" s="43">
        <f>DE12-CK12</f>
        <v>-4.7761904761904755E-2</v>
      </c>
      <c r="DG12" s="25"/>
      <c r="DH12" s="44"/>
      <c r="DI12" s="44"/>
      <c r="DL12" s="45"/>
      <c r="DM12" s="25"/>
      <c r="DN12" s="44"/>
      <c r="DO12" s="44"/>
      <c r="DQ12" s="44"/>
      <c r="DR12" s="44"/>
      <c r="DS12" s="4"/>
      <c r="DU12" s="25"/>
      <c r="DV12" s="43"/>
      <c r="DW12" s="43"/>
      <c r="DX12" s="2"/>
      <c r="DY12" s="43"/>
      <c r="DZ12" s="43"/>
      <c r="EA12" s="25"/>
      <c r="EC12" s="46"/>
      <c r="EF12" s="45"/>
      <c r="EG12" s="25"/>
      <c r="EH12" s="44"/>
      <c r="EI12" s="44"/>
      <c r="EK12" s="44"/>
      <c r="EL12" s="44"/>
      <c r="EM12" s="4"/>
      <c r="EO12" s="25"/>
      <c r="EP12" s="43"/>
      <c r="EQ12" s="43"/>
      <c r="ER12" s="2"/>
      <c r="ES12" s="43"/>
      <c r="ET12" s="43"/>
      <c r="EU12" s="25"/>
      <c r="EV12" s="44"/>
      <c r="EW12" s="44"/>
      <c r="EZ12" s="45"/>
      <c r="FA12" s="25"/>
      <c r="FB12" s="44"/>
      <c r="FC12" s="44"/>
      <c r="FE12" s="44"/>
      <c r="FF12" s="44"/>
      <c r="FG12" s="4"/>
      <c r="FI12" s="25"/>
      <c r="FJ12" s="43"/>
      <c r="FK12" s="43"/>
      <c r="FL12" s="2"/>
      <c r="FM12" s="43"/>
      <c r="FN12" s="43"/>
      <c r="FO12" s="25"/>
      <c r="FP12" s="44"/>
      <c r="FQ12" s="44"/>
      <c r="FT12" s="45"/>
      <c r="FU12" s="25"/>
      <c r="FV12" s="44"/>
      <c r="FW12" s="44"/>
      <c r="FY12" s="44"/>
      <c r="FZ12" s="44"/>
      <c r="GA12" s="4"/>
      <c r="GC12" s="25"/>
      <c r="GD12" s="43"/>
      <c r="GE12" s="2"/>
      <c r="GF12" s="2"/>
      <c r="GG12" s="43"/>
      <c r="GH12" s="2"/>
      <c r="GI12" s="47"/>
      <c r="GN12" s="45"/>
      <c r="GU12" s="4"/>
      <c r="GW12" s="25"/>
      <c r="GX12" s="43"/>
      <c r="GY12" s="2"/>
      <c r="GZ12" s="2"/>
      <c r="HA12" s="43"/>
      <c r="HB12" s="2"/>
      <c r="HC12" s="47"/>
      <c r="HH12" s="45"/>
      <c r="HO12" s="4"/>
      <c r="HQ12" s="25"/>
      <c r="HR12" s="43"/>
      <c r="HS12" s="2"/>
      <c r="HT12" s="2"/>
      <c r="HU12" s="43"/>
      <c r="HV12" s="2"/>
      <c r="HW12" s="47"/>
      <c r="IB12" s="45"/>
      <c r="II12" s="4"/>
      <c r="IK12" s="25"/>
      <c r="IL12" s="43"/>
      <c r="IM12" s="2"/>
      <c r="IN12" s="2"/>
      <c r="IO12" s="43"/>
      <c r="IP12" s="2"/>
      <c r="IQ12" s="47"/>
      <c r="IV12" s="45"/>
    </row>
    <row r="13" spans="1:262" s="3" customFormat="1" ht="13.5" customHeight="1">
      <c r="A13" s="48" t="s">
        <v>324</v>
      </c>
      <c r="B13" s="2" t="s">
        <v>384</v>
      </c>
      <c r="C13" s="4"/>
      <c r="E13" s="25"/>
      <c r="F13" s="43"/>
      <c r="G13" s="44"/>
      <c r="H13" s="2"/>
      <c r="I13" s="43"/>
      <c r="J13" s="44"/>
      <c r="K13" s="44"/>
      <c r="L13" s="44"/>
      <c r="M13" s="44"/>
      <c r="N13" s="44"/>
      <c r="O13" s="44"/>
      <c r="P13" s="44"/>
      <c r="Q13" s="25"/>
      <c r="R13" s="44"/>
      <c r="S13" s="44"/>
      <c r="U13" s="44"/>
      <c r="V13" s="44"/>
      <c r="W13" s="4"/>
      <c r="Y13" s="25">
        <v>123438</v>
      </c>
      <c r="Z13" s="43">
        <v>1.9900000000000001E-2</v>
      </c>
      <c r="AA13" s="44">
        <v>1.9900000000000001E-2</v>
      </c>
      <c r="AB13" s="2">
        <v>0</v>
      </c>
      <c r="AC13" s="43">
        <v>0</v>
      </c>
      <c r="AD13" s="44">
        <v>0</v>
      </c>
      <c r="AE13" s="25"/>
      <c r="AF13" s="44"/>
      <c r="AG13" s="44"/>
      <c r="AH13" s="44"/>
      <c r="AI13" s="44"/>
      <c r="AJ13" s="44"/>
      <c r="AK13" s="25"/>
      <c r="AM13" s="44"/>
      <c r="AO13" s="44"/>
      <c r="AP13" s="44"/>
      <c r="AQ13" s="4"/>
      <c r="AS13" s="6"/>
      <c r="AT13" s="43"/>
      <c r="AU13" s="44"/>
      <c r="AV13" s="74"/>
      <c r="AW13" s="145"/>
      <c r="AX13" s="44"/>
      <c r="AY13" s="25"/>
      <c r="AZ13" s="44"/>
      <c r="BA13" s="44"/>
      <c r="BB13" s="44"/>
      <c r="BC13" s="44"/>
      <c r="BD13" s="44"/>
      <c r="BE13" s="25"/>
      <c r="BF13" s="44"/>
      <c r="BG13" s="44"/>
      <c r="BI13" s="44"/>
      <c r="BJ13" s="44"/>
      <c r="BK13" s="4"/>
      <c r="BM13" s="25"/>
      <c r="BN13" s="43"/>
      <c r="BO13" s="44"/>
      <c r="BP13" s="2"/>
      <c r="BQ13" s="43"/>
      <c r="BR13" s="44"/>
      <c r="BS13" s="25"/>
      <c r="BT13" s="44"/>
      <c r="BU13" s="44"/>
      <c r="BV13" s="144"/>
      <c r="BW13" s="44"/>
      <c r="BX13" s="44"/>
      <c r="BY13" s="25"/>
      <c r="BZ13" s="44"/>
      <c r="CA13" s="44"/>
      <c r="CC13" s="44"/>
      <c r="CD13" s="44"/>
      <c r="CE13" s="25"/>
      <c r="CG13" s="25"/>
      <c r="CH13" s="43"/>
      <c r="CI13" s="43"/>
      <c r="CJ13" s="2"/>
      <c r="CK13" s="43"/>
      <c r="CL13" s="43"/>
      <c r="CM13" s="25"/>
      <c r="CN13" s="44"/>
      <c r="CO13" s="44"/>
      <c r="CR13" s="45"/>
      <c r="CS13" s="25"/>
      <c r="CT13" s="44"/>
      <c r="CU13" s="44"/>
      <c r="CW13" s="44"/>
      <c r="CX13" s="44"/>
      <c r="CY13" s="4"/>
      <c r="DA13" s="25"/>
      <c r="DB13" s="43"/>
      <c r="DC13" s="43"/>
      <c r="DD13" s="2"/>
      <c r="DE13" s="43"/>
      <c r="DF13" s="43"/>
      <c r="DG13" s="25"/>
      <c r="DH13" s="44"/>
      <c r="DI13" s="44"/>
      <c r="DL13" s="45"/>
      <c r="DM13" s="25"/>
      <c r="DN13" s="44"/>
      <c r="DO13" s="44"/>
      <c r="DQ13" s="44"/>
      <c r="DR13" s="44"/>
      <c r="DS13" s="4"/>
      <c r="DU13" s="25"/>
      <c r="DV13" s="43"/>
      <c r="DW13" s="43"/>
      <c r="DX13" s="2"/>
      <c r="DY13" s="43"/>
      <c r="DZ13" s="43"/>
      <c r="EA13" s="25"/>
      <c r="EC13" s="46"/>
      <c r="EF13" s="45"/>
      <c r="EG13" s="25"/>
      <c r="EH13" s="44"/>
      <c r="EI13" s="44"/>
      <c r="EK13" s="44"/>
      <c r="EL13" s="44"/>
      <c r="EM13" s="4"/>
      <c r="EO13" s="25"/>
      <c r="EP13" s="43"/>
      <c r="EQ13" s="43"/>
      <c r="ER13" s="2"/>
      <c r="ES13" s="43"/>
      <c r="ET13" s="43"/>
      <c r="EU13" s="25"/>
      <c r="EV13" s="44"/>
      <c r="EW13" s="44"/>
      <c r="EZ13" s="45"/>
      <c r="FA13" s="25"/>
      <c r="FB13" s="44"/>
      <c r="FC13" s="44"/>
      <c r="FE13" s="44"/>
      <c r="FF13" s="44"/>
      <c r="FG13" s="4"/>
      <c r="FI13" s="25"/>
      <c r="FJ13" s="43"/>
      <c r="FK13" s="43"/>
      <c r="FL13" s="2"/>
      <c r="FM13" s="43"/>
      <c r="FN13" s="43"/>
      <c r="FO13" s="25"/>
      <c r="FP13" s="44"/>
      <c r="FQ13" s="44"/>
      <c r="FT13" s="45"/>
      <c r="FU13" s="25"/>
      <c r="FV13" s="44"/>
      <c r="FW13" s="44"/>
      <c r="FY13" s="44"/>
      <c r="FZ13" s="44"/>
      <c r="GA13" s="4"/>
      <c r="GB13" s="49"/>
      <c r="GC13" s="49"/>
      <c r="GD13" s="50"/>
      <c r="GE13" s="2"/>
      <c r="GF13" s="51"/>
      <c r="GG13" s="50"/>
      <c r="GH13" s="2"/>
      <c r="GI13" s="52"/>
      <c r="GJ13" s="2"/>
      <c r="GK13" s="2"/>
      <c r="GL13" s="2"/>
      <c r="GM13" s="2"/>
      <c r="GN13" s="53"/>
      <c r="GO13" s="2"/>
      <c r="GP13" s="2"/>
      <c r="GQ13" s="2"/>
      <c r="GR13" s="2"/>
      <c r="GS13" s="2"/>
      <c r="GT13" s="2"/>
      <c r="GU13" s="4"/>
      <c r="GV13" s="49"/>
      <c r="GW13" s="49"/>
      <c r="GX13" s="50"/>
      <c r="GY13" s="2"/>
      <c r="GZ13" s="51"/>
      <c r="HA13" s="50"/>
      <c r="HB13" s="2"/>
      <c r="HC13" s="52"/>
      <c r="HD13" s="2"/>
      <c r="HE13" s="2"/>
      <c r="HF13" s="2"/>
      <c r="HG13" s="2"/>
      <c r="HH13" s="53"/>
      <c r="HI13" s="2"/>
      <c r="HJ13" s="2"/>
      <c r="HK13" s="2"/>
      <c r="HL13" s="2"/>
      <c r="HM13" s="2"/>
      <c r="HN13" s="2"/>
      <c r="HO13" s="4"/>
      <c r="HP13" s="49"/>
      <c r="HQ13" s="49"/>
      <c r="HR13" s="50"/>
      <c r="HS13" s="2"/>
      <c r="HT13" s="51"/>
      <c r="HU13" s="50"/>
      <c r="HV13" s="2"/>
      <c r="HW13" s="52"/>
      <c r="HX13" s="2"/>
      <c r="HY13" s="2"/>
      <c r="HZ13" s="2"/>
      <c r="IA13" s="2"/>
      <c r="IB13" s="53"/>
      <c r="IC13" s="2"/>
      <c r="ID13" s="2"/>
      <c r="IE13" s="2"/>
      <c r="IF13" s="2"/>
      <c r="IG13" s="2"/>
      <c r="IH13" s="2"/>
      <c r="II13" s="4"/>
      <c r="IJ13" s="49"/>
      <c r="IK13" s="49"/>
      <c r="IL13" s="50"/>
      <c r="IM13" s="2"/>
      <c r="IN13" s="51"/>
      <c r="IO13" s="50"/>
      <c r="IP13" s="2"/>
      <c r="IQ13" s="52"/>
      <c r="IR13" s="2"/>
      <c r="IS13" s="2"/>
      <c r="IT13" s="2"/>
      <c r="IU13" s="2"/>
      <c r="IV13" s="53"/>
      <c r="IW13" s="2"/>
      <c r="IX13" s="2"/>
      <c r="IY13" s="2"/>
      <c r="IZ13" s="2"/>
      <c r="JA13" s="2"/>
      <c r="JB13" s="2"/>
    </row>
    <row r="14" spans="1:262" s="3" customFormat="1" ht="13.5" customHeight="1">
      <c r="A14" s="42" t="s">
        <v>690</v>
      </c>
      <c r="B14" s="2" t="s">
        <v>693</v>
      </c>
      <c r="C14" s="4"/>
      <c r="E14" s="25"/>
      <c r="F14" s="43"/>
      <c r="G14" s="44"/>
      <c r="H14" s="2"/>
      <c r="I14" s="43"/>
      <c r="J14" s="44"/>
      <c r="K14" s="44"/>
      <c r="L14" s="44"/>
      <c r="M14" s="44"/>
      <c r="N14" s="44"/>
      <c r="O14" s="44"/>
      <c r="P14" s="44"/>
      <c r="Q14" s="25"/>
      <c r="R14" s="44"/>
      <c r="S14" s="44"/>
      <c r="U14" s="44"/>
      <c r="V14" s="44"/>
      <c r="W14" s="4"/>
      <c r="Y14" s="25">
        <v>27553</v>
      </c>
      <c r="Z14" s="43">
        <v>4.4000000000000003E-3</v>
      </c>
      <c r="AA14" s="44">
        <v>4.4000000000000003E-3</v>
      </c>
      <c r="AB14" s="2">
        <v>0</v>
      </c>
      <c r="AC14" s="43">
        <v>0</v>
      </c>
      <c r="AD14" s="44">
        <v>0</v>
      </c>
      <c r="AE14" s="25"/>
      <c r="AF14" s="44"/>
      <c r="AG14" s="44"/>
      <c r="AH14" s="44"/>
      <c r="AI14" s="44"/>
      <c r="AJ14" s="44"/>
      <c r="AK14" s="25"/>
      <c r="AM14" s="44"/>
      <c r="AO14" s="44"/>
      <c r="AP14" s="44"/>
      <c r="AQ14" s="4"/>
      <c r="AS14" s="6"/>
      <c r="AT14" s="43"/>
      <c r="AU14" s="44"/>
      <c r="AV14" s="74"/>
      <c r="AW14" s="43"/>
      <c r="AX14" s="44"/>
      <c r="AY14" s="25"/>
      <c r="AZ14" s="44"/>
      <c r="BA14" s="44"/>
      <c r="BB14" s="44"/>
      <c r="BC14" s="44"/>
      <c r="BD14" s="44"/>
      <c r="BE14" s="25"/>
      <c r="BF14" s="44"/>
      <c r="BG14" s="44"/>
      <c r="BI14" s="44"/>
      <c r="BJ14" s="44"/>
      <c r="BK14" s="4"/>
      <c r="BM14" s="25"/>
      <c r="BN14" s="43"/>
      <c r="BO14" s="44"/>
      <c r="BP14" s="2"/>
      <c r="BQ14" s="43"/>
      <c r="BR14" s="44"/>
      <c r="BS14" s="25"/>
      <c r="BT14" s="44"/>
      <c r="BU14" s="44"/>
      <c r="BV14" s="144"/>
      <c r="BW14" s="44"/>
      <c r="BX14" s="44"/>
      <c r="BY14" s="25"/>
      <c r="BZ14" s="44"/>
      <c r="CA14" s="44"/>
      <c r="CC14" s="44"/>
      <c r="CD14" s="44"/>
      <c r="CE14" s="25"/>
      <c r="CG14" s="25"/>
      <c r="CH14" s="43"/>
      <c r="CI14" s="43"/>
      <c r="CJ14" s="2"/>
      <c r="CK14" s="43"/>
      <c r="CL14" s="43"/>
      <c r="CM14" s="25"/>
      <c r="CN14" s="44"/>
      <c r="CO14" s="44"/>
      <c r="CR14" s="45"/>
      <c r="CS14" s="25"/>
      <c r="CT14" s="44"/>
      <c r="CU14" s="44"/>
      <c r="CW14" s="44"/>
      <c r="CX14" s="44"/>
      <c r="CY14" s="4"/>
      <c r="DA14" s="25"/>
      <c r="DB14" s="43"/>
      <c r="DC14" s="43"/>
      <c r="DD14" s="2"/>
      <c r="DE14" s="43"/>
      <c r="DF14" s="43"/>
      <c r="DG14" s="25"/>
      <c r="DH14" s="44"/>
      <c r="DI14" s="44"/>
      <c r="DL14" s="45"/>
      <c r="DM14" s="25"/>
      <c r="DN14" s="44"/>
      <c r="DO14" s="44"/>
      <c r="DQ14" s="44"/>
      <c r="DR14" s="44"/>
      <c r="DS14" s="4"/>
      <c r="DU14" s="25"/>
      <c r="DV14" s="43"/>
      <c r="DW14" s="43"/>
      <c r="DX14" s="2"/>
      <c r="DY14" s="43"/>
      <c r="DZ14" s="43"/>
      <c r="EA14" s="25"/>
      <c r="EC14" s="46"/>
      <c r="EF14" s="45"/>
      <c r="EG14" s="25"/>
      <c r="EH14" s="44"/>
      <c r="EI14" s="44"/>
      <c r="EK14" s="44"/>
      <c r="EL14" s="44"/>
      <c r="EM14" s="4"/>
      <c r="EO14" s="25"/>
      <c r="EP14" s="43"/>
      <c r="EQ14" s="43"/>
      <c r="ER14" s="2"/>
      <c r="ES14" s="43"/>
      <c r="ET14" s="43"/>
      <c r="EU14" s="25"/>
      <c r="EV14" s="44"/>
      <c r="EW14" s="44"/>
      <c r="EZ14" s="45"/>
      <c r="FA14" s="25"/>
      <c r="FB14" s="44"/>
      <c r="FC14" s="44"/>
      <c r="FE14" s="44"/>
      <c r="FF14" s="44"/>
      <c r="FG14" s="4"/>
      <c r="FI14" s="25"/>
      <c r="FJ14" s="43"/>
      <c r="FK14" s="43"/>
      <c r="FL14" s="2"/>
      <c r="FM14" s="43"/>
      <c r="FN14" s="43"/>
      <c r="FO14" s="25"/>
      <c r="FP14" s="44"/>
      <c r="FQ14" s="44"/>
      <c r="FT14" s="45"/>
      <c r="FU14" s="25"/>
      <c r="FV14" s="44"/>
      <c r="FW14" s="44"/>
      <c r="FY14" s="44"/>
      <c r="FZ14" s="44"/>
      <c r="GA14" s="4"/>
      <c r="GC14" s="25"/>
      <c r="GD14" s="43"/>
      <c r="GE14" s="2"/>
      <c r="GF14" s="54"/>
      <c r="GG14" s="43"/>
      <c r="GH14" s="2"/>
      <c r="GI14" s="47"/>
      <c r="GN14" s="45"/>
      <c r="GU14" s="4"/>
      <c r="GW14" s="25"/>
      <c r="GX14" s="43"/>
      <c r="GY14" s="2"/>
      <c r="GZ14" s="54"/>
      <c r="HA14" s="43"/>
      <c r="HB14" s="2"/>
      <c r="HC14" s="47"/>
      <c r="HH14" s="45"/>
      <c r="HO14" s="4"/>
      <c r="HQ14" s="25"/>
      <c r="HR14" s="43"/>
      <c r="HS14" s="2"/>
      <c r="HT14" s="54"/>
      <c r="HU14" s="43"/>
      <c r="HV14" s="2"/>
      <c r="HW14" s="47"/>
      <c r="IB14" s="45"/>
      <c r="II14" s="4"/>
      <c r="IK14" s="25"/>
      <c r="IL14" s="43"/>
      <c r="IM14" s="2"/>
      <c r="IN14" s="54"/>
      <c r="IO14" s="43"/>
      <c r="IP14" s="2"/>
      <c r="IQ14" s="47"/>
      <c r="IV14" s="45"/>
    </row>
    <row r="15" spans="1:262" s="3" customFormat="1" ht="13.5" customHeight="1">
      <c r="A15" s="42" t="s">
        <v>738</v>
      </c>
      <c r="B15" s="2" t="s">
        <v>736</v>
      </c>
      <c r="C15" s="4"/>
      <c r="E15" s="25"/>
      <c r="F15" s="43"/>
      <c r="G15" s="44"/>
      <c r="H15" s="2"/>
      <c r="I15" s="43"/>
      <c r="J15" s="44"/>
      <c r="K15" s="44"/>
      <c r="L15" s="44"/>
      <c r="M15" s="44"/>
      <c r="N15" s="44"/>
      <c r="O15" s="44"/>
      <c r="P15" s="44"/>
      <c r="Q15" s="25"/>
      <c r="R15" s="44"/>
      <c r="S15" s="44"/>
      <c r="U15" s="44"/>
      <c r="V15" s="44"/>
      <c r="W15" s="4"/>
      <c r="Y15" s="25"/>
      <c r="Z15" s="43"/>
      <c r="AA15" s="44"/>
      <c r="AB15" s="2"/>
      <c r="AC15" s="43"/>
      <c r="AD15" s="44"/>
      <c r="AE15" s="25"/>
      <c r="AF15" s="44"/>
      <c r="AG15" s="44"/>
      <c r="AH15" s="44"/>
      <c r="AI15" s="44"/>
      <c r="AJ15" s="44"/>
      <c r="AK15" s="25"/>
      <c r="AM15" s="44"/>
      <c r="AO15" s="44"/>
      <c r="AP15" s="44"/>
      <c r="AQ15" s="4" t="s">
        <v>670</v>
      </c>
      <c r="AS15" s="6">
        <v>880279</v>
      </c>
      <c r="AT15" s="43">
        <v>0.1356363976467764</v>
      </c>
      <c r="AU15" s="44">
        <v>0.1356363976467764</v>
      </c>
      <c r="AV15" s="74">
        <v>3</v>
      </c>
      <c r="AW15" s="43">
        <v>0.125</v>
      </c>
      <c r="AX15" s="44">
        <v>0.125</v>
      </c>
      <c r="AY15" s="25"/>
      <c r="AZ15" s="44"/>
      <c r="BA15" s="44"/>
      <c r="BB15" s="44"/>
      <c r="BC15" s="44"/>
      <c r="BD15" s="44"/>
      <c r="BE15" s="25"/>
      <c r="BF15" s="44"/>
      <c r="BG15" s="44"/>
      <c r="BI15" s="44"/>
      <c r="BJ15" s="44"/>
      <c r="BK15" s="4"/>
      <c r="BM15" s="25"/>
      <c r="BN15" s="43"/>
      <c r="BO15" s="44"/>
      <c r="BP15" s="2"/>
      <c r="BQ15" s="43"/>
      <c r="BR15" s="44"/>
      <c r="BS15" s="25"/>
      <c r="BT15" s="44"/>
      <c r="BU15" s="44"/>
      <c r="BV15" s="144"/>
      <c r="BW15" s="44"/>
      <c r="BX15" s="44"/>
      <c r="BY15" s="25"/>
      <c r="BZ15" s="44"/>
      <c r="CA15" s="44"/>
      <c r="CC15" s="44"/>
      <c r="CD15" s="44"/>
      <c r="CE15" s="25"/>
      <c r="CG15" s="25"/>
      <c r="CH15" s="43"/>
      <c r="CI15" s="43"/>
      <c r="CJ15" s="2"/>
      <c r="CK15" s="43"/>
      <c r="CL15" s="43"/>
      <c r="CM15" s="25"/>
      <c r="CN15" s="44"/>
      <c r="CO15" s="44"/>
      <c r="CR15" s="45"/>
      <c r="CS15" s="25"/>
      <c r="CT15" s="44"/>
      <c r="CU15" s="44"/>
      <c r="CW15" s="44"/>
      <c r="CX15" s="44"/>
      <c r="CY15" s="4"/>
      <c r="DA15" s="25"/>
      <c r="DB15" s="43"/>
      <c r="DC15" s="43"/>
      <c r="DD15" s="2"/>
      <c r="DE15" s="43"/>
      <c r="DF15" s="43"/>
      <c r="DG15" s="25"/>
      <c r="DH15" s="44"/>
      <c r="DI15" s="44"/>
      <c r="DL15" s="45"/>
      <c r="DM15" s="25"/>
      <c r="DN15" s="44"/>
      <c r="DO15" s="44"/>
      <c r="DQ15" s="44"/>
      <c r="DR15" s="44"/>
      <c r="DS15" s="4"/>
      <c r="DU15" s="25"/>
      <c r="DV15" s="43"/>
      <c r="DW15" s="43"/>
      <c r="DX15" s="2"/>
      <c r="DY15" s="43"/>
      <c r="DZ15" s="43"/>
      <c r="EA15" s="25"/>
      <c r="EC15" s="46"/>
      <c r="EF15" s="45"/>
      <c r="EG15" s="25"/>
      <c r="EH15" s="44"/>
      <c r="EI15" s="44"/>
      <c r="EK15" s="44"/>
      <c r="EL15" s="44"/>
      <c r="EM15" s="4"/>
      <c r="EO15" s="25"/>
      <c r="EP15" s="43"/>
      <c r="EQ15" s="43"/>
      <c r="ER15" s="2"/>
      <c r="ES15" s="43"/>
      <c r="ET15" s="43"/>
      <c r="EU15" s="25"/>
      <c r="EV15" s="44"/>
      <c r="EW15" s="44"/>
      <c r="EZ15" s="45"/>
      <c r="FA15" s="25"/>
      <c r="FB15" s="44"/>
      <c r="FC15" s="44"/>
      <c r="FE15" s="44"/>
      <c r="FF15" s="44"/>
      <c r="FG15" s="4"/>
      <c r="FI15" s="25"/>
      <c r="FJ15" s="43"/>
      <c r="FK15" s="43"/>
      <c r="FL15" s="2"/>
      <c r="FM15" s="43"/>
      <c r="FN15" s="43"/>
      <c r="FO15" s="25"/>
      <c r="FP15" s="44"/>
      <c r="FQ15" s="44"/>
      <c r="FT15" s="45"/>
      <c r="FU15" s="25"/>
      <c r="FV15" s="44"/>
      <c r="FW15" s="44"/>
      <c r="FY15" s="44"/>
      <c r="FZ15" s="44"/>
      <c r="GA15" s="4"/>
      <c r="GC15" s="25"/>
      <c r="GD15" s="43"/>
      <c r="GE15" s="2"/>
      <c r="GF15" s="54"/>
      <c r="GG15" s="43"/>
      <c r="GH15" s="2"/>
      <c r="GI15" s="47"/>
      <c r="GN15" s="45"/>
      <c r="GU15" s="4"/>
      <c r="GW15" s="25"/>
      <c r="GX15" s="43"/>
      <c r="GY15" s="2"/>
      <c r="GZ15" s="54"/>
      <c r="HA15" s="43"/>
      <c r="HB15" s="2"/>
      <c r="HC15" s="47"/>
      <c r="HH15" s="45"/>
      <c r="HO15" s="4"/>
      <c r="HQ15" s="25"/>
      <c r="HR15" s="43"/>
      <c r="HS15" s="2"/>
      <c r="HT15" s="54"/>
      <c r="HU15" s="43"/>
      <c r="HV15" s="2"/>
      <c r="HW15" s="47"/>
      <c r="IB15" s="45"/>
      <c r="II15" s="4"/>
      <c r="IK15" s="25"/>
      <c r="IL15" s="43"/>
      <c r="IM15" s="2"/>
      <c r="IN15" s="54"/>
      <c r="IO15" s="43"/>
      <c r="IP15" s="2"/>
      <c r="IQ15" s="47"/>
      <c r="IV15" s="45"/>
    </row>
    <row r="16" spans="1:262" s="3" customFormat="1" ht="13.5" customHeight="1">
      <c r="A16" s="42" t="s">
        <v>321</v>
      </c>
      <c r="B16" s="2" t="s">
        <v>642</v>
      </c>
      <c r="C16" s="4"/>
      <c r="D16" s="3">
        <v>3</v>
      </c>
      <c r="E16" s="25">
        <v>651371</v>
      </c>
      <c r="F16" s="43">
        <v>0.109</v>
      </c>
      <c r="G16" s="44">
        <v>-1.5299999999999994E-2</v>
      </c>
      <c r="H16" s="2">
        <v>3</v>
      </c>
      <c r="I16" s="43">
        <v>0.12</v>
      </c>
      <c r="J16" s="44">
        <v>-5.0000000000000044E-3</v>
      </c>
      <c r="K16" s="44"/>
      <c r="L16" s="44"/>
      <c r="M16" s="44"/>
      <c r="N16" s="44"/>
      <c r="O16" s="44"/>
      <c r="P16" s="44"/>
      <c r="Q16" s="25"/>
      <c r="R16" s="44"/>
      <c r="S16" s="44"/>
      <c r="U16" s="44"/>
      <c r="V16" s="44"/>
      <c r="W16" s="4"/>
      <c r="Y16" s="25">
        <v>550237</v>
      </c>
      <c r="Z16" s="43">
        <v>8.8400000000000006E-2</v>
      </c>
      <c r="AA16" s="44">
        <v>-2.0599999999999993E-2</v>
      </c>
      <c r="AB16" s="2">
        <v>2</v>
      </c>
      <c r="AC16" s="43">
        <v>0.08</v>
      </c>
      <c r="AD16" s="44">
        <v>-3.9999999999999994E-2</v>
      </c>
      <c r="AE16" s="25"/>
      <c r="AF16" s="44"/>
      <c r="AG16" s="44"/>
      <c r="AH16" s="44"/>
      <c r="AI16" s="44"/>
      <c r="AJ16" s="44"/>
      <c r="AK16" s="25"/>
      <c r="AM16" s="44"/>
      <c r="AO16" s="44"/>
      <c r="AP16" s="44"/>
      <c r="AQ16" s="4" t="s">
        <v>671</v>
      </c>
      <c r="AS16" s="6">
        <v>716317</v>
      </c>
      <c r="AT16" s="43">
        <v>0.11037257216535432</v>
      </c>
      <c r="AU16" s="44">
        <v>2.1972572165354309E-2</v>
      </c>
      <c r="AV16" s="74">
        <v>3</v>
      </c>
      <c r="AW16" s="43">
        <v>0.125</v>
      </c>
      <c r="AX16" s="44">
        <v>4.4999999999999998E-2</v>
      </c>
      <c r="AY16" s="25"/>
      <c r="AZ16" s="44"/>
      <c r="BA16" s="44"/>
      <c r="BB16" s="44"/>
      <c r="BC16" s="44"/>
      <c r="BD16" s="44"/>
      <c r="BE16" s="25"/>
      <c r="BF16" s="44"/>
      <c r="BG16" s="44"/>
      <c r="BI16" s="44"/>
      <c r="BJ16" s="44"/>
      <c r="BK16" s="4" t="s">
        <v>679</v>
      </c>
      <c r="BM16" s="25">
        <v>539393</v>
      </c>
      <c r="BN16" s="43">
        <v>8.199999999999999E-2</v>
      </c>
      <c r="BO16" s="44">
        <v>-2.8372572165354326E-2</v>
      </c>
      <c r="BP16" s="2">
        <v>2</v>
      </c>
      <c r="BQ16" s="43">
        <v>9.0999999999999998E-2</v>
      </c>
      <c r="BR16" s="44">
        <v>-3.4000000000000002E-2</v>
      </c>
      <c r="BS16" s="25"/>
      <c r="BT16" s="44"/>
      <c r="BU16" s="44"/>
      <c r="BV16" s="144"/>
      <c r="BW16" s="44"/>
      <c r="BX16" s="44"/>
      <c r="BY16" s="25"/>
      <c r="BZ16" s="44"/>
      <c r="CA16" s="44"/>
      <c r="CC16" s="44"/>
      <c r="CD16" s="44"/>
      <c r="CE16" s="25" t="s">
        <v>1464</v>
      </c>
      <c r="CG16" s="25">
        <v>555348</v>
      </c>
      <c r="CH16" s="43">
        <v>8.3000000000000004E-2</v>
      </c>
      <c r="CI16" s="43">
        <v>1.0000000000000148E-3</v>
      </c>
      <c r="CJ16" s="2">
        <v>1</v>
      </c>
      <c r="CK16" s="43">
        <v>4.8000000000000001E-2</v>
      </c>
      <c r="CL16" s="43">
        <v>-4.8000000000000001E-2</v>
      </c>
      <c r="CM16" s="25"/>
      <c r="CN16" s="44"/>
      <c r="CO16" s="44"/>
      <c r="CR16" s="45"/>
      <c r="CS16" s="25"/>
      <c r="CT16" s="44"/>
      <c r="CU16" s="44"/>
      <c r="CW16" s="44"/>
      <c r="CX16" s="44"/>
      <c r="CY16" s="25" t="s">
        <v>1464</v>
      </c>
      <c r="DA16" s="25">
        <v>434002</v>
      </c>
      <c r="DB16" s="43">
        <f>DA16/$CY$7</f>
        <v>6.4467005151543549E-2</v>
      </c>
      <c r="DC16" s="43">
        <f>DB16-CH16</f>
        <v>-1.8532994848456455E-2</v>
      </c>
      <c r="DD16" s="2">
        <v>1</v>
      </c>
      <c r="DE16" s="43">
        <f>DD16/$CY$3</f>
        <v>4.7619047619047616E-2</v>
      </c>
      <c r="DF16" s="43">
        <f>DE16-CK16</f>
        <v>-3.8095238095238459E-4</v>
      </c>
      <c r="DG16" s="25"/>
      <c r="DH16" s="44"/>
      <c r="DI16" s="44"/>
      <c r="DL16" s="45"/>
      <c r="DM16" s="25"/>
      <c r="DN16" s="44"/>
      <c r="DO16" s="44"/>
      <c r="DQ16" s="44"/>
      <c r="DR16" s="44"/>
      <c r="DS16" s="4"/>
      <c r="DU16" s="25"/>
      <c r="DV16" s="43"/>
      <c r="DW16" s="43"/>
      <c r="DX16" s="2"/>
      <c r="DY16" s="43"/>
      <c r="DZ16" s="43"/>
      <c r="EA16" s="25"/>
      <c r="EC16" s="46"/>
      <c r="EF16" s="45"/>
      <c r="EG16" s="25"/>
      <c r="EH16" s="44"/>
      <c r="EI16" s="44"/>
      <c r="EK16" s="44"/>
      <c r="EL16" s="44"/>
      <c r="EM16" s="4"/>
      <c r="EO16" s="25"/>
      <c r="EP16" s="43"/>
      <c r="EQ16" s="43"/>
      <c r="ER16" s="2"/>
      <c r="ES16" s="43"/>
      <c r="ET16" s="43"/>
      <c r="EU16" s="25"/>
      <c r="EV16" s="44"/>
      <c r="EW16" s="44"/>
      <c r="EZ16" s="45"/>
      <c r="FA16" s="25"/>
      <c r="FB16" s="44"/>
      <c r="FC16" s="44"/>
      <c r="FE16" s="44"/>
      <c r="FF16" s="44"/>
      <c r="FG16" s="4"/>
      <c r="FI16" s="25"/>
      <c r="FJ16" s="43"/>
      <c r="FK16" s="43"/>
      <c r="FL16" s="2"/>
      <c r="FM16" s="43"/>
      <c r="FN16" s="43"/>
      <c r="FO16" s="25"/>
      <c r="FP16" s="44"/>
      <c r="FQ16" s="44"/>
      <c r="FT16" s="45"/>
      <c r="FU16" s="25"/>
      <c r="FV16" s="44"/>
      <c r="FW16" s="44"/>
      <c r="FY16" s="44"/>
      <c r="FZ16" s="44"/>
      <c r="GA16" s="4"/>
      <c r="GC16" s="2"/>
      <c r="GD16" s="43"/>
      <c r="GE16" s="2"/>
      <c r="GF16" s="2"/>
      <c r="GG16" s="43"/>
      <c r="GH16" s="2"/>
      <c r="GI16" s="47"/>
      <c r="GN16" s="45"/>
      <c r="GU16" s="4"/>
      <c r="GW16" s="2"/>
      <c r="GX16" s="43"/>
      <c r="GY16" s="2"/>
      <c r="GZ16" s="2"/>
      <c r="HA16" s="43"/>
      <c r="HB16" s="2"/>
      <c r="HC16" s="47"/>
      <c r="HH16" s="45"/>
      <c r="HO16" s="4"/>
      <c r="HQ16" s="2"/>
      <c r="HR16" s="43"/>
      <c r="HS16" s="2"/>
      <c r="HT16" s="2"/>
      <c r="HU16" s="43"/>
      <c r="HV16" s="2"/>
      <c r="HW16" s="47"/>
      <c r="IB16" s="45"/>
      <c r="II16" s="4"/>
      <c r="IK16" s="2"/>
      <c r="IL16" s="43"/>
      <c r="IM16" s="2"/>
      <c r="IN16" s="2"/>
      <c r="IO16" s="43"/>
      <c r="IP16" s="2"/>
      <c r="IQ16" s="47"/>
      <c r="IV16" s="45"/>
    </row>
    <row r="17" spans="1:262" s="3" customFormat="1" ht="13.5" customHeight="1">
      <c r="A17" s="42" t="s">
        <v>302</v>
      </c>
      <c r="B17" s="2" t="s">
        <v>643</v>
      </c>
      <c r="C17" s="4"/>
      <c r="D17" s="3">
        <v>1</v>
      </c>
      <c r="E17" s="25">
        <v>463919</v>
      </c>
      <c r="F17" s="43">
        <v>7.8E-2</v>
      </c>
      <c r="G17" s="44">
        <v>3.7100000000000001E-2</v>
      </c>
      <c r="H17" s="2">
        <v>2</v>
      </c>
      <c r="I17" s="43">
        <v>0.08</v>
      </c>
      <c r="J17" s="44">
        <v>3.8333333333333337E-2</v>
      </c>
      <c r="K17" s="44"/>
      <c r="L17" s="44"/>
      <c r="M17" s="44"/>
      <c r="N17" s="44"/>
      <c r="O17" s="44"/>
      <c r="P17" s="44"/>
      <c r="Q17" s="25"/>
      <c r="R17" s="44"/>
      <c r="S17" s="44"/>
      <c r="U17" s="44"/>
      <c r="V17" s="44"/>
      <c r="W17" s="4"/>
      <c r="Y17" s="25">
        <v>584392</v>
      </c>
      <c r="Z17" s="43">
        <v>9.3899999999999997E-2</v>
      </c>
      <c r="AA17" s="44">
        <v>1.5899999999999997E-2</v>
      </c>
      <c r="AB17" s="2">
        <v>2</v>
      </c>
      <c r="AC17" s="43">
        <v>0.08</v>
      </c>
      <c r="AD17" s="44">
        <v>0</v>
      </c>
      <c r="AE17" s="25"/>
      <c r="AF17" s="44"/>
      <c r="AG17" s="44"/>
      <c r="AH17" s="44"/>
      <c r="AI17" s="44"/>
      <c r="AJ17" s="44"/>
      <c r="AK17" s="25"/>
      <c r="AM17" s="44"/>
      <c r="AO17" s="44"/>
      <c r="AP17" s="44"/>
      <c r="AQ17" s="4" t="s">
        <v>672</v>
      </c>
      <c r="AS17" s="6">
        <v>930731</v>
      </c>
      <c r="AT17" s="43">
        <v>0.14341021428226941</v>
      </c>
      <c r="AU17" s="44">
        <v>4.9510214282269413E-2</v>
      </c>
      <c r="AV17" s="74">
        <v>3</v>
      </c>
      <c r="AW17" s="43">
        <v>0.125</v>
      </c>
      <c r="AX17" s="44">
        <v>4.4999999999999998E-2</v>
      </c>
      <c r="AY17" s="25"/>
      <c r="AZ17" s="44"/>
      <c r="BA17" s="44"/>
      <c r="BB17" s="44"/>
      <c r="BC17" s="44"/>
      <c r="BD17" s="44"/>
      <c r="BE17" s="25"/>
      <c r="BF17" s="44"/>
      <c r="BG17" s="44"/>
      <c r="BI17" s="44"/>
      <c r="BJ17" s="44"/>
      <c r="BK17" s="4" t="s">
        <v>680</v>
      </c>
      <c r="BM17" s="25">
        <v>647170</v>
      </c>
      <c r="BN17" s="43">
        <v>9.9000000000000005E-2</v>
      </c>
      <c r="BO17" s="44">
        <v>-4.4410214282269406E-2</v>
      </c>
      <c r="BP17" s="2">
        <v>2</v>
      </c>
      <c r="BQ17" s="43">
        <v>9.0999999999999998E-2</v>
      </c>
      <c r="BR17" s="44">
        <v>-3.4000000000000002E-2</v>
      </c>
      <c r="BS17" s="25"/>
      <c r="BT17" s="44"/>
      <c r="BU17" s="44"/>
      <c r="BV17" s="144"/>
      <c r="BW17" s="44"/>
      <c r="BX17" s="44"/>
      <c r="BY17" s="25"/>
      <c r="BZ17" s="44"/>
      <c r="CA17" s="44"/>
      <c r="CC17" s="44"/>
      <c r="CD17" s="44"/>
      <c r="CE17" s="25" t="s">
        <v>1467</v>
      </c>
      <c r="CG17" s="25">
        <v>284856</v>
      </c>
      <c r="CH17" s="43">
        <v>4.2999999999999997E-2</v>
      </c>
      <c r="CI17" s="43">
        <v>-5.6000000000000008E-2</v>
      </c>
      <c r="CJ17" s="2">
        <v>1</v>
      </c>
      <c r="CK17" s="43">
        <v>4.8000000000000001E-2</v>
      </c>
      <c r="CL17" s="43">
        <v>-4.8000000000000001E-2</v>
      </c>
      <c r="CM17" s="25"/>
      <c r="CN17" s="44"/>
      <c r="CO17" s="44"/>
      <c r="CR17" s="45"/>
      <c r="CS17" s="25"/>
      <c r="CT17" s="44"/>
      <c r="CU17" s="44"/>
      <c r="CW17" s="44"/>
      <c r="CX17" s="44"/>
      <c r="CY17" s="25" t="s">
        <v>1467</v>
      </c>
      <c r="DA17" s="25">
        <v>811169</v>
      </c>
      <c r="DB17" s="43">
        <f>DA17/$CY$7</f>
        <v>0.12049169382116311</v>
      </c>
      <c r="DC17" s="43">
        <f>DB17-CH17</f>
        <v>7.749169382116311E-2</v>
      </c>
      <c r="DD17" s="2">
        <v>3</v>
      </c>
      <c r="DE17" s="43">
        <f>DD17/$CY$3</f>
        <v>0.14285714285714285</v>
      </c>
      <c r="DF17" s="43">
        <f>DE17-CK17</f>
        <v>9.4857142857142848E-2</v>
      </c>
      <c r="DG17" s="25"/>
      <c r="DH17" s="44"/>
      <c r="DI17" s="44"/>
      <c r="DL17" s="45"/>
      <c r="DM17" s="25"/>
      <c r="DN17" s="44"/>
      <c r="DO17" s="44"/>
      <c r="DQ17" s="44"/>
      <c r="DR17" s="44"/>
      <c r="DS17" s="4"/>
      <c r="DU17" s="25"/>
      <c r="DV17" s="43"/>
      <c r="DW17" s="43"/>
      <c r="DX17" s="2"/>
      <c r="DY17" s="43"/>
      <c r="DZ17" s="43"/>
      <c r="EA17" s="25"/>
      <c r="EC17" s="46"/>
      <c r="EF17" s="45"/>
      <c r="EG17" s="25"/>
      <c r="EH17" s="44"/>
      <c r="EI17" s="44"/>
      <c r="EK17" s="44"/>
      <c r="EL17" s="44"/>
      <c r="EM17" s="4"/>
      <c r="EO17" s="25"/>
      <c r="EP17" s="43"/>
      <c r="EQ17" s="43"/>
      <c r="ER17" s="2"/>
      <c r="ES17" s="43"/>
      <c r="ET17" s="43"/>
      <c r="EU17" s="25"/>
      <c r="EV17" s="44"/>
      <c r="EW17" s="44"/>
      <c r="EZ17" s="45"/>
      <c r="FA17" s="25"/>
      <c r="FB17" s="44"/>
      <c r="FC17" s="44"/>
      <c r="FE17" s="44"/>
      <c r="FF17" s="44"/>
      <c r="FG17" s="4"/>
      <c r="FI17" s="25"/>
      <c r="FJ17" s="43"/>
      <c r="FK17" s="43"/>
      <c r="FL17" s="2"/>
      <c r="FM17" s="43"/>
      <c r="FN17" s="43"/>
      <c r="FO17" s="25"/>
      <c r="FP17" s="44"/>
      <c r="FQ17" s="44"/>
      <c r="FT17" s="45"/>
      <c r="FU17" s="25"/>
      <c r="FV17" s="44"/>
      <c r="FW17" s="44"/>
      <c r="FY17" s="44"/>
      <c r="FZ17" s="44"/>
      <c r="GA17" s="4"/>
      <c r="GC17" s="25"/>
      <c r="GD17" s="43"/>
      <c r="GE17" s="43"/>
      <c r="GF17" s="2"/>
      <c r="GG17" s="43"/>
      <c r="GH17" s="43"/>
      <c r="GI17" s="47"/>
      <c r="GN17" s="45"/>
      <c r="GU17" s="4"/>
      <c r="GW17" s="25"/>
      <c r="GX17" s="43"/>
      <c r="GY17" s="43"/>
      <c r="GZ17" s="2"/>
      <c r="HA17" s="43"/>
      <c r="HB17" s="43"/>
      <c r="HC17" s="47"/>
      <c r="HH17" s="45"/>
      <c r="HO17" s="4"/>
      <c r="HQ17" s="25"/>
      <c r="HR17" s="43"/>
      <c r="HS17" s="43"/>
      <c r="HT17" s="2"/>
      <c r="HU17" s="43"/>
      <c r="HV17" s="43"/>
      <c r="HW17" s="47"/>
      <c r="IB17" s="45"/>
      <c r="II17" s="4"/>
      <c r="IK17" s="25"/>
      <c r="IL17" s="43"/>
      <c r="IM17" s="43"/>
      <c r="IN17" s="2"/>
      <c r="IO17" s="43"/>
      <c r="IP17" s="43"/>
      <c r="IQ17" s="47"/>
      <c r="IV17" s="45"/>
    </row>
    <row r="18" spans="1:262" s="3" customFormat="1" ht="13.5" customHeight="1">
      <c r="A18" s="42" t="s">
        <v>312</v>
      </c>
      <c r="B18" s="2" t="s">
        <v>644</v>
      </c>
      <c r="C18" s="4"/>
      <c r="D18" s="3">
        <v>0</v>
      </c>
      <c r="E18" s="25">
        <v>396198</v>
      </c>
      <c r="F18" s="43">
        <v>6.6000000000000003E-2</v>
      </c>
      <c r="G18" s="44">
        <v>-9.7000000000000003E-3</v>
      </c>
      <c r="H18" s="2">
        <v>1</v>
      </c>
      <c r="I18" s="43">
        <v>0.04</v>
      </c>
      <c r="J18" s="44">
        <v>0.04</v>
      </c>
      <c r="K18" s="44"/>
      <c r="L18" s="44"/>
      <c r="M18" s="44"/>
      <c r="N18" s="44"/>
      <c r="O18" s="44"/>
      <c r="P18" s="44"/>
      <c r="Q18" s="25"/>
      <c r="R18" s="44"/>
      <c r="S18" s="44"/>
      <c r="U18" s="44"/>
      <c r="V18" s="44"/>
      <c r="W18" s="4"/>
      <c r="Y18" s="25">
        <v>0</v>
      </c>
      <c r="Z18" s="43">
        <v>0</v>
      </c>
      <c r="AA18" s="44">
        <v>-6.6000000000000003E-2</v>
      </c>
      <c r="AB18" s="2">
        <v>0</v>
      </c>
      <c r="AC18" s="43">
        <v>0</v>
      </c>
      <c r="AD18" s="44">
        <v>-0.04</v>
      </c>
      <c r="AE18" s="25"/>
      <c r="AF18" s="44"/>
      <c r="AG18" s="44"/>
      <c r="AH18" s="44"/>
      <c r="AI18" s="44"/>
      <c r="AJ18" s="44"/>
      <c r="AK18" s="25"/>
      <c r="AM18" s="44"/>
      <c r="AO18" s="44"/>
      <c r="AP18" s="44"/>
      <c r="AQ18" s="4"/>
      <c r="AS18" s="6"/>
      <c r="AT18" s="43"/>
      <c r="AU18" s="44"/>
      <c r="AV18" s="74"/>
      <c r="AW18" s="43"/>
      <c r="AX18" s="44"/>
      <c r="AY18" s="25"/>
      <c r="AZ18" s="44"/>
      <c r="BA18" s="44"/>
      <c r="BB18" s="44"/>
      <c r="BC18" s="44"/>
      <c r="BD18" s="44"/>
      <c r="BE18" s="25"/>
      <c r="BF18" s="44"/>
      <c r="BG18" s="44"/>
      <c r="BI18" s="44"/>
      <c r="BJ18" s="44"/>
      <c r="BK18" s="4"/>
      <c r="BM18" s="25"/>
      <c r="BN18" s="43"/>
      <c r="BO18" s="44"/>
      <c r="BP18" s="2"/>
      <c r="BQ18" s="43"/>
      <c r="BR18" s="44"/>
      <c r="BS18" s="25"/>
      <c r="BT18" s="44"/>
      <c r="BU18" s="44"/>
      <c r="BV18" s="144"/>
      <c r="BW18" s="44"/>
      <c r="BX18" s="44"/>
      <c r="BY18" s="25"/>
      <c r="BZ18" s="44"/>
      <c r="CA18" s="44"/>
      <c r="CC18" s="44"/>
      <c r="CD18" s="44"/>
      <c r="CE18" s="25"/>
      <c r="CG18" s="25"/>
      <c r="CH18" s="43"/>
      <c r="CI18" s="43"/>
      <c r="CJ18" s="2"/>
      <c r="CK18" s="43"/>
      <c r="CL18" s="43"/>
      <c r="CM18" s="25"/>
      <c r="CN18" s="44"/>
      <c r="CO18" s="44"/>
      <c r="CR18" s="45"/>
      <c r="CS18" s="25"/>
      <c r="CT18" s="44"/>
      <c r="CU18" s="44"/>
      <c r="CW18" s="44"/>
      <c r="CX18" s="44"/>
      <c r="CY18" s="4"/>
      <c r="DA18" s="25"/>
      <c r="DB18" s="43"/>
      <c r="DC18" s="43"/>
      <c r="DD18" s="2"/>
      <c r="DE18" s="43"/>
      <c r="DF18" s="43"/>
      <c r="DG18" s="25"/>
      <c r="DH18" s="44"/>
      <c r="DI18" s="44"/>
      <c r="DL18" s="45"/>
      <c r="DM18" s="25"/>
      <c r="DN18" s="44"/>
      <c r="DO18" s="44"/>
      <c r="DQ18" s="44"/>
      <c r="DR18" s="44"/>
      <c r="DS18" s="4"/>
      <c r="DU18" s="25"/>
      <c r="DV18" s="43"/>
      <c r="DW18" s="43"/>
      <c r="DX18" s="2"/>
      <c r="DY18" s="43"/>
      <c r="DZ18" s="43"/>
      <c r="EA18" s="25"/>
      <c r="EC18" s="46"/>
      <c r="EF18" s="45"/>
      <c r="EG18" s="25"/>
      <c r="EH18" s="44"/>
      <c r="EI18" s="44"/>
      <c r="EK18" s="44"/>
      <c r="EL18" s="44"/>
      <c r="EM18" s="4"/>
      <c r="EO18" s="25"/>
      <c r="EP18" s="43"/>
      <c r="EQ18" s="43"/>
      <c r="ER18" s="2"/>
      <c r="ES18" s="43"/>
      <c r="ET18" s="43"/>
      <c r="EU18" s="25"/>
      <c r="EV18" s="44"/>
      <c r="EW18" s="44"/>
      <c r="EZ18" s="45"/>
      <c r="FA18" s="25"/>
      <c r="FB18" s="44"/>
      <c r="FC18" s="44"/>
      <c r="FE18" s="44"/>
      <c r="FF18" s="44"/>
      <c r="FG18" s="4"/>
      <c r="FI18" s="25"/>
      <c r="FJ18" s="43"/>
      <c r="FK18" s="43"/>
      <c r="FL18" s="2"/>
      <c r="FM18" s="43"/>
      <c r="FN18" s="43"/>
      <c r="FO18" s="25"/>
      <c r="FP18" s="44"/>
      <c r="FQ18" s="44"/>
      <c r="FT18" s="45"/>
      <c r="FU18" s="25"/>
      <c r="FV18" s="44"/>
      <c r="FW18" s="44"/>
      <c r="FY18" s="44"/>
      <c r="FZ18" s="44"/>
      <c r="GA18" s="4"/>
      <c r="GC18" s="25"/>
      <c r="GD18" s="43"/>
      <c r="GE18" s="2"/>
      <c r="GF18" s="2"/>
      <c r="GG18" s="43"/>
      <c r="GH18" s="2"/>
      <c r="GI18" s="47"/>
      <c r="GN18" s="45"/>
      <c r="GU18" s="4"/>
      <c r="GW18" s="25"/>
      <c r="GX18" s="43"/>
      <c r="GY18" s="2"/>
      <c r="GZ18" s="2"/>
      <c r="HA18" s="43"/>
      <c r="HB18" s="2"/>
      <c r="HC18" s="47"/>
      <c r="HH18" s="45"/>
      <c r="HO18" s="4"/>
      <c r="HQ18" s="25"/>
      <c r="HR18" s="43"/>
      <c r="HS18" s="2"/>
      <c r="HT18" s="2"/>
      <c r="HU18" s="43"/>
      <c r="HV18" s="2"/>
      <c r="HW18" s="47"/>
      <c r="IB18" s="45"/>
      <c r="II18" s="4"/>
      <c r="IK18" s="25"/>
      <c r="IL18" s="43"/>
      <c r="IM18" s="2"/>
      <c r="IN18" s="2"/>
      <c r="IO18" s="43"/>
      <c r="IP18" s="2"/>
      <c r="IQ18" s="47"/>
      <c r="IV18" s="45"/>
    </row>
    <row r="19" spans="1:262" s="3" customFormat="1" ht="13.5" customHeight="1">
      <c r="A19" s="42" t="s">
        <v>305</v>
      </c>
      <c r="B19" s="2" t="s">
        <v>645</v>
      </c>
      <c r="C19" s="4"/>
      <c r="E19" s="25">
        <v>262043</v>
      </c>
      <c r="F19" s="43">
        <v>4.4000000000000004E-2</v>
      </c>
      <c r="G19" s="44">
        <v>-9.8999999999999991E-3</v>
      </c>
      <c r="H19" s="2">
        <v>0</v>
      </c>
      <c r="I19" s="43">
        <v>0</v>
      </c>
      <c r="J19" s="44">
        <v>0</v>
      </c>
      <c r="K19" s="44"/>
      <c r="L19" s="44"/>
      <c r="M19" s="44"/>
      <c r="N19" s="44"/>
      <c r="O19" s="44"/>
      <c r="P19" s="44"/>
      <c r="Q19" s="25"/>
      <c r="R19" s="44"/>
      <c r="S19" s="44"/>
      <c r="U19" s="44"/>
      <c r="V19" s="44"/>
      <c r="W19" s="4"/>
      <c r="Y19" s="25">
        <v>0</v>
      </c>
      <c r="Z19" s="43">
        <v>0</v>
      </c>
      <c r="AA19" s="44">
        <v>-4.4000000000000004E-2</v>
      </c>
      <c r="AB19" s="2">
        <v>0</v>
      </c>
      <c r="AC19" s="43">
        <v>0</v>
      </c>
      <c r="AD19" s="44">
        <v>0</v>
      </c>
      <c r="AE19" s="25"/>
      <c r="AF19" s="44"/>
      <c r="AG19" s="44"/>
      <c r="AH19" s="44"/>
      <c r="AI19" s="44"/>
      <c r="AJ19" s="44"/>
      <c r="AK19" s="25"/>
      <c r="AM19" s="44"/>
      <c r="AO19" s="44"/>
      <c r="AP19" s="44"/>
      <c r="AQ19" s="4"/>
      <c r="AS19" s="6"/>
      <c r="AT19" s="43"/>
      <c r="AU19" s="44"/>
      <c r="AV19" s="74"/>
      <c r="AW19" s="43"/>
      <c r="AX19" s="44"/>
      <c r="AY19" s="25"/>
      <c r="AZ19" s="44"/>
      <c r="BA19" s="44"/>
      <c r="BB19" s="44"/>
      <c r="BC19" s="44"/>
      <c r="BD19" s="44"/>
      <c r="BE19" s="25"/>
      <c r="BF19" s="44"/>
      <c r="BG19" s="44"/>
      <c r="BI19" s="44"/>
      <c r="BJ19" s="44"/>
      <c r="BK19" s="4" t="s">
        <v>681</v>
      </c>
      <c r="BM19" s="25">
        <v>402545</v>
      </c>
      <c r="BN19" s="43">
        <v>6.0999999999999999E-2</v>
      </c>
      <c r="BO19" s="44">
        <v>6.0999999999999999E-2</v>
      </c>
      <c r="BP19" s="2">
        <v>1</v>
      </c>
      <c r="BQ19" s="43">
        <v>4.4999999999999998E-2</v>
      </c>
      <c r="BR19" s="44">
        <v>4.4999999999999998E-2</v>
      </c>
      <c r="BS19" s="25"/>
      <c r="BT19" s="44"/>
      <c r="BU19" s="44"/>
      <c r="BV19" s="144"/>
      <c r="BW19" s="44"/>
      <c r="BX19" s="44"/>
      <c r="BY19" s="25"/>
      <c r="BZ19" s="44"/>
      <c r="CA19" s="44"/>
      <c r="CC19" s="44"/>
      <c r="CD19" s="44"/>
      <c r="CE19" s="25" t="s">
        <v>1462</v>
      </c>
      <c r="CG19" s="25">
        <v>1123355</v>
      </c>
      <c r="CH19" s="43">
        <v>0.16800000000000001</v>
      </c>
      <c r="CI19" s="43">
        <v>0.10700000000000001</v>
      </c>
      <c r="CJ19" s="2">
        <v>4</v>
      </c>
      <c r="CK19" s="43">
        <v>0.19</v>
      </c>
      <c r="CL19" s="43">
        <v>0.14299999999999999</v>
      </c>
      <c r="CM19" s="25"/>
      <c r="CN19" s="44"/>
      <c r="CO19" s="44"/>
      <c r="CR19" s="45"/>
      <c r="CS19" s="25"/>
      <c r="CT19" s="44"/>
      <c r="CU19" s="44"/>
      <c r="CW19" s="44"/>
      <c r="CX19" s="44"/>
      <c r="CY19" s="25" t="s">
        <v>1462</v>
      </c>
      <c r="DA19" s="25">
        <v>954048</v>
      </c>
      <c r="DB19" s="43">
        <f>DA19/$CY$7</f>
        <v>0.14171505507075963</v>
      </c>
      <c r="DC19" s="43">
        <f>DB19-CH19</f>
        <v>-2.6284944929240384E-2</v>
      </c>
      <c r="DD19" s="2">
        <v>3</v>
      </c>
      <c r="DE19" s="43">
        <f>DD19/$CY$3</f>
        <v>0.14285714285714285</v>
      </c>
      <c r="DF19" s="43">
        <f>DE19-CK19</f>
        <v>-4.7142857142857153E-2</v>
      </c>
      <c r="DG19" s="25"/>
      <c r="DH19" s="44"/>
      <c r="DI19" s="44"/>
      <c r="DL19" s="45"/>
      <c r="DM19" s="25"/>
      <c r="DN19" s="44"/>
      <c r="DO19" s="44"/>
      <c r="DQ19" s="44"/>
      <c r="DR19" s="44"/>
      <c r="DS19" s="4"/>
      <c r="DU19" s="25"/>
      <c r="DV19" s="43"/>
      <c r="DW19" s="43"/>
      <c r="DX19" s="2"/>
      <c r="DY19" s="43"/>
      <c r="DZ19" s="43"/>
      <c r="EA19" s="25"/>
      <c r="EC19" s="46"/>
      <c r="EF19" s="45"/>
      <c r="EG19" s="25"/>
      <c r="EH19" s="44"/>
      <c r="EI19" s="44"/>
      <c r="EK19" s="44"/>
      <c r="EL19" s="44"/>
      <c r="EM19" s="4"/>
      <c r="EO19" s="25"/>
      <c r="EP19" s="43"/>
      <c r="EQ19" s="43"/>
      <c r="ER19" s="2"/>
      <c r="ES19" s="43"/>
      <c r="ET19" s="43"/>
      <c r="EU19" s="25"/>
      <c r="EV19" s="44"/>
      <c r="EW19" s="44"/>
      <c r="EZ19" s="45"/>
      <c r="FA19" s="25"/>
      <c r="FB19" s="44"/>
      <c r="FC19" s="44"/>
      <c r="FE19" s="44"/>
      <c r="FF19" s="44"/>
      <c r="FG19" s="4"/>
      <c r="FI19" s="25"/>
      <c r="FJ19" s="43"/>
      <c r="FK19" s="43"/>
      <c r="FL19" s="2"/>
      <c r="FM19" s="43"/>
      <c r="FN19" s="43"/>
      <c r="FO19" s="25"/>
      <c r="FP19" s="44"/>
      <c r="FQ19" s="44"/>
      <c r="FT19" s="45"/>
      <c r="FU19" s="25"/>
      <c r="FV19" s="44"/>
      <c r="FW19" s="44"/>
      <c r="FY19" s="44"/>
      <c r="FZ19" s="44"/>
      <c r="GA19" s="4"/>
      <c r="GC19" s="25"/>
      <c r="GD19" s="43"/>
      <c r="GE19" s="2"/>
      <c r="GF19" s="2"/>
      <c r="GG19" s="43"/>
      <c r="GH19" s="2"/>
      <c r="GI19" s="47"/>
      <c r="GN19" s="45"/>
      <c r="GU19" s="4"/>
      <c r="GW19" s="25"/>
      <c r="GX19" s="43"/>
      <c r="GY19" s="2"/>
      <c r="GZ19" s="2"/>
      <c r="HA19" s="43"/>
      <c r="HB19" s="2"/>
      <c r="HC19" s="47"/>
      <c r="HH19" s="45"/>
      <c r="HO19" s="4"/>
      <c r="HQ19" s="25"/>
      <c r="HR19" s="43"/>
      <c r="HS19" s="2"/>
      <c r="HT19" s="2"/>
      <c r="HU19" s="43"/>
      <c r="HV19" s="2"/>
      <c r="HW19" s="47"/>
      <c r="IB19" s="45"/>
      <c r="II19" s="4"/>
      <c r="IK19" s="25"/>
      <c r="IL19" s="43"/>
      <c r="IM19" s="2"/>
      <c r="IN19" s="2"/>
      <c r="IO19" s="43"/>
      <c r="IP19" s="2"/>
      <c r="IQ19" s="47"/>
      <c r="IV19" s="45"/>
    </row>
    <row r="20" spans="1:262" s="3" customFormat="1" ht="13.5" customHeight="1">
      <c r="A20" s="42" t="s">
        <v>751</v>
      </c>
      <c r="B20" s="2" t="s">
        <v>757</v>
      </c>
      <c r="C20" s="4"/>
      <c r="E20" s="25"/>
      <c r="F20" s="43"/>
      <c r="G20" s="44"/>
      <c r="H20" s="2"/>
      <c r="I20" s="43"/>
      <c r="J20" s="44"/>
      <c r="K20" s="44"/>
      <c r="L20" s="44"/>
      <c r="M20" s="44"/>
      <c r="N20" s="44"/>
      <c r="O20" s="44"/>
      <c r="P20" s="44"/>
      <c r="Q20" s="25"/>
      <c r="R20" s="44"/>
      <c r="S20" s="44"/>
      <c r="U20" s="44"/>
      <c r="V20" s="44"/>
      <c r="W20" s="4"/>
      <c r="Y20" s="25">
        <v>471238</v>
      </c>
      <c r="Z20" s="43">
        <v>7.5700000000000003E-2</v>
      </c>
      <c r="AA20" s="44">
        <v>7.5700000000000003E-2</v>
      </c>
      <c r="AB20" s="2">
        <v>2</v>
      </c>
      <c r="AC20" s="43">
        <v>0.08</v>
      </c>
      <c r="AD20" s="44">
        <v>0.08</v>
      </c>
      <c r="AE20" s="25"/>
      <c r="AF20" s="44"/>
      <c r="AG20" s="44"/>
      <c r="AH20" s="44"/>
      <c r="AI20" s="44"/>
      <c r="AJ20" s="44"/>
      <c r="AK20" s="25"/>
      <c r="AM20" s="44"/>
      <c r="AO20" s="44"/>
      <c r="AP20" s="44"/>
      <c r="AQ20" s="4"/>
      <c r="AS20" s="6"/>
      <c r="AT20" s="43"/>
      <c r="AU20" s="44"/>
      <c r="AV20" s="74"/>
      <c r="AW20" s="43"/>
      <c r="AX20" s="44"/>
      <c r="AY20" s="25"/>
      <c r="AZ20" s="44"/>
      <c r="BA20" s="44"/>
      <c r="BB20" s="44"/>
      <c r="BC20" s="44"/>
      <c r="BD20" s="44"/>
      <c r="BE20" s="25"/>
      <c r="BF20" s="44"/>
      <c r="BG20" s="44"/>
      <c r="BI20" s="44"/>
      <c r="BJ20" s="44"/>
      <c r="BK20" s="4"/>
      <c r="BM20" s="25"/>
      <c r="BN20" s="43"/>
      <c r="BO20" s="44"/>
      <c r="BP20" s="2"/>
      <c r="BQ20" s="43"/>
      <c r="BR20" s="44"/>
      <c r="BS20" s="25"/>
      <c r="BT20" s="44"/>
      <c r="BU20" s="44"/>
      <c r="BV20" s="144"/>
      <c r="BW20" s="44"/>
      <c r="BX20" s="44"/>
      <c r="BY20" s="25"/>
      <c r="BZ20" s="44"/>
      <c r="CA20" s="44"/>
      <c r="CC20" s="44"/>
      <c r="CD20" s="44"/>
      <c r="CE20" s="25"/>
      <c r="CG20" s="25"/>
      <c r="CH20" s="43"/>
      <c r="CI20" s="43"/>
      <c r="CJ20" s="2"/>
      <c r="CK20" s="43"/>
      <c r="CL20" s="43"/>
      <c r="CM20" s="25"/>
      <c r="CN20" s="44"/>
      <c r="CO20" s="44"/>
      <c r="CR20" s="45"/>
      <c r="CS20" s="25"/>
      <c r="CT20" s="44"/>
      <c r="CU20" s="44"/>
      <c r="CW20" s="44"/>
      <c r="CX20" s="44"/>
      <c r="CY20" s="4"/>
      <c r="DA20" s="25"/>
      <c r="DB20" s="43"/>
      <c r="DC20" s="43"/>
      <c r="DD20" s="2"/>
      <c r="DE20" s="43"/>
      <c r="DF20" s="43"/>
      <c r="DG20" s="25"/>
      <c r="DH20" s="44"/>
      <c r="DI20" s="44"/>
      <c r="DL20" s="45"/>
      <c r="DM20" s="25"/>
      <c r="DN20" s="44"/>
      <c r="DO20" s="44"/>
      <c r="DQ20" s="44"/>
      <c r="DR20" s="44"/>
      <c r="DS20" s="4"/>
      <c r="DU20" s="25"/>
      <c r="DV20" s="43"/>
      <c r="DW20" s="43"/>
      <c r="DX20" s="2"/>
      <c r="DY20" s="43"/>
      <c r="DZ20" s="43"/>
      <c r="EA20" s="25"/>
      <c r="EC20" s="46"/>
      <c r="EF20" s="45"/>
      <c r="EG20" s="25"/>
      <c r="EH20" s="44"/>
      <c r="EI20" s="44"/>
      <c r="EK20" s="44"/>
      <c r="EL20" s="44"/>
      <c r="EM20" s="4"/>
      <c r="EO20" s="25"/>
      <c r="EP20" s="43"/>
      <c r="EQ20" s="43"/>
      <c r="ER20" s="2"/>
      <c r="ES20" s="43"/>
      <c r="ET20" s="43"/>
      <c r="EU20" s="25"/>
      <c r="EV20" s="44"/>
      <c r="EW20" s="44"/>
      <c r="EZ20" s="45"/>
      <c r="FA20" s="25"/>
      <c r="FB20" s="44"/>
      <c r="FC20" s="44"/>
      <c r="FE20" s="44"/>
      <c r="FF20" s="44"/>
      <c r="FG20" s="4"/>
      <c r="FI20" s="25"/>
      <c r="FJ20" s="43"/>
      <c r="FK20" s="43"/>
      <c r="FL20" s="2"/>
      <c r="FM20" s="43"/>
      <c r="FN20" s="43"/>
      <c r="FO20" s="25"/>
      <c r="FP20" s="44"/>
      <c r="FQ20" s="44"/>
      <c r="FT20" s="45"/>
      <c r="FU20" s="25"/>
      <c r="FV20" s="44"/>
      <c r="FW20" s="44"/>
      <c r="FY20" s="44"/>
      <c r="FZ20" s="44"/>
      <c r="GA20" s="4"/>
      <c r="GC20" s="25"/>
      <c r="GD20" s="43"/>
      <c r="GE20" s="2"/>
      <c r="GF20" s="2"/>
      <c r="GG20" s="43"/>
      <c r="GH20" s="2"/>
      <c r="GI20" s="47"/>
      <c r="GN20" s="45"/>
      <c r="GU20" s="4"/>
      <c r="GW20" s="25"/>
      <c r="GX20" s="43"/>
      <c r="GY20" s="2"/>
      <c r="GZ20" s="2"/>
      <c r="HA20" s="43"/>
      <c r="HB20" s="2"/>
      <c r="HC20" s="47"/>
      <c r="HH20" s="45"/>
      <c r="HO20" s="4"/>
      <c r="HQ20" s="25"/>
      <c r="HR20" s="43"/>
      <c r="HS20" s="2"/>
      <c r="HT20" s="2"/>
      <c r="HU20" s="43"/>
      <c r="HV20" s="2"/>
      <c r="HW20" s="47"/>
      <c r="IB20" s="45"/>
      <c r="II20" s="4"/>
      <c r="IK20" s="25"/>
      <c r="IL20" s="43"/>
      <c r="IM20" s="2"/>
      <c r="IN20" s="2"/>
      <c r="IO20" s="43"/>
      <c r="IP20" s="2"/>
      <c r="IQ20" s="47"/>
      <c r="IV20" s="45"/>
    </row>
    <row r="21" spans="1:262" s="3" customFormat="1" ht="13.5" customHeight="1">
      <c r="A21" s="42" t="s">
        <v>741</v>
      </c>
      <c r="B21" s="2" t="s">
        <v>742</v>
      </c>
      <c r="C21" s="4"/>
      <c r="E21" s="25"/>
      <c r="F21" s="43"/>
      <c r="G21" s="44"/>
      <c r="H21" s="2"/>
      <c r="I21" s="43"/>
      <c r="J21" s="44"/>
      <c r="K21" s="44"/>
      <c r="L21" s="44"/>
      <c r="M21" s="44"/>
      <c r="N21" s="44"/>
      <c r="O21" s="44"/>
      <c r="P21" s="44"/>
      <c r="Q21" s="25"/>
      <c r="R21" s="44"/>
      <c r="S21" s="44"/>
      <c r="U21" s="44"/>
      <c r="V21" s="44"/>
      <c r="W21" s="4"/>
      <c r="Y21" s="25">
        <v>464042</v>
      </c>
      <c r="Z21" s="43">
        <v>7.46E-2</v>
      </c>
      <c r="AA21" s="44">
        <v>7.46E-2</v>
      </c>
      <c r="AB21" s="2">
        <v>2</v>
      </c>
      <c r="AC21" s="43">
        <v>0.08</v>
      </c>
      <c r="AD21" s="44">
        <v>0.08</v>
      </c>
      <c r="AE21" s="25"/>
      <c r="AF21" s="44"/>
      <c r="AG21" s="44"/>
      <c r="AH21" s="44"/>
      <c r="AI21" s="44"/>
      <c r="AJ21" s="44"/>
      <c r="AK21" s="25"/>
      <c r="AM21" s="44"/>
      <c r="AO21" s="44"/>
      <c r="AP21" s="44"/>
      <c r="AQ21" s="4"/>
      <c r="AS21" s="6"/>
      <c r="AT21" s="43"/>
      <c r="AU21" s="44"/>
      <c r="AV21" s="74"/>
      <c r="AW21" s="43"/>
      <c r="AX21" s="44"/>
      <c r="AY21" s="25"/>
      <c r="AZ21" s="44"/>
      <c r="BA21" s="44"/>
      <c r="BB21" s="44"/>
      <c r="BC21" s="44"/>
      <c r="BD21" s="44"/>
      <c r="BE21" s="25"/>
      <c r="BF21" s="44"/>
      <c r="BG21" s="44"/>
      <c r="BI21" s="44"/>
      <c r="BJ21" s="44"/>
      <c r="BK21" s="4"/>
      <c r="BM21" s="25"/>
      <c r="BN21" s="43"/>
      <c r="BO21" s="44"/>
      <c r="BP21" s="2"/>
      <c r="BQ21" s="43"/>
      <c r="BR21" s="44"/>
      <c r="BS21" s="25"/>
      <c r="BT21" s="44"/>
      <c r="BU21" s="44"/>
      <c r="BV21" s="144"/>
      <c r="BW21" s="44"/>
      <c r="BX21" s="44"/>
      <c r="BY21" s="25"/>
      <c r="BZ21" s="44"/>
      <c r="CA21" s="44"/>
      <c r="CC21" s="44"/>
      <c r="CD21" s="44"/>
      <c r="CE21" s="25"/>
      <c r="CG21" s="25"/>
      <c r="CH21" s="43"/>
      <c r="CI21" s="43"/>
      <c r="CJ21" s="2"/>
      <c r="CK21" s="43"/>
      <c r="CL21" s="43"/>
      <c r="CM21" s="25"/>
      <c r="CN21" s="44"/>
      <c r="CO21" s="44"/>
      <c r="CR21" s="45"/>
      <c r="CS21" s="25"/>
      <c r="CT21" s="44"/>
      <c r="CU21" s="44"/>
      <c r="CW21" s="44"/>
      <c r="CX21" s="44"/>
      <c r="CY21" s="4"/>
      <c r="DA21" s="25"/>
      <c r="DB21" s="43"/>
      <c r="DC21" s="43"/>
      <c r="DD21" s="2"/>
      <c r="DE21" s="43"/>
      <c r="DF21" s="43"/>
      <c r="DG21" s="25"/>
      <c r="DH21" s="44"/>
      <c r="DI21" s="44"/>
      <c r="DL21" s="45"/>
      <c r="DM21" s="25"/>
      <c r="DN21" s="44"/>
      <c r="DO21" s="44"/>
      <c r="DQ21" s="44"/>
      <c r="DR21" s="44"/>
      <c r="DS21" s="4"/>
      <c r="DU21" s="25"/>
      <c r="DV21" s="43"/>
      <c r="DW21" s="43"/>
      <c r="DX21" s="2"/>
      <c r="DY21" s="43"/>
      <c r="DZ21" s="43"/>
      <c r="EA21" s="25"/>
      <c r="EC21" s="46"/>
      <c r="EF21" s="45"/>
      <c r="EG21" s="25"/>
      <c r="EH21" s="44"/>
      <c r="EI21" s="44"/>
      <c r="EK21" s="44"/>
      <c r="EL21" s="44"/>
      <c r="EM21" s="4"/>
      <c r="EO21" s="25"/>
      <c r="EP21" s="43"/>
      <c r="EQ21" s="43"/>
      <c r="ER21" s="2"/>
      <c r="ES21" s="43"/>
      <c r="ET21" s="43"/>
      <c r="EU21" s="25"/>
      <c r="EV21" s="44"/>
      <c r="EW21" s="44"/>
      <c r="EZ21" s="45"/>
      <c r="FA21" s="25"/>
      <c r="FB21" s="44"/>
      <c r="FC21" s="44"/>
      <c r="FE21" s="44"/>
      <c r="FF21" s="44"/>
      <c r="FG21" s="4"/>
      <c r="FI21" s="25"/>
      <c r="FJ21" s="43"/>
      <c r="FK21" s="43"/>
      <c r="FL21" s="2"/>
      <c r="FM21" s="43"/>
      <c r="FN21" s="43"/>
      <c r="FO21" s="25"/>
      <c r="FP21" s="44"/>
      <c r="FQ21" s="44"/>
      <c r="FT21" s="45"/>
      <c r="FU21" s="25"/>
      <c r="FV21" s="44"/>
      <c r="FW21" s="44"/>
      <c r="FY21" s="44"/>
      <c r="FZ21" s="44"/>
      <c r="GA21" s="4"/>
      <c r="GC21" s="2"/>
      <c r="GD21" s="43"/>
      <c r="GE21" s="25"/>
      <c r="GF21" s="25"/>
      <c r="GG21" s="43"/>
      <c r="GH21" s="25"/>
      <c r="GI21" s="47"/>
      <c r="GN21" s="45"/>
      <c r="GU21" s="4"/>
      <c r="GW21" s="2"/>
      <c r="GX21" s="43"/>
      <c r="GY21" s="25"/>
      <c r="GZ21" s="25"/>
      <c r="HA21" s="43"/>
      <c r="HB21" s="25"/>
      <c r="HC21" s="47"/>
      <c r="HH21" s="45"/>
      <c r="HO21" s="4"/>
      <c r="HQ21" s="2"/>
      <c r="HR21" s="43"/>
      <c r="HS21" s="25"/>
      <c r="HT21" s="25"/>
      <c r="HU21" s="43"/>
      <c r="HV21" s="25"/>
      <c r="HW21" s="47"/>
      <c r="IB21" s="45"/>
      <c r="II21" s="4"/>
      <c r="IK21" s="2"/>
      <c r="IL21" s="43"/>
      <c r="IM21" s="25"/>
      <c r="IN21" s="25"/>
      <c r="IO21" s="43"/>
      <c r="IP21" s="25"/>
      <c r="IQ21" s="47"/>
      <c r="IV21" s="45"/>
    </row>
    <row r="22" spans="1:262" s="3" customFormat="1" ht="13.5" customHeight="1">
      <c r="A22" s="42" t="s">
        <v>308</v>
      </c>
      <c r="B22" s="2" t="s">
        <v>646</v>
      </c>
      <c r="C22" s="4"/>
      <c r="E22" s="25">
        <v>127504</v>
      </c>
      <c r="F22" s="43">
        <v>2.1000000000000001E-2</v>
      </c>
      <c r="G22" s="44">
        <v>2.1000000000000001E-2</v>
      </c>
      <c r="H22" s="2">
        <v>0</v>
      </c>
      <c r="I22" s="43">
        <v>0</v>
      </c>
      <c r="J22" s="44">
        <v>0</v>
      </c>
      <c r="K22" s="44"/>
      <c r="L22" s="44"/>
      <c r="M22" s="44"/>
      <c r="N22" s="44"/>
      <c r="O22" s="44"/>
      <c r="P22" s="44"/>
      <c r="Q22" s="25"/>
      <c r="R22" s="44"/>
      <c r="S22" s="44"/>
      <c r="U22" s="44"/>
      <c r="V22" s="44"/>
      <c r="W22" s="4"/>
      <c r="Y22" s="25">
        <v>0</v>
      </c>
      <c r="Z22" s="142">
        <v>0</v>
      </c>
      <c r="AA22" s="44">
        <v>-2.1000000000000001E-2</v>
      </c>
      <c r="AB22" s="2">
        <v>0</v>
      </c>
      <c r="AC22" s="43">
        <v>0</v>
      </c>
      <c r="AD22" s="44">
        <v>0</v>
      </c>
      <c r="AE22" s="25"/>
      <c r="AF22" s="44"/>
      <c r="AG22" s="44"/>
      <c r="AH22" s="44"/>
      <c r="AI22" s="44"/>
      <c r="AJ22" s="44"/>
      <c r="AK22" s="25"/>
      <c r="AM22" s="44"/>
      <c r="AO22" s="44"/>
      <c r="AP22" s="44"/>
      <c r="AQ22" s="4"/>
      <c r="AS22" s="6"/>
      <c r="AT22" s="43"/>
      <c r="AU22" s="44"/>
      <c r="AV22" s="74"/>
      <c r="AW22" s="43"/>
      <c r="AX22" s="44"/>
      <c r="AY22" s="25"/>
      <c r="AZ22" s="44"/>
      <c r="BA22" s="44"/>
      <c r="BB22" s="44"/>
      <c r="BC22" s="44"/>
      <c r="BD22" s="44"/>
      <c r="BE22" s="25"/>
      <c r="BF22" s="44"/>
      <c r="BG22" s="44"/>
      <c r="BI22" s="44"/>
      <c r="BJ22" s="44"/>
      <c r="BK22" s="4"/>
      <c r="BM22" s="25"/>
      <c r="BN22" s="43"/>
      <c r="BO22" s="44"/>
      <c r="BP22" s="2"/>
      <c r="BQ22" s="43"/>
      <c r="BR22" s="44"/>
      <c r="BS22" s="25"/>
      <c r="BT22" s="44"/>
      <c r="BU22" s="44"/>
      <c r="BV22" s="144"/>
      <c r="BW22" s="44"/>
      <c r="BX22" s="44"/>
      <c r="BY22" s="25"/>
      <c r="BZ22" s="44"/>
      <c r="CA22" s="44"/>
      <c r="CC22" s="44"/>
      <c r="CD22" s="44"/>
      <c r="CE22" s="25"/>
      <c r="CG22" s="25"/>
      <c r="CH22" s="43"/>
      <c r="CI22" s="43"/>
      <c r="CJ22" s="2"/>
      <c r="CK22" s="43"/>
      <c r="CL22" s="43"/>
      <c r="CM22" s="25"/>
      <c r="CN22" s="44"/>
      <c r="CO22" s="44"/>
      <c r="CR22" s="45"/>
      <c r="CS22" s="25"/>
      <c r="CT22" s="44"/>
      <c r="CU22" s="44"/>
      <c r="CW22" s="44"/>
      <c r="CX22" s="44"/>
      <c r="CY22" s="4"/>
      <c r="DA22" s="25"/>
      <c r="DB22" s="43"/>
      <c r="DC22" s="43"/>
      <c r="DD22" s="2"/>
      <c r="DE22" s="43"/>
      <c r="DF22" s="43"/>
      <c r="DG22" s="25"/>
      <c r="DH22" s="44"/>
      <c r="DI22" s="44"/>
      <c r="DL22" s="45"/>
      <c r="DM22" s="25"/>
      <c r="DN22" s="44"/>
      <c r="DO22" s="44"/>
      <c r="DQ22" s="44"/>
      <c r="DR22" s="44"/>
      <c r="DS22" s="4"/>
      <c r="DU22" s="25"/>
      <c r="DV22" s="43"/>
      <c r="DW22" s="43"/>
      <c r="DX22" s="2"/>
      <c r="DY22" s="43"/>
      <c r="DZ22" s="43"/>
      <c r="EA22" s="25"/>
      <c r="EC22" s="46"/>
      <c r="EF22" s="45"/>
      <c r="EG22" s="25"/>
      <c r="EH22" s="44"/>
      <c r="EI22" s="44"/>
      <c r="EK22" s="44"/>
      <c r="EL22" s="44"/>
      <c r="EM22" s="4"/>
      <c r="EO22" s="25"/>
      <c r="EP22" s="43"/>
      <c r="EQ22" s="43"/>
      <c r="ER22" s="2"/>
      <c r="ES22" s="43"/>
      <c r="ET22" s="43"/>
      <c r="EU22" s="25"/>
      <c r="EV22" s="44"/>
      <c r="EW22" s="44"/>
      <c r="EZ22" s="45"/>
      <c r="FA22" s="25"/>
      <c r="FB22" s="44"/>
      <c r="FC22" s="44"/>
      <c r="FE22" s="44"/>
      <c r="FF22" s="44"/>
      <c r="FG22" s="4"/>
      <c r="FI22" s="25"/>
      <c r="FJ22" s="43"/>
      <c r="FK22" s="43"/>
      <c r="FL22" s="2"/>
      <c r="FM22" s="43"/>
      <c r="FN22" s="43"/>
      <c r="FO22" s="25"/>
      <c r="FP22" s="44"/>
      <c r="FQ22" s="44"/>
      <c r="FT22" s="45"/>
      <c r="FU22" s="25"/>
      <c r="FV22" s="44"/>
      <c r="FW22" s="44"/>
      <c r="FY22" s="44"/>
      <c r="FZ22" s="44"/>
      <c r="GA22" s="4"/>
      <c r="GC22" s="2"/>
      <c r="GD22" s="43"/>
      <c r="GE22" s="2"/>
      <c r="GF22" s="2"/>
      <c r="GG22" s="43"/>
      <c r="GH22" s="2"/>
      <c r="GI22" s="47"/>
      <c r="GN22" s="45"/>
      <c r="GU22" s="4"/>
      <c r="GW22" s="2"/>
      <c r="GX22" s="43"/>
      <c r="GY22" s="2"/>
      <c r="GZ22" s="2"/>
      <c r="HA22" s="43"/>
      <c r="HB22" s="2"/>
      <c r="HC22" s="47"/>
      <c r="HH22" s="45"/>
      <c r="HO22" s="4"/>
      <c r="HQ22" s="2"/>
      <c r="HR22" s="43"/>
      <c r="HS22" s="2"/>
      <c r="HT22" s="2"/>
      <c r="HU22" s="43"/>
      <c r="HV22" s="2"/>
      <c r="HW22" s="47"/>
      <c r="IB22" s="45"/>
      <c r="II22" s="4"/>
      <c r="IK22" s="2"/>
      <c r="IL22" s="43"/>
      <c r="IM22" s="2"/>
      <c r="IN22" s="2"/>
      <c r="IO22" s="43"/>
      <c r="IP22" s="2"/>
      <c r="IQ22" s="47"/>
      <c r="IV22" s="45"/>
    </row>
    <row r="23" spans="1:262" s="3" customFormat="1" ht="13.5" customHeight="1">
      <c r="A23" s="42" t="s">
        <v>309</v>
      </c>
      <c r="B23" s="2" t="s">
        <v>647</v>
      </c>
      <c r="C23" s="4"/>
      <c r="E23" s="25">
        <v>41816</v>
      </c>
      <c r="F23" s="43">
        <v>6.9999999999999993E-3</v>
      </c>
      <c r="G23" s="44">
        <v>3.4999999999999992E-3</v>
      </c>
      <c r="H23" s="2">
        <v>0</v>
      </c>
      <c r="I23" s="43">
        <v>0</v>
      </c>
      <c r="J23" s="44">
        <v>0</v>
      </c>
      <c r="K23" s="44"/>
      <c r="L23" s="44"/>
      <c r="M23" s="44"/>
      <c r="N23" s="44"/>
      <c r="O23" s="44"/>
      <c r="P23" s="44"/>
      <c r="Q23" s="25"/>
      <c r="R23" s="44"/>
      <c r="S23" s="44"/>
      <c r="U23" s="44"/>
      <c r="V23" s="44"/>
      <c r="W23" s="4"/>
      <c r="Y23" s="25">
        <v>21966</v>
      </c>
      <c r="Z23" s="43">
        <v>3.5000000000000001E-3</v>
      </c>
      <c r="AA23" s="44">
        <v>-3.4999999999999992E-3</v>
      </c>
      <c r="AB23" s="2">
        <v>0</v>
      </c>
      <c r="AC23" s="43">
        <v>0</v>
      </c>
      <c r="AD23" s="44">
        <v>0</v>
      </c>
      <c r="AE23" s="25"/>
      <c r="AF23" s="44"/>
      <c r="AG23" s="44"/>
      <c r="AH23" s="44"/>
      <c r="AI23" s="44"/>
      <c r="AJ23" s="44"/>
      <c r="AK23" s="25"/>
      <c r="AM23" s="44"/>
      <c r="AO23" s="44"/>
      <c r="AP23" s="44"/>
      <c r="AQ23" s="4"/>
      <c r="AS23" s="6">
        <v>24807</v>
      </c>
      <c r="AT23" s="43">
        <f>AS23/AQ7</f>
        <v>3.8223473653507378E-3</v>
      </c>
      <c r="AU23" s="44">
        <f>AT23-Z23</f>
        <v>3.2234736535073768E-4</v>
      </c>
      <c r="AV23" s="74">
        <v>0</v>
      </c>
      <c r="AW23" s="43">
        <v>0</v>
      </c>
      <c r="AX23" s="44">
        <v>0</v>
      </c>
      <c r="AY23" s="25"/>
      <c r="AZ23" s="44"/>
      <c r="BA23" s="44"/>
      <c r="BB23" s="44"/>
      <c r="BC23" s="44"/>
      <c r="BD23" s="44"/>
      <c r="BE23" s="25"/>
      <c r="BF23" s="44"/>
      <c r="BG23" s="44"/>
      <c r="BI23" s="44"/>
      <c r="BJ23" s="44"/>
      <c r="BK23" s="4" t="s">
        <v>1498</v>
      </c>
      <c r="BM23" s="25">
        <v>40057</v>
      </c>
      <c r="BN23" s="43">
        <v>6.0952840636403832E-3</v>
      </c>
      <c r="BO23" s="44">
        <f>BN23-AT23</f>
        <v>2.2729366982896454E-3</v>
      </c>
      <c r="BP23" s="2">
        <v>0</v>
      </c>
      <c r="BQ23" s="43">
        <v>0</v>
      </c>
      <c r="BR23" s="44">
        <v>0</v>
      </c>
      <c r="BS23" s="25"/>
      <c r="BT23" s="44"/>
      <c r="BU23" s="44"/>
      <c r="BV23" s="144"/>
      <c r="BW23" s="44"/>
      <c r="BX23" s="44"/>
      <c r="BY23" s="25"/>
      <c r="BZ23" s="44"/>
      <c r="CA23" s="44"/>
      <c r="CC23" s="44"/>
      <c r="CD23" s="44"/>
      <c r="CE23" s="25"/>
      <c r="CG23" s="25"/>
      <c r="CH23" s="43"/>
      <c r="CI23" s="43"/>
      <c r="CJ23" s="2"/>
      <c r="CK23" s="43"/>
      <c r="CL23" s="43"/>
      <c r="CM23" s="25"/>
      <c r="CN23" s="44"/>
      <c r="CO23" s="44"/>
      <c r="CR23" s="45"/>
      <c r="CS23" s="25"/>
      <c r="CT23" s="44"/>
      <c r="CU23" s="44"/>
      <c r="CW23" s="44"/>
      <c r="CX23" s="44"/>
      <c r="CY23" s="4"/>
      <c r="DA23" s="25"/>
      <c r="DB23" s="43"/>
      <c r="DC23" s="43"/>
      <c r="DD23" s="2"/>
      <c r="DE23" s="43"/>
      <c r="DF23" s="43"/>
      <c r="DG23" s="25"/>
      <c r="DH23" s="44"/>
      <c r="DI23" s="44"/>
      <c r="DL23" s="45"/>
      <c r="DM23" s="25"/>
      <c r="DN23" s="44"/>
      <c r="DO23" s="44"/>
      <c r="DQ23" s="44"/>
      <c r="DR23" s="44"/>
      <c r="DS23" s="4"/>
      <c r="DU23" s="25"/>
      <c r="DV23" s="43"/>
      <c r="DW23" s="43"/>
      <c r="DX23" s="2"/>
      <c r="DY23" s="43"/>
      <c r="DZ23" s="43"/>
      <c r="EA23" s="25"/>
      <c r="EC23" s="46"/>
      <c r="EF23" s="45"/>
      <c r="EG23" s="25"/>
      <c r="EH23" s="44"/>
      <c r="EI23" s="44"/>
      <c r="EK23" s="44"/>
      <c r="EL23" s="44"/>
      <c r="EM23" s="4"/>
      <c r="EO23" s="25"/>
      <c r="EP23" s="43"/>
      <c r="EQ23" s="43"/>
      <c r="ER23" s="2"/>
      <c r="ES23" s="43"/>
      <c r="ET23" s="43"/>
      <c r="EU23" s="25"/>
      <c r="EV23" s="44"/>
      <c r="EW23" s="44"/>
      <c r="EZ23" s="45"/>
      <c r="FA23" s="25"/>
      <c r="FB23" s="44"/>
      <c r="FC23" s="44"/>
      <c r="FE23" s="44"/>
      <c r="FF23" s="44"/>
      <c r="FG23" s="4"/>
      <c r="FI23" s="25"/>
      <c r="FJ23" s="43"/>
      <c r="FK23" s="43"/>
      <c r="FL23" s="2"/>
      <c r="FM23" s="43"/>
      <c r="FN23" s="43"/>
      <c r="FO23" s="25"/>
      <c r="FP23" s="44"/>
      <c r="FQ23" s="44"/>
      <c r="FT23" s="45"/>
      <c r="FU23" s="25"/>
      <c r="FV23" s="44"/>
      <c r="FW23" s="44"/>
      <c r="FY23" s="44"/>
      <c r="FZ23" s="44"/>
      <c r="GA23" s="4"/>
      <c r="GC23" s="2"/>
      <c r="GD23" s="43"/>
      <c r="GE23" s="2"/>
      <c r="GF23" s="2"/>
      <c r="GG23" s="43"/>
      <c r="GH23" s="2"/>
      <c r="GI23" s="47"/>
      <c r="GN23" s="45"/>
      <c r="GU23" s="4"/>
      <c r="GW23" s="2"/>
      <c r="GX23" s="43"/>
      <c r="GY23" s="2"/>
      <c r="GZ23" s="2"/>
      <c r="HA23" s="43"/>
      <c r="HB23" s="2"/>
      <c r="HC23" s="47"/>
      <c r="HH23" s="45"/>
      <c r="HO23" s="4"/>
      <c r="HQ23" s="2"/>
      <c r="HR23" s="43"/>
      <c r="HS23" s="2"/>
      <c r="HT23" s="2"/>
      <c r="HU23" s="43"/>
      <c r="HV23" s="2"/>
      <c r="HW23" s="47"/>
      <c r="IB23" s="45"/>
      <c r="II23" s="4"/>
      <c r="IK23" s="2"/>
      <c r="IL23" s="43"/>
      <c r="IM23" s="2"/>
      <c r="IN23" s="2"/>
      <c r="IO23" s="43"/>
      <c r="IP23" s="2"/>
      <c r="IQ23" s="47"/>
      <c r="IV23" s="45"/>
    </row>
    <row r="24" spans="1:262" s="3" customFormat="1" ht="13.5" customHeight="1">
      <c r="A24" s="42" t="s">
        <v>295</v>
      </c>
      <c r="B24" s="2" t="s">
        <v>648</v>
      </c>
      <c r="C24" s="4"/>
      <c r="E24" s="25">
        <v>24132</v>
      </c>
      <c r="F24" s="43">
        <v>4.0000000000000001E-3</v>
      </c>
      <c r="G24" s="44">
        <v>4.0000000000000001E-3</v>
      </c>
      <c r="H24" s="2">
        <v>0</v>
      </c>
      <c r="I24" s="43">
        <v>0</v>
      </c>
      <c r="J24" s="44">
        <v>0</v>
      </c>
      <c r="K24" s="44"/>
      <c r="L24" s="44"/>
      <c r="M24" s="44"/>
      <c r="N24" s="44"/>
      <c r="O24" s="44"/>
      <c r="P24" s="44"/>
      <c r="Q24" s="25"/>
      <c r="R24" s="44"/>
      <c r="S24" s="44"/>
      <c r="U24" s="44"/>
      <c r="V24" s="44"/>
      <c r="W24" s="4"/>
      <c r="Y24" s="25">
        <v>0</v>
      </c>
      <c r="Z24" s="43">
        <v>0</v>
      </c>
      <c r="AA24" s="44">
        <v>-4.0000000000000001E-3</v>
      </c>
      <c r="AB24" s="2">
        <v>0</v>
      </c>
      <c r="AC24" s="43">
        <v>0</v>
      </c>
      <c r="AD24" s="44">
        <v>0</v>
      </c>
      <c r="AE24" s="25"/>
      <c r="AF24" s="44"/>
      <c r="AG24" s="44"/>
      <c r="AH24" s="44"/>
      <c r="AI24" s="44"/>
      <c r="AJ24" s="44"/>
      <c r="AK24" s="25"/>
      <c r="AM24" s="44"/>
      <c r="AO24" s="44"/>
      <c r="AP24" s="44"/>
      <c r="AQ24" s="4"/>
      <c r="AS24" s="6"/>
      <c r="AT24" s="43"/>
      <c r="AU24" s="44"/>
      <c r="AV24" s="74"/>
      <c r="AW24" s="43"/>
      <c r="AX24" s="44"/>
      <c r="AY24" s="25"/>
      <c r="AZ24" s="44"/>
      <c r="BA24" s="44"/>
      <c r="BB24" s="44"/>
      <c r="BC24" s="44"/>
      <c r="BD24" s="44"/>
      <c r="BE24" s="25"/>
      <c r="BF24" s="44"/>
      <c r="BG24" s="44"/>
      <c r="BI24" s="44"/>
      <c r="BJ24" s="44"/>
      <c r="BK24" s="4"/>
      <c r="BM24" s="25"/>
      <c r="BN24" s="43"/>
      <c r="BO24" s="44"/>
      <c r="BP24" s="2"/>
      <c r="BQ24" s="43"/>
      <c r="BR24" s="44"/>
      <c r="BS24" s="25"/>
      <c r="BT24" s="44"/>
      <c r="BU24" s="44"/>
      <c r="BV24" s="144"/>
      <c r="BW24" s="44"/>
      <c r="BX24" s="44"/>
      <c r="BY24" s="25"/>
      <c r="BZ24" s="44"/>
      <c r="CA24" s="44"/>
      <c r="CC24" s="44"/>
      <c r="CD24" s="44"/>
      <c r="CE24" s="25"/>
      <c r="CG24" s="25"/>
      <c r="CH24" s="43"/>
      <c r="CI24" s="43"/>
      <c r="CJ24" s="2"/>
      <c r="CK24" s="43"/>
      <c r="CL24" s="43"/>
      <c r="CM24" s="25"/>
      <c r="CN24" s="44"/>
      <c r="CO24" s="44"/>
      <c r="CR24" s="45"/>
      <c r="CS24" s="25"/>
      <c r="CT24" s="44"/>
      <c r="CU24" s="44"/>
      <c r="CW24" s="44"/>
      <c r="CX24" s="44"/>
      <c r="CY24" s="4"/>
      <c r="DA24" s="25"/>
      <c r="DB24" s="43"/>
      <c r="DC24" s="43"/>
      <c r="DD24" s="2"/>
      <c r="DE24" s="43"/>
      <c r="DF24" s="43"/>
      <c r="DG24" s="25"/>
      <c r="DH24" s="44"/>
      <c r="DI24" s="44"/>
      <c r="DL24" s="45"/>
      <c r="DM24" s="25"/>
      <c r="DN24" s="44"/>
      <c r="DO24" s="44"/>
      <c r="DQ24" s="44"/>
      <c r="DR24" s="44"/>
      <c r="DS24" s="4"/>
      <c r="DU24" s="25"/>
      <c r="DV24" s="43"/>
      <c r="DW24" s="43"/>
      <c r="DX24" s="2"/>
      <c r="DY24" s="43"/>
      <c r="DZ24" s="43"/>
      <c r="EA24" s="25"/>
      <c r="EC24" s="46"/>
      <c r="EF24" s="45"/>
      <c r="EG24" s="25"/>
      <c r="EH24" s="44"/>
      <c r="EI24" s="44"/>
      <c r="EK24" s="44"/>
      <c r="EL24" s="44"/>
      <c r="EM24" s="4"/>
      <c r="EO24" s="25"/>
      <c r="EP24" s="43"/>
      <c r="EQ24" s="43"/>
      <c r="ER24" s="2"/>
      <c r="ES24" s="43"/>
      <c r="ET24" s="43"/>
      <c r="EU24" s="25"/>
      <c r="EV24" s="44"/>
      <c r="EW24" s="44"/>
      <c r="EZ24" s="45"/>
      <c r="FA24" s="25"/>
      <c r="FB24" s="44"/>
      <c r="FC24" s="44"/>
      <c r="FE24" s="44"/>
      <c r="FF24" s="44"/>
      <c r="FG24" s="4"/>
      <c r="FI24" s="25"/>
      <c r="FJ24" s="43"/>
      <c r="FK24" s="43"/>
      <c r="FL24" s="2"/>
      <c r="FM24" s="43"/>
      <c r="FN24" s="43"/>
      <c r="FO24" s="25"/>
      <c r="FP24" s="44"/>
      <c r="FQ24" s="44"/>
      <c r="FT24" s="45"/>
      <c r="FU24" s="25"/>
      <c r="FV24" s="44"/>
      <c r="FW24" s="44"/>
      <c r="FY24" s="44"/>
      <c r="FZ24" s="44"/>
      <c r="GA24" s="4"/>
      <c r="GC24" s="2"/>
      <c r="GD24" s="43"/>
      <c r="GE24" s="2"/>
      <c r="GF24" s="2"/>
      <c r="GG24" s="43"/>
      <c r="GH24" s="2"/>
      <c r="GI24" s="47"/>
      <c r="GN24" s="45"/>
      <c r="GU24" s="4"/>
      <c r="GW24" s="2"/>
      <c r="GX24" s="43"/>
      <c r="GY24" s="2"/>
      <c r="GZ24" s="2"/>
      <c r="HA24" s="43"/>
      <c r="HB24" s="2"/>
      <c r="HC24" s="47"/>
      <c r="HH24" s="45"/>
      <c r="HO24" s="4"/>
      <c r="HQ24" s="2"/>
      <c r="HR24" s="43"/>
      <c r="HS24" s="2"/>
      <c r="HT24" s="2"/>
      <c r="HU24" s="43"/>
      <c r="HV24" s="2"/>
      <c r="HW24" s="47"/>
      <c r="IB24" s="45"/>
      <c r="II24" s="4"/>
      <c r="IK24" s="2"/>
      <c r="IL24" s="43"/>
      <c r="IM24" s="2"/>
      <c r="IN24" s="2"/>
      <c r="IO24" s="43"/>
      <c r="IP24" s="2"/>
      <c r="IQ24" s="47"/>
      <c r="IV24" s="45"/>
    </row>
    <row r="25" spans="1:262" s="3" customFormat="1" ht="13.5" customHeight="1">
      <c r="A25" s="42" t="s">
        <v>316</v>
      </c>
      <c r="B25" s="2" t="s">
        <v>649</v>
      </c>
      <c r="C25" s="4"/>
      <c r="E25" s="25">
        <v>19930</v>
      </c>
      <c r="F25" s="43">
        <v>3.0000000000000001E-3</v>
      </c>
      <c r="G25" s="44">
        <v>3.0000000000000001E-3</v>
      </c>
      <c r="H25" s="2">
        <v>0</v>
      </c>
      <c r="I25" s="43">
        <v>0</v>
      </c>
      <c r="J25" s="44">
        <v>0</v>
      </c>
      <c r="K25" s="44"/>
      <c r="L25" s="44"/>
      <c r="M25" s="44"/>
      <c r="N25" s="44"/>
      <c r="O25" s="44"/>
      <c r="P25" s="44"/>
      <c r="Q25" s="25"/>
      <c r="R25" s="44"/>
      <c r="S25" s="44"/>
      <c r="U25" s="44"/>
      <c r="V25" s="44"/>
      <c r="W25" s="4"/>
      <c r="Y25" s="25">
        <v>0</v>
      </c>
      <c r="Z25" s="142">
        <v>0</v>
      </c>
      <c r="AA25" s="44">
        <v>-3.0000000000000001E-3</v>
      </c>
      <c r="AB25" s="2">
        <v>0</v>
      </c>
      <c r="AC25" s="43">
        <v>0</v>
      </c>
      <c r="AD25" s="44">
        <v>0</v>
      </c>
      <c r="AE25" s="25"/>
      <c r="AF25" s="44"/>
      <c r="AG25" s="44"/>
      <c r="AH25" s="44"/>
      <c r="AI25" s="44"/>
      <c r="AJ25" s="44"/>
      <c r="AK25" s="25"/>
      <c r="AM25" s="44"/>
      <c r="AO25" s="44"/>
      <c r="AP25" s="44"/>
      <c r="AQ25" s="4"/>
      <c r="AS25" s="6"/>
      <c r="AT25" s="43"/>
      <c r="AU25" s="44"/>
      <c r="AV25" s="74"/>
      <c r="AW25" s="43"/>
      <c r="AX25" s="44"/>
      <c r="AY25" s="25"/>
      <c r="AZ25" s="44"/>
      <c r="BA25" s="44"/>
      <c r="BB25" s="44"/>
      <c r="BC25" s="44"/>
      <c r="BD25" s="44"/>
      <c r="BE25" s="25"/>
      <c r="BF25" s="44"/>
      <c r="BG25" s="44"/>
      <c r="BI25" s="44"/>
      <c r="BJ25" s="44"/>
      <c r="BK25" s="4"/>
      <c r="BM25" s="25"/>
      <c r="BN25" s="43"/>
      <c r="BO25" s="44"/>
      <c r="BP25" s="2"/>
      <c r="BQ25" s="43"/>
      <c r="BR25" s="44"/>
      <c r="BS25" s="25"/>
      <c r="BT25" s="44"/>
      <c r="BU25" s="44"/>
      <c r="BV25" s="144"/>
      <c r="BW25" s="44"/>
      <c r="BX25" s="44"/>
      <c r="BY25" s="25"/>
      <c r="BZ25" s="44"/>
      <c r="CA25" s="44"/>
      <c r="CC25" s="44"/>
      <c r="CD25" s="44"/>
      <c r="CE25" s="25"/>
      <c r="CG25" s="25"/>
      <c r="CH25" s="43"/>
      <c r="CI25" s="43"/>
      <c r="CJ25" s="2"/>
      <c r="CK25" s="43"/>
      <c r="CL25" s="43"/>
      <c r="CM25" s="25"/>
      <c r="CN25" s="44"/>
      <c r="CO25" s="44"/>
      <c r="CR25" s="45"/>
      <c r="CS25" s="25"/>
      <c r="CT25" s="44"/>
      <c r="CU25" s="44"/>
      <c r="CW25" s="44"/>
      <c r="CX25" s="44"/>
      <c r="CY25" s="4"/>
      <c r="DA25" s="25"/>
      <c r="DB25" s="43"/>
      <c r="DC25" s="43"/>
      <c r="DD25" s="2"/>
      <c r="DE25" s="43"/>
      <c r="DF25" s="43"/>
      <c r="DG25" s="25"/>
      <c r="DH25" s="44"/>
      <c r="DI25" s="44"/>
      <c r="DL25" s="45"/>
      <c r="DM25" s="25"/>
      <c r="DN25" s="44"/>
      <c r="DO25" s="44"/>
      <c r="DQ25" s="44"/>
      <c r="DR25" s="44"/>
      <c r="DS25" s="4"/>
      <c r="DU25" s="25"/>
      <c r="DV25" s="43"/>
      <c r="DW25" s="43"/>
      <c r="DX25" s="2"/>
      <c r="DY25" s="43"/>
      <c r="DZ25" s="43"/>
      <c r="EA25" s="25"/>
      <c r="EC25" s="46"/>
      <c r="EF25" s="45"/>
      <c r="EG25" s="25"/>
      <c r="EH25" s="44"/>
      <c r="EI25" s="44"/>
      <c r="EK25" s="44"/>
      <c r="EL25" s="44"/>
      <c r="EM25" s="4"/>
      <c r="EO25" s="25"/>
      <c r="EP25" s="43"/>
      <c r="EQ25" s="43"/>
      <c r="ER25" s="2"/>
      <c r="ES25" s="43"/>
      <c r="ET25" s="43"/>
      <c r="EU25" s="25"/>
      <c r="EV25" s="44"/>
      <c r="EW25" s="44"/>
      <c r="EZ25" s="45"/>
      <c r="FA25" s="25"/>
      <c r="FB25" s="44"/>
      <c r="FC25" s="44"/>
      <c r="FE25" s="44"/>
      <c r="FF25" s="44"/>
      <c r="FG25" s="4"/>
      <c r="FI25" s="25"/>
      <c r="FJ25" s="43"/>
      <c r="FK25" s="43"/>
      <c r="FL25" s="2"/>
      <c r="FM25" s="43"/>
      <c r="FN25" s="43"/>
      <c r="FO25" s="25"/>
      <c r="FP25" s="44"/>
      <c r="FQ25" s="44"/>
      <c r="FT25" s="45"/>
      <c r="FU25" s="25"/>
      <c r="FV25" s="44"/>
      <c r="FW25" s="44"/>
      <c r="FY25" s="44"/>
      <c r="FZ25" s="44"/>
      <c r="GA25" s="4"/>
      <c r="GC25" s="2"/>
      <c r="GD25" s="43"/>
      <c r="GE25" s="2"/>
      <c r="GF25" s="2"/>
      <c r="GG25" s="43"/>
      <c r="GH25" s="2"/>
      <c r="GI25" s="47"/>
      <c r="GN25" s="45"/>
      <c r="GU25" s="4"/>
      <c r="GW25" s="2"/>
      <c r="GX25" s="43"/>
      <c r="GY25" s="2"/>
      <c r="GZ25" s="2"/>
      <c r="HA25" s="43"/>
      <c r="HB25" s="2"/>
      <c r="HC25" s="47"/>
      <c r="HH25" s="45"/>
      <c r="HO25" s="4"/>
      <c r="HQ25" s="2"/>
      <c r="HR25" s="43"/>
      <c r="HS25" s="2"/>
      <c r="HT25" s="2"/>
      <c r="HU25" s="43"/>
      <c r="HV25" s="2"/>
      <c r="HW25" s="47"/>
      <c r="IB25" s="45"/>
      <c r="II25" s="4"/>
      <c r="IK25" s="2"/>
      <c r="IL25" s="43"/>
      <c r="IM25" s="2"/>
      <c r="IN25" s="2"/>
      <c r="IO25" s="43"/>
      <c r="IP25" s="2"/>
      <c r="IQ25" s="47"/>
      <c r="IV25" s="45"/>
    </row>
    <row r="26" spans="1:262" s="3" customFormat="1" ht="13.5" customHeight="1">
      <c r="A26" s="42" t="s">
        <v>319</v>
      </c>
      <c r="B26" s="2" t="s">
        <v>650</v>
      </c>
      <c r="C26" s="4"/>
      <c r="E26" s="25">
        <v>15549</v>
      </c>
      <c r="F26" s="43">
        <v>3.0000000000000001E-3</v>
      </c>
      <c r="G26" s="44">
        <v>3.0000000000000001E-3</v>
      </c>
      <c r="H26" s="2">
        <v>0</v>
      </c>
      <c r="I26" s="43">
        <v>0</v>
      </c>
      <c r="J26" s="44">
        <v>0</v>
      </c>
      <c r="K26" s="44"/>
      <c r="L26" s="44"/>
      <c r="M26" s="44"/>
      <c r="N26" s="44"/>
      <c r="O26" s="44"/>
      <c r="P26" s="44"/>
      <c r="Q26" s="25"/>
      <c r="R26" s="44"/>
      <c r="S26" s="44"/>
      <c r="U26" s="44"/>
      <c r="V26" s="44"/>
      <c r="W26" s="4"/>
      <c r="Y26" s="25">
        <v>0</v>
      </c>
      <c r="Z26" s="142">
        <v>0</v>
      </c>
      <c r="AA26" s="44">
        <v>-3.0000000000000001E-3</v>
      </c>
      <c r="AB26" s="2">
        <v>0</v>
      </c>
      <c r="AC26" s="43">
        <v>0</v>
      </c>
      <c r="AD26" s="44">
        <v>0</v>
      </c>
      <c r="AE26" s="25"/>
      <c r="AF26" s="44"/>
      <c r="AG26" s="44"/>
      <c r="AH26" s="44"/>
      <c r="AI26" s="44"/>
      <c r="AJ26" s="44"/>
      <c r="AK26" s="25"/>
      <c r="AM26" s="44"/>
      <c r="AO26" s="44"/>
      <c r="AP26" s="44"/>
      <c r="AQ26" s="4"/>
      <c r="AS26" s="6"/>
      <c r="AT26" s="43"/>
      <c r="AU26" s="44"/>
      <c r="AV26" s="74"/>
      <c r="AW26" s="43"/>
      <c r="AX26" s="44"/>
      <c r="AY26" s="25"/>
      <c r="AZ26" s="44"/>
      <c r="BA26" s="44"/>
      <c r="BB26" s="44"/>
      <c r="BC26" s="44"/>
      <c r="BD26" s="44"/>
      <c r="BE26" s="25"/>
      <c r="BF26" s="44"/>
      <c r="BG26" s="44"/>
      <c r="BI26" s="44"/>
      <c r="BJ26" s="44"/>
      <c r="BK26" s="4"/>
      <c r="BM26" s="25"/>
      <c r="BN26" s="43"/>
      <c r="BO26" s="44"/>
      <c r="BP26" s="2"/>
      <c r="BQ26" s="43"/>
      <c r="BR26" s="44"/>
      <c r="BS26" s="25"/>
      <c r="BT26" s="44"/>
      <c r="BU26" s="44"/>
      <c r="BV26" s="44"/>
      <c r="BW26" s="44"/>
      <c r="BX26" s="44"/>
      <c r="BY26" s="25"/>
      <c r="BZ26" s="44"/>
      <c r="CA26" s="44"/>
      <c r="CC26" s="44"/>
      <c r="CD26" s="44"/>
      <c r="CE26" s="25"/>
      <c r="CG26" s="25"/>
      <c r="CH26" s="43"/>
      <c r="CI26" s="43"/>
      <c r="CJ26" s="2"/>
      <c r="CK26" s="43"/>
      <c r="CL26" s="43"/>
      <c r="CM26" s="25"/>
      <c r="CN26" s="44"/>
      <c r="CO26" s="44"/>
      <c r="CR26" s="45"/>
      <c r="CS26" s="25"/>
      <c r="CT26" s="44"/>
      <c r="CU26" s="44"/>
      <c r="CW26" s="44"/>
      <c r="CX26" s="44"/>
      <c r="CY26" s="4"/>
      <c r="DA26" s="25"/>
      <c r="DB26" s="43"/>
      <c r="DC26" s="43"/>
      <c r="DD26" s="2"/>
      <c r="DE26" s="43"/>
      <c r="DF26" s="43"/>
      <c r="DG26" s="25"/>
      <c r="DH26" s="44"/>
      <c r="DI26" s="44"/>
      <c r="DL26" s="45"/>
      <c r="DM26" s="25"/>
      <c r="DN26" s="44"/>
      <c r="DO26" s="44"/>
      <c r="DQ26" s="44"/>
      <c r="DR26" s="44"/>
      <c r="DS26" s="4"/>
      <c r="DU26" s="25"/>
      <c r="DV26" s="43"/>
      <c r="DW26" s="43"/>
      <c r="DX26" s="2"/>
      <c r="DY26" s="43"/>
      <c r="DZ26" s="43"/>
      <c r="EA26" s="25"/>
      <c r="EC26" s="46"/>
      <c r="EF26" s="45"/>
      <c r="EG26" s="25"/>
      <c r="EH26" s="44"/>
      <c r="EI26" s="44"/>
      <c r="EK26" s="44"/>
      <c r="EL26" s="44"/>
      <c r="EM26" s="4"/>
      <c r="EO26" s="25"/>
      <c r="EP26" s="43"/>
      <c r="EQ26" s="43"/>
      <c r="ER26" s="2"/>
      <c r="ES26" s="43"/>
      <c r="ET26" s="43"/>
      <c r="EU26" s="25"/>
      <c r="EV26" s="44"/>
      <c r="EW26" s="44"/>
      <c r="EZ26" s="45"/>
      <c r="FA26" s="25"/>
      <c r="FB26" s="44"/>
      <c r="FC26" s="44"/>
      <c r="FE26" s="44"/>
      <c r="FF26" s="44"/>
      <c r="FG26" s="4"/>
      <c r="FI26" s="25"/>
      <c r="FJ26" s="43"/>
      <c r="FK26" s="43"/>
      <c r="FL26" s="2"/>
      <c r="FM26" s="43"/>
      <c r="FN26" s="43"/>
      <c r="FO26" s="25"/>
      <c r="FP26" s="44"/>
      <c r="FQ26" s="44"/>
      <c r="FT26" s="45"/>
      <c r="FU26" s="25"/>
      <c r="FV26" s="44"/>
      <c r="FW26" s="44"/>
      <c r="FY26" s="44"/>
      <c r="FZ26" s="44"/>
      <c r="GA26" s="15"/>
      <c r="GB26" s="49"/>
      <c r="GC26" s="49"/>
      <c r="GD26" s="50"/>
      <c r="GE26" s="25"/>
      <c r="GF26" s="25"/>
      <c r="GG26" s="43"/>
      <c r="GH26" s="25"/>
      <c r="GI26" s="52"/>
      <c r="GJ26" s="2"/>
      <c r="GK26" s="2"/>
      <c r="GL26" s="2"/>
      <c r="GM26" s="2"/>
      <c r="GN26" s="53"/>
      <c r="GO26" s="2"/>
      <c r="GP26" s="2"/>
      <c r="GQ26" s="2"/>
      <c r="GR26" s="2"/>
      <c r="GS26" s="2"/>
      <c r="GT26" s="2"/>
      <c r="GU26" s="15"/>
      <c r="GV26" s="49"/>
      <c r="GW26" s="49"/>
      <c r="GX26" s="50"/>
      <c r="GY26" s="25"/>
      <c r="GZ26" s="25"/>
      <c r="HA26" s="43"/>
      <c r="HB26" s="25"/>
      <c r="HC26" s="52"/>
      <c r="HD26" s="2"/>
      <c r="HE26" s="2"/>
      <c r="HF26" s="2"/>
      <c r="HG26" s="2"/>
      <c r="HH26" s="53"/>
      <c r="HI26" s="2"/>
      <c r="HJ26" s="2"/>
      <c r="HK26" s="2"/>
      <c r="HL26" s="2"/>
      <c r="HM26" s="2"/>
      <c r="HN26" s="2"/>
      <c r="HO26" s="15"/>
      <c r="HP26" s="49"/>
      <c r="HQ26" s="49"/>
      <c r="HR26" s="50"/>
      <c r="HS26" s="25"/>
      <c r="HT26" s="25"/>
      <c r="HU26" s="43"/>
      <c r="HV26" s="25"/>
      <c r="HW26" s="52"/>
      <c r="HX26" s="2"/>
      <c r="HY26" s="2"/>
      <c r="HZ26" s="2"/>
      <c r="IA26" s="2"/>
      <c r="IB26" s="53"/>
      <c r="IC26" s="2"/>
      <c r="ID26" s="2"/>
      <c r="IE26" s="2"/>
      <c r="IF26" s="2"/>
      <c r="IG26" s="2"/>
      <c r="IH26" s="2"/>
      <c r="II26" s="15"/>
      <c r="IJ26" s="49"/>
      <c r="IK26" s="49"/>
      <c r="IL26" s="50"/>
      <c r="IM26" s="25"/>
      <c r="IN26" s="25"/>
      <c r="IO26" s="43"/>
      <c r="IP26" s="25"/>
      <c r="IQ26" s="52"/>
      <c r="IR26" s="2"/>
      <c r="IS26" s="2"/>
      <c r="IT26" s="2"/>
      <c r="IU26" s="2"/>
      <c r="IV26" s="53"/>
      <c r="IW26" s="2"/>
      <c r="IX26" s="2"/>
      <c r="IY26" s="2"/>
      <c r="IZ26" s="2"/>
      <c r="JA26" s="2"/>
      <c r="JB26" s="2"/>
    </row>
    <row r="27" spans="1:262" s="3" customFormat="1" ht="13.5" customHeight="1">
      <c r="A27" s="42" t="s">
        <v>307</v>
      </c>
      <c r="B27" s="2" t="s">
        <v>651</v>
      </c>
      <c r="C27" s="4"/>
      <c r="E27" s="25">
        <v>0</v>
      </c>
      <c r="F27" s="43">
        <v>0</v>
      </c>
      <c r="G27" s="44">
        <v>0</v>
      </c>
      <c r="H27" s="2">
        <v>0</v>
      </c>
      <c r="I27" s="43">
        <v>0</v>
      </c>
      <c r="J27" s="44">
        <v>0</v>
      </c>
      <c r="K27" s="44"/>
      <c r="L27" s="44"/>
      <c r="M27" s="44"/>
      <c r="N27" s="44"/>
      <c r="O27" s="44"/>
      <c r="P27" s="44"/>
      <c r="Q27" s="25"/>
      <c r="R27" s="44"/>
      <c r="S27" s="44"/>
      <c r="U27" s="44"/>
      <c r="V27" s="44"/>
      <c r="W27" s="4"/>
      <c r="Y27" s="25"/>
      <c r="Z27" s="43"/>
      <c r="AA27" s="44"/>
      <c r="AB27" s="2"/>
      <c r="AC27" s="43"/>
      <c r="AD27" s="44"/>
      <c r="AE27" s="25"/>
      <c r="AF27" s="44"/>
      <c r="AG27" s="44"/>
      <c r="AH27" s="44"/>
      <c r="AI27" s="44"/>
      <c r="AJ27" s="44"/>
      <c r="AK27" s="25"/>
      <c r="AM27" s="44"/>
      <c r="AO27" s="44"/>
      <c r="AP27" s="44"/>
      <c r="AQ27" s="4"/>
      <c r="AS27" s="6">
        <v>320874</v>
      </c>
      <c r="AT27" s="43">
        <v>4.9441362861674228E-2</v>
      </c>
      <c r="AU27" s="44">
        <v>4.9441362861674228E-2</v>
      </c>
      <c r="AV27" s="74">
        <v>1</v>
      </c>
      <c r="AW27" s="43">
        <v>4.2000000000000003E-2</v>
      </c>
      <c r="AX27" s="44">
        <v>4.2000000000000003E-2</v>
      </c>
      <c r="AY27" s="25"/>
      <c r="AZ27" s="44"/>
      <c r="BA27" s="44"/>
      <c r="BB27" s="44"/>
      <c r="BC27" s="44"/>
      <c r="BD27" s="44"/>
      <c r="BE27" s="25"/>
      <c r="BF27" s="44"/>
      <c r="BG27" s="44"/>
      <c r="BI27" s="44"/>
      <c r="BJ27" s="44"/>
      <c r="BK27" s="4"/>
      <c r="BM27" s="25">
        <v>322149</v>
      </c>
      <c r="BN27" s="43">
        <v>4.9000000000000002E-2</v>
      </c>
      <c r="BO27" s="44">
        <v>-4.4136286167422573E-4</v>
      </c>
      <c r="BP27" s="2">
        <v>1</v>
      </c>
      <c r="BQ27" s="43">
        <v>4.4999999999999998E-2</v>
      </c>
      <c r="BR27" s="44">
        <v>2.9999999999999957E-3</v>
      </c>
      <c r="BS27" s="25"/>
      <c r="BT27" s="44"/>
      <c r="BU27" s="44"/>
      <c r="BV27" s="44"/>
      <c r="BW27" s="44"/>
      <c r="BX27" s="44"/>
      <c r="BY27" s="25"/>
      <c r="BZ27" s="44"/>
      <c r="CA27" s="44"/>
      <c r="CC27" s="44"/>
      <c r="CD27" s="44"/>
      <c r="CE27" s="25" t="s">
        <v>1465</v>
      </c>
      <c r="CG27" s="25">
        <v>447391</v>
      </c>
      <c r="CH27" s="43">
        <v>6.7000000000000004E-2</v>
      </c>
      <c r="CI27" s="43">
        <v>1.8000000000000002E-2</v>
      </c>
      <c r="CJ27" s="2">
        <v>1</v>
      </c>
      <c r="CK27" s="43">
        <v>4.8000000000000001E-2</v>
      </c>
      <c r="CL27" s="43">
        <v>0</v>
      </c>
      <c r="CM27" s="25"/>
      <c r="CN27" s="44"/>
      <c r="CO27" s="44"/>
      <c r="CR27" s="45"/>
      <c r="CS27" s="25"/>
      <c r="CT27" s="44"/>
      <c r="CU27" s="44"/>
      <c r="CW27" s="44"/>
      <c r="CX27" s="44"/>
      <c r="DA27" s="4">
        <v>525908</v>
      </c>
      <c r="DB27" s="43">
        <f>DA27/$CY$7</f>
        <v>7.8118796100566282E-2</v>
      </c>
      <c r="DC27" s="43">
        <f>DB27-CH27</f>
        <v>1.1118796100566278E-2</v>
      </c>
      <c r="DD27" s="2">
        <v>1</v>
      </c>
      <c r="DE27" s="43">
        <f>DD27/$CY$3</f>
        <v>4.7619047619047616E-2</v>
      </c>
      <c r="DF27" s="43">
        <f>DE27-CK27</f>
        <v>-3.8095238095238459E-4</v>
      </c>
      <c r="DG27" s="25"/>
      <c r="DH27" s="44"/>
      <c r="DI27" s="44"/>
      <c r="DL27" s="45"/>
      <c r="DM27" s="25"/>
      <c r="DN27" s="44"/>
      <c r="DO27" s="44"/>
      <c r="DQ27" s="44"/>
      <c r="DR27" s="44"/>
      <c r="DS27" s="4"/>
      <c r="DU27" s="25"/>
      <c r="DV27" s="43"/>
      <c r="DW27" s="43"/>
      <c r="DX27" s="2"/>
      <c r="DY27" s="43"/>
      <c r="DZ27" s="43"/>
      <c r="EA27" s="25"/>
      <c r="EC27" s="46"/>
      <c r="EF27" s="45"/>
      <c r="EG27" s="25"/>
      <c r="EH27" s="44"/>
      <c r="EI27" s="44"/>
      <c r="EK27" s="44"/>
      <c r="EL27" s="44"/>
      <c r="EM27" s="4"/>
      <c r="EO27" s="25"/>
      <c r="EP27" s="43"/>
      <c r="EQ27" s="43"/>
      <c r="ER27" s="2"/>
      <c r="ES27" s="43"/>
      <c r="ET27" s="43"/>
      <c r="EU27" s="25"/>
      <c r="EV27" s="44"/>
      <c r="EW27" s="44"/>
      <c r="EZ27" s="45"/>
      <c r="FA27" s="25"/>
      <c r="FB27" s="44"/>
      <c r="FC27" s="44"/>
      <c r="FE27" s="44"/>
      <c r="FF27" s="44"/>
      <c r="FG27" s="4"/>
      <c r="FI27" s="25"/>
      <c r="FJ27" s="43"/>
      <c r="FK27" s="43"/>
      <c r="FL27" s="2"/>
      <c r="FM27" s="43"/>
      <c r="FN27" s="43"/>
      <c r="FO27" s="25"/>
      <c r="FP27" s="44"/>
      <c r="FQ27" s="44"/>
      <c r="FT27" s="45"/>
      <c r="FU27" s="25"/>
      <c r="FV27" s="44"/>
      <c r="FW27" s="44"/>
      <c r="FY27" s="44"/>
      <c r="FZ27" s="44"/>
      <c r="GA27" s="15"/>
      <c r="GB27" s="49"/>
      <c r="GC27" s="49"/>
      <c r="GD27" s="50"/>
      <c r="GE27" s="25"/>
      <c r="GF27" s="25"/>
      <c r="GG27" s="43"/>
      <c r="GH27" s="25"/>
      <c r="GI27" s="52"/>
      <c r="GJ27" s="2"/>
      <c r="GK27" s="2"/>
      <c r="GL27" s="2"/>
      <c r="GM27" s="2"/>
      <c r="GN27" s="53"/>
      <c r="GO27" s="2"/>
      <c r="GP27" s="2"/>
      <c r="GQ27" s="2"/>
      <c r="GR27" s="2"/>
      <c r="GS27" s="2"/>
      <c r="GT27" s="2"/>
      <c r="GU27" s="15"/>
      <c r="GV27" s="49"/>
      <c r="GW27" s="49"/>
      <c r="GX27" s="50"/>
      <c r="GY27" s="25"/>
      <c r="GZ27" s="25"/>
      <c r="HA27" s="43"/>
      <c r="HB27" s="25"/>
      <c r="HC27" s="52"/>
      <c r="HD27" s="2"/>
      <c r="HE27" s="2"/>
      <c r="HF27" s="2"/>
      <c r="HG27" s="2"/>
      <c r="HH27" s="53"/>
      <c r="HI27" s="2"/>
      <c r="HJ27" s="2"/>
      <c r="HK27" s="2"/>
      <c r="HL27" s="2"/>
      <c r="HM27" s="2"/>
      <c r="HN27" s="2"/>
      <c r="HO27" s="15"/>
      <c r="HP27" s="49"/>
      <c r="HQ27" s="49"/>
      <c r="HR27" s="50"/>
      <c r="HS27" s="25"/>
      <c r="HT27" s="25"/>
      <c r="HU27" s="43"/>
      <c r="HV27" s="25"/>
      <c r="HW27" s="52"/>
      <c r="HX27" s="2"/>
      <c r="HY27" s="2"/>
      <c r="HZ27" s="2"/>
      <c r="IA27" s="2"/>
      <c r="IB27" s="53"/>
      <c r="IC27" s="2"/>
      <c r="ID27" s="2"/>
      <c r="IE27" s="2"/>
      <c r="IF27" s="2"/>
      <c r="IG27" s="2"/>
      <c r="IH27" s="2"/>
      <c r="II27" s="15"/>
      <c r="IJ27" s="49"/>
      <c r="IK27" s="49"/>
      <c r="IL27" s="50"/>
      <c r="IM27" s="25"/>
      <c r="IN27" s="25"/>
      <c r="IO27" s="43"/>
      <c r="IP27" s="25"/>
      <c r="IQ27" s="52"/>
      <c r="IR27" s="2"/>
      <c r="IS27" s="2"/>
      <c r="IT27" s="2"/>
      <c r="IU27" s="2"/>
      <c r="IV27" s="53"/>
      <c r="IW27" s="2"/>
      <c r="IX27" s="2"/>
      <c r="IY27" s="2"/>
      <c r="IZ27" s="2"/>
      <c r="JA27" s="2"/>
      <c r="JB27" s="2"/>
    </row>
    <row r="28" spans="1:262" s="3" customFormat="1" ht="13.5" customHeight="1">
      <c r="A28" s="42" t="s">
        <v>299</v>
      </c>
      <c r="B28" s="2" t="s">
        <v>652</v>
      </c>
      <c r="C28" s="4"/>
      <c r="E28" s="25">
        <v>0</v>
      </c>
      <c r="F28" s="43">
        <v>0</v>
      </c>
      <c r="G28" s="44">
        <v>0</v>
      </c>
      <c r="H28" s="2">
        <v>0</v>
      </c>
      <c r="I28" s="43">
        <v>0</v>
      </c>
      <c r="J28" s="44">
        <v>0</v>
      </c>
      <c r="K28" s="44"/>
      <c r="L28" s="44"/>
      <c r="M28" s="44"/>
      <c r="N28" s="44"/>
      <c r="O28" s="44"/>
      <c r="P28" s="44"/>
      <c r="Q28" s="25"/>
      <c r="R28" s="44"/>
      <c r="S28" s="44"/>
      <c r="U28" s="44"/>
      <c r="V28" s="44"/>
      <c r="W28" s="4"/>
      <c r="Y28" s="25"/>
      <c r="Z28" s="43"/>
      <c r="AA28" s="44"/>
      <c r="AB28" s="2"/>
      <c r="AC28" s="43"/>
      <c r="AD28" s="44"/>
      <c r="AE28" s="25"/>
      <c r="AF28" s="44"/>
      <c r="AG28" s="44"/>
      <c r="AH28" s="44"/>
      <c r="AI28" s="44"/>
      <c r="AJ28" s="44"/>
      <c r="AK28" s="25"/>
      <c r="AM28" s="44"/>
      <c r="AO28" s="44"/>
      <c r="AP28" s="44"/>
      <c r="AQ28" s="4"/>
      <c r="AS28" s="6"/>
      <c r="AT28" s="43"/>
      <c r="AU28" s="44"/>
      <c r="AV28" s="74"/>
      <c r="AW28" s="43"/>
      <c r="AX28" s="44"/>
      <c r="AY28" s="25"/>
      <c r="AZ28" s="44"/>
      <c r="BA28" s="44"/>
      <c r="BB28" s="44"/>
      <c r="BC28" s="44"/>
      <c r="BD28" s="44"/>
      <c r="BE28" s="25"/>
      <c r="BF28" s="44"/>
      <c r="BG28" s="44"/>
      <c r="BI28" s="44"/>
      <c r="BJ28" s="44"/>
      <c r="BK28" s="4"/>
      <c r="BM28" s="25">
        <v>296699</v>
      </c>
      <c r="BN28" s="43">
        <v>4.4999999999999998E-2</v>
      </c>
      <c r="BO28" s="44">
        <v>4.4999999999999998E-2</v>
      </c>
      <c r="BP28" s="2">
        <v>1</v>
      </c>
      <c r="BQ28" s="43">
        <v>4.4999999999999998E-2</v>
      </c>
      <c r="BR28" s="44">
        <v>4.4999999999999998E-2</v>
      </c>
      <c r="BS28" s="25"/>
      <c r="BT28" s="44"/>
      <c r="BU28" s="44"/>
      <c r="BV28" s="44"/>
      <c r="BW28" s="44"/>
      <c r="BX28" s="44"/>
      <c r="BY28" s="25"/>
      <c r="BZ28" s="44"/>
      <c r="CA28" s="44"/>
      <c r="CC28" s="44"/>
      <c r="CD28" s="44"/>
      <c r="CE28" s="25"/>
      <c r="CG28" s="25"/>
      <c r="CH28" s="43"/>
      <c r="CI28" s="43"/>
      <c r="CJ28" s="2"/>
      <c r="CK28" s="43"/>
      <c r="CL28" s="43"/>
      <c r="CM28" s="25"/>
      <c r="CN28" s="44"/>
      <c r="CO28" s="44"/>
      <c r="CR28" s="45"/>
      <c r="CS28" s="25"/>
      <c r="CT28" s="44"/>
      <c r="CU28" s="44"/>
      <c r="CW28" s="44"/>
      <c r="CX28" s="44"/>
      <c r="CY28" s="4"/>
      <c r="DA28" s="25"/>
      <c r="DB28" s="43"/>
      <c r="DC28" s="43"/>
      <c r="DD28" s="2"/>
      <c r="DE28" s="43"/>
      <c r="DF28" s="43"/>
      <c r="DG28" s="25"/>
      <c r="DH28" s="44"/>
      <c r="DI28" s="44"/>
      <c r="DL28" s="45"/>
      <c r="DM28" s="25"/>
      <c r="DN28" s="44"/>
      <c r="DO28" s="44"/>
      <c r="DQ28" s="44"/>
      <c r="DR28" s="44"/>
      <c r="DS28" s="4"/>
      <c r="DU28" s="25"/>
      <c r="DV28" s="43"/>
      <c r="DW28" s="43"/>
      <c r="DX28" s="2"/>
      <c r="DY28" s="43"/>
      <c r="DZ28" s="43"/>
      <c r="EA28" s="25"/>
      <c r="EC28" s="46"/>
      <c r="EF28" s="45"/>
      <c r="EG28" s="25"/>
      <c r="EH28" s="44"/>
      <c r="EI28" s="44"/>
      <c r="EK28" s="44"/>
      <c r="EL28" s="44"/>
      <c r="EM28" s="4"/>
      <c r="EO28" s="25"/>
      <c r="EP28" s="43"/>
      <c r="EQ28" s="43"/>
      <c r="ER28" s="2"/>
      <c r="ES28" s="43"/>
      <c r="ET28" s="43"/>
      <c r="EU28" s="25"/>
      <c r="EV28" s="44"/>
      <c r="EW28" s="44"/>
      <c r="EZ28" s="45"/>
      <c r="FA28" s="25"/>
      <c r="FB28" s="44"/>
      <c r="FC28" s="44"/>
      <c r="FE28" s="44"/>
      <c r="FF28" s="44"/>
      <c r="FG28" s="4"/>
      <c r="FI28" s="25"/>
      <c r="FJ28" s="43"/>
      <c r="FK28" s="43"/>
      <c r="FL28" s="2"/>
      <c r="FM28" s="43"/>
      <c r="FN28" s="43"/>
      <c r="FO28" s="25"/>
      <c r="FP28" s="44"/>
      <c r="FQ28" s="44"/>
      <c r="FT28" s="45"/>
      <c r="FU28" s="25"/>
      <c r="FV28" s="44"/>
      <c r="FW28" s="44"/>
      <c r="FY28" s="44"/>
      <c r="FZ28" s="44"/>
      <c r="GA28" s="15"/>
      <c r="GB28" s="49"/>
      <c r="GC28" s="49"/>
      <c r="GD28" s="50"/>
      <c r="GE28" s="25"/>
      <c r="GF28" s="25"/>
      <c r="GG28" s="43"/>
      <c r="GH28" s="25"/>
      <c r="GI28" s="52"/>
      <c r="GJ28" s="2"/>
      <c r="GK28" s="2"/>
      <c r="GL28" s="2"/>
      <c r="GM28" s="2"/>
      <c r="GN28" s="53"/>
      <c r="GO28" s="2"/>
      <c r="GP28" s="2"/>
      <c r="GQ28" s="2"/>
      <c r="GR28" s="2"/>
      <c r="GS28" s="2"/>
      <c r="GT28" s="2"/>
      <c r="GU28" s="15"/>
      <c r="GV28" s="49"/>
      <c r="GW28" s="49"/>
      <c r="GX28" s="50"/>
      <c r="GY28" s="25"/>
      <c r="GZ28" s="25"/>
      <c r="HA28" s="43"/>
      <c r="HB28" s="25"/>
      <c r="HC28" s="52"/>
      <c r="HD28" s="2"/>
      <c r="HE28" s="2"/>
      <c r="HF28" s="2"/>
      <c r="HG28" s="2"/>
      <c r="HH28" s="53"/>
      <c r="HI28" s="2"/>
      <c r="HJ28" s="2"/>
      <c r="HK28" s="2"/>
      <c r="HL28" s="2"/>
      <c r="HM28" s="2"/>
      <c r="HN28" s="2"/>
      <c r="HO28" s="15"/>
      <c r="HP28" s="49"/>
      <c r="HQ28" s="49"/>
      <c r="HR28" s="50"/>
      <c r="HS28" s="25"/>
      <c r="HT28" s="25"/>
      <c r="HU28" s="43"/>
      <c r="HV28" s="25"/>
      <c r="HW28" s="52"/>
      <c r="HX28" s="2"/>
      <c r="HY28" s="2"/>
      <c r="HZ28" s="2"/>
      <c r="IA28" s="2"/>
      <c r="IB28" s="53"/>
      <c r="IC28" s="2"/>
      <c r="ID28" s="2"/>
      <c r="IE28" s="2"/>
      <c r="IF28" s="2"/>
      <c r="IG28" s="2"/>
      <c r="IH28" s="2"/>
      <c r="II28" s="15"/>
      <c r="IJ28" s="49"/>
      <c r="IK28" s="49"/>
      <c r="IL28" s="50"/>
      <c r="IM28" s="25"/>
      <c r="IN28" s="25"/>
      <c r="IO28" s="43"/>
      <c r="IP28" s="25"/>
      <c r="IQ28" s="52"/>
      <c r="IR28" s="2"/>
      <c r="IS28" s="2"/>
      <c r="IT28" s="2"/>
      <c r="IU28" s="2"/>
      <c r="IV28" s="53"/>
      <c r="IW28" s="2"/>
      <c r="IX28" s="2"/>
      <c r="IY28" s="2"/>
      <c r="IZ28" s="2"/>
      <c r="JA28" s="2"/>
      <c r="JB28" s="2"/>
    </row>
    <row r="29" spans="1:262" s="3" customFormat="1" ht="13.5" customHeight="1">
      <c r="A29" s="42" t="s">
        <v>323</v>
      </c>
      <c r="B29" s="2" t="s">
        <v>653</v>
      </c>
      <c r="C29" s="4"/>
      <c r="D29" s="3">
        <v>5</v>
      </c>
      <c r="E29" s="25">
        <v>680142</v>
      </c>
      <c r="F29" s="43">
        <v>0.114</v>
      </c>
      <c r="G29" s="44">
        <v>-3.0800000000000008E-2</v>
      </c>
      <c r="H29" s="2">
        <v>3</v>
      </c>
      <c r="I29" s="43">
        <v>0.12</v>
      </c>
      <c r="J29" s="44">
        <v>-8.8333333333333347E-2</v>
      </c>
      <c r="K29" s="44"/>
      <c r="L29" s="44"/>
      <c r="M29" s="44"/>
      <c r="N29" s="44"/>
      <c r="O29" s="44"/>
      <c r="P29" s="44"/>
      <c r="Q29" s="25"/>
      <c r="R29" s="44"/>
      <c r="S29" s="44"/>
      <c r="U29" s="44"/>
      <c r="V29" s="44"/>
      <c r="W29" s="4"/>
      <c r="Y29" s="25">
        <v>596567</v>
      </c>
      <c r="Z29" s="43">
        <v>9.5899999999999999E-2</v>
      </c>
      <c r="AA29" s="44">
        <v>-1.8100000000000005E-2</v>
      </c>
      <c r="AB29" s="2">
        <v>3</v>
      </c>
      <c r="AC29" s="43">
        <v>0.12</v>
      </c>
      <c r="AD29" s="44">
        <v>0</v>
      </c>
      <c r="AE29" s="25"/>
      <c r="AF29" s="44"/>
      <c r="AG29" s="44"/>
      <c r="AH29" s="44"/>
      <c r="AI29" s="44"/>
      <c r="AJ29" s="44"/>
      <c r="AK29" s="25"/>
      <c r="AM29" s="44"/>
      <c r="AO29" s="44"/>
      <c r="AP29" s="44"/>
      <c r="AQ29" s="4"/>
      <c r="AS29" s="6">
        <v>878577</v>
      </c>
      <c r="AT29" s="43">
        <v>0.13537414766830955</v>
      </c>
      <c r="AU29" s="44">
        <v>3.9474147668309548E-2</v>
      </c>
      <c r="AV29" s="74">
        <v>4</v>
      </c>
      <c r="AW29" s="43">
        <v>0.16700000000000001</v>
      </c>
      <c r="AX29" s="44">
        <v>4.7000000000000014E-2</v>
      </c>
      <c r="AY29" s="25"/>
      <c r="AZ29" s="44"/>
      <c r="BA29" s="44"/>
      <c r="BB29" s="44"/>
      <c r="BC29" s="44"/>
      <c r="BD29" s="44"/>
      <c r="BE29" s="25"/>
      <c r="BF29" s="44"/>
      <c r="BG29" s="44"/>
      <c r="BI29" s="44"/>
      <c r="BJ29" s="44"/>
      <c r="BK29" s="4"/>
      <c r="BM29" s="25">
        <v>714947</v>
      </c>
      <c r="BN29" s="43">
        <v>0.109</v>
      </c>
      <c r="BO29" s="44">
        <v>-2.6374147668309547E-2</v>
      </c>
      <c r="BP29" s="2">
        <v>3</v>
      </c>
      <c r="BQ29" s="43">
        <v>0.13600000000000001</v>
      </c>
      <c r="BR29" s="44">
        <v>-3.1E-2</v>
      </c>
      <c r="BS29" s="25"/>
      <c r="BT29" s="44"/>
      <c r="BU29" s="44"/>
      <c r="BV29" s="44"/>
      <c r="BW29" s="44"/>
      <c r="BX29" s="44"/>
      <c r="BY29" s="25"/>
      <c r="BZ29" s="44"/>
      <c r="CA29" s="44"/>
      <c r="CC29" s="44"/>
      <c r="CD29" s="44"/>
      <c r="CE29" s="25" t="s">
        <v>1463</v>
      </c>
      <c r="CG29" s="25">
        <v>714645</v>
      </c>
      <c r="CH29" s="43">
        <v>0.107</v>
      </c>
      <c r="CI29" s="43">
        <v>-2.0000000000000018E-3</v>
      </c>
      <c r="CJ29" s="2">
        <v>3</v>
      </c>
      <c r="CK29" s="43">
        <v>0.14299999999999999</v>
      </c>
      <c r="CL29" s="43">
        <v>0</v>
      </c>
      <c r="CM29" s="25"/>
      <c r="CN29" s="44"/>
      <c r="CO29" s="44"/>
      <c r="CR29" s="45"/>
      <c r="CS29" s="25"/>
      <c r="CT29" s="44"/>
      <c r="CU29" s="44"/>
      <c r="CW29" s="44"/>
      <c r="CX29" s="44"/>
      <c r="CY29" s="4"/>
      <c r="DA29" s="25">
        <v>655812</v>
      </c>
      <c r="DB29" s="43">
        <f>DA29/$CY$7</f>
        <v>9.7414840444154827E-2</v>
      </c>
      <c r="DC29" s="43">
        <f>DB29-CH29</f>
        <v>-9.5851595558451713E-3</v>
      </c>
      <c r="DD29" s="2">
        <v>2</v>
      </c>
      <c r="DE29" s="43">
        <f>DD29/$CY$3</f>
        <v>9.5238095238095233E-2</v>
      </c>
      <c r="DF29" s="43">
        <f>DE29-CK29</f>
        <v>-4.7761904761904755E-2</v>
      </c>
      <c r="DG29" s="25"/>
      <c r="DH29" s="44"/>
      <c r="DI29" s="44"/>
      <c r="DL29" s="45"/>
      <c r="DM29" s="25"/>
      <c r="DN29" s="44"/>
      <c r="DO29" s="44"/>
      <c r="DQ29" s="44"/>
      <c r="DR29" s="44"/>
      <c r="DS29" s="4"/>
      <c r="DU29" s="25"/>
      <c r="DV29" s="43"/>
      <c r="DW29" s="43"/>
      <c r="DX29" s="2"/>
      <c r="DY29" s="43"/>
      <c r="DZ29" s="43"/>
      <c r="EA29" s="25"/>
      <c r="EC29" s="46"/>
      <c r="EF29" s="45"/>
      <c r="EG29" s="25"/>
      <c r="EH29" s="44"/>
      <c r="EI29" s="44"/>
      <c r="EK29" s="44"/>
      <c r="EL29" s="44"/>
      <c r="EM29" s="4"/>
      <c r="EO29" s="25"/>
      <c r="EP29" s="43"/>
      <c r="EQ29" s="43"/>
      <c r="ER29" s="2"/>
      <c r="ES29" s="43"/>
      <c r="ET29" s="43"/>
      <c r="EU29" s="25"/>
      <c r="EV29" s="44"/>
      <c r="EW29" s="44"/>
      <c r="EZ29" s="45"/>
      <c r="FA29" s="25"/>
      <c r="FB29" s="44"/>
      <c r="FC29" s="44"/>
      <c r="FE29" s="44"/>
      <c r="FF29" s="44"/>
      <c r="FG29" s="4"/>
      <c r="FI29" s="25"/>
      <c r="FJ29" s="43"/>
      <c r="FK29" s="43"/>
      <c r="FL29" s="2"/>
      <c r="FM29" s="43"/>
      <c r="FN29" s="43"/>
      <c r="FO29" s="25"/>
      <c r="FP29" s="44"/>
      <c r="FQ29" s="44"/>
      <c r="FT29" s="45"/>
      <c r="FU29" s="25"/>
      <c r="FV29" s="44"/>
      <c r="FW29" s="44"/>
      <c r="FY29" s="44"/>
      <c r="FZ29" s="44"/>
      <c r="GA29" s="15"/>
      <c r="GB29" s="49"/>
      <c r="GC29" s="49"/>
      <c r="GD29" s="50"/>
      <c r="GE29" s="25"/>
      <c r="GF29" s="25"/>
      <c r="GG29" s="43"/>
      <c r="GH29" s="25"/>
      <c r="GI29" s="52"/>
      <c r="GJ29" s="2"/>
      <c r="GK29" s="2"/>
      <c r="GL29" s="2"/>
      <c r="GM29" s="2"/>
      <c r="GN29" s="53"/>
      <c r="GO29" s="2"/>
      <c r="GP29" s="2"/>
      <c r="GQ29" s="2"/>
      <c r="GR29" s="2"/>
      <c r="GS29" s="2"/>
      <c r="GT29" s="2"/>
      <c r="GU29" s="15"/>
      <c r="GV29" s="49"/>
      <c r="GW29" s="49"/>
      <c r="GX29" s="50"/>
      <c r="GY29" s="25"/>
      <c r="GZ29" s="25"/>
      <c r="HA29" s="43"/>
      <c r="HB29" s="25"/>
      <c r="HC29" s="52"/>
      <c r="HD29" s="2"/>
      <c r="HE29" s="2"/>
      <c r="HF29" s="2"/>
      <c r="HG29" s="2"/>
      <c r="HH29" s="53"/>
      <c r="HI29" s="2"/>
      <c r="HJ29" s="2"/>
      <c r="HK29" s="2"/>
      <c r="HL29" s="2"/>
      <c r="HM29" s="2"/>
      <c r="HN29" s="2"/>
      <c r="HO29" s="15"/>
      <c r="HP29" s="49"/>
      <c r="HQ29" s="49"/>
      <c r="HR29" s="50"/>
      <c r="HS29" s="25"/>
      <c r="HT29" s="25"/>
      <c r="HU29" s="43"/>
      <c r="HV29" s="25"/>
      <c r="HW29" s="52"/>
      <c r="HX29" s="2"/>
      <c r="HY29" s="2"/>
      <c r="HZ29" s="2"/>
      <c r="IA29" s="2"/>
      <c r="IB29" s="53"/>
      <c r="IC29" s="2"/>
      <c r="ID29" s="2"/>
      <c r="IE29" s="2"/>
      <c r="IF29" s="2"/>
      <c r="IG29" s="2"/>
      <c r="IH29" s="2"/>
      <c r="II29" s="15"/>
      <c r="IJ29" s="49"/>
      <c r="IK29" s="49"/>
      <c r="IL29" s="50"/>
      <c r="IM29" s="25"/>
      <c r="IN29" s="25"/>
      <c r="IO29" s="43"/>
      <c r="IP29" s="25"/>
      <c r="IQ29" s="52"/>
      <c r="IR29" s="2"/>
      <c r="IS29" s="2"/>
      <c r="IT29" s="2"/>
      <c r="IU29" s="2"/>
      <c r="IV29" s="53"/>
      <c r="IW29" s="2"/>
      <c r="IX29" s="2"/>
      <c r="IY29" s="2"/>
      <c r="IZ29" s="2"/>
      <c r="JA29" s="2"/>
      <c r="JB29" s="2"/>
    </row>
    <row r="30" spans="1:262" s="3" customFormat="1" ht="13.5" customHeight="1">
      <c r="A30" s="42" t="s">
        <v>310</v>
      </c>
      <c r="B30" s="2" t="s">
        <v>654</v>
      </c>
      <c r="C30" s="2" t="s">
        <v>1496</v>
      </c>
      <c r="E30" s="25">
        <v>541724</v>
      </c>
      <c r="F30" s="43">
        <v>9.0999999999999998E-2</v>
      </c>
      <c r="G30" s="44">
        <v>1.9199999999999995E-2</v>
      </c>
      <c r="H30" s="2">
        <v>3</v>
      </c>
      <c r="I30" s="43">
        <v>0.12</v>
      </c>
      <c r="J30" s="44">
        <v>0.12</v>
      </c>
      <c r="K30" s="44"/>
      <c r="L30" s="44"/>
      <c r="M30" s="44"/>
      <c r="N30" s="44"/>
      <c r="O30" s="44"/>
      <c r="P30" s="44"/>
      <c r="Q30" s="25"/>
      <c r="R30" s="44"/>
      <c r="S30" s="44"/>
      <c r="U30" s="44"/>
      <c r="V30" s="44"/>
      <c r="W30" s="4"/>
      <c r="Y30" s="25">
        <v>624445</v>
      </c>
      <c r="Z30" s="43">
        <v>0.1003</v>
      </c>
      <c r="AA30" s="44">
        <v>9.3000000000000027E-3</v>
      </c>
      <c r="AB30" s="2">
        <v>3</v>
      </c>
      <c r="AC30" s="43">
        <v>0.12</v>
      </c>
      <c r="AD30" s="44">
        <v>0</v>
      </c>
      <c r="AE30" s="25"/>
      <c r="AF30" s="44"/>
      <c r="AG30" s="44"/>
      <c r="AH30" s="44"/>
      <c r="AI30" s="44"/>
      <c r="AJ30" s="44"/>
      <c r="AK30" s="25"/>
      <c r="AM30" s="44"/>
      <c r="AO30" s="44"/>
      <c r="AP30" s="44"/>
      <c r="AQ30" s="4" t="s">
        <v>673</v>
      </c>
      <c r="AS30" s="6">
        <v>671422</v>
      </c>
      <c r="AT30" s="43">
        <v>0.10345499708705297</v>
      </c>
      <c r="AU30" s="44">
        <v>3.1549970870529687E-3</v>
      </c>
      <c r="AV30" s="74">
        <v>3</v>
      </c>
      <c r="AW30" s="43">
        <v>0.125</v>
      </c>
      <c r="AX30" s="44">
        <v>5.0000000000000044E-3</v>
      </c>
      <c r="AY30" s="25"/>
      <c r="AZ30" s="44"/>
      <c r="BA30" s="44"/>
      <c r="BB30" s="44"/>
      <c r="BC30" s="44"/>
      <c r="BD30" s="44"/>
      <c r="BE30" s="25"/>
      <c r="BF30" s="44"/>
      <c r="BG30" s="44"/>
      <c r="BI30" s="44"/>
      <c r="BJ30" s="44"/>
      <c r="BK30" s="4" t="s">
        <v>456</v>
      </c>
      <c r="BM30" s="25">
        <v>640092</v>
      </c>
      <c r="BN30" s="43">
        <v>9.6999999999999989E-2</v>
      </c>
      <c r="BO30" s="44">
        <v>-6.4549970870529799E-3</v>
      </c>
      <c r="BP30" s="2">
        <v>2</v>
      </c>
      <c r="BQ30" s="43">
        <v>9.0999999999999998E-2</v>
      </c>
      <c r="BR30" s="44">
        <v>-3.4000000000000002E-2</v>
      </c>
      <c r="BS30" s="25"/>
      <c r="BT30" s="44"/>
      <c r="BU30" s="44"/>
      <c r="BV30" s="44"/>
      <c r="BW30" s="44"/>
      <c r="BX30" s="44"/>
      <c r="BY30" s="25"/>
      <c r="BZ30" s="44"/>
      <c r="CA30" s="44"/>
      <c r="CC30" s="44"/>
      <c r="CD30" s="44"/>
      <c r="CE30" s="25" t="s">
        <v>1474</v>
      </c>
      <c r="CG30" s="25">
        <v>661332</v>
      </c>
      <c r="CH30" s="43">
        <v>9.9000000000000005E-2</v>
      </c>
      <c r="CI30" s="43">
        <v>2.0000000000000157E-3</v>
      </c>
      <c r="CJ30" s="2">
        <v>3</v>
      </c>
      <c r="CK30" s="43">
        <v>0.14299999999999999</v>
      </c>
      <c r="CL30" s="43">
        <v>4.8000000000000001E-2</v>
      </c>
      <c r="CM30" s="25"/>
      <c r="CN30" s="44"/>
      <c r="CO30" s="44"/>
      <c r="CR30" s="45"/>
      <c r="CS30" s="25"/>
      <c r="CT30" s="44"/>
      <c r="CU30" s="44"/>
      <c r="CW30" s="44"/>
      <c r="CX30" s="44"/>
      <c r="CY30" s="25" t="s">
        <v>1474</v>
      </c>
      <c r="DA30" s="25">
        <v>475338</v>
      </c>
      <c r="DB30" s="43">
        <f>DA30/$CY$7</f>
        <v>7.0607087743200278E-2</v>
      </c>
      <c r="DC30" s="43">
        <f>DB30-CH30</f>
        <v>-2.8392912256799727E-2</v>
      </c>
      <c r="DD30" s="2">
        <v>2</v>
      </c>
      <c r="DE30" s="43">
        <f>DD30/$CY$3</f>
        <v>9.5238095238095233E-2</v>
      </c>
      <c r="DF30" s="43">
        <f>DE30-CK30</f>
        <v>-4.7761904761904755E-2</v>
      </c>
      <c r="DG30" s="25"/>
      <c r="DH30" s="44"/>
      <c r="DI30" s="44"/>
      <c r="DL30" s="45"/>
      <c r="DM30" s="25"/>
      <c r="DN30" s="44"/>
      <c r="DO30" s="44"/>
      <c r="DQ30" s="44"/>
      <c r="DR30" s="44"/>
      <c r="DS30" s="4"/>
      <c r="DU30" s="25"/>
      <c r="DV30" s="43"/>
      <c r="DW30" s="43"/>
      <c r="DX30" s="2"/>
      <c r="DY30" s="43"/>
      <c r="DZ30" s="43"/>
      <c r="EA30" s="25"/>
      <c r="EC30" s="46"/>
      <c r="EF30" s="45"/>
      <c r="EG30" s="25"/>
      <c r="EH30" s="44"/>
      <c r="EI30" s="44"/>
      <c r="EK30" s="44"/>
      <c r="EL30" s="44"/>
      <c r="EM30" s="4"/>
      <c r="EO30" s="25"/>
      <c r="EP30" s="43"/>
      <c r="EQ30" s="43"/>
      <c r="ER30" s="2"/>
      <c r="ES30" s="43"/>
      <c r="ET30" s="43"/>
      <c r="EU30" s="25"/>
      <c r="EV30" s="44"/>
      <c r="EW30" s="44"/>
      <c r="EZ30" s="45"/>
      <c r="FA30" s="25"/>
      <c r="FB30" s="44"/>
      <c r="FC30" s="44"/>
      <c r="FE30" s="44"/>
      <c r="FF30" s="44"/>
      <c r="FG30" s="4"/>
      <c r="FI30" s="25"/>
      <c r="FJ30" s="43"/>
      <c r="FK30" s="43"/>
      <c r="FL30" s="2"/>
      <c r="FM30" s="43"/>
      <c r="FN30" s="43"/>
      <c r="FO30" s="25"/>
      <c r="FP30" s="44"/>
      <c r="FQ30" s="44"/>
      <c r="FT30" s="45"/>
      <c r="FU30" s="25"/>
      <c r="FV30" s="44"/>
      <c r="FW30" s="44"/>
      <c r="FY30" s="44"/>
      <c r="FZ30" s="44"/>
      <c r="GA30" s="15"/>
      <c r="GB30" s="49"/>
      <c r="GC30" s="49"/>
      <c r="GD30" s="50"/>
      <c r="GE30" s="25"/>
      <c r="GF30" s="25"/>
      <c r="GG30" s="43"/>
      <c r="GH30" s="25"/>
      <c r="GI30" s="52"/>
      <c r="GJ30" s="2"/>
      <c r="GK30" s="2"/>
      <c r="GL30" s="2"/>
      <c r="GM30" s="2"/>
      <c r="GN30" s="53"/>
      <c r="GO30" s="2"/>
      <c r="GP30" s="2"/>
      <c r="GQ30" s="2"/>
      <c r="GR30" s="2"/>
      <c r="GS30" s="2"/>
      <c r="GT30" s="2"/>
      <c r="GU30" s="15"/>
      <c r="GV30" s="49"/>
      <c r="GW30" s="49"/>
      <c r="GX30" s="50"/>
      <c r="GY30" s="25"/>
      <c r="GZ30" s="25"/>
      <c r="HA30" s="43"/>
      <c r="HB30" s="25"/>
      <c r="HC30" s="52"/>
      <c r="HD30" s="2"/>
      <c r="HE30" s="2"/>
      <c r="HF30" s="2"/>
      <c r="HG30" s="2"/>
      <c r="HH30" s="53"/>
      <c r="HI30" s="2"/>
      <c r="HJ30" s="2"/>
      <c r="HK30" s="2"/>
      <c r="HL30" s="2"/>
      <c r="HM30" s="2"/>
      <c r="HN30" s="2"/>
      <c r="HO30" s="15"/>
      <c r="HP30" s="49"/>
      <c r="HQ30" s="49"/>
      <c r="HR30" s="50"/>
      <c r="HS30" s="25"/>
      <c r="HT30" s="25"/>
      <c r="HU30" s="43"/>
      <c r="HV30" s="25"/>
      <c r="HW30" s="52"/>
      <c r="HX30" s="2"/>
      <c r="HY30" s="2"/>
      <c r="HZ30" s="2"/>
      <c r="IA30" s="2"/>
      <c r="IB30" s="53"/>
      <c r="IC30" s="2"/>
      <c r="ID30" s="2"/>
      <c r="IE30" s="2"/>
      <c r="IF30" s="2"/>
      <c r="IG30" s="2"/>
      <c r="IH30" s="2"/>
      <c r="II30" s="15"/>
      <c r="IJ30" s="49"/>
      <c r="IK30" s="49"/>
      <c r="IL30" s="50"/>
      <c r="IM30" s="25"/>
      <c r="IN30" s="25"/>
      <c r="IO30" s="43"/>
      <c r="IP30" s="25"/>
      <c r="IQ30" s="52"/>
      <c r="IR30" s="2"/>
      <c r="IS30" s="2"/>
      <c r="IT30" s="2"/>
      <c r="IU30" s="2"/>
      <c r="IV30" s="53"/>
      <c r="IW30" s="2"/>
      <c r="IX30" s="2"/>
      <c r="IY30" s="2"/>
      <c r="IZ30" s="2"/>
      <c r="JA30" s="2"/>
      <c r="JB30" s="2"/>
    </row>
    <row r="31" spans="1:262" s="3" customFormat="1" ht="13.5" customHeight="1">
      <c r="A31" s="42" t="s">
        <v>297</v>
      </c>
      <c r="B31" s="2" t="s">
        <v>655</v>
      </c>
      <c r="C31" s="4"/>
      <c r="D31" s="3">
        <v>2</v>
      </c>
      <c r="E31" s="25">
        <v>420198</v>
      </c>
      <c r="F31" s="43">
        <v>7.0000000000000007E-2</v>
      </c>
      <c r="G31" s="44">
        <v>-1.079999999999999E-2</v>
      </c>
      <c r="H31" s="2">
        <v>2</v>
      </c>
      <c r="I31" s="43">
        <v>0.08</v>
      </c>
      <c r="J31" s="44">
        <v>-3.333333333333327E-3</v>
      </c>
      <c r="K31" s="44"/>
      <c r="L31" s="44"/>
      <c r="M31" s="44"/>
      <c r="N31" s="44"/>
      <c r="O31" s="44"/>
      <c r="P31" s="44"/>
      <c r="Q31" s="25"/>
      <c r="R31" s="44"/>
      <c r="S31" s="44"/>
      <c r="U31" s="44"/>
      <c r="V31" s="44"/>
      <c r="W31" s="4"/>
      <c r="Y31" s="25">
        <v>307912</v>
      </c>
      <c r="Z31" s="43">
        <v>4.9500000000000002E-2</v>
      </c>
      <c r="AA31" s="44">
        <v>-2.0500000000000004E-2</v>
      </c>
      <c r="AB31" s="2">
        <v>1</v>
      </c>
      <c r="AC31" s="43">
        <v>0.04</v>
      </c>
      <c r="AD31" s="44">
        <v>-0.04</v>
      </c>
      <c r="AE31" s="25"/>
      <c r="AF31" s="44"/>
      <c r="AG31" s="44"/>
      <c r="AH31" s="44"/>
      <c r="AI31" s="44"/>
      <c r="AJ31" s="44"/>
      <c r="AK31" s="25"/>
      <c r="AM31" s="44"/>
      <c r="AO31" s="44"/>
      <c r="AP31" s="44"/>
      <c r="AQ31" s="4" t="s">
        <v>674</v>
      </c>
      <c r="AS31" s="6">
        <v>368753</v>
      </c>
      <c r="AT31" s="43">
        <v>5.6818722861094878E-2</v>
      </c>
      <c r="AU31" s="44">
        <v>7.3187228610948757E-3</v>
      </c>
      <c r="AV31" s="74">
        <v>1</v>
      </c>
      <c r="AW31" s="43">
        <v>4.2000000000000003E-2</v>
      </c>
      <c r="AX31" s="44">
        <v>2.0000000000000018E-3</v>
      </c>
      <c r="AY31" s="25"/>
      <c r="AZ31" s="44"/>
      <c r="BA31" s="44"/>
      <c r="BB31" s="44"/>
      <c r="BC31" s="44"/>
      <c r="BD31" s="44"/>
      <c r="BE31" s="25"/>
      <c r="BF31" s="44"/>
      <c r="BG31" s="44"/>
      <c r="BI31" s="44"/>
      <c r="BJ31" s="44"/>
      <c r="BK31" s="4" t="s">
        <v>674</v>
      </c>
      <c r="BM31" s="25">
        <v>327824</v>
      </c>
      <c r="BN31" s="43">
        <v>0.05</v>
      </c>
      <c r="BO31" s="44">
        <v>-6.8187228610948752E-3</v>
      </c>
      <c r="BP31" s="2">
        <v>1</v>
      </c>
      <c r="BQ31" s="43">
        <v>4.4999999999999998E-2</v>
      </c>
      <c r="BR31" s="44">
        <v>2.9999999999999957E-3</v>
      </c>
      <c r="BS31" s="25"/>
      <c r="BT31" s="44"/>
      <c r="BU31" s="44"/>
      <c r="BV31" s="44"/>
      <c r="BW31" s="44"/>
      <c r="BX31" s="44"/>
      <c r="BY31" s="25"/>
      <c r="BZ31" s="44"/>
      <c r="CA31" s="44"/>
      <c r="CC31" s="44"/>
      <c r="CD31" s="44"/>
      <c r="CE31" s="25" t="s">
        <v>1475</v>
      </c>
      <c r="CG31" s="25">
        <v>277246</v>
      </c>
      <c r="CH31" s="43">
        <v>4.1000000000000002E-2</v>
      </c>
      <c r="CI31" s="43">
        <v>-9.0000000000000011E-3</v>
      </c>
      <c r="CJ31" s="2">
        <v>1</v>
      </c>
      <c r="CK31" s="43">
        <v>4.8000000000000001E-2</v>
      </c>
      <c r="CL31" s="43">
        <v>0</v>
      </c>
      <c r="CM31" s="25"/>
      <c r="CN31" s="44"/>
      <c r="CO31" s="44"/>
      <c r="CR31" s="45"/>
      <c r="CS31" s="25"/>
      <c r="CT31" s="44"/>
      <c r="CU31" s="44"/>
      <c r="CW31" s="44"/>
      <c r="CX31" s="44"/>
      <c r="CY31" s="25" t="s">
        <v>1475</v>
      </c>
      <c r="DA31" s="25">
        <v>218078</v>
      </c>
      <c r="DB31" s="43">
        <f>DA31/$CY$7</f>
        <v>3.2393481019530587E-2</v>
      </c>
      <c r="DC31" s="43">
        <f>DB31-CH31</f>
        <v>-8.6065189804694145E-3</v>
      </c>
      <c r="DD31" s="2">
        <v>1</v>
      </c>
      <c r="DE31" s="43">
        <f>DD31/$CY$3</f>
        <v>4.7619047619047616E-2</v>
      </c>
      <c r="DF31" s="43">
        <f>DE31-CK31</f>
        <v>-3.8095238095238459E-4</v>
      </c>
      <c r="DG31" s="25"/>
      <c r="DH31" s="44"/>
      <c r="DI31" s="44"/>
      <c r="DL31" s="45"/>
      <c r="DM31" s="25"/>
      <c r="DN31" s="44"/>
      <c r="DO31" s="44"/>
      <c r="DQ31" s="44"/>
      <c r="DR31" s="44"/>
      <c r="DS31" s="4"/>
      <c r="DU31" s="25"/>
      <c r="DV31" s="43"/>
      <c r="DW31" s="43"/>
      <c r="DX31" s="2"/>
      <c r="DY31" s="43"/>
      <c r="DZ31" s="43"/>
      <c r="EA31" s="25"/>
      <c r="EC31" s="46"/>
      <c r="EF31" s="45"/>
      <c r="EG31" s="25"/>
      <c r="EH31" s="44"/>
      <c r="EI31" s="44"/>
      <c r="EK31" s="44"/>
      <c r="EL31" s="44"/>
      <c r="EM31" s="4"/>
      <c r="EO31" s="25"/>
      <c r="EP31" s="43"/>
      <c r="EQ31" s="43"/>
      <c r="ER31" s="2"/>
      <c r="ES31" s="43"/>
      <c r="ET31" s="43"/>
      <c r="EU31" s="25"/>
      <c r="EV31" s="44"/>
      <c r="EW31" s="44"/>
      <c r="EZ31" s="45"/>
      <c r="FA31" s="25"/>
      <c r="FB31" s="44"/>
      <c r="FC31" s="44"/>
      <c r="FE31" s="44"/>
      <c r="FF31" s="44"/>
      <c r="FG31" s="4"/>
      <c r="FI31" s="25"/>
      <c r="FJ31" s="43"/>
      <c r="FK31" s="43"/>
      <c r="FL31" s="2"/>
      <c r="FM31" s="43"/>
      <c r="FN31" s="43"/>
      <c r="FO31" s="25"/>
      <c r="FP31" s="44"/>
      <c r="FQ31" s="44"/>
      <c r="FT31" s="45"/>
      <c r="FU31" s="25"/>
      <c r="FV31" s="44"/>
      <c r="FW31" s="44"/>
      <c r="FY31" s="44"/>
      <c r="FZ31" s="44"/>
      <c r="GA31" s="15"/>
      <c r="GB31" s="49"/>
      <c r="GC31" s="49"/>
      <c r="GD31" s="50"/>
      <c r="GE31" s="2"/>
      <c r="GF31" s="51"/>
      <c r="GG31" s="50"/>
      <c r="GH31" s="2"/>
      <c r="GI31" s="52"/>
      <c r="GJ31" s="2"/>
      <c r="GK31" s="2"/>
      <c r="GL31" s="2"/>
      <c r="GM31" s="2"/>
      <c r="GN31" s="53"/>
      <c r="GO31" s="2"/>
      <c r="GP31" s="2"/>
      <c r="GQ31" s="2"/>
      <c r="GR31" s="2"/>
      <c r="GS31" s="2"/>
      <c r="GT31" s="2"/>
      <c r="GU31" s="15"/>
      <c r="GV31" s="49"/>
      <c r="GW31" s="49"/>
      <c r="GX31" s="50"/>
      <c r="GY31" s="2"/>
      <c r="GZ31" s="51"/>
      <c r="HA31" s="50"/>
      <c r="HB31" s="2"/>
      <c r="HC31" s="52"/>
      <c r="HD31" s="2"/>
      <c r="HE31" s="2"/>
      <c r="HF31" s="2"/>
      <c r="HG31" s="2"/>
      <c r="HH31" s="53"/>
      <c r="HI31" s="2"/>
      <c r="HJ31" s="2"/>
      <c r="HK31" s="2"/>
      <c r="HL31" s="2"/>
      <c r="HM31" s="2"/>
      <c r="HN31" s="2"/>
      <c r="HO31" s="15"/>
      <c r="HP31" s="49"/>
      <c r="HQ31" s="49"/>
      <c r="HR31" s="50"/>
      <c r="HS31" s="2"/>
      <c r="HT31" s="51"/>
      <c r="HU31" s="50"/>
      <c r="HV31" s="2"/>
      <c r="HW31" s="52"/>
      <c r="HX31" s="2"/>
      <c r="HY31" s="2"/>
      <c r="HZ31" s="2"/>
      <c r="IA31" s="2"/>
      <c r="IB31" s="53"/>
      <c r="IC31" s="2"/>
      <c r="ID31" s="2"/>
      <c r="IE31" s="2"/>
      <c r="IF31" s="2"/>
      <c r="IG31" s="2"/>
      <c r="IH31" s="2"/>
      <c r="II31" s="15"/>
      <c r="IJ31" s="49"/>
      <c r="IK31" s="49"/>
      <c r="IL31" s="50"/>
      <c r="IM31" s="2"/>
      <c r="IN31" s="51"/>
      <c r="IO31" s="50"/>
      <c r="IP31" s="2"/>
      <c r="IQ31" s="52"/>
      <c r="IR31" s="2"/>
      <c r="IS31" s="2"/>
      <c r="IT31" s="2"/>
      <c r="IU31" s="2"/>
      <c r="IV31" s="53"/>
      <c r="IW31" s="2"/>
      <c r="IX31" s="2"/>
      <c r="IY31" s="2"/>
      <c r="IZ31" s="2"/>
      <c r="JA31" s="2"/>
      <c r="JB31" s="2"/>
    </row>
    <row r="32" spans="1:262" s="3" customFormat="1" ht="13.5" customHeight="1">
      <c r="A32" s="42" t="s">
        <v>301</v>
      </c>
      <c r="B32" s="2" t="s">
        <v>656</v>
      </c>
      <c r="C32" s="4"/>
      <c r="D32" s="3">
        <v>2</v>
      </c>
      <c r="E32" s="25">
        <v>290859</v>
      </c>
      <c r="F32" s="43">
        <v>4.9000000000000002E-2</v>
      </c>
      <c r="G32" s="44">
        <v>-1.3899999999999996E-2</v>
      </c>
      <c r="H32" s="2">
        <v>1</v>
      </c>
      <c r="I32" s="43">
        <v>0.04</v>
      </c>
      <c r="J32" s="44">
        <v>-4.3333333333333328E-2</v>
      </c>
      <c r="K32" s="44"/>
      <c r="L32" s="44"/>
      <c r="M32" s="44"/>
      <c r="N32" s="44"/>
      <c r="O32" s="44"/>
      <c r="P32" s="44"/>
      <c r="Q32" s="25"/>
      <c r="R32" s="44"/>
      <c r="S32" s="44"/>
      <c r="U32" s="44"/>
      <c r="V32" s="44"/>
      <c r="W32" s="4"/>
      <c r="Y32" s="25">
        <v>525316</v>
      </c>
      <c r="Z32" s="142">
        <v>8.4400000000000003E-2</v>
      </c>
      <c r="AA32" s="44">
        <v>3.5400000000000001E-2</v>
      </c>
      <c r="AB32" s="2">
        <v>3</v>
      </c>
      <c r="AC32" s="43">
        <v>0.12</v>
      </c>
      <c r="AD32" s="44">
        <v>7.9999999999999988E-2</v>
      </c>
      <c r="AE32" s="25"/>
      <c r="AF32" s="44"/>
      <c r="AG32" s="44"/>
      <c r="AH32" s="44"/>
      <c r="AI32" s="44"/>
      <c r="AJ32" s="44"/>
      <c r="AK32" s="25"/>
      <c r="AM32" s="44"/>
      <c r="AO32" s="44"/>
      <c r="AP32" s="44"/>
      <c r="AQ32" s="4" t="s">
        <v>675</v>
      </c>
      <c r="AS32" s="6">
        <v>239687</v>
      </c>
      <c r="AT32" s="43">
        <v>3.6931792355336085E-2</v>
      </c>
      <c r="AU32" s="44">
        <v>-4.7468207644663918E-2</v>
      </c>
      <c r="AV32" s="74">
        <v>1</v>
      </c>
      <c r="AW32" s="43">
        <v>4.2000000000000003E-2</v>
      </c>
      <c r="AX32" s="44">
        <v>-7.7999999999999986E-2</v>
      </c>
      <c r="AY32" s="25"/>
      <c r="AZ32" s="44"/>
      <c r="BA32" s="44"/>
      <c r="BB32" s="44"/>
      <c r="BC32" s="44"/>
      <c r="BD32" s="44"/>
      <c r="BE32" s="25"/>
      <c r="BF32" s="44"/>
      <c r="BG32" s="44"/>
      <c r="BI32" s="44"/>
      <c r="BJ32" s="44"/>
      <c r="BK32" s="4" t="s">
        <v>675</v>
      </c>
      <c r="BM32" s="25">
        <v>562081</v>
      </c>
      <c r="BN32" s="43">
        <v>8.5999999999999993E-2</v>
      </c>
      <c r="BO32" s="44">
        <v>4.9068207644663908E-2</v>
      </c>
      <c r="BP32" s="2">
        <v>2</v>
      </c>
      <c r="BQ32" s="43">
        <v>9.0999999999999998E-2</v>
      </c>
      <c r="BR32" s="44">
        <v>4.8999999999999995E-2</v>
      </c>
      <c r="BS32" s="25"/>
      <c r="BT32" s="44"/>
      <c r="BU32" s="44"/>
      <c r="BV32" s="44"/>
      <c r="BW32" s="44"/>
      <c r="BX32" s="44"/>
      <c r="BY32" s="25"/>
      <c r="BZ32" s="44"/>
      <c r="CA32" s="44"/>
      <c r="CC32" s="44"/>
      <c r="CD32" s="44"/>
      <c r="CE32" s="25" t="s">
        <v>1466</v>
      </c>
      <c r="CG32" s="25">
        <v>285196</v>
      </c>
      <c r="CH32" s="43">
        <v>4.2999999999999997E-2</v>
      </c>
      <c r="CI32" s="43">
        <v>-4.2999999999999997E-2</v>
      </c>
      <c r="CJ32" s="2">
        <v>1</v>
      </c>
      <c r="CK32" s="43">
        <v>4.8000000000000001E-2</v>
      </c>
      <c r="CL32" s="43">
        <v>-4.8000000000000001E-2</v>
      </c>
      <c r="CM32" s="25"/>
      <c r="CN32" s="44"/>
      <c r="CO32" s="44"/>
      <c r="CR32" s="45"/>
      <c r="CS32" s="25"/>
      <c r="CT32" s="44"/>
      <c r="CU32" s="44"/>
      <c r="CW32" s="44"/>
      <c r="CX32" s="44"/>
      <c r="CY32" s="25" t="s">
        <v>1466</v>
      </c>
      <c r="DA32" s="25">
        <v>492330</v>
      </c>
      <c r="DB32" s="43">
        <f>DA32/$CY$7</f>
        <v>7.3131093050860227E-2</v>
      </c>
      <c r="DC32" s="43">
        <f>DB32-CH32</f>
        <v>3.013109305086023E-2</v>
      </c>
      <c r="DD32" s="2">
        <v>2</v>
      </c>
      <c r="DE32" s="43">
        <f>DD32/$CY$3</f>
        <v>9.5238095238095233E-2</v>
      </c>
      <c r="DF32" s="43">
        <f>DE32-CK32</f>
        <v>4.7238095238095232E-2</v>
      </c>
      <c r="DG32" s="25"/>
      <c r="DH32" s="44"/>
      <c r="DI32" s="44"/>
      <c r="DL32" s="45"/>
      <c r="DM32" s="25"/>
      <c r="DN32" s="44"/>
      <c r="DO32" s="44"/>
      <c r="DQ32" s="44"/>
      <c r="DR32" s="44"/>
      <c r="DS32" s="4"/>
      <c r="DU32" s="25"/>
      <c r="DV32" s="43"/>
      <c r="DW32" s="43"/>
      <c r="DX32" s="2"/>
      <c r="DY32" s="43"/>
      <c r="DZ32" s="43"/>
      <c r="EA32" s="25"/>
      <c r="EC32" s="46"/>
      <c r="EF32" s="45"/>
      <c r="EG32" s="25"/>
      <c r="EH32" s="44"/>
      <c r="EI32" s="44"/>
      <c r="EK32" s="44"/>
      <c r="EL32" s="44"/>
      <c r="EM32" s="4"/>
      <c r="EO32" s="25"/>
      <c r="EP32" s="43"/>
      <c r="EQ32" s="43"/>
      <c r="ER32" s="2"/>
      <c r="ES32" s="43"/>
      <c r="ET32" s="43"/>
      <c r="EU32" s="25"/>
      <c r="EV32" s="44"/>
      <c r="EW32" s="44"/>
      <c r="EZ32" s="45"/>
      <c r="FA32" s="25"/>
      <c r="FB32" s="44"/>
      <c r="FC32" s="44"/>
      <c r="FE32" s="44"/>
      <c r="FF32" s="44"/>
      <c r="FG32" s="4"/>
      <c r="FI32" s="25"/>
      <c r="FJ32" s="43"/>
      <c r="FK32" s="43"/>
      <c r="FL32" s="2"/>
      <c r="FM32" s="43"/>
      <c r="FN32" s="43"/>
      <c r="FO32" s="25"/>
      <c r="FP32" s="44"/>
      <c r="FQ32" s="44"/>
      <c r="FT32" s="45"/>
      <c r="FU32" s="25"/>
      <c r="FV32" s="44"/>
      <c r="FW32" s="44"/>
      <c r="FY32" s="44"/>
      <c r="FZ32" s="44"/>
      <c r="GA32" s="15"/>
      <c r="GB32" s="49"/>
      <c r="GC32" s="49"/>
      <c r="GD32" s="50"/>
      <c r="GE32" s="2"/>
      <c r="GF32" s="51"/>
      <c r="GG32" s="50"/>
      <c r="GH32" s="2"/>
      <c r="GI32" s="52"/>
      <c r="GJ32" s="2"/>
      <c r="GK32" s="2"/>
      <c r="GL32" s="2"/>
      <c r="GM32" s="2"/>
      <c r="GN32" s="53"/>
      <c r="GO32" s="2"/>
      <c r="GP32" s="2"/>
      <c r="GQ32" s="2"/>
      <c r="GR32" s="2"/>
      <c r="GS32" s="2"/>
      <c r="GT32" s="2"/>
      <c r="GU32" s="15"/>
      <c r="GV32" s="49"/>
      <c r="GW32" s="49"/>
      <c r="GX32" s="50"/>
      <c r="GY32" s="2"/>
      <c r="GZ32" s="51"/>
      <c r="HA32" s="50"/>
      <c r="HB32" s="2"/>
      <c r="HC32" s="52"/>
      <c r="HD32" s="2"/>
      <c r="HE32" s="2"/>
      <c r="HF32" s="2"/>
      <c r="HG32" s="2"/>
      <c r="HH32" s="53"/>
      <c r="HI32" s="2"/>
      <c r="HJ32" s="2"/>
      <c r="HK32" s="2"/>
      <c r="HL32" s="2"/>
      <c r="HM32" s="2"/>
      <c r="HN32" s="2"/>
      <c r="HO32" s="15"/>
      <c r="HP32" s="49"/>
      <c r="HQ32" s="49"/>
      <c r="HR32" s="50"/>
      <c r="HS32" s="2"/>
      <c r="HT32" s="51"/>
      <c r="HU32" s="50"/>
      <c r="HV32" s="2"/>
      <c r="HW32" s="52"/>
      <c r="HX32" s="2"/>
      <c r="HY32" s="2"/>
      <c r="HZ32" s="2"/>
      <c r="IA32" s="2"/>
      <c r="IB32" s="53"/>
      <c r="IC32" s="2"/>
      <c r="ID32" s="2"/>
      <c r="IE32" s="2"/>
      <c r="IF32" s="2"/>
      <c r="IG32" s="2"/>
      <c r="IH32" s="2"/>
      <c r="II32" s="15"/>
      <c r="IJ32" s="49"/>
      <c r="IK32" s="49"/>
      <c r="IL32" s="50"/>
      <c r="IM32" s="2"/>
      <c r="IN32" s="51"/>
      <c r="IO32" s="50"/>
      <c r="IP32" s="2"/>
      <c r="IQ32" s="52"/>
      <c r="IR32" s="2"/>
      <c r="IS32" s="2"/>
      <c r="IT32" s="2"/>
      <c r="IU32" s="2"/>
      <c r="IV32" s="53"/>
      <c r="IW32" s="2"/>
      <c r="IX32" s="2"/>
      <c r="IY32" s="2"/>
      <c r="IZ32" s="2"/>
      <c r="JA32" s="2"/>
      <c r="JB32" s="2"/>
    </row>
    <row r="33" spans="1:262" s="3" customFormat="1" ht="13.5" customHeight="1">
      <c r="A33" s="42" t="s">
        <v>313</v>
      </c>
      <c r="B33" s="2" t="s">
        <v>657</v>
      </c>
      <c r="C33" s="4"/>
      <c r="E33" s="25">
        <v>175732</v>
      </c>
      <c r="F33" s="43">
        <v>2.8999999999999998E-2</v>
      </c>
      <c r="G33" s="44">
        <v>2.8999999999999998E-2</v>
      </c>
      <c r="H33" s="2">
        <v>1</v>
      </c>
      <c r="I33" s="43">
        <v>0.04</v>
      </c>
      <c r="J33" s="44">
        <v>0.04</v>
      </c>
      <c r="K33" s="44"/>
      <c r="L33" s="44"/>
      <c r="M33" s="44"/>
      <c r="N33" s="44"/>
      <c r="O33" s="44"/>
      <c r="P33" s="44"/>
      <c r="Q33" s="25"/>
      <c r="R33" s="44"/>
      <c r="S33" s="44"/>
      <c r="U33" s="44"/>
      <c r="V33" s="44"/>
      <c r="W33" s="4"/>
      <c r="Y33" s="25">
        <v>94848</v>
      </c>
      <c r="Z33" s="43">
        <v>1.52E-2</v>
      </c>
      <c r="AA33" s="44">
        <v>-1.3799999999999998E-2</v>
      </c>
      <c r="AB33" s="2">
        <v>0</v>
      </c>
      <c r="AC33" s="43">
        <v>0</v>
      </c>
      <c r="AD33" s="44">
        <v>-0.04</v>
      </c>
      <c r="AE33" s="25"/>
      <c r="AF33" s="44"/>
      <c r="AG33" s="44"/>
      <c r="AH33" s="44"/>
      <c r="AI33" s="44"/>
      <c r="AJ33" s="44"/>
      <c r="AK33" s="25"/>
      <c r="AM33" s="44"/>
      <c r="AO33" s="44"/>
      <c r="AP33" s="44"/>
      <c r="AQ33" s="4"/>
      <c r="AS33" s="6">
        <v>181351</v>
      </c>
      <c r="AT33" s="43">
        <v>2.7943182047555998E-2</v>
      </c>
      <c r="AU33" s="44">
        <v>1.2743182047555998E-2</v>
      </c>
      <c r="AV33" s="74">
        <v>0</v>
      </c>
      <c r="AW33" s="43">
        <v>0</v>
      </c>
      <c r="AX33" s="44">
        <v>0</v>
      </c>
      <c r="AY33" s="25"/>
      <c r="AZ33" s="44"/>
      <c r="BA33" s="44"/>
      <c r="BB33" s="44"/>
      <c r="BC33" s="44"/>
      <c r="BD33" s="44"/>
      <c r="BE33" s="25"/>
      <c r="BF33" s="44"/>
      <c r="BG33" s="44"/>
      <c r="BI33" s="44"/>
      <c r="BJ33" s="44"/>
      <c r="BK33" s="4"/>
      <c r="BM33" s="25">
        <v>87706</v>
      </c>
      <c r="BN33" s="43">
        <v>1.3000000000000001E-2</v>
      </c>
      <c r="BO33" s="44">
        <v>-1.4943182047555997E-2</v>
      </c>
      <c r="BP33" s="2">
        <v>0</v>
      </c>
      <c r="BQ33" s="43">
        <v>0</v>
      </c>
      <c r="BR33" s="44">
        <v>0</v>
      </c>
      <c r="BS33" s="25"/>
      <c r="BT33" s="44"/>
      <c r="BU33" s="44"/>
      <c r="BV33" s="44"/>
      <c r="BW33" s="44"/>
      <c r="BX33" s="44"/>
      <c r="BY33" s="25"/>
      <c r="BZ33" s="44"/>
      <c r="CA33" s="44"/>
      <c r="CC33" s="44"/>
      <c r="CD33" s="44"/>
      <c r="CE33" s="25"/>
      <c r="CG33" s="25"/>
      <c r="CH33" s="43"/>
      <c r="CI33" s="43"/>
      <c r="CJ33" s="2"/>
      <c r="CK33" s="43"/>
      <c r="CL33" s="43"/>
      <c r="CM33" s="25"/>
      <c r="CN33" s="44"/>
      <c r="CO33" s="44"/>
      <c r="CR33" s="45"/>
      <c r="CS33" s="25"/>
      <c r="CT33" s="44"/>
      <c r="CU33" s="44"/>
      <c r="CW33" s="44"/>
      <c r="CX33" s="44"/>
      <c r="CY33" s="4"/>
      <c r="DA33" s="25"/>
      <c r="DB33" s="43"/>
      <c r="DC33" s="43"/>
      <c r="DD33" s="2"/>
      <c r="DE33" s="43"/>
      <c r="DF33" s="43"/>
      <c r="DG33" s="25"/>
      <c r="DH33" s="44"/>
      <c r="DI33" s="44"/>
      <c r="DL33" s="45"/>
      <c r="DM33" s="25"/>
      <c r="DN33" s="44"/>
      <c r="DO33" s="44"/>
      <c r="DQ33" s="44"/>
      <c r="DR33" s="44"/>
      <c r="DS33" s="4"/>
      <c r="DU33" s="25"/>
      <c r="DV33" s="43"/>
      <c r="DW33" s="43"/>
      <c r="DX33" s="2"/>
      <c r="DY33" s="43"/>
      <c r="DZ33" s="43"/>
      <c r="EA33" s="25"/>
      <c r="EC33" s="46"/>
      <c r="EF33" s="45"/>
      <c r="EG33" s="25"/>
      <c r="EH33" s="44"/>
      <c r="EI33" s="44"/>
      <c r="EK33" s="44"/>
      <c r="EL33" s="44"/>
      <c r="EM33" s="4"/>
      <c r="EO33" s="25"/>
      <c r="EP33" s="43"/>
      <c r="EQ33" s="43"/>
      <c r="ER33" s="2"/>
      <c r="ES33" s="43"/>
      <c r="ET33" s="43"/>
      <c r="EU33" s="25"/>
      <c r="EV33" s="44"/>
      <c r="EW33" s="44"/>
      <c r="EZ33" s="45"/>
      <c r="FA33" s="25"/>
      <c r="FB33" s="44"/>
      <c r="FC33" s="44"/>
      <c r="FE33" s="44"/>
      <c r="FF33" s="44"/>
      <c r="FG33" s="4"/>
      <c r="FI33" s="25"/>
      <c r="FJ33" s="43"/>
      <c r="FK33" s="43"/>
      <c r="FL33" s="2"/>
      <c r="FM33" s="43"/>
      <c r="FN33" s="43"/>
      <c r="FO33" s="25"/>
      <c r="FP33" s="44"/>
      <c r="FQ33" s="44"/>
      <c r="FT33" s="45"/>
      <c r="FU33" s="25"/>
      <c r="FV33" s="44"/>
      <c r="FW33" s="44"/>
      <c r="FY33" s="44"/>
      <c r="FZ33" s="44"/>
      <c r="GA33" s="15"/>
      <c r="GB33" s="49"/>
      <c r="GC33" s="49"/>
      <c r="GD33" s="50"/>
      <c r="GE33" s="2"/>
      <c r="GF33" s="51"/>
      <c r="GG33" s="50"/>
      <c r="GH33" s="2"/>
      <c r="GI33" s="52"/>
      <c r="GJ33" s="2"/>
      <c r="GK33" s="2"/>
      <c r="GL33" s="2"/>
      <c r="GM33" s="2"/>
      <c r="GN33" s="53"/>
      <c r="GO33" s="2"/>
      <c r="GP33" s="2"/>
      <c r="GQ33" s="2"/>
      <c r="GR33" s="2"/>
      <c r="GS33" s="2"/>
      <c r="GT33" s="2"/>
      <c r="GU33" s="15"/>
      <c r="GV33" s="49"/>
      <c r="GW33" s="49"/>
      <c r="GX33" s="50"/>
      <c r="GY33" s="2"/>
      <c r="GZ33" s="51"/>
      <c r="HA33" s="50"/>
      <c r="HB33" s="2"/>
      <c r="HC33" s="52"/>
      <c r="HD33" s="2"/>
      <c r="HE33" s="2"/>
      <c r="HF33" s="2"/>
      <c r="HG33" s="2"/>
      <c r="HH33" s="53"/>
      <c r="HI33" s="2"/>
      <c r="HJ33" s="2"/>
      <c r="HK33" s="2"/>
      <c r="HL33" s="2"/>
      <c r="HM33" s="2"/>
      <c r="HN33" s="2"/>
      <c r="HO33" s="15"/>
      <c r="HP33" s="49"/>
      <c r="HQ33" s="49"/>
      <c r="HR33" s="50"/>
      <c r="HS33" s="2"/>
      <c r="HT33" s="51"/>
      <c r="HU33" s="50"/>
      <c r="HV33" s="2"/>
      <c r="HW33" s="52"/>
      <c r="HX33" s="2"/>
      <c r="HY33" s="2"/>
      <c r="HZ33" s="2"/>
      <c r="IA33" s="2"/>
      <c r="IB33" s="53"/>
      <c r="IC33" s="2"/>
      <c r="ID33" s="2"/>
      <c r="IE33" s="2"/>
      <c r="IF33" s="2"/>
      <c r="IG33" s="2"/>
      <c r="IH33" s="2"/>
      <c r="II33" s="15"/>
      <c r="IJ33" s="49"/>
      <c r="IK33" s="49"/>
      <c r="IL33" s="50"/>
      <c r="IM33" s="2"/>
      <c r="IN33" s="51"/>
      <c r="IO33" s="50"/>
      <c r="IP33" s="2"/>
      <c r="IQ33" s="52"/>
      <c r="IR33" s="2"/>
      <c r="IS33" s="2"/>
      <c r="IT33" s="2"/>
      <c r="IU33" s="2"/>
      <c r="IV33" s="53"/>
      <c r="IW33" s="2"/>
      <c r="IX33" s="2"/>
      <c r="IY33" s="2"/>
      <c r="IZ33" s="2"/>
      <c r="JA33" s="2"/>
      <c r="JB33" s="2"/>
    </row>
    <row r="34" spans="1:262" s="3" customFormat="1" ht="13.5" customHeight="1">
      <c r="A34" s="42" t="s">
        <v>320</v>
      </c>
      <c r="B34" s="2" t="s">
        <v>658</v>
      </c>
      <c r="C34" s="4"/>
      <c r="E34" s="25">
        <v>42917</v>
      </c>
      <c r="F34" s="43">
        <v>6.9999999999999993E-3</v>
      </c>
      <c r="G34" s="44">
        <v>6.9999999999999993E-3</v>
      </c>
      <c r="H34" s="2">
        <v>0</v>
      </c>
      <c r="I34" s="43">
        <v>0</v>
      </c>
      <c r="J34" s="44">
        <v>0</v>
      </c>
      <c r="K34" s="44"/>
      <c r="L34" s="44"/>
      <c r="M34" s="44"/>
      <c r="N34" s="44"/>
      <c r="O34" s="44"/>
      <c r="P34" s="44"/>
      <c r="Q34" s="25"/>
      <c r="R34" s="44"/>
      <c r="S34" s="44"/>
      <c r="U34" s="44"/>
      <c r="V34" s="44"/>
      <c r="W34" s="4"/>
      <c r="Y34" s="25">
        <v>0</v>
      </c>
      <c r="Z34" s="43">
        <v>0</v>
      </c>
      <c r="AA34" s="44">
        <v>-6.9999999999999993E-3</v>
      </c>
      <c r="AB34" s="2">
        <v>0</v>
      </c>
      <c r="AC34" s="43">
        <v>0</v>
      </c>
      <c r="AD34" s="44">
        <v>0</v>
      </c>
      <c r="AE34" s="25"/>
      <c r="AF34" s="44"/>
      <c r="AG34" s="44"/>
      <c r="AH34" s="44"/>
      <c r="AI34" s="44"/>
      <c r="AJ34" s="44"/>
      <c r="AK34" s="25"/>
      <c r="AM34" s="44"/>
      <c r="AO34" s="44"/>
      <c r="AP34" s="44"/>
      <c r="AQ34" s="4"/>
      <c r="AS34" s="6"/>
      <c r="AT34" s="43"/>
      <c r="AU34" s="44"/>
      <c r="AV34" s="74"/>
      <c r="AW34" s="43"/>
      <c r="AX34" s="44"/>
      <c r="AY34" s="25"/>
      <c r="AZ34" s="44"/>
      <c r="BA34" s="44"/>
      <c r="BB34" s="44"/>
      <c r="BC34" s="44"/>
      <c r="BD34" s="44"/>
      <c r="BE34" s="25"/>
      <c r="BF34" s="44"/>
      <c r="BG34" s="44"/>
      <c r="BI34" s="44"/>
      <c r="BJ34" s="44"/>
      <c r="BK34" s="4"/>
      <c r="BM34" s="25"/>
      <c r="BN34" s="43"/>
      <c r="BO34" s="44"/>
      <c r="BP34" s="2"/>
      <c r="BQ34" s="43"/>
      <c r="BR34" s="44"/>
      <c r="BS34" s="25"/>
      <c r="BT34" s="44"/>
      <c r="BU34" s="44"/>
      <c r="BV34" s="44"/>
      <c r="BW34" s="44"/>
      <c r="BX34" s="44"/>
      <c r="BY34" s="25"/>
      <c r="BZ34" s="44"/>
      <c r="CA34" s="44"/>
      <c r="CC34" s="44"/>
      <c r="CD34" s="44"/>
      <c r="CE34" s="25"/>
      <c r="CG34" s="25"/>
      <c r="CH34" s="43"/>
      <c r="CI34" s="43"/>
      <c r="CJ34" s="2"/>
      <c r="CK34" s="43"/>
      <c r="CL34" s="43"/>
      <c r="CM34" s="25"/>
      <c r="CN34" s="44"/>
      <c r="CO34" s="44"/>
      <c r="CR34" s="45"/>
      <c r="CS34" s="25"/>
      <c r="CT34" s="44"/>
      <c r="CU34" s="44"/>
      <c r="CW34" s="44"/>
      <c r="CX34" s="44"/>
      <c r="CY34" s="4"/>
      <c r="DA34" s="25"/>
      <c r="DB34" s="43"/>
      <c r="DC34" s="43"/>
      <c r="DD34" s="2"/>
      <c r="DE34" s="43"/>
      <c r="DF34" s="43"/>
      <c r="DG34" s="25"/>
      <c r="DH34" s="44"/>
      <c r="DI34" s="44"/>
      <c r="DL34" s="45"/>
      <c r="DM34" s="25"/>
      <c r="DN34" s="44"/>
      <c r="DO34" s="44"/>
      <c r="DQ34" s="44"/>
      <c r="DR34" s="44"/>
      <c r="DS34" s="4"/>
      <c r="DU34" s="25"/>
      <c r="DV34" s="43"/>
      <c r="DW34" s="43"/>
      <c r="DX34" s="2"/>
      <c r="DY34" s="43"/>
      <c r="DZ34" s="43"/>
      <c r="EA34" s="25"/>
      <c r="EC34" s="46"/>
      <c r="EF34" s="45"/>
      <c r="EG34" s="25"/>
      <c r="EH34" s="44"/>
      <c r="EI34" s="44"/>
      <c r="EK34" s="44"/>
      <c r="EL34" s="44"/>
      <c r="EM34" s="4"/>
      <c r="EO34" s="25"/>
      <c r="EP34" s="43"/>
      <c r="EQ34" s="43"/>
      <c r="ER34" s="2"/>
      <c r="ES34" s="43"/>
      <c r="ET34" s="43"/>
      <c r="EU34" s="25"/>
      <c r="EV34" s="44"/>
      <c r="EW34" s="44"/>
      <c r="EZ34" s="45"/>
      <c r="FA34" s="25"/>
      <c r="FB34" s="44"/>
      <c r="FC34" s="44"/>
      <c r="FE34" s="44"/>
      <c r="FF34" s="44"/>
      <c r="FG34" s="4"/>
      <c r="FI34" s="25"/>
      <c r="FJ34" s="43"/>
      <c r="FK34" s="43"/>
      <c r="FL34" s="2"/>
      <c r="FM34" s="43"/>
      <c r="FN34" s="43"/>
      <c r="FO34" s="25"/>
      <c r="FP34" s="44"/>
      <c r="FQ34" s="44"/>
      <c r="FT34" s="45"/>
      <c r="FU34" s="25"/>
      <c r="FV34" s="44"/>
      <c r="FW34" s="44"/>
      <c r="FY34" s="44"/>
      <c r="FZ34" s="44"/>
      <c r="GA34" s="15"/>
      <c r="GB34" s="49"/>
      <c r="GC34" s="49"/>
      <c r="GD34" s="50"/>
      <c r="GE34" s="2"/>
      <c r="GF34" s="51"/>
      <c r="GG34" s="50"/>
      <c r="GH34" s="2"/>
      <c r="GI34" s="52"/>
      <c r="GJ34" s="2"/>
      <c r="GK34" s="2"/>
      <c r="GL34" s="2"/>
      <c r="GM34" s="2"/>
      <c r="GN34" s="53"/>
      <c r="GO34" s="2"/>
      <c r="GP34" s="2"/>
      <c r="GQ34" s="2"/>
      <c r="GR34" s="2"/>
      <c r="GS34" s="2"/>
      <c r="GT34" s="2"/>
      <c r="GU34" s="15"/>
      <c r="GV34" s="49"/>
      <c r="GW34" s="49"/>
      <c r="GX34" s="50"/>
      <c r="GY34" s="2"/>
      <c r="GZ34" s="51"/>
      <c r="HA34" s="50"/>
      <c r="HB34" s="2"/>
      <c r="HC34" s="52"/>
      <c r="HD34" s="2"/>
      <c r="HE34" s="2"/>
      <c r="HF34" s="2"/>
      <c r="HG34" s="2"/>
      <c r="HH34" s="53"/>
      <c r="HI34" s="2"/>
      <c r="HJ34" s="2"/>
      <c r="HK34" s="2"/>
      <c r="HL34" s="2"/>
      <c r="HM34" s="2"/>
      <c r="HN34" s="2"/>
      <c r="HO34" s="15"/>
      <c r="HP34" s="49"/>
      <c r="HQ34" s="49"/>
      <c r="HR34" s="50"/>
      <c r="HS34" s="2"/>
      <c r="HT34" s="51"/>
      <c r="HU34" s="50"/>
      <c r="HV34" s="2"/>
      <c r="HW34" s="52"/>
      <c r="HX34" s="2"/>
      <c r="HY34" s="2"/>
      <c r="HZ34" s="2"/>
      <c r="IA34" s="2"/>
      <c r="IB34" s="53"/>
      <c r="IC34" s="2"/>
      <c r="ID34" s="2"/>
      <c r="IE34" s="2"/>
      <c r="IF34" s="2"/>
      <c r="IG34" s="2"/>
      <c r="IH34" s="2"/>
      <c r="II34" s="15"/>
      <c r="IJ34" s="49"/>
      <c r="IK34" s="49"/>
      <c r="IL34" s="50"/>
      <c r="IM34" s="2"/>
      <c r="IN34" s="51"/>
      <c r="IO34" s="50"/>
      <c r="IP34" s="2"/>
      <c r="IQ34" s="52"/>
      <c r="IR34" s="2"/>
      <c r="IS34" s="2"/>
      <c r="IT34" s="2"/>
      <c r="IU34" s="2"/>
      <c r="IV34" s="53"/>
      <c r="IW34" s="2"/>
      <c r="IX34" s="2"/>
      <c r="IY34" s="2"/>
      <c r="IZ34" s="2"/>
      <c r="JA34" s="2"/>
      <c r="JB34" s="2"/>
    </row>
    <row r="35" spans="1:262" s="3" customFormat="1" ht="13.5" customHeight="1">
      <c r="A35" s="42" t="s">
        <v>702</v>
      </c>
      <c r="B35" s="2" t="s">
        <v>659</v>
      </c>
      <c r="C35" s="4"/>
      <c r="E35" s="25">
        <v>35977</v>
      </c>
      <c r="F35" s="43">
        <v>6.0000000000000001E-3</v>
      </c>
      <c r="G35" s="44">
        <v>6.0000000000000001E-3</v>
      </c>
      <c r="H35" s="2">
        <v>0</v>
      </c>
      <c r="I35" s="43">
        <v>0</v>
      </c>
      <c r="J35" s="44">
        <v>0</v>
      </c>
      <c r="K35" s="44"/>
      <c r="L35" s="44"/>
      <c r="M35" s="44"/>
      <c r="N35" s="44"/>
      <c r="O35" s="44"/>
      <c r="P35" s="44"/>
      <c r="Q35" s="25"/>
      <c r="R35" s="44"/>
      <c r="S35" s="44"/>
      <c r="U35" s="44"/>
      <c r="V35" s="44"/>
      <c r="W35" s="4"/>
      <c r="Y35" s="25">
        <v>0</v>
      </c>
      <c r="Z35" s="43">
        <v>0</v>
      </c>
      <c r="AA35" s="44">
        <v>-6.0000000000000001E-3</v>
      </c>
      <c r="AB35" s="2">
        <v>0</v>
      </c>
      <c r="AC35" s="43">
        <v>0</v>
      </c>
      <c r="AD35" s="44">
        <v>0</v>
      </c>
      <c r="AE35" s="25"/>
      <c r="AF35" s="44"/>
      <c r="AG35" s="44"/>
      <c r="AH35" s="44"/>
      <c r="AI35" s="44"/>
      <c r="AJ35" s="44"/>
      <c r="AK35" s="25"/>
      <c r="AM35" s="44"/>
      <c r="AO35" s="44"/>
      <c r="AP35" s="44"/>
      <c r="AQ35" s="4"/>
      <c r="AS35" s="6"/>
      <c r="AT35" s="43"/>
      <c r="AU35" s="44"/>
      <c r="AV35" s="74"/>
      <c r="AW35" s="43"/>
      <c r="AX35" s="44"/>
      <c r="AY35" s="25"/>
      <c r="AZ35" s="44"/>
      <c r="BA35" s="44"/>
      <c r="BB35" s="44"/>
      <c r="BC35" s="44"/>
      <c r="BD35" s="44"/>
      <c r="BE35" s="25"/>
      <c r="BF35" s="44"/>
      <c r="BG35" s="44"/>
      <c r="BI35" s="44"/>
      <c r="BJ35" s="44"/>
      <c r="BK35" s="4"/>
      <c r="BM35" s="25"/>
      <c r="BN35" s="43"/>
      <c r="BO35" s="44"/>
      <c r="BP35" s="2"/>
      <c r="BQ35" s="43"/>
      <c r="BR35" s="44"/>
      <c r="BS35" s="25"/>
      <c r="BT35" s="44"/>
      <c r="BU35" s="44"/>
      <c r="BV35" s="44"/>
      <c r="BW35" s="44"/>
      <c r="BX35" s="44"/>
      <c r="BY35" s="25"/>
      <c r="BZ35" s="44"/>
      <c r="CA35" s="44"/>
      <c r="CC35" s="44"/>
      <c r="CD35" s="44"/>
      <c r="CE35" s="25"/>
      <c r="CG35" s="25"/>
      <c r="CH35" s="43"/>
      <c r="CI35" s="43"/>
      <c r="CJ35" s="2"/>
      <c r="CK35" s="43"/>
      <c r="CL35" s="43"/>
      <c r="CM35" s="25"/>
      <c r="CN35" s="44"/>
      <c r="CO35" s="44"/>
      <c r="CR35" s="45"/>
      <c r="CS35" s="25"/>
      <c r="CT35" s="44"/>
      <c r="CU35" s="44"/>
      <c r="CW35" s="44"/>
      <c r="CX35" s="44"/>
      <c r="CY35" s="4"/>
      <c r="DA35" s="25"/>
      <c r="DB35" s="43"/>
      <c r="DC35" s="43"/>
      <c r="DD35" s="2"/>
      <c r="DE35" s="43"/>
      <c r="DF35" s="43"/>
      <c r="DG35" s="25"/>
      <c r="DH35" s="44"/>
      <c r="DI35" s="44"/>
      <c r="DL35" s="45"/>
      <c r="DM35" s="25"/>
      <c r="DN35" s="44"/>
      <c r="DO35" s="44"/>
      <c r="DQ35" s="44"/>
      <c r="DR35" s="44"/>
      <c r="DS35" s="4"/>
      <c r="DU35" s="25"/>
      <c r="DV35" s="43"/>
      <c r="DW35" s="43"/>
      <c r="DX35" s="2"/>
      <c r="DY35" s="43"/>
      <c r="DZ35" s="43"/>
      <c r="EA35" s="25"/>
      <c r="EC35" s="46"/>
      <c r="EF35" s="45"/>
      <c r="EG35" s="25"/>
      <c r="EH35" s="44"/>
      <c r="EI35" s="44"/>
      <c r="EK35" s="44"/>
      <c r="EL35" s="44"/>
      <c r="EM35" s="4"/>
      <c r="EO35" s="25"/>
      <c r="EP35" s="43"/>
      <c r="EQ35" s="43"/>
      <c r="ER35" s="2"/>
      <c r="ES35" s="43"/>
      <c r="ET35" s="43"/>
      <c r="EU35" s="25"/>
      <c r="EV35" s="44"/>
      <c r="EW35" s="44"/>
      <c r="EZ35" s="45"/>
      <c r="FA35" s="25"/>
      <c r="FB35" s="44"/>
      <c r="FC35" s="44"/>
      <c r="FE35" s="44"/>
      <c r="FF35" s="44"/>
      <c r="FG35" s="4"/>
      <c r="FI35" s="25"/>
      <c r="FJ35" s="43"/>
      <c r="FK35" s="43"/>
      <c r="FL35" s="2"/>
      <c r="FM35" s="43"/>
      <c r="FN35" s="43"/>
      <c r="FO35" s="25"/>
      <c r="FP35" s="44"/>
      <c r="FQ35" s="44"/>
      <c r="FT35" s="45"/>
      <c r="FU35" s="25"/>
      <c r="FV35" s="44"/>
      <c r="FW35" s="44"/>
      <c r="FY35" s="44"/>
      <c r="FZ35" s="44"/>
      <c r="GA35" s="15"/>
      <c r="GB35" s="49"/>
      <c r="GC35" s="49"/>
      <c r="GD35" s="50"/>
      <c r="GE35" s="2"/>
      <c r="GF35" s="51"/>
      <c r="GG35" s="50"/>
      <c r="GH35" s="2"/>
      <c r="GI35" s="52"/>
      <c r="GJ35" s="2"/>
      <c r="GK35" s="2"/>
      <c r="GL35" s="2"/>
      <c r="GM35" s="2"/>
      <c r="GN35" s="53"/>
      <c r="GO35" s="2"/>
      <c r="GP35" s="2"/>
      <c r="GQ35" s="2"/>
      <c r="GR35" s="2"/>
      <c r="GS35" s="2"/>
      <c r="GT35" s="2"/>
      <c r="GU35" s="15"/>
      <c r="GV35" s="49"/>
      <c r="GW35" s="49"/>
      <c r="GX35" s="50"/>
      <c r="GY35" s="2"/>
      <c r="GZ35" s="51"/>
      <c r="HA35" s="50"/>
      <c r="HB35" s="2"/>
      <c r="HC35" s="52"/>
      <c r="HD35" s="2"/>
      <c r="HE35" s="2"/>
      <c r="HF35" s="2"/>
      <c r="HG35" s="2"/>
      <c r="HH35" s="53"/>
      <c r="HI35" s="2"/>
      <c r="HJ35" s="2"/>
      <c r="HK35" s="2"/>
      <c r="HL35" s="2"/>
      <c r="HM35" s="2"/>
      <c r="HN35" s="2"/>
      <c r="HO35" s="15"/>
      <c r="HP35" s="49"/>
      <c r="HQ35" s="49"/>
      <c r="HR35" s="50"/>
      <c r="HS35" s="2"/>
      <c r="HT35" s="51"/>
      <c r="HU35" s="50"/>
      <c r="HV35" s="2"/>
      <c r="HW35" s="52"/>
      <c r="HX35" s="2"/>
      <c r="HY35" s="2"/>
      <c r="HZ35" s="2"/>
      <c r="IA35" s="2"/>
      <c r="IB35" s="53"/>
      <c r="IC35" s="2"/>
      <c r="ID35" s="2"/>
      <c r="IE35" s="2"/>
      <c r="IF35" s="2"/>
      <c r="IG35" s="2"/>
      <c r="IH35" s="2"/>
      <c r="II35" s="15"/>
      <c r="IJ35" s="49"/>
      <c r="IK35" s="49"/>
      <c r="IL35" s="50"/>
      <c r="IM35" s="2"/>
      <c r="IN35" s="51"/>
      <c r="IO35" s="50"/>
      <c r="IP35" s="2"/>
      <c r="IQ35" s="52"/>
      <c r="IR35" s="2"/>
      <c r="IS35" s="2"/>
      <c r="IT35" s="2"/>
      <c r="IU35" s="2"/>
      <c r="IV35" s="53"/>
      <c r="IW35" s="2"/>
      <c r="IX35" s="2"/>
      <c r="IY35" s="2"/>
      <c r="IZ35" s="2"/>
      <c r="JA35" s="2"/>
      <c r="JB35" s="2"/>
    </row>
    <row r="36" spans="1:262" s="3" customFormat="1" ht="13.5" customHeight="1">
      <c r="A36" s="42" t="s">
        <v>309</v>
      </c>
      <c r="B36" s="2" t="s">
        <v>660</v>
      </c>
      <c r="C36" s="4"/>
      <c r="E36" s="25">
        <v>17454</v>
      </c>
      <c r="F36" s="43">
        <v>3.0000000000000001E-3</v>
      </c>
      <c r="G36" s="44">
        <v>3.0000000000000001E-3</v>
      </c>
      <c r="H36" s="2">
        <v>0</v>
      </c>
      <c r="I36" s="43">
        <v>0</v>
      </c>
      <c r="J36" s="44">
        <v>0</v>
      </c>
      <c r="K36" s="25"/>
      <c r="L36" s="44"/>
      <c r="M36" s="44"/>
      <c r="N36" s="44"/>
      <c r="O36" s="44"/>
      <c r="P36" s="44"/>
      <c r="Q36" s="25"/>
      <c r="R36" s="44"/>
      <c r="S36" s="44"/>
      <c r="U36" s="44"/>
      <c r="V36" s="44"/>
      <c r="W36" s="4"/>
      <c r="Y36" s="25">
        <v>0</v>
      </c>
      <c r="Z36" s="142">
        <v>0</v>
      </c>
      <c r="AA36" s="44">
        <v>-3.0000000000000001E-3</v>
      </c>
      <c r="AB36" s="2">
        <v>0</v>
      </c>
      <c r="AC36" s="43">
        <v>0</v>
      </c>
      <c r="AD36" s="44">
        <v>0</v>
      </c>
      <c r="AE36" s="25"/>
      <c r="AF36" s="44"/>
      <c r="AG36" s="44"/>
      <c r="AH36" s="44"/>
      <c r="AI36" s="44"/>
      <c r="AJ36" s="44"/>
      <c r="AK36" s="25"/>
      <c r="AM36" s="44"/>
      <c r="AO36" s="44"/>
      <c r="AP36" s="44"/>
      <c r="AQ36" s="4"/>
      <c r="AS36" s="6"/>
      <c r="AT36" s="43"/>
      <c r="AU36" s="44"/>
      <c r="AV36" s="74"/>
      <c r="AW36" s="43"/>
      <c r="AX36" s="44"/>
      <c r="AY36" s="25"/>
      <c r="AZ36" s="44"/>
      <c r="BA36" s="44"/>
      <c r="BB36" s="44"/>
      <c r="BC36" s="44"/>
      <c r="BD36" s="44"/>
      <c r="BE36" s="25"/>
      <c r="BF36" s="44"/>
      <c r="BG36" s="44"/>
      <c r="BI36" s="44"/>
      <c r="BJ36" s="44"/>
      <c r="BK36" s="4"/>
      <c r="BM36" s="25"/>
      <c r="BN36" s="43"/>
      <c r="BO36" s="44"/>
      <c r="BP36" s="2"/>
      <c r="BQ36" s="43"/>
      <c r="BR36" s="44"/>
      <c r="BS36" s="25"/>
      <c r="BT36" s="44"/>
      <c r="BU36" s="44"/>
      <c r="BV36" s="44"/>
      <c r="BW36" s="44"/>
      <c r="BX36" s="44"/>
      <c r="BY36" s="25"/>
      <c r="BZ36" s="44"/>
      <c r="CA36" s="44"/>
      <c r="CC36" s="44"/>
      <c r="CD36" s="44"/>
      <c r="CE36" s="312" t="s">
        <v>1469</v>
      </c>
      <c r="CG36" s="25">
        <v>235048</v>
      </c>
      <c r="CH36" s="43">
        <v>3.5000000000000003E-2</v>
      </c>
      <c r="CI36" s="43">
        <v>3.5000000000000003E-2</v>
      </c>
      <c r="CJ36" s="2">
        <v>0</v>
      </c>
      <c r="CK36" s="43">
        <v>0</v>
      </c>
      <c r="CL36" s="43">
        <v>0</v>
      </c>
      <c r="CM36" s="25"/>
      <c r="CN36" s="44"/>
      <c r="CO36" s="44"/>
      <c r="CR36" s="45"/>
      <c r="CS36" s="25"/>
      <c r="CT36" s="44"/>
      <c r="CU36" s="44"/>
      <c r="CW36" s="44"/>
      <c r="CX36" s="44"/>
      <c r="CY36" s="25" t="s">
        <v>1602</v>
      </c>
      <c r="DA36" s="25">
        <v>566274</v>
      </c>
      <c r="DB36" s="43">
        <f>DA36/$CY$7</f>
        <v>8.4114794114278676E-2</v>
      </c>
      <c r="DC36" s="43">
        <f>DB36-CH36</f>
        <v>4.9114794114278673E-2</v>
      </c>
      <c r="DD36" s="2">
        <v>1</v>
      </c>
      <c r="DE36" s="43">
        <f>DD36/$CY$3</f>
        <v>4.7619047619047616E-2</v>
      </c>
      <c r="DF36" s="43">
        <f>DE36-CK36</f>
        <v>4.7619047619047616E-2</v>
      </c>
      <c r="DG36" s="25"/>
      <c r="DH36" s="44"/>
      <c r="DI36" s="44"/>
      <c r="DL36" s="45"/>
      <c r="DM36" s="25"/>
      <c r="DN36" s="44"/>
      <c r="DO36" s="44"/>
      <c r="DQ36" s="44"/>
      <c r="DR36" s="44"/>
      <c r="DS36" s="4"/>
      <c r="DU36" s="25"/>
      <c r="DV36" s="43"/>
      <c r="DW36" s="43"/>
      <c r="DX36" s="2"/>
      <c r="DY36" s="43"/>
      <c r="DZ36" s="43"/>
      <c r="EA36" s="25"/>
      <c r="EC36" s="46"/>
      <c r="EF36" s="45"/>
      <c r="EG36" s="25"/>
      <c r="EH36" s="44"/>
      <c r="EI36" s="44"/>
      <c r="EK36" s="44"/>
      <c r="EL36" s="44"/>
      <c r="EM36" s="4"/>
      <c r="EO36" s="25"/>
      <c r="EP36" s="43"/>
      <c r="EQ36" s="43"/>
      <c r="ER36" s="2"/>
      <c r="ES36" s="43"/>
      <c r="ET36" s="43"/>
      <c r="EU36" s="25"/>
      <c r="EV36" s="44"/>
      <c r="EW36" s="44"/>
      <c r="EZ36" s="45"/>
      <c r="FA36" s="25"/>
      <c r="FB36" s="44"/>
      <c r="FC36" s="44"/>
      <c r="FE36" s="44"/>
      <c r="FF36" s="44"/>
      <c r="FG36" s="4"/>
      <c r="FI36" s="25"/>
      <c r="FJ36" s="43"/>
      <c r="FK36" s="43"/>
      <c r="FL36" s="2"/>
      <c r="FM36" s="43"/>
      <c r="FN36" s="43"/>
      <c r="FO36" s="25"/>
      <c r="FP36" s="44"/>
      <c r="FQ36" s="44"/>
      <c r="FT36" s="45"/>
      <c r="FU36" s="25"/>
      <c r="FV36" s="44"/>
      <c r="FW36" s="44"/>
      <c r="FY36" s="44"/>
      <c r="FZ36" s="44"/>
      <c r="GA36" s="15"/>
      <c r="GB36" s="49"/>
      <c r="GC36" s="49"/>
      <c r="GD36" s="50"/>
      <c r="GE36" s="2"/>
      <c r="GF36" s="51"/>
      <c r="GG36" s="50"/>
      <c r="GH36" s="2"/>
      <c r="GI36" s="52"/>
      <c r="GJ36" s="2"/>
      <c r="GK36" s="2"/>
      <c r="GL36" s="2"/>
      <c r="GM36" s="2"/>
      <c r="GN36" s="53"/>
      <c r="GO36" s="2"/>
      <c r="GP36" s="2"/>
      <c r="GQ36" s="2"/>
      <c r="GR36" s="2"/>
      <c r="GS36" s="2"/>
      <c r="GT36" s="2"/>
      <c r="GU36" s="15"/>
      <c r="GV36" s="49"/>
      <c r="GW36" s="49"/>
      <c r="GX36" s="50"/>
      <c r="GY36" s="2"/>
      <c r="GZ36" s="51"/>
      <c r="HA36" s="50"/>
      <c r="HB36" s="2"/>
      <c r="HC36" s="52"/>
      <c r="HD36" s="2"/>
      <c r="HE36" s="2"/>
      <c r="HF36" s="2"/>
      <c r="HG36" s="2"/>
      <c r="HH36" s="53"/>
      <c r="HI36" s="2"/>
      <c r="HJ36" s="2"/>
      <c r="HK36" s="2"/>
      <c r="HL36" s="2"/>
      <c r="HM36" s="2"/>
      <c r="HN36" s="2"/>
      <c r="HO36" s="15"/>
      <c r="HP36" s="49"/>
      <c r="HQ36" s="49"/>
      <c r="HR36" s="50"/>
      <c r="HS36" s="2"/>
      <c r="HT36" s="51"/>
      <c r="HU36" s="50"/>
      <c r="HV36" s="2"/>
      <c r="HW36" s="52"/>
      <c r="HX36" s="2"/>
      <c r="HY36" s="2"/>
      <c r="HZ36" s="2"/>
      <c r="IA36" s="2"/>
      <c r="IB36" s="53"/>
      <c r="IC36" s="2"/>
      <c r="ID36" s="2"/>
      <c r="IE36" s="2"/>
      <c r="IF36" s="2"/>
      <c r="IG36" s="2"/>
      <c r="IH36" s="2"/>
      <c r="II36" s="15"/>
      <c r="IJ36" s="49"/>
      <c r="IK36" s="49"/>
      <c r="IL36" s="50"/>
      <c r="IM36" s="2"/>
      <c r="IN36" s="51"/>
      <c r="IO36" s="50"/>
      <c r="IP36" s="2"/>
      <c r="IQ36" s="52"/>
      <c r="IR36" s="2"/>
      <c r="IS36" s="2"/>
      <c r="IT36" s="2"/>
      <c r="IU36" s="2"/>
      <c r="IV36" s="53"/>
      <c r="IW36" s="2"/>
      <c r="IX36" s="2"/>
      <c r="IY36" s="2"/>
      <c r="IZ36" s="2"/>
      <c r="JA36" s="2"/>
      <c r="JB36" s="2"/>
    </row>
    <row r="37" spans="1:262" s="3" customFormat="1" ht="13.5" customHeight="1">
      <c r="A37" s="42" t="s">
        <v>750</v>
      </c>
      <c r="B37" s="2" t="s">
        <v>661</v>
      </c>
      <c r="C37" s="4"/>
      <c r="E37" s="25">
        <v>14054</v>
      </c>
      <c r="F37" s="43">
        <v>2E-3</v>
      </c>
      <c r="G37" s="44">
        <v>2E-3</v>
      </c>
      <c r="H37" s="2">
        <v>0</v>
      </c>
      <c r="I37" s="43">
        <v>0</v>
      </c>
      <c r="J37" s="44">
        <v>0</v>
      </c>
      <c r="K37" s="25"/>
      <c r="L37" s="44"/>
      <c r="M37" s="44"/>
      <c r="N37" s="44"/>
      <c r="O37" s="44"/>
      <c r="P37" s="44"/>
      <c r="Q37" s="25"/>
      <c r="R37" s="44"/>
      <c r="S37" s="44"/>
      <c r="U37" s="44"/>
      <c r="V37" s="44"/>
      <c r="W37" s="4"/>
      <c r="Y37" s="25">
        <v>0</v>
      </c>
      <c r="Z37" s="142">
        <v>0</v>
      </c>
      <c r="AA37" s="44">
        <v>-2E-3</v>
      </c>
      <c r="AB37" s="2">
        <v>0</v>
      </c>
      <c r="AC37" s="43">
        <v>0</v>
      </c>
      <c r="AD37" s="44">
        <v>0</v>
      </c>
      <c r="AE37" s="25"/>
      <c r="AF37" s="44"/>
      <c r="AG37" s="44"/>
      <c r="AH37" s="44"/>
      <c r="AI37" s="44"/>
      <c r="AJ37" s="44"/>
      <c r="AK37" s="25"/>
      <c r="AM37" s="44"/>
      <c r="AO37" s="44"/>
      <c r="AP37" s="44"/>
      <c r="AQ37" s="4"/>
      <c r="AS37" s="6"/>
      <c r="AT37" s="43"/>
      <c r="AU37" s="44"/>
      <c r="AV37" s="74"/>
      <c r="AW37" s="43"/>
      <c r="AX37" s="44"/>
      <c r="AY37" s="25"/>
      <c r="AZ37" s="44"/>
      <c r="BA37" s="44"/>
      <c r="BB37" s="44"/>
      <c r="BC37" s="44"/>
      <c r="BD37" s="44"/>
      <c r="BE37" s="25"/>
      <c r="BF37" s="44"/>
      <c r="BG37" s="44"/>
      <c r="BI37" s="44"/>
      <c r="BJ37" s="44"/>
      <c r="BK37" s="4"/>
      <c r="BM37" s="25"/>
      <c r="BN37" s="43"/>
      <c r="BO37" s="44"/>
      <c r="BP37" s="2"/>
      <c r="BQ37" s="43"/>
      <c r="BR37" s="44"/>
      <c r="BS37" s="25"/>
      <c r="BT37" s="44"/>
      <c r="BU37" s="44"/>
      <c r="BV37" s="44"/>
      <c r="BW37" s="44"/>
      <c r="BX37" s="44"/>
      <c r="BY37" s="25"/>
      <c r="BZ37" s="44"/>
      <c r="CA37" s="44"/>
      <c r="CC37" s="44"/>
      <c r="CD37" s="44"/>
      <c r="CE37" s="25"/>
      <c r="CG37" s="25"/>
      <c r="CH37" s="43"/>
      <c r="CI37" s="43"/>
      <c r="CJ37" s="2"/>
      <c r="CK37" s="43"/>
      <c r="CL37" s="43"/>
      <c r="CM37" s="25"/>
      <c r="CN37" s="44"/>
      <c r="CO37" s="44"/>
      <c r="CR37" s="45"/>
      <c r="CS37" s="25"/>
      <c r="CT37" s="44"/>
      <c r="CU37" s="44"/>
      <c r="CW37" s="44"/>
      <c r="CX37" s="44"/>
      <c r="CY37" s="4"/>
      <c r="DA37" s="25"/>
      <c r="DB37" s="43"/>
      <c r="DC37" s="43"/>
      <c r="DD37" s="2"/>
      <c r="DE37" s="43"/>
      <c r="DF37" s="43"/>
      <c r="DG37" s="25"/>
      <c r="DH37" s="44"/>
      <c r="DI37" s="44"/>
      <c r="DL37" s="45"/>
      <c r="DM37" s="25"/>
      <c r="DN37" s="44"/>
      <c r="DO37" s="44"/>
      <c r="DQ37" s="44"/>
      <c r="DR37" s="44"/>
      <c r="DS37" s="4"/>
      <c r="DU37" s="25"/>
      <c r="DV37" s="43"/>
      <c r="DW37" s="43"/>
      <c r="DX37" s="2"/>
      <c r="DY37" s="43"/>
      <c r="DZ37" s="43"/>
      <c r="EA37" s="25"/>
      <c r="EC37" s="46"/>
      <c r="EF37" s="45"/>
      <c r="EG37" s="25"/>
      <c r="EH37" s="44"/>
      <c r="EI37" s="44"/>
      <c r="EK37" s="44"/>
      <c r="EL37" s="44"/>
      <c r="EM37" s="4"/>
      <c r="EO37" s="25"/>
      <c r="EP37" s="43"/>
      <c r="EQ37" s="43"/>
      <c r="ER37" s="2"/>
      <c r="ES37" s="43"/>
      <c r="ET37" s="43"/>
      <c r="EU37" s="25"/>
      <c r="EV37" s="44"/>
      <c r="EW37" s="44"/>
      <c r="EZ37" s="45"/>
      <c r="FA37" s="25"/>
      <c r="FB37" s="44"/>
      <c r="FC37" s="44"/>
      <c r="FE37" s="44"/>
      <c r="FF37" s="44"/>
      <c r="FG37" s="4"/>
      <c r="FI37" s="25"/>
      <c r="FJ37" s="43"/>
      <c r="FK37" s="43"/>
      <c r="FL37" s="2"/>
      <c r="FM37" s="43"/>
      <c r="FN37" s="43"/>
      <c r="FO37" s="25"/>
      <c r="FP37" s="44"/>
      <c r="FQ37" s="44"/>
      <c r="FT37" s="45"/>
      <c r="FU37" s="25"/>
      <c r="FV37" s="44"/>
      <c r="FW37" s="44"/>
      <c r="FY37" s="44"/>
      <c r="FZ37" s="44"/>
      <c r="GA37" s="15"/>
      <c r="GB37" s="49"/>
      <c r="GC37" s="49"/>
      <c r="GD37" s="50"/>
      <c r="GE37" s="2"/>
      <c r="GF37" s="51"/>
      <c r="GG37" s="50"/>
      <c r="GH37" s="2"/>
      <c r="GI37" s="52"/>
      <c r="GJ37" s="2"/>
      <c r="GK37" s="2"/>
      <c r="GL37" s="2"/>
      <c r="GM37" s="2"/>
      <c r="GN37" s="53"/>
      <c r="GO37" s="2"/>
      <c r="GP37" s="2"/>
      <c r="GQ37" s="2"/>
      <c r="GR37" s="2"/>
      <c r="GS37" s="2"/>
      <c r="GT37" s="2"/>
      <c r="GU37" s="15"/>
      <c r="GV37" s="49"/>
      <c r="GW37" s="49"/>
      <c r="GX37" s="50"/>
      <c r="GY37" s="2"/>
      <c r="GZ37" s="51"/>
      <c r="HA37" s="50"/>
      <c r="HB37" s="2"/>
      <c r="HC37" s="52"/>
      <c r="HD37" s="2"/>
      <c r="HE37" s="2"/>
      <c r="HF37" s="2"/>
      <c r="HG37" s="2"/>
      <c r="HH37" s="53"/>
      <c r="HI37" s="2"/>
      <c r="HJ37" s="2"/>
      <c r="HK37" s="2"/>
      <c r="HL37" s="2"/>
      <c r="HM37" s="2"/>
      <c r="HN37" s="2"/>
      <c r="HO37" s="15"/>
      <c r="HP37" s="49"/>
      <c r="HQ37" s="49"/>
      <c r="HR37" s="50"/>
      <c r="HS37" s="2"/>
      <c r="HT37" s="51"/>
      <c r="HU37" s="50"/>
      <c r="HV37" s="2"/>
      <c r="HW37" s="52"/>
      <c r="HX37" s="2"/>
      <c r="HY37" s="2"/>
      <c r="HZ37" s="2"/>
      <c r="IA37" s="2"/>
      <c r="IB37" s="53"/>
      <c r="IC37" s="2"/>
      <c r="ID37" s="2"/>
      <c r="IE37" s="2"/>
      <c r="IF37" s="2"/>
      <c r="IG37" s="2"/>
      <c r="IH37" s="2"/>
      <c r="II37" s="15"/>
      <c r="IJ37" s="49"/>
      <c r="IK37" s="49"/>
      <c r="IL37" s="50"/>
      <c r="IM37" s="2"/>
      <c r="IN37" s="51"/>
      <c r="IO37" s="50"/>
      <c r="IP37" s="2"/>
      <c r="IQ37" s="52"/>
      <c r="IR37" s="2"/>
      <c r="IS37" s="2"/>
      <c r="IT37" s="2"/>
      <c r="IU37" s="2"/>
      <c r="IV37" s="53"/>
      <c r="IW37" s="2"/>
      <c r="IX37" s="2"/>
      <c r="IY37" s="2"/>
      <c r="IZ37" s="2"/>
      <c r="JA37" s="2"/>
      <c r="JB37" s="2"/>
    </row>
    <row r="38" spans="1:262" s="3" customFormat="1" ht="13.5" customHeight="1">
      <c r="A38" s="42" t="s">
        <v>706</v>
      </c>
      <c r="B38" s="2" t="s">
        <v>662</v>
      </c>
      <c r="C38" s="4"/>
      <c r="E38" s="25">
        <v>8822</v>
      </c>
      <c r="F38" s="43">
        <v>1E-3</v>
      </c>
      <c r="G38" s="44">
        <v>1.0000000000000005E-4</v>
      </c>
      <c r="H38" s="2">
        <v>0</v>
      </c>
      <c r="I38" s="43">
        <v>0</v>
      </c>
      <c r="J38" s="44">
        <v>0</v>
      </c>
      <c r="K38" s="25"/>
      <c r="L38" s="44"/>
      <c r="M38" s="44"/>
      <c r="N38" s="44"/>
      <c r="O38" s="44"/>
      <c r="P38" s="44"/>
      <c r="Q38" s="25"/>
      <c r="R38" s="44"/>
      <c r="S38" s="44"/>
      <c r="U38" s="44"/>
      <c r="V38" s="44"/>
      <c r="W38" s="4"/>
      <c r="Y38" s="25">
        <v>0</v>
      </c>
      <c r="Z38" s="43">
        <v>0</v>
      </c>
      <c r="AA38" s="44">
        <v>-1E-3</v>
      </c>
      <c r="AB38" s="2">
        <v>0</v>
      </c>
      <c r="AC38" s="43">
        <v>0</v>
      </c>
      <c r="AD38" s="44">
        <v>0</v>
      </c>
      <c r="AE38" s="25"/>
      <c r="AF38" s="44"/>
      <c r="AG38" s="44"/>
      <c r="AH38" s="44"/>
      <c r="AI38" s="44"/>
      <c r="AJ38" s="44"/>
      <c r="AK38" s="25"/>
      <c r="AM38" s="44"/>
      <c r="AO38" s="44"/>
      <c r="AP38" s="44"/>
      <c r="AQ38" s="4"/>
      <c r="AS38" s="6"/>
      <c r="AT38" s="43"/>
      <c r="AU38" s="44"/>
      <c r="AV38" s="74"/>
      <c r="AW38" s="43"/>
      <c r="AX38" s="44"/>
      <c r="AY38" s="25"/>
      <c r="AZ38" s="44"/>
      <c r="BA38" s="44"/>
      <c r="BB38" s="44"/>
      <c r="BC38" s="44"/>
      <c r="BD38" s="44"/>
      <c r="BE38" s="25"/>
      <c r="BF38" s="44"/>
      <c r="BG38" s="44"/>
      <c r="BI38" s="44"/>
      <c r="BJ38" s="44"/>
      <c r="BK38" s="4"/>
      <c r="BM38" s="25"/>
      <c r="BN38" s="43"/>
      <c r="BO38" s="44"/>
      <c r="BP38" s="2"/>
      <c r="BQ38" s="43"/>
      <c r="BR38" s="44"/>
      <c r="BS38" s="25"/>
      <c r="BT38" s="44"/>
      <c r="BU38" s="44"/>
      <c r="BV38" s="44"/>
      <c r="BW38" s="44"/>
      <c r="BX38" s="44"/>
      <c r="BY38" s="25"/>
      <c r="BZ38" s="44"/>
      <c r="CA38" s="44"/>
      <c r="CC38" s="44"/>
      <c r="CD38" s="44"/>
      <c r="CE38" s="25"/>
      <c r="CG38" s="25"/>
      <c r="CH38" s="43"/>
      <c r="CI38" s="43"/>
      <c r="CJ38" s="2"/>
      <c r="CK38" s="43"/>
      <c r="CL38" s="43"/>
      <c r="CM38" s="25"/>
      <c r="CN38" s="44"/>
      <c r="CO38" s="44"/>
      <c r="CR38" s="45"/>
      <c r="CS38" s="25"/>
      <c r="CT38" s="44"/>
      <c r="CU38" s="44"/>
      <c r="CW38" s="44"/>
      <c r="CX38" s="44"/>
      <c r="CY38" s="4"/>
      <c r="DA38" s="25"/>
      <c r="DB38" s="43"/>
      <c r="DC38" s="43"/>
      <c r="DD38" s="2"/>
      <c r="DE38" s="43"/>
      <c r="DF38" s="43"/>
      <c r="DG38" s="25"/>
      <c r="DH38" s="44"/>
      <c r="DI38" s="44"/>
      <c r="DL38" s="45"/>
      <c r="DM38" s="25"/>
      <c r="DN38" s="44"/>
      <c r="DO38" s="44"/>
      <c r="DQ38" s="44"/>
      <c r="DR38" s="44"/>
      <c r="DS38" s="4"/>
      <c r="DU38" s="25"/>
      <c r="DV38" s="43"/>
      <c r="DW38" s="43"/>
      <c r="DX38" s="2"/>
      <c r="DY38" s="43"/>
      <c r="DZ38" s="43"/>
      <c r="EA38" s="25"/>
      <c r="EC38" s="46"/>
      <c r="EF38" s="45"/>
      <c r="EG38" s="25"/>
      <c r="EH38" s="44"/>
      <c r="EI38" s="44"/>
      <c r="EK38" s="44"/>
      <c r="EL38" s="44"/>
      <c r="EM38" s="4"/>
      <c r="EO38" s="25"/>
      <c r="EP38" s="43"/>
      <c r="EQ38" s="43"/>
      <c r="ER38" s="2"/>
      <c r="ES38" s="43"/>
      <c r="ET38" s="43"/>
      <c r="EU38" s="25"/>
      <c r="EV38" s="44"/>
      <c r="EW38" s="44"/>
      <c r="EZ38" s="45"/>
      <c r="FA38" s="25"/>
      <c r="FB38" s="44"/>
      <c r="FC38" s="44"/>
      <c r="FE38" s="44"/>
      <c r="FF38" s="44"/>
      <c r="FG38" s="4"/>
      <c r="FI38" s="25"/>
      <c r="FJ38" s="43"/>
      <c r="FK38" s="43"/>
      <c r="FL38" s="2"/>
      <c r="FM38" s="43"/>
      <c r="FN38" s="43"/>
      <c r="FO38" s="25"/>
      <c r="FP38" s="44"/>
      <c r="FQ38" s="44"/>
      <c r="FT38" s="45"/>
      <c r="FU38" s="25"/>
      <c r="FV38" s="44"/>
      <c r="FW38" s="44"/>
      <c r="FY38" s="44"/>
      <c r="FZ38" s="44"/>
      <c r="GA38" s="15"/>
      <c r="GB38" s="49"/>
      <c r="GC38" s="49"/>
      <c r="GD38" s="50"/>
      <c r="GE38" s="2"/>
      <c r="GF38" s="51"/>
      <c r="GG38" s="50"/>
      <c r="GH38" s="2"/>
      <c r="GI38" s="52"/>
      <c r="GJ38" s="2"/>
      <c r="GK38" s="2"/>
      <c r="GL38" s="2"/>
      <c r="GM38" s="2"/>
      <c r="GN38" s="53"/>
      <c r="GO38" s="2"/>
      <c r="GP38" s="2"/>
      <c r="GQ38" s="2"/>
      <c r="GR38" s="2"/>
      <c r="GS38" s="2"/>
      <c r="GT38" s="2"/>
      <c r="GU38" s="15"/>
      <c r="GV38" s="49"/>
      <c r="GW38" s="49"/>
      <c r="GX38" s="50"/>
      <c r="GY38" s="2"/>
      <c r="GZ38" s="51"/>
      <c r="HA38" s="50"/>
      <c r="HB38" s="2"/>
      <c r="HC38" s="52"/>
      <c r="HD38" s="2"/>
      <c r="HE38" s="2"/>
      <c r="HF38" s="2"/>
      <c r="HG38" s="2"/>
      <c r="HH38" s="53"/>
      <c r="HI38" s="2"/>
      <c r="HJ38" s="2"/>
      <c r="HK38" s="2"/>
      <c r="HL38" s="2"/>
      <c r="HM38" s="2"/>
      <c r="HN38" s="2"/>
      <c r="HO38" s="15"/>
      <c r="HP38" s="49"/>
      <c r="HQ38" s="49"/>
      <c r="HR38" s="50"/>
      <c r="HS38" s="2"/>
      <c r="HT38" s="51"/>
      <c r="HU38" s="50"/>
      <c r="HV38" s="2"/>
      <c r="HW38" s="52"/>
      <c r="HX38" s="2"/>
      <c r="HY38" s="2"/>
      <c r="HZ38" s="2"/>
      <c r="IA38" s="2"/>
      <c r="IB38" s="53"/>
      <c r="IC38" s="2"/>
      <c r="ID38" s="2"/>
      <c r="IE38" s="2"/>
      <c r="IF38" s="2"/>
      <c r="IG38" s="2"/>
      <c r="IH38" s="2"/>
      <c r="II38" s="15"/>
      <c r="IJ38" s="49"/>
      <c r="IK38" s="49"/>
      <c r="IL38" s="50"/>
      <c r="IM38" s="2"/>
      <c r="IN38" s="51"/>
      <c r="IO38" s="50"/>
      <c r="IP38" s="2"/>
      <c r="IQ38" s="52"/>
      <c r="IR38" s="2"/>
      <c r="IS38" s="2"/>
      <c r="IT38" s="2"/>
      <c r="IU38" s="2"/>
      <c r="IV38" s="53"/>
      <c r="IW38" s="2"/>
      <c r="IX38" s="2"/>
      <c r="IY38" s="2"/>
      <c r="IZ38" s="2"/>
      <c r="JA38" s="2"/>
      <c r="JB38" s="2"/>
    </row>
    <row r="39" spans="1:262" s="3" customFormat="1" ht="13.5" customHeight="1">
      <c r="A39" s="42" t="s">
        <v>711</v>
      </c>
      <c r="B39" s="2" t="s">
        <v>663</v>
      </c>
      <c r="C39" s="4"/>
      <c r="E39" s="25">
        <v>6385</v>
      </c>
      <c r="F39" s="43">
        <v>1E-3</v>
      </c>
      <c r="G39" s="44">
        <v>3.0000000000000003E-4</v>
      </c>
      <c r="H39" s="2">
        <v>0</v>
      </c>
      <c r="I39" s="43">
        <v>0</v>
      </c>
      <c r="J39" s="44">
        <v>0</v>
      </c>
      <c r="K39" s="25"/>
      <c r="L39" s="44"/>
      <c r="M39" s="44"/>
      <c r="N39" s="44"/>
      <c r="O39" s="44"/>
      <c r="P39" s="44"/>
      <c r="Q39" s="25"/>
      <c r="R39" s="44"/>
      <c r="S39" s="44"/>
      <c r="U39" s="44"/>
      <c r="V39" s="44"/>
      <c r="W39" s="4"/>
      <c r="Y39" s="25">
        <v>0</v>
      </c>
      <c r="Z39" s="43">
        <v>0</v>
      </c>
      <c r="AA39" s="44">
        <v>-1E-3</v>
      </c>
      <c r="AB39" s="2">
        <v>0</v>
      </c>
      <c r="AC39" s="43">
        <v>0</v>
      </c>
      <c r="AD39" s="44">
        <v>0</v>
      </c>
      <c r="AE39" s="25"/>
      <c r="AF39" s="44"/>
      <c r="AG39" s="44"/>
      <c r="AH39" s="44"/>
      <c r="AI39" s="44"/>
      <c r="AJ39" s="44"/>
      <c r="AK39" s="25"/>
      <c r="AM39" s="44"/>
      <c r="AO39" s="44"/>
      <c r="AP39" s="44"/>
      <c r="AQ39" s="4"/>
      <c r="AS39" s="6"/>
      <c r="AT39" s="43"/>
      <c r="AU39" s="44"/>
      <c r="AV39" s="74"/>
      <c r="AW39" s="43"/>
      <c r="AX39" s="44"/>
      <c r="AY39" s="25"/>
      <c r="AZ39" s="44"/>
      <c r="BA39" s="44"/>
      <c r="BB39" s="44"/>
      <c r="BC39" s="44"/>
      <c r="BD39" s="44"/>
      <c r="BE39" s="25"/>
      <c r="BF39" s="44"/>
      <c r="BG39" s="44"/>
      <c r="BI39" s="44"/>
      <c r="BJ39" s="44"/>
      <c r="BK39" s="4"/>
      <c r="BM39" s="25"/>
      <c r="BN39" s="43"/>
      <c r="BO39" s="44"/>
      <c r="BP39" s="2"/>
      <c r="BQ39" s="43"/>
      <c r="BR39" s="44"/>
      <c r="BS39" s="25"/>
      <c r="BT39" s="44"/>
      <c r="BU39" s="44"/>
      <c r="BV39" s="44"/>
      <c r="BW39" s="44"/>
      <c r="BX39" s="44"/>
      <c r="BY39" s="25"/>
      <c r="BZ39" s="44"/>
      <c r="CA39" s="44"/>
      <c r="CC39" s="44"/>
      <c r="CD39" s="44"/>
      <c r="CE39" s="25"/>
      <c r="CG39" s="25"/>
      <c r="CH39" s="43"/>
      <c r="CI39" s="43"/>
      <c r="CJ39" s="2"/>
      <c r="CK39" s="43"/>
      <c r="CL39" s="43"/>
      <c r="CM39" s="25"/>
      <c r="CN39" s="44"/>
      <c r="CO39" s="44"/>
      <c r="CR39" s="45"/>
      <c r="CS39" s="25"/>
      <c r="CT39" s="44"/>
      <c r="CU39" s="44"/>
      <c r="CW39" s="44"/>
      <c r="CX39" s="44"/>
      <c r="CY39" s="4"/>
      <c r="DA39" s="25"/>
      <c r="DB39" s="43"/>
      <c r="DC39" s="43"/>
      <c r="DD39" s="2"/>
      <c r="DE39" s="43"/>
      <c r="DF39" s="43"/>
      <c r="DG39" s="25"/>
      <c r="DH39" s="44"/>
      <c r="DI39" s="44"/>
      <c r="DL39" s="45"/>
      <c r="DM39" s="25"/>
      <c r="DN39" s="44"/>
      <c r="DO39" s="44"/>
      <c r="DQ39" s="44"/>
      <c r="DR39" s="44"/>
      <c r="DS39" s="4"/>
      <c r="DU39" s="25"/>
      <c r="DV39" s="43"/>
      <c r="DW39" s="43"/>
      <c r="DX39" s="2"/>
      <c r="DY39" s="43"/>
      <c r="DZ39" s="43"/>
      <c r="EA39" s="25"/>
      <c r="EC39" s="46"/>
      <c r="EF39" s="45"/>
      <c r="EG39" s="25"/>
      <c r="EH39" s="44"/>
      <c r="EI39" s="44"/>
      <c r="EK39" s="44"/>
      <c r="EL39" s="44"/>
      <c r="EM39" s="4"/>
      <c r="EO39" s="25"/>
      <c r="EP39" s="43"/>
      <c r="EQ39" s="43"/>
      <c r="ER39" s="2"/>
      <c r="ES39" s="43"/>
      <c r="ET39" s="43"/>
      <c r="EU39" s="25"/>
      <c r="EV39" s="44"/>
      <c r="EW39" s="44"/>
      <c r="EZ39" s="45"/>
      <c r="FA39" s="25"/>
      <c r="FB39" s="44"/>
      <c r="FC39" s="44"/>
      <c r="FE39" s="44"/>
      <c r="FF39" s="44"/>
      <c r="FG39" s="4"/>
      <c r="FI39" s="25"/>
      <c r="FJ39" s="43"/>
      <c r="FK39" s="43"/>
      <c r="FL39" s="2"/>
      <c r="FM39" s="43"/>
      <c r="FN39" s="43"/>
      <c r="FO39" s="25"/>
      <c r="FP39" s="44"/>
      <c r="FQ39" s="44"/>
      <c r="FT39" s="45"/>
      <c r="FU39" s="25"/>
      <c r="FV39" s="44"/>
      <c r="FW39" s="44"/>
      <c r="FY39" s="44"/>
      <c r="FZ39" s="44"/>
      <c r="GA39" s="15"/>
      <c r="GB39" s="49"/>
      <c r="GC39" s="49"/>
      <c r="GD39" s="50"/>
      <c r="GE39" s="2"/>
      <c r="GF39" s="51"/>
      <c r="GG39" s="50"/>
      <c r="GH39" s="2"/>
      <c r="GI39" s="52"/>
      <c r="GJ39" s="2"/>
      <c r="GK39" s="2"/>
      <c r="GL39" s="2"/>
      <c r="GM39" s="2"/>
      <c r="GN39" s="53"/>
      <c r="GO39" s="2"/>
      <c r="GP39" s="2"/>
      <c r="GQ39" s="2"/>
      <c r="GR39" s="2"/>
      <c r="GS39" s="2"/>
      <c r="GT39" s="2"/>
      <c r="GU39" s="15"/>
      <c r="GV39" s="49"/>
      <c r="GW39" s="49"/>
      <c r="GX39" s="50"/>
      <c r="GY39" s="2"/>
      <c r="GZ39" s="51"/>
      <c r="HA39" s="50"/>
      <c r="HB39" s="2"/>
      <c r="HC39" s="52"/>
      <c r="HD39" s="2"/>
      <c r="HE39" s="2"/>
      <c r="HF39" s="2"/>
      <c r="HG39" s="2"/>
      <c r="HH39" s="53"/>
      <c r="HI39" s="2"/>
      <c r="HJ39" s="2"/>
      <c r="HK39" s="2"/>
      <c r="HL39" s="2"/>
      <c r="HM39" s="2"/>
      <c r="HN39" s="2"/>
      <c r="HO39" s="15"/>
      <c r="HP39" s="49"/>
      <c r="HQ39" s="49"/>
      <c r="HR39" s="50"/>
      <c r="HS39" s="2"/>
      <c r="HT39" s="51"/>
      <c r="HU39" s="50"/>
      <c r="HV39" s="2"/>
      <c r="HW39" s="52"/>
      <c r="HX39" s="2"/>
      <c r="HY39" s="2"/>
      <c r="HZ39" s="2"/>
      <c r="IA39" s="2"/>
      <c r="IB39" s="53"/>
      <c r="IC39" s="2"/>
      <c r="ID39" s="2"/>
      <c r="IE39" s="2"/>
      <c r="IF39" s="2"/>
      <c r="IG39" s="2"/>
      <c r="IH39" s="2"/>
      <c r="II39" s="15"/>
      <c r="IJ39" s="49"/>
      <c r="IK39" s="49"/>
      <c r="IL39" s="50"/>
      <c r="IM39" s="2"/>
      <c r="IN39" s="51"/>
      <c r="IO39" s="50"/>
      <c r="IP39" s="2"/>
      <c r="IQ39" s="52"/>
      <c r="IR39" s="2"/>
      <c r="IS39" s="2"/>
      <c r="IT39" s="2"/>
      <c r="IU39" s="2"/>
      <c r="IV39" s="53"/>
      <c r="IW39" s="2"/>
      <c r="IX39" s="2"/>
      <c r="IY39" s="2"/>
      <c r="IZ39" s="2"/>
      <c r="JA39" s="2"/>
      <c r="JB39" s="2"/>
    </row>
    <row r="40" spans="1:262" s="3" customFormat="1" ht="13.5" customHeight="1">
      <c r="A40" s="42" t="s">
        <v>712</v>
      </c>
      <c r="B40" s="2" t="s">
        <v>688</v>
      </c>
      <c r="C40" s="4"/>
      <c r="E40" s="25"/>
      <c r="F40" s="43"/>
      <c r="G40" s="44"/>
      <c r="H40" s="2"/>
      <c r="I40" s="43"/>
      <c r="J40" s="44"/>
      <c r="K40" s="25"/>
      <c r="L40" s="44"/>
      <c r="M40" s="44"/>
      <c r="N40" s="44"/>
      <c r="O40" s="44"/>
      <c r="P40" s="44"/>
      <c r="Q40" s="25"/>
      <c r="R40" s="44"/>
      <c r="S40" s="44"/>
      <c r="U40" s="44"/>
      <c r="V40" s="44"/>
      <c r="W40" s="4"/>
      <c r="Y40" s="25">
        <v>46088</v>
      </c>
      <c r="Z40" s="43">
        <v>7.4000000000000003E-3</v>
      </c>
      <c r="AA40" s="44">
        <v>7.4000000000000003E-3</v>
      </c>
      <c r="AB40" s="2">
        <v>0</v>
      </c>
      <c r="AC40" s="43">
        <v>0</v>
      </c>
      <c r="AD40" s="44">
        <v>0</v>
      </c>
      <c r="AE40" s="25"/>
      <c r="AF40" s="44"/>
      <c r="AG40" s="44"/>
      <c r="AH40" s="44"/>
      <c r="AI40" s="44"/>
      <c r="AJ40" s="44"/>
      <c r="AK40" s="25"/>
      <c r="AM40" s="44"/>
      <c r="AO40" s="44"/>
      <c r="AP40" s="44"/>
      <c r="AQ40" s="4"/>
      <c r="AS40" s="6"/>
      <c r="AT40" s="43"/>
      <c r="AU40" s="44"/>
      <c r="AV40" s="74"/>
      <c r="AW40" s="43"/>
      <c r="AX40" s="44"/>
      <c r="AY40" s="25"/>
      <c r="AZ40" s="44"/>
      <c r="BA40" s="44"/>
      <c r="BB40" s="44"/>
      <c r="BC40" s="44"/>
      <c r="BD40" s="44"/>
      <c r="BE40" s="25"/>
      <c r="BF40" s="44"/>
      <c r="BG40" s="44"/>
      <c r="BI40" s="44"/>
      <c r="BJ40" s="44"/>
      <c r="BK40" s="4"/>
      <c r="BM40" s="25"/>
      <c r="BN40" s="43"/>
      <c r="BO40" s="44"/>
      <c r="BP40" s="2"/>
      <c r="BQ40" s="43"/>
      <c r="BR40" s="44"/>
      <c r="BS40" s="25"/>
      <c r="BT40" s="44"/>
      <c r="BU40" s="44"/>
      <c r="BV40" s="44"/>
      <c r="BW40" s="44"/>
      <c r="BX40" s="44"/>
      <c r="BY40" s="25"/>
      <c r="BZ40" s="44"/>
      <c r="CA40" s="44"/>
      <c r="CC40" s="44"/>
      <c r="CD40" s="44"/>
      <c r="CE40" s="25"/>
      <c r="CG40" s="25"/>
      <c r="CH40" s="43"/>
      <c r="CI40" s="43"/>
      <c r="CJ40" s="2"/>
      <c r="CK40" s="43"/>
      <c r="CL40" s="43"/>
      <c r="CM40" s="25"/>
      <c r="CN40" s="44"/>
      <c r="CO40" s="44"/>
      <c r="CR40" s="45"/>
      <c r="CS40" s="25"/>
      <c r="CT40" s="44"/>
      <c r="CU40" s="44"/>
      <c r="CW40" s="44"/>
      <c r="CX40" s="44"/>
      <c r="CY40" s="4"/>
      <c r="DA40" s="25"/>
      <c r="DB40" s="43"/>
      <c r="DC40" s="43"/>
      <c r="DD40" s="2"/>
      <c r="DE40" s="43"/>
      <c r="DF40" s="43"/>
      <c r="DG40" s="25"/>
      <c r="DH40" s="44"/>
      <c r="DI40" s="44"/>
      <c r="DL40" s="45"/>
      <c r="DM40" s="25"/>
      <c r="DN40" s="44"/>
      <c r="DO40" s="44"/>
      <c r="DQ40" s="44"/>
      <c r="DR40" s="44"/>
      <c r="DS40" s="4"/>
      <c r="DU40" s="25"/>
      <c r="DV40" s="43"/>
      <c r="DW40" s="43"/>
      <c r="DX40" s="2"/>
      <c r="DY40" s="43"/>
      <c r="DZ40" s="43"/>
      <c r="EA40" s="25"/>
      <c r="EC40" s="46"/>
      <c r="EF40" s="45"/>
      <c r="EG40" s="25"/>
      <c r="EH40" s="44"/>
      <c r="EI40" s="44"/>
      <c r="EK40" s="44"/>
      <c r="EL40" s="44"/>
      <c r="EM40" s="4"/>
      <c r="EO40" s="25"/>
      <c r="EP40" s="43"/>
      <c r="EQ40" s="43"/>
      <c r="ER40" s="2"/>
      <c r="ES40" s="43"/>
      <c r="ET40" s="43"/>
      <c r="EU40" s="25"/>
      <c r="EV40" s="44"/>
      <c r="EW40" s="44"/>
      <c r="EZ40" s="45"/>
      <c r="FA40" s="25"/>
      <c r="FB40" s="44"/>
      <c r="FC40" s="44"/>
      <c r="FE40" s="44"/>
      <c r="FF40" s="44"/>
      <c r="FG40" s="4"/>
      <c r="FI40" s="25"/>
      <c r="FJ40" s="43"/>
      <c r="FK40" s="43"/>
      <c r="FL40" s="2"/>
      <c r="FM40" s="43"/>
      <c r="FN40" s="43"/>
      <c r="FO40" s="25"/>
      <c r="FP40" s="44"/>
      <c r="FQ40" s="44"/>
      <c r="FT40" s="45"/>
      <c r="FU40" s="25"/>
      <c r="FV40" s="44"/>
      <c r="FW40" s="44"/>
      <c r="FY40" s="44"/>
      <c r="FZ40" s="44"/>
      <c r="GA40" s="15"/>
      <c r="GB40" s="49"/>
      <c r="GC40" s="49"/>
      <c r="GD40" s="50"/>
      <c r="GE40" s="2"/>
      <c r="GF40" s="51"/>
      <c r="GG40" s="50"/>
      <c r="GH40" s="2"/>
      <c r="GI40" s="52"/>
      <c r="GJ40" s="2"/>
      <c r="GK40" s="2"/>
      <c r="GL40" s="2"/>
      <c r="GM40" s="2"/>
      <c r="GN40" s="53"/>
      <c r="GO40" s="2"/>
      <c r="GP40" s="2"/>
      <c r="GQ40" s="2"/>
      <c r="GR40" s="2"/>
      <c r="GS40" s="2"/>
      <c r="GT40" s="2"/>
      <c r="GU40" s="15"/>
      <c r="GV40" s="49"/>
      <c r="GW40" s="49"/>
      <c r="GX40" s="50"/>
      <c r="GY40" s="2"/>
      <c r="GZ40" s="51"/>
      <c r="HA40" s="50"/>
      <c r="HB40" s="2"/>
      <c r="HC40" s="52"/>
      <c r="HD40" s="2"/>
      <c r="HE40" s="2"/>
      <c r="HF40" s="2"/>
      <c r="HG40" s="2"/>
      <c r="HH40" s="53"/>
      <c r="HI40" s="2"/>
      <c r="HJ40" s="2"/>
      <c r="HK40" s="2"/>
      <c r="HL40" s="2"/>
      <c r="HM40" s="2"/>
      <c r="HN40" s="2"/>
      <c r="HO40" s="15"/>
      <c r="HP40" s="49"/>
      <c r="HQ40" s="49"/>
      <c r="HR40" s="50"/>
      <c r="HS40" s="2"/>
      <c r="HT40" s="51"/>
      <c r="HU40" s="50"/>
      <c r="HV40" s="2"/>
      <c r="HW40" s="52"/>
      <c r="HX40" s="2"/>
      <c r="HY40" s="2"/>
      <c r="HZ40" s="2"/>
      <c r="IA40" s="2"/>
      <c r="IB40" s="53"/>
      <c r="IC40" s="2"/>
      <c r="ID40" s="2"/>
      <c r="IE40" s="2"/>
      <c r="IF40" s="2"/>
      <c r="IG40" s="2"/>
      <c r="IH40" s="2"/>
      <c r="II40" s="15"/>
      <c r="IJ40" s="49"/>
      <c r="IK40" s="49"/>
      <c r="IL40" s="50"/>
      <c r="IM40" s="2"/>
      <c r="IN40" s="51"/>
      <c r="IO40" s="50"/>
      <c r="IP40" s="2"/>
      <c r="IQ40" s="52"/>
      <c r="IR40" s="2"/>
      <c r="IS40" s="2"/>
      <c r="IT40" s="2"/>
      <c r="IU40" s="2"/>
      <c r="IV40" s="53"/>
      <c r="IW40" s="2"/>
      <c r="IX40" s="2"/>
      <c r="IY40" s="2"/>
      <c r="IZ40" s="2"/>
      <c r="JA40" s="2"/>
      <c r="JB40" s="2"/>
    </row>
    <row r="41" spans="1:262" s="3" customFormat="1" ht="13.5" customHeight="1">
      <c r="A41" s="42" t="s">
        <v>1371</v>
      </c>
      <c r="B41" s="2" t="s">
        <v>1499</v>
      </c>
      <c r="C41" s="4"/>
      <c r="E41" s="25"/>
      <c r="F41" s="43"/>
      <c r="G41" s="44"/>
      <c r="H41" s="2"/>
      <c r="I41" s="43"/>
      <c r="J41" s="44"/>
      <c r="K41" s="25"/>
      <c r="L41" s="44"/>
      <c r="M41" s="44"/>
      <c r="N41" s="44"/>
      <c r="O41" s="44"/>
      <c r="P41" s="44"/>
      <c r="Q41" s="25"/>
      <c r="R41" s="44"/>
      <c r="S41" s="44"/>
      <c r="U41" s="44"/>
      <c r="V41" s="44"/>
      <c r="W41" s="4"/>
      <c r="Y41" s="25"/>
      <c r="Z41" s="43"/>
      <c r="AA41" s="44"/>
      <c r="AB41" s="2"/>
      <c r="AC41" s="43"/>
      <c r="AD41" s="44"/>
      <c r="AE41" s="25"/>
      <c r="AF41" s="44"/>
      <c r="AG41" s="44"/>
      <c r="AH41" s="44"/>
      <c r="AI41" s="44"/>
      <c r="AJ41" s="44"/>
      <c r="AK41" s="25"/>
      <c r="AM41" s="44"/>
      <c r="AO41" s="44"/>
      <c r="AP41" s="44"/>
      <c r="AQ41" s="4"/>
      <c r="AS41" s="6"/>
      <c r="AT41" s="43"/>
      <c r="AU41" s="44"/>
      <c r="AV41" s="74"/>
      <c r="AW41" s="43"/>
      <c r="AX41" s="44"/>
      <c r="AY41" s="25"/>
      <c r="AZ41" s="44"/>
      <c r="BA41" s="44"/>
      <c r="BB41" s="44"/>
      <c r="BC41" s="44"/>
      <c r="BD41" s="44"/>
      <c r="BE41" s="25"/>
      <c r="BF41" s="44"/>
      <c r="BG41" s="44"/>
      <c r="BI41" s="44"/>
      <c r="BJ41" s="44"/>
      <c r="BK41" s="4" t="s">
        <v>1373</v>
      </c>
      <c r="BM41" s="25">
        <v>37505</v>
      </c>
      <c r="BN41" s="43">
        <v>5.7069583045867784E-3</v>
      </c>
      <c r="BO41" s="44">
        <f>BN41-AT41</f>
        <v>5.7069583045867784E-3</v>
      </c>
      <c r="BP41" s="2">
        <v>0</v>
      </c>
      <c r="BQ41" s="43">
        <v>0</v>
      </c>
      <c r="BR41" s="44">
        <v>0</v>
      </c>
      <c r="BS41" s="25"/>
      <c r="BT41" s="44"/>
      <c r="BU41" s="44"/>
      <c r="BV41" s="44"/>
      <c r="BW41" s="44"/>
      <c r="BX41" s="44"/>
      <c r="BY41" s="25"/>
      <c r="BZ41" s="44"/>
      <c r="CA41" s="44"/>
      <c r="CC41" s="44"/>
      <c r="CD41" s="44"/>
      <c r="CE41" s="25"/>
      <c r="CG41" s="25"/>
      <c r="CH41" s="43"/>
      <c r="CI41" s="43"/>
      <c r="CJ41" s="2"/>
      <c r="CK41" s="43"/>
      <c r="CL41" s="43"/>
      <c r="CM41" s="25"/>
      <c r="CN41" s="44"/>
      <c r="CO41" s="44"/>
      <c r="CR41" s="45"/>
      <c r="CS41" s="25"/>
      <c r="CT41" s="44"/>
      <c r="CU41" s="44"/>
      <c r="CW41" s="44"/>
      <c r="CX41" s="44"/>
      <c r="CY41" s="4"/>
      <c r="DA41" s="25"/>
      <c r="DB41" s="43"/>
      <c r="DC41" s="43"/>
      <c r="DD41" s="2"/>
      <c r="DE41" s="43"/>
      <c r="DF41" s="43"/>
      <c r="DG41" s="25"/>
      <c r="DH41" s="44"/>
      <c r="DI41" s="44"/>
      <c r="DL41" s="45"/>
      <c r="DM41" s="25"/>
      <c r="DN41" s="44"/>
      <c r="DO41" s="44"/>
      <c r="DQ41" s="44"/>
      <c r="DR41" s="44"/>
      <c r="DS41" s="4"/>
      <c r="DU41" s="25"/>
      <c r="DV41" s="43"/>
      <c r="DW41" s="43"/>
      <c r="DX41" s="2"/>
      <c r="DY41" s="43"/>
      <c r="DZ41" s="43"/>
      <c r="EA41" s="25"/>
      <c r="EC41" s="46"/>
      <c r="EF41" s="45"/>
      <c r="EG41" s="25"/>
      <c r="EH41" s="44"/>
      <c r="EI41" s="44"/>
      <c r="EK41" s="44"/>
      <c r="EL41" s="44"/>
      <c r="EM41" s="4"/>
      <c r="EO41" s="25"/>
      <c r="EP41" s="43"/>
      <c r="EQ41" s="43"/>
      <c r="ER41" s="2"/>
      <c r="ES41" s="43"/>
      <c r="ET41" s="43"/>
      <c r="EU41" s="25"/>
      <c r="EV41" s="44"/>
      <c r="EW41" s="44"/>
      <c r="EZ41" s="45"/>
      <c r="FA41" s="25"/>
      <c r="FB41" s="44"/>
      <c r="FC41" s="44"/>
      <c r="FE41" s="44"/>
      <c r="FF41" s="44"/>
      <c r="FG41" s="4"/>
      <c r="FI41" s="25"/>
      <c r="FJ41" s="43"/>
      <c r="FK41" s="43"/>
      <c r="FL41" s="2"/>
      <c r="FM41" s="43"/>
      <c r="FN41" s="43"/>
      <c r="FO41" s="25"/>
      <c r="FP41" s="44"/>
      <c r="FQ41" s="44"/>
      <c r="FT41" s="45"/>
      <c r="FU41" s="25"/>
      <c r="FV41" s="44"/>
      <c r="FW41" s="44"/>
      <c r="FY41" s="44"/>
      <c r="FZ41" s="44"/>
      <c r="GA41" s="15"/>
      <c r="GB41" s="49"/>
      <c r="GC41" s="49"/>
      <c r="GD41" s="50"/>
      <c r="GE41" s="2"/>
      <c r="GF41" s="51"/>
      <c r="GG41" s="50"/>
      <c r="GH41" s="2"/>
      <c r="GI41" s="52"/>
      <c r="GJ41" s="2"/>
      <c r="GK41" s="2"/>
      <c r="GL41" s="2"/>
      <c r="GM41" s="2"/>
      <c r="GN41" s="53"/>
      <c r="GO41" s="2"/>
      <c r="GP41" s="2"/>
      <c r="GQ41" s="2"/>
      <c r="GR41" s="2"/>
      <c r="GS41" s="2"/>
      <c r="GT41" s="2"/>
      <c r="GU41" s="15"/>
      <c r="GV41" s="49"/>
      <c r="GW41" s="49"/>
      <c r="GX41" s="50"/>
      <c r="GY41" s="2"/>
      <c r="GZ41" s="51"/>
      <c r="HA41" s="50"/>
      <c r="HB41" s="2"/>
      <c r="HC41" s="52"/>
      <c r="HD41" s="2"/>
      <c r="HE41" s="2"/>
      <c r="HF41" s="2"/>
      <c r="HG41" s="2"/>
      <c r="HH41" s="53"/>
      <c r="HI41" s="2"/>
      <c r="HJ41" s="2"/>
      <c r="HK41" s="2"/>
      <c r="HL41" s="2"/>
      <c r="HM41" s="2"/>
      <c r="HN41" s="2"/>
      <c r="HO41" s="15"/>
      <c r="HP41" s="49"/>
      <c r="HQ41" s="49"/>
      <c r="HR41" s="50"/>
      <c r="HS41" s="2"/>
      <c r="HT41" s="51"/>
      <c r="HU41" s="50"/>
      <c r="HV41" s="2"/>
      <c r="HW41" s="52"/>
      <c r="HX41" s="2"/>
      <c r="HY41" s="2"/>
      <c r="HZ41" s="2"/>
      <c r="IA41" s="2"/>
      <c r="IB41" s="53"/>
      <c r="IC41" s="2"/>
      <c r="ID41" s="2"/>
      <c r="IE41" s="2"/>
      <c r="IF41" s="2"/>
      <c r="IG41" s="2"/>
      <c r="IH41" s="2"/>
      <c r="II41" s="15"/>
      <c r="IJ41" s="49"/>
      <c r="IK41" s="49"/>
      <c r="IL41" s="50"/>
      <c r="IM41" s="2"/>
      <c r="IN41" s="51"/>
      <c r="IO41" s="50"/>
      <c r="IP41" s="2"/>
      <c r="IQ41" s="52"/>
      <c r="IR41" s="2"/>
      <c r="IS41" s="2"/>
      <c r="IT41" s="2"/>
      <c r="IU41" s="2"/>
      <c r="IV41" s="53"/>
      <c r="IW41" s="2"/>
      <c r="IX41" s="2"/>
      <c r="IY41" s="2"/>
      <c r="IZ41" s="2"/>
      <c r="JA41" s="2"/>
      <c r="JB41" s="2"/>
    </row>
    <row r="42" spans="1:262" s="3" customFormat="1" ht="13.5" customHeight="1">
      <c r="A42" s="42" t="s">
        <v>298</v>
      </c>
      <c r="B42" s="2" t="s">
        <v>689</v>
      </c>
      <c r="C42" s="4"/>
      <c r="E42" s="25"/>
      <c r="F42" s="43"/>
      <c r="G42" s="44"/>
      <c r="H42" s="2"/>
      <c r="I42" s="43"/>
      <c r="J42" s="44"/>
      <c r="K42" s="25"/>
      <c r="L42" s="44"/>
      <c r="M42" s="44"/>
      <c r="N42" s="44"/>
      <c r="O42" s="44"/>
      <c r="P42" s="44"/>
      <c r="Q42" s="25"/>
      <c r="R42" s="44"/>
      <c r="S42" s="44"/>
      <c r="U42" s="44"/>
      <c r="V42" s="44"/>
      <c r="W42" s="4"/>
      <c r="Y42" s="25">
        <v>25539</v>
      </c>
      <c r="Z42" s="43">
        <v>4.1000000000000003E-3</v>
      </c>
      <c r="AA42" s="44">
        <v>4.1000000000000003E-3</v>
      </c>
      <c r="AB42" s="2">
        <v>0</v>
      </c>
      <c r="AC42" s="43">
        <v>0</v>
      </c>
      <c r="AD42" s="44">
        <v>0</v>
      </c>
      <c r="AE42" s="25"/>
      <c r="AF42" s="44"/>
      <c r="AG42" s="44"/>
      <c r="AH42" s="44"/>
      <c r="AI42" s="44"/>
      <c r="AJ42" s="44"/>
      <c r="AK42" s="25"/>
      <c r="AM42" s="44"/>
      <c r="AO42" s="44"/>
      <c r="AP42" s="44"/>
      <c r="AQ42" s="4"/>
      <c r="AS42" s="6"/>
      <c r="AT42" s="43"/>
      <c r="AU42" s="44"/>
      <c r="AV42" s="74"/>
      <c r="AW42" s="43"/>
      <c r="AX42" s="44"/>
      <c r="AY42" s="25"/>
      <c r="AZ42" s="44"/>
      <c r="BA42" s="44"/>
      <c r="BB42" s="44"/>
      <c r="BC42" s="44"/>
      <c r="BD42" s="44"/>
      <c r="BE42" s="25"/>
      <c r="BF42" s="44"/>
      <c r="BG42" s="44"/>
      <c r="BI42" s="44"/>
      <c r="BJ42" s="44"/>
      <c r="BK42" s="4"/>
      <c r="BM42" s="25"/>
      <c r="BN42" s="43"/>
      <c r="BO42" s="44"/>
      <c r="BP42" s="2"/>
      <c r="BQ42" s="43"/>
      <c r="BR42" s="44"/>
      <c r="BS42" s="25"/>
      <c r="BT42" s="44"/>
      <c r="BU42" s="44"/>
      <c r="BV42" s="44"/>
      <c r="BW42" s="44"/>
      <c r="BX42" s="44"/>
      <c r="BY42" s="25"/>
      <c r="BZ42" s="44"/>
      <c r="CA42" s="44"/>
      <c r="CC42" s="44"/>
      <c r="CD42" s="44"/>
      <c r="CE42" s="25"/>
      <c r="CG42" s="25"/>
      <c r="CH42" s="43"/>
      <c r="CI42" s="43"/>
      <c r="CJ42" s="2"/>
      <c r="CK42" s="43"/>
      <c r="CL42" s="43"/>
      <c r="CM42" s="25"/>
      <c r="CN42" s="44"/>
      <c r="CO42" s="44"/>
      <c r="CR42" s="45"/>
      <c r="CS42" s="25"/>
      <c r="CT42" s="44"/>
      <c r="CU42" s="44"/>
      <c r="CW42" s="44"/>
      <c r="CX42" s="44"/>
      <c r="CY42" s="4"/>
      <c r="DA42" s="25"/>
      <c r="DB42" s="43"/>
      <c r="DC42" s="43"/>
      <c r="DD42" s="2"/>
      <c r="DE42" s="43"/>
      <c r="DF42" s="43"/>
      <c r="DG42" s="25"/>
      <c r="DH42" s="44"/>
      <c r="DI42" s="44"/>
      <c r="DL42" s="45"/>
      <c r="DM42" s="25"/>
      <c r="DN42" s="44"/>
      <c r="DO42" s="44"/>
      <c r="DQ42" s="44"/>
      <c r="DR42" s="44"/>
      <c r="DS42" s="4"/>
      <c r="DU42" s="25"/>
      <c r="DV42" s="43"/>
      <c r="DW42" s="43"/>
      <c r="DX42" s="2"/>
      <c r="DY42" s="43"/>
      <c r="DZ42" s="43"/>
      <c r="EA42" s="25"/>
      <c r="EC42" s="46"/>
      <c r="EF42" s="45"/>
      <c r="EG42" s="25"/>
      <c r="EH42" s="44"/>
      <c r="EI42" s="44"/>
      <c r="EK42" s="44"/>
      <c r="EL42" s="44"/>
      <c r="EM42" s="4"/>
      <c r="EO42" s="25"/>
      <c r="EP42" s="43"/>
      <c r="EQ42" s="43"/>
      <c r="ER42" s="2"/>
      <c r="ES42" s="43"/>
      <c r="ET42" s="43"/>
      <c r="EU42" s="25"/>
      <c r="EV42" s="44"/>
      <c r="EW42" s="44"/>
      <c r="EZ42" s="45"/>
      <c r="FA42" s="25"/>
      <c r="FB42" s="44"/>
      <c r="FC42" s="44"/>
      <c r="FE42" s="44"/>
      <c r="FF42" s="44"/>
      <c r="FG42" s="4"/>
      <c r="FI42" s="25"/>
      <c r="FJ42" s="43"/>
      <c r="FK42" s="43"/>
      <c r="FL42" s="2"/>
      <c r="FM42" s="43"/>
      <c r="FN42" s="43"/>
      <c r="FO42" s="25"/>
      <c r="FP42" s="44"/>
      <c r="FQ42" s="44"/>
      <c r="FT42" s="45"/>
      <c r="FU42" s="25"/>
      <c r="FV42" s="44"/>
      <c r="FW42" s="44"/>
      <c r="FY42" s="44"/>
      <c r="FZ42" s="44"/>
      <c r="GA42" s="15"/>
      <c r="GB42" s="49"/>
      <c r="GC42" s="49"/>
      <c r="GD42" s="50"/>
      <c r="GE42" s="2"/>
      <c r="GF42" s="51"/>
      <c r="GG42" s="50"/>
      <c r="GH42" s="2"/>
      <c r="GI42" s="52"/>
      <c r="GJ42" s="2"/>
      <c r="GK42" s="2"/>
      <c r="GL42" s="2"/>
      <c r="GM42" s="2"/>
      <c r="GN42" s="53"/>
      <c r="GO42" s="2"/>
      <c r="GP42" s="2"/>
      <c r="GQ42" s="2"/>
      <c r="GR42" s="2"/>
      <c r="GS42" s="2"/>
      <c r="GT42" s="2"/>
      <c r="GU42" s="15"/>
      <c r="GV42" s="49"/>
      <c r="GW42" s="49"/>
      <c r="GX42" s="50"/>
      <c r="GY42" s="2"/>
      <c r="GZ42" s="51"/>
      <c r="HA42" s="50"/>
      <c r="HB42" s="2"/>
      <c r="HC42" s="52"/>
      <c r="HD42" s="2"/>
      <c r="HE42" s="2"/>
      <c r="HF42" s="2"/>
      <c r="HG42" s="2"/>
      <c r="HH42" s="53"/>
      <c r="HI42" s="2"/>
      <c r="HJ42" s="2"/>
      <c r="HK42" s="2"/>
      <c r="HL42" s="2"/>
      <c r="HM42" s="2"/>
      <c r="HN42" s="2"/>
      <c r="HO42" s="15"/>
      <c r="HP42" s="49"/>
      <c r="HQ42" s="49"/>
      <c r="HR42" s="50"/>
      <c r="HS42" s="2"/>
      <c r="HT42" s="51"/>
      <c r="HU42" s="50"/>
      <c r="HV42" s="2"/>
      <c r="HW42" s="52"/>
      <c r="HX42" s="2"/>
      <c r="HY42" s="2"/>
      <c r="HZ42" s="2"/>
      <c r="IA42" s="2"/>
      <c r="IB42" s="53"/>
      <c r="IC42" s="2"/>
      <c r="ID42" s="2"/>
      <c r="IE42" s="2"/>
      <c r="IF42" s="2"/>
      <c r="IG42" s="2"/>
      <c r="IH42" s="2"/>
      <c r="II42" s="15"/>
      <c r="IJ42" s="49"/>
      <c r="IK42" s="49"/>
      <c r="IL42" s="50"/>
      <c r="IM42" s="2"/>
      <c r="IN42" s="51"/>
      <c r="IO42" s="50"/>
      <c r="IP42" s="2"/>
      <c r="IQ42" s="52"/>
      <c r="IR42" s="2"/>
      <c r="IS42" s="2"/>
      <c r="IT42" s="2"/>
      <c r="IU42" s="2"/>
      <c r="IV42" s="53"/>
      <c r="IW42" s="2"/>
      <c r="IX42" s="2"/>
      <c r="IY42" s="2"/>
      <c r="IZ42" s="2"/>
      <c r="JA42" s="2"/>
      <c r="JB42" s="2"/>
    </row>
    <row r="43" spans="1:262" s="3" customFormat="1" ht="13.5" customHeight="1">
      <c r="A43" s="42" t="s">
        <v>724</v>
      </c>
      <c r="B43" s="2" t="s">
        <v>664</v>
      </c>
      <c r="C43" s="4"/>
      <c r="E43" s="25">
        <v>11999</v>
      </c>
      <c r="F43" s="43">
        <v>2E-3</v>
      </c>
      <c r="G43" s="44">
        <v>2E-3</v>
      </c>
      <c r="H43" s="2">
        <v>1</v>
      </c>
      <c r="I43" s="43">
        <v>0.04</v>
      </c>
      <c r="J43" s="44">
        <v>0.04</v>
      </c>
      <c r="K43" s="25"/>
      <c r="L43" s="44"/>
      <c r="M43" s="44"/>
      <c r="N43" s="44"/>
      <c r="O43" s="44"/>
      <c r="P43" s="44"/>
      <c r="Q43" s="25"/>
      <c r="R43" s="44"/>
      <c r="S43" s="44"/>
      <c r="U43" s="44"/>
      <c r="V43" s="44"/>
      <c r="W43" s="4"/>
      <c r="Y43" s="25">
        <v>13456</v>
      </c>
      <c r="Z43" s="43">
        <v>2.2000000000000001E-3</v>
      </c>
      <c r="AA43" s="44">
        <v>2.0000000000000009E-4</v>
      </c>
      <c r="AB43" s="2">
        <v>1</v>
      </c>
      <c r="AC43" s="43">
        <v>0.04</v>
      </c>
      <c r="AD43" s="44">
        <v>0</v>
      </c>
      <c r="AE43" s="25"/>
      <c r="AF43" s="44"/>
      <c r="AG43" s="44"/>
      <c r="AH43" s="44"/>
      <c r="AI43" s="44"/>
      <c r="AJ43" s="44"/>
      <c r="AK43" s="25"/>
      <c r="AM43" s="44"/>
      <c r="AO43" s="44"/>
      <c r="AP43" s="44"/>
      <c r="AQ43" s="4" t="s">
        <v>676</v>
      </c>
      <c r="AS43" s="25">
        <v>15722</v>
      </c>
      <c r="AT43" s="43">
        <v>2.4224995073182688E-3</v>
      </c>
      <c r="AU43" s="44">
        <v>2.2249950731826869E-4</v>
      </c>
      <c r="AV43" s="2">
        <v>1</v>
      </c>
      <c r="AW43" s="43">
        <v>4.2000000000000003E-2</v>
      </c>
      <c r="AX43" s="44">
        <v>2.0000000000000018E-3</v>
      </c>
      <c r="AY43" s="25"/>
      <c r="AZ43" s="44"/>
      <c r="BA43" s="44"/>
      <c r="BB43" s="44"/>
      <c r="BC43" s="44"/>
      <c r="BD43" s="44"/>
      <c r="BE43" s="25"/>
      <c r="BF43" s="44"/>
      <c r="BG43" s="44"/>
      <c r="BI43" s="44"/>
      <c r="BJ43" s="44"/>
      <c r="BK43" s="4" t="s">
        <v>676</v>
      </c>
      <c r="BM43" s="25">
        <v>12475</v>
      </c>
      <c r="BN43" s="43">
        <v>2E-3</v>
      </c>
      <c r="BO43" s="44">
        <v>-4.2249950731826878E-4</v>
      </c>
      <c r="BP43" s="2">
        <v>1</v>
      </c>
      <c r="BQ43" s="43">
        <v>4.4999999999999998E-2</v>
      </c>
      <c r="BR43" s="44">
        <v>2.9999999999999957E-3</v>
      </c>
      <c r="BS43" s="25"/>
      <c r="BT43" s="44"/>
      <c r="BU43" s="44"/>
      <c r="BV43" s="44"/>
      <c r="BW43" s="44"/>
      <c r="BX43" s="44"/>
      <c r="BY43" s="25"/>
      <c r="BZ43" s="44"/>
      <c r="CA43" s="44"/>
      <c r="CC43" s="44"/>
      <c r="CD43" s="44"/>
      <c r="CE43" s="25" t="s">
        <v>1473</v>
      </c>
      <c r="CG43" s="25">
        <v>11710</v>
      </c>
      <c r="CH43" s="43">
        <v>2E-3</v>
      </c>
      <c r="CI43" s="43">
        <v>0</v>
      </c>
      <c r="CJ43" s="2">
        <v>1</v>
      </c>
      <c r="CK43" s="43">
        <v>4.8000000000000001E-2</v>
      </c>
      <c r="CL43" s="43">
        <v>0</v>
      </c>
      <c r="CM43" s="25"/>
      <c r="CN43" s="44"/>
      <c r="CO43" s="44"/>
      <c r="CR43" s="45"/>
      <c r="CS43" s="25"/>
      <c r="CT43" s="44"/>
      <c r="CU43" s="44"/>
      <c r="CW43" s="44"/>
      <c r="CX43" s="44"/>
      <c r="CY43" s="25" t="s">
        <v>1473</v>
      </c>
      <c r="DA43" s="25">
        <v>14247</v>
      </c>
      <c r="DB43" s="43">
        <f>DA43/$CY$7</f>
        <v>2.1162608061576697E-3</v>
      </c>
      <c r="DC43" s="43">
        <f>DB43-CH43</f>
        <v>1.1626080615766967E-4</v>
      </c>
      <c r="DD43" s="2">
        <v>1</v>
      </c>
      <c r="DE43" s="43">
        <f>DD43/$CY$3</f>
        <v>4.7619047619047616E-2</v>
      </c>
      <c r="DF43" s="43">
        <f>DE43-CK43</f>
        <v>-3.8095238095238459E-4</v>
      </c>
      <c r="DG43" s="25"/>
      <c r="DH43" s="44"/>
      <c r="DI43" s="44"/>
      <c r="DL43" s="45"/>
      <c r="DM43" s="25"/>
      <c r="DN43" s="44"/>
      <c r="DO43" s="44"/>
      <c r="DQ43" s="44"/>
      <c r="DR43" s="44"/>
      <c r="DS43" s="4"/>
      <c r="DU43" s="25"/>
      <c r="DV43" s="43"/>
      <c r="DW43" s="43"/>
      <c r="DX43" s="2"/>
      <c r="DY43" s="43"/>
      <c r="DZ43" s="43"/>
      <c r="EA43" s="25"/>
      <c r="EC43" s="46"/>
      <c r="EF43" s="45"/>
      <c r="EG43" s="25"/>
      <c r="EH43" s="44"/>
      <c r="EI43" s="44"/>
      <c r="EK43" s="44"/>
      <c r="EL43" s="44"/>
      <c r="EM43" s="4"/>
      <c r="EO43" s="25"/>
      <c r="EP43" s="43"/>
      <c r="EQ43" s="43"/>
      <c r="ER43" s="2"/>
      <c r="ES43" s="43"/>
      <c r="ET43" s="43"/>
      <c r="EU43" s="25"/>
      <c r="EV43" s="44"/>
      <c r="EW43" s="44"/>
      <c r="EZ43" s="45"/>
      <c r="FA43" s="25"/>
      <c r="FB43" s="44"/>
      <c r="FC43" s="44"/>
      <c r="FE43" s="44"/>
      <c r="FF43" s="44"/>
      <c r="FG43" s="4"/>
      <c r="FI43" s="25"/>
      <c r="FJ43" s="43"/>
      <c r="FK43" s="43"/>
      <c r="FL43" s="2"/>
      <c r="FM43" s="43"/>
      <c r="FN43" s="43"/>
      <c r="FO43" s="25"/>
      <c r="FP43" s="44"/>
      <c r="FQ43" s="44"/>
      <c r="FT43" s="45"/>
      <c r="FU43" s="25"/>
      <c r="FV43" s="44"/>
      <c r="FW43" s="44"/>
      <c r="FY43" s="44"/>
      <c r="FZ43" s="44"/>
      <c r="GA43" s="15"/>
      <c r="GB43" s="49"/>
      <c r="GC43" s="49"/>
      <c r="GD43" s="50"/>
      <c r="GE43" s="25"/>
      <c r="GF43" s="25"/>
      <c r="GG43" s="43"/>
      <c r="GH43" s="25"/>
      <c r="GI43" s="52"/>
      <c r="GJ43" s="2"/>
      <c r="GK43" s="2"/>
      <c r="GL43" s="2"/>
      <c r="GM43" s="2"/>
      <c r="GN43" s="53"/>
      <c r="GO43" s="2"/>
      <c r="GP43" s="2"/>
      <c r="GQ43" s="2"/>
      <c r="GR43" s="2"/>
      <c r="GS43" s="2"/>
      <c r="GT43" s="2"/>
      <c r="GU43" s="15"/>
      <c r="GV43" s="49"/>
      <c r="GW43" s="49"/>
      <c r="GX43" s="50"/>
      <c r="GY43" s="25"/>
      <c r="GZ43" s="25"/>
      <c r="HA43" s="43"/>
      <c r="HB43" s="25"/>
      <c r="HC43" s="52"/>
      <c r="HD43" s="2"/>
      <c r="HE43" s="2"/>
      <c r="HF43" s="2"/>
      <c r="HG43" s="2"/>
      <c r="HH43" s="53"/>
      <c r="HI43" s="2"/>
      <c r="HJ43" s="2"/>
      <c r="HK43" s="2"/>
      <c r="HL43" s="2"/>
      <c r="HM43" s="2"/>
      <c r="HN43" s="2"/>
      <c r="HO43" s="15"/>
      <c r="HP43" s="49"/>
      <c r="HQ43" s="49"/>
      <c r="HR43" s="50"/>
      <c r="HS43" s="25"/>
      <c r="HT43" s="25"/>
      <c r="HU43" s="43"/>
      <c r="HV43" s="25"/>
      <c r="HW43" s="52"/>
      <c r="HX43" s="2"/>
      <c r="HY43" s="2"/>
      <c r="HZ43" s="2"/>
      <c r="IA43" s="2"/>
      <c r="IB43" s="53"/>
      <c r="IC43" s="2"/>
      <c r="ID43" s="2"/>
      <c r="IE43" s="2"/>
      <c r="IF43" s="2"/>
      <c r="IG43" s="2"/>
      <c r="IH43" s="2"/>
      <c r="II43" s="15"/>
      <c r="IJ43" s="49"/>
      <c r="IK43" s="49"/>
      <c r="IL43" s="50"/>
      <c r="IM43" s="25"/>
      <c r="IN43" s="25"/>
      <c r="IO43" s="43"/>
      <c r="IP43" s="25"/>
      <c r="IQ43" s="52"/>
      <c r="IR43" s="2"/>
      <c r="IS43" s="2"/>
      <c r="IT43" s="2"/>
      <c r="IU43" s="2"/>
      <c r="IV43" s="53"/>
      <c r="IW43" s="2"/>
      <c r="IX43" s="2"/>
      <c r="IY43" s="2"/>
      <c r="IZ43" s="2"/>
      <c r="JA43" s="2"/>
      <c r="JB43" s="2"/>
    </row>
    <row r="44" spans="1:262" s="3" customFormat="1" ht="13.5" customHeight="1">
      <c r="A44" s="42" t="s">
        <v>725</v>
      </c>
      <c r="B44" s="2" t="s">
        <v>665</v>
      </c>
      <c r="C44" s="4"/>
      <c r="E44" s="25">
        <v>7690</v>
      </c>
      <c r="F44" s="43">
        <v>1E-3</v>
      </c>
      <c r="G44" s="44">
        <v>1E-3</v>
      </c>
      <c r="H44" s="2">
        <v>0</v>
      </c>
      <c r="I44" s="43">
        <v>0</v>
      </c>
      <c r="J44" s="44">
        <v>0</v>
      </c>
      <c r="K44" s="25"/>
      <c r="L44" s="44"/>
      <c r="M44" s="44"/>
      <c r="N44" s="44"/>
      <c r="O44" s="44"/>
      <c r="P44" s="44"/>
      <c r="Q44" s="25"/>
      <c r="R44" s="44"/>
      <c r="S44" s="44"/>
      <c r="U44" s="44"/>
      <c r="V44" s="44"/>
      <c r="W44" s="4"/>
      <c r="Y44" s="25">
        <v>7234</v>
      </c>
      <c r="Z44" s="43">
        <v>1.1999999999999999E-3</v>
      </c>
      <c r="AA44" s="44">
        <v>1.9999999999999987E-4</v>
      </c>
      <c r="AB44" s="2">
        <v>0</v>
      </c>
      <c r="AC44" s="43">
        <v>0</v>
      </c>
      <c r="AD44" s="44">
        <v>0</v>
      </c>
      <c r="AE44" s="25"/>
      <c r="AF44" s="44"/>
      <c r="AG44" s="44"/>
      <c r="AH44" s="44"/>
      <c r="AI44" s="44"/>
      <c r="AJ44" s="44"/>
      <c r="AK44" s="25"/>
      <c r="AM44" s="44"/>
      <c r="AO44" s="44"/>
      <c r="AP44" s="44"/>
      <c r="AQ44" s="4"/>
      <c r="AT44" s="58"/>
      <c r="AU44" s="44"/>
      <c r="AV44" s="2"/>
      <c r="AW44" s="43"/>
      <c r="AX44" s="44"/>
      <c r="AY44" s="25"/>
      <c r="AZ44" s="44"/>
      <c r="BA44" s="44"/>
      <c r="BB44" s="44"/>
      <c r="BC44" s="44"/>
      <c r="BD44" s="44"/>
      <c r="BE44" s="25"/>
      <c r="BF44" s="44"/>
      <c r="BG44" s="44"/>
      <c r="BI44" s="44"/>
      <c r="BJ44" s="44"/>
      <c r="BK44" s="4"/>
      <c r="BM44" s="25"/>
      <c r="BN44" s="43"/>
      <c r="BO44" s="44"/>
      <c r="BP44" s="2"/>
      <c r="BQ44" s="43"/>
      <c r="BR44" s="44"/>
      <c r="BS44" s="25"/>
      <c r="BT44" s="44"/>
      <c r="BU44" s="44"/>
      <c r="BV44" s="44"/>
      <c r="BW44" s="44"/>
      <c r="BX44" s="44"/>
      <c r="BY44" s="25"/>
      <c r="BZ44" s="44"/>
      <c r="CA44" s="44"/>
      <c r="CC44" s="44"/>
      <c r="CD44" s="44"/>
      <c r="CE44" s="25"/>
      <c r="CG44" s="25"/>
      <c r="CH44" s="43"/>
      <c r="CI44" s="43"/>
      <c r="CJ44" s="2"/>
      <c r="CK44" s="43"/>
      <c r="CL44" s="43"/>
      <c r="CM44" s="25"/>
      <c r="CN44" s="44"/>
      <c r="CO44" s="44"/>
      <c r="CR44" s="45"/>
      <c r="CS44" s="25"/>
      <c r="CT44" s="44"/>
      <c r="CU44" s="44"/>
      <c r="CW44" s="44"/>
      <c r="CX44" s="44"/>
      <c r="CY44" s="4"/>
      <c r="DA44" s="25"/>
      <c r="DB44" s="43"/>
      <c r="DC44" s="43"/>
      <c r="DD44" s="2"/>
      <c r="DE44" s="43"/>
      <c r="DF44" s="43"/>
      <c r="DG44" s="25"/>
      <c r="DH44" s="44"/>
      <c r="DI44" s="44"/>
      <c r="DL44" s="45"/>
      <c r="DM44" s="25"/>
      <c r="DN44" s="44"/>
      <c r="DO44" s="44"/>
      <c r="DQ44" s="44"/>
      <c r="DR44" s="44"/>
      <c r="DS44" s="4"/>
      <c r="DU44" s="25"/>
      <c r="DV44" s="43"/>
      <c r="DW44" s="43"/>
      <c r="DX44" s="2"/>
      <c r="DY44" s="43"/>
      <c r="DZ44" s="43"/>
      <c r="EA44" s="25"/>
      <c r="EC44" s="46"/>
      <c r="EF44" s="45"/>
      <c r="EG44" s="25"/>
      <c r="EH44" s="44"/>
      <c r="EI44" s="44"/>
      <c r="EK44" s="44"/>
      <c r="EL44" s="44"/>
      <c r="EM44" s="4"/>
      <c r="EO44" s="25"/>
      <c r="EP44" s="43"/>
      <c r="EQ44" s="43"/>
      <c r="ER44" s="2"/>
      <c r="ES44" s="43"/>
      <c r="ET44" s="43"/>
      <c r="EU44" s="25"/>
      <c r="EV44" s="44"/>
      <c r="EW44" s="44"/>
      <c r="EZ44" s="45"/>
      <c r="FA44" s="25"/>
      <c r="FB44" s="44"/>
      <c r="FC44" s="44"/>
      <c r="FE44" s="44"/>
      <c r="FF44" s="44"/>
      <c r="FG44" s="4"/>
      <c r="FI44" s="25"/>
      <c r="FJ44" s="43"/>
      <c r="FK44" s="43"/>
      <c r="FL44" s="2"/>
      <c r="FM44" s="43"/>
      <c r="FN44" s="43"/>
      <c r="FO44" s="25"/>
      <c r="FP44" s="44"/>
      <c r="FQ44" s="44"/>
      <c r="FT44" s="45"/>
      <c r="FU44" s="25"/>
      <c r="FV44" s="44"/>
      <c r="FW44" s="44"/>
      <c r="FY44" s="44"/>
      <c r="FZ44" s="44"/>
      <c r="GA44" s="15"/>
      <c r="GB44" s="49"/>
      <c r="GC44" s="49"/>
      <c r="GD44" s="50"/>
      <c r="GE44" s="2"/>
      <c r="GF44" s="51"/>
      <c r="GG44" s="50"/>
      <c r="GH44" s="2"/>
      <c r="GI44" s="52"/>
      <c r="GJ44" s="2"/>
      <c r="GK44" s="2"/>
      <c r="GL44" s="2"/>
      <c r="GM44" s="2"/>
      <c r="GN44" s="53"/>
      <c r="GO44" s="2"/>
      <c r="GP44" s="2"/>
      <c r="GQ44" s="2"/>
      <c r="GR44" s="2"/>
      <c r="GS44" s="2"/>
      <c r="GT44" s="2"/>
      <c r="GU44" s="15"/>
      <c r="GV44" s="49"/>
      <c r="GW44" s="49"/>
      <c r="GX44" s="50"/>
      <c r="GY44" s="2"/>
      <c r="GZ44" s="51"/>
      <c r="HA44" s="50"/>
      <c r="HB44" s="2"/>
      <c r="HC44" s="52"/>
      <c r="HD44" s="2"/>
      <c r="HE44" s="2"/>
      <c r="HF44" s="2"/>
      <c r="HG44" s="2"/>
      <c r="HH44" s="53"/>
      <c r="HI44" s="2"/>
      <c r="HJ44" s="2"/>
      <c r="HK44" s="2"/>
      <c r="HL44" s="2"/>
      <c r="HM44" s="2"/>
      <c r="HN44" s="2"/>
      <c r="HO44" s="15"/>
      <c r="HP44" s="49"/>
      <c r="HQ44" s="49"/>
      <c r="HR44" s="50"/>
      <c r="HS44" s="2"/>
      <c r="HT44" s="51"/>
      <c r="HU44" s="50"/>
      <c r="HV44" s="2"/>
      <c r="HW44" s="52"/>
      <c r="HX44" s="2"/>
      <c r="HY44" s="2"/>
      <c r="HZ44" s="2"/>
      <c r="IA44" s="2"/>
      <c r="IB44" s="53"/>
      <c r="IC44" s="2"/>
      <c r="ID44" s="2"/>
      <c r="IE44" s="2"/>
      <c r="IF44" s="2"/>
      <c r="IG44" s="2"/>
      <c r="IH44" s="2"/>
      <c r="II44" s="15"/>
      <c r="IJ44" s="49"/>
      <c r="IK44" s="49"/>
      <c r="IL44" s="50"/>
      <c r="IM44" s="2"/>
      <c r="IN44" s="51"/>
      <c r="IO44" s="50"/>
      <c r="IP44" s="2"/>
      <c r="IQ44" s="52"/>
      <c r="IR44" s="2"/>
      <c r="IS44" s="2"/>
      <c r="IT44" s="2"/>
      <c r="IU44" s="2"/>
      <c r="IV44" s="53"/>
      <c r="IW44" s="2"/>
      <c r="IX44" s="2"/>
      <c r="IY44" s="2"/>
      <c r="IZ44" s="2"/>
      <c r="JA44" s="2"/>
      <c r="JB44" s="2"/>
    </row>
    <row r="45" spans="1:262" s="3" customFormat="1" ht="13.5" customHeight="1">
      <c r="A45" s="42" t="s">
        <v>726</v>
      </c>
      <c r="B45" s="2" t="s">
        <v>666</v>
      </c>
      <c r="C45" s="4"/>
      <c r="E45" s="25">
        <v>5945</v>
      </c>
      <c r="F45" s="43">
        <v>1E-3</v>
      </c>
      <c r="G45" s="44">
        <v>1E-3</v>
      </c>
      <c r="H45" s="2">
        <v>0</v>
      </c>
      <c r="I45" s="43">
        <v>0</v>
      </c>
      <c r="J45" s="44">
        <v>0</v>
      </c>
      <c r="K45" s="25"/>
      <c r="L45" s="44"/>
      <c r="M45" s="44"/>
      <c r="P45" s="45"/>
      <c r="Q45" s="25"/>
      <c r="R45" s="44"/>
      <c r="S45" s="44"/>
      <c r="U45" s="44"/>
      <c r="V45" s="44"/>
      <c r="W45" s="4"/>
      <c r="Y45" s="25">
        <v>3661</v>
      </c>
      <c r="Z45" s="43">
        <v>5.9999999999999995E-4</v>
      </c>
      <c r="AA45" s="44">
        <v>-4.0000000000000007E-4</v>
      </c>
      <c r="AB45" s="2">
        <v>0</v>
      </c>
      <c r="AC45" s="43">
        <v>0</v>
      </c>
      <c r="AD45" s="44">
        <v>0</v>
      </c>
      <c r="AE45" s="25"/>
      <c r="AF45" s="44"/>
      <c r="AG45" s="44"/>
      <c r="AJ45" s="45"/>
      <c r="AK45" s="25"/>
      <c r="AM45" s="44"/>
      <c r="AO45" s="44"/>
      <c r="AP45" s="44"/>
      <c r="AQ45" s="4"/>
      <c r="AS45" s="25"/>
      <c r="AT45" s="58"/>
      <c r="AU45" s="44"/>
      <c r="AV45" s="2"/>
      <c r="AW45" s="43"/>
      <c r="AX45" s="44"/>
      <c r="AY45" s="25"/>
      <c r="AZ45" s="44"/>
      <c r="BA45" s="44"/>
      <c r="BD45" s="45"/>
      <c r="BE45" s="25"/>
      <c r="BF45" s="44"/>
      <c r="BG45" s="44"/>
      <c r="BI45" s="44"/>
      <c r="BJ45" s="44"/>
      <c r="BK45" s="4"/>
      <c r="BM45" s="25"/>
      <c r="BN45" s="43"/>
      <c r="BO45" s="44"/>
      <c r="BP45" s="2"/>
      <c r="BQ45" s="43"/>
      <c r="BR45" s="44"/>
      <c r="BS45" s="25"/>
      <c r="BT45" s="44"/>
      <c r="BU45" s="44"/>
      <c r="BX45" s="45"/>
      <c r="BY45" s="25"/>
      <c r="BZ45" s="44"/>
      <c r="CA45" s="44"/>
      <c r="CC45" s="44"/>
      <c r="CD45" s="44"/>
      <c r="CE45" s="25"/>
      <c r="CG45" s="25"/>
      <c r="CH45" s="43"/>
      <c r="CI45" s="43"/>
      <c r="CJ45" s="2"/>
      <c r="CK45" s="43"/>
      <c r="CL45" s="43"/>
      <c r="CM45" s="25"/>
      <c r="CN45" s="44"/>
      <c r="CO45" s="44"/>
      <c r="CR45" s="45"/>
      <c r="CS45" s="25"/>
      <c r="CT45" s="44"/>
      <c r="CU45" s="44"/>
      <c r="CW45" s="44"/>
      <c r="CX45" s="44"/>
      <c r="CY45" s="4"/>
      <c r="DA45" s="25"/>
      <c r="DB45" s="43"/>
      <c r="DC45" s="43"/>
      <c r="DD45" s="2"/>
      <c r="DE45" s="43"/>
      <c r="DF45" s="43"/>
      <c r="DG45" s="25"/>
      <c r="DH45" s="44"/>
      <c r="DI45" s="44"/>
      <c r="DL45" s="45"/>
      <c r="DM45" s="25"/>
      <c r="DN45" s="44"/>
      <c r="DO45" s="44"/>
      <c r="DQ45" s="44"/>
      <c r="DR45" s="44"/>
      <c r="DS45" s="4"/>
      <c r="DU45" s="25"/>
      <c r="DV45" s="43"/>
      <c r="DW45" s="43"/>
      <c r="DX45" s="2"/>
      <c r="DY45" s="43"/>
      <c r="DZ45" s="43"/>
      <c r="EA45" s="25"/>
      <c r="EC45" s="46"/>
      <c r="EF45" s="45"/>
      <c r="EG45" s="25"/>
      <c r="EH45" s="44"/>
      <c r="EI45" s="44"/>
      <c r="EK45" s="44"/>
      <c r="EL45" s="44"/>
      <c r="EM45" s="4"/>
      <c r="EO45" s="25"/>
      <c r="EP45" s="43"/>
      <c r="EQ45" s="43"/>
      <c r="ER45" s="2"/>
      <c r="ES45" s="43"/>
      <c r="ET45" s="43"/>
      <c r="EU45" s="25"/>
      <c r="EV45" s="44"/>
      <c r="EW45" s="44"/>
      <c r="EZ45" s="45"/>
      <c r="FA45" s="25"/>
      <c r="FB45" s="44"/>
      <c r="FC45" s="44"/>
      <c r="FE45" s="44"/>
      <c r="FF45" s="44"/>
      <c r="FG45" s="4"/>
      <c r="FI45" s="25"/>
      <c r="FJ45" s="43"/>
      <c r="FK45" s="43"/>
      <c r="FL45" s="2"/>
      <c r="FM45" s="43"/>
      <c r="FN45" s="43"/>
      <c r="FO45" s="25"/>
      <c r="FP45" s="44"/>
      <c r="FQ45" s="44"/>
      <c r="FT45" s="45"/>
      <c r="FU45" s="25"/>
      <c r="FV45" s="44"/>
      <c r="FW45" s="44"/>
      <c r="FY45" s="44"/>
      <c r="FZ45" s="44"/>
      <c r="GA45" s="15"/>
      <c r="GB45" s="49"/>
      <c r="GC45" s="49"/>
      <c r="GD45" s="50"/>
      <c r="GE45" s="2"/>
      <c r="GF45" s="51"/>
      <c r="GG45" s="50"/>
      <c r="GH45" s="2"/>
      <c r="GI45" s="52"/>
      <c r="GJ45" s="2"/>
      <c r="GK45" s="2"/>
      <c r="GL45" s="2"/>
      <c r="GM45" s="2"/>
      <c r="GN45" s="53"/>
      <c r="GO45" s="2"/>
      <c r="GP45" s="2"/>
      <c r="GQ45" s="2"/>
      <c r="GR45" s="2"/>
      <c r="GS45" s="2"/>
      <c r="GT45" s="2"/>
      <c r="GU45" s="15"/>
      <c r="GV45" s="49"/>
      <c r="GW45" s="49"/>
      <c r="GX45" s="50"/>
      <c r="GY45" s="2"/>
      <c r="GZ45" s="51"/>
      <c r="HA45" s="50"/>
      <c r="HB45" s="2"/>
      <c r="HC45" s="52"/>
      <c r="HD45" s="2"/>
      <c r="HE45" s="2"/>
      <c r="HF45" s="2"/>
      <c r="HG45" s="2"/>
      <c r="HH45" s="53"/>
      <c r="HI45" s="2"/>
      <c r="HJ45" s="2"/>
      <c r="HK45" s="2"/>
      <c r="HL45" s="2"/>
      <c r="HM45" s="2"/>
      <c r="HN45" s="2"/>
      <c r="HO45" s="15"/>
      <c r="HP45" s="49"/>
      <c r="HQ45" s="49"/>
      <c r="HR45" s="50"/>
      <c r="HS45" s="2"/>
      <c r="HT45" s="51"/>
      <c r="HU45" s="50"/>
      <c r="HV45" s="2"/>
      <c r="HW45" s="52"/>
      <c r="HX45" s="2"/>
      <c r="HY45" s="2"/>
      <c r="HZ45" s="2"/>
      <c r="IA45" s="2"/>
      <c r="IB45" s="53"/>
      <c r="IC45" s="2"/>
      <c r="ID45" s="2"/>
      <c r="IE45" s="2"/>
      <c r="IF45" s="2"/>
      <c r="IG45" s="2"/>
      <c r="IH45" s="2"/>
      <c r="II45" s="15"/>
      <c r="IJ45" s="49"/>
      <c r="IK45" s="49"/>
      <c r="IL45" s="50"/>
      <c r="IM45" s="2"/>
      <c r="IN45" s="51"/>
      <c r="IO45" s="50"/>
      <c r="IP45" s="2"/>
      <c r="IQ45" s="52"/>
      <c r="IR45" s="2"/>
      <c r="IS45" s="2"/>
      <c r="IT45" s="2"/>
      <c r="IU45" s="2"/>
      <c r="IV45" s="53"/>
      <c r="IW45" s="2"/>
      <c r="IX45" s="2"/>
      <c r="IY45" s="2"/>
      <c r="IZ45" s="2"/>
      <c r="JA45" s="2"/>
      <c r="JB45" s="2"/>
    </row>
    <row r="46" spans="1:262" s="3" customFormat="1" ht="13.5" customHeight="1">
      <c r="A46" s="42" t="s">
        <v>301</v>
      </c>
      <c r="B46" s="2" t="s">
        <v>667</v>
      </c>
      <c r="C46" s="4"/>
      <c r="E46" s="25">
        <v>5714</v>
      </c>
      <c r="F46" s="43">
        <v>1E-3</v>
      </c>
      <c r="G46" s="44">
        <v>1E-3</v>
      </c>
      <c r="H46" s="2">
        <v>0</v>
      </c>
      <c r="I46" s="43">
        <v>0</v>
      </c>
      <c r="J46" s="44">
        <v>0</v>
      </c>
      <c r="K46" s="25"/>
      <c r="L46" s="44"/>
      <c r="M46" s="44"/>
      <c r="P46" s="45"/>
      <c r="Q46" s="25"/>
      <c r="R46" s="44"/>
      <c r="S46" s="44"/>
      <c r="U46" s="44"/>
      <c r="V46" s="44"/>
      <c r="W46" s="4"/>
      <c r="Y46" s="25">
        <v>6276</v>
      </c>
      <c r="Z46" s="43">
        <v>1E-3</v>
      </c>
      <c r="AA46" s="44">
        <v>0</v>
      </c>
      <c r="AB46" s="2">
        <v>0</v>
      </c>
      <c r="AC46" s="43">
        <v>0</v>
      </c>
      <c r="AD46" s="44">
        <v>0</v>
      </c>
      <c r="AE46" s="25"/>
      <c r="AF46" s="44"/>
      <c r="AG46" s="44"/>
      <c r="AJ46" s="45"/>
      <c r="AK46" s="25"/>
      <c r="AM46" s="44"/>
      <c r="AO46" s="44"/>
      <c r="AP46" s="44"/>
      <c r="AQ46" s="4"/>
      <c r="AS46" s="25"/>
      <c r="AT46" s="58"/>
      <c r="AU46" s="44"/>
      <c r="AV46" s="2"/>
      <c r="AW46" s="43"/>
      <c r="AX46" s="44"/>
      <c r="AY46" s="25"/>
      <c r="AZ46" s="44"/>
      <c r="BA46" s="44"/>
      <c r="BD46" s="45"/>
      <c r="BE46" s="25"/>
      <c r="BF46" s="44"/>
      <c r="BG46" s="44"/>
      <c r="BI46" s="44"/>
      <c r="BJ46" s="44"/>
      <c r="BK46" s="4"/>
      <c r="BM46" s="25"/>
      <c r="BN46" s="43"/>
      <c r="BO46" s="44"/>
      <c r="BP46" s="2"/>
      <c r="BQ46" s="43"/>
      <c r="BR46" s="44"/>
      <c r="BS46" s="25"/>
      <c r="BT46" s="44"/>
      <c r="BU46" s="44"/>
      <c r="BX46" s="45"/>
      <c r="BY46" s="25"/>
      <c r="BZ46" s="44"/>
      <c r="CA46" s="44"/>
      <c r="CC46" s="44"/>
      <c r="CD46" s="44"/>
      <c r="CE46" s="25"/>
      <c r="CG46" s="25"/>
      <c r="CH46" s="43"/>
      <c r="CI46" s="43"/>
      <c r="CJ46" s="2"/>
      <c r="CK46" s="43"/>
      <c r="CL46" s="43"/>
      <c r="CM46" s="25"/>
      <c r="CN46" s="44"/>
      <c r="CO46" s="44"/>
      <c r="CR46" s="45"/>
      <c r="CS46" s="25"/>
      <c r="CT46" s="44"/>
      <c r="CU46" s="44"/>
      <c r="CW46" s="44"/>
      <c r="CX46" s="44"/>
      <c r="CY46" s="4"/>
      <c r="DA46" s="25"/>
      <c r="DB46" s="43"/>
      <c r="DC46" s="43"/>
      <c r="DD46" s="2"/>
      <c r="DE46" s="43"/>
      <c r="DF46" s="43"/>
      <c r="DG46" s="25"/>
      <c r="DH46" s="44"/>
      <c r="DI46" s="44"/>
      <c r="DL46" s="45"/>
      <c r="DM46" s="25"/>
      <c r="DN46" s="44"/>
      <c r="DO46" s="44"/>
      <c r="DQ46" s="44"/>
      <c r="DR46" s="44"/>
      <c r="DS46" s="4"/>
      <c r="DU46" s="25"/>
      <c r="DV46" s="43"/>
      <c r="DW46" s="43"/>
      <c r="DX46" s="2"/>
      <c r="DY46" s="43"/>
      <c r="DZ46" s="43"/>
      <c r="EA46" s="25"/>
      <c r="EC46" s="46"/>
      <c r="EF46" s="45"/>
      <c r="EG46" s="25"/>
      <c r="EH46" s="44"/>
      <c r="EI46" s="44"/>
      <c r="EK46" s="44"/>
      <c r="EL46" s="44"/>
      <c r="EM46" s="4"/>
      <c r="EO46" s="25"/>
      <c r="EP46" s="43"/>
      <c r="EQ46" s="43"/>
      <c r="ER46" s="2"/>
      <c r="ES46" s="43"/>
      <c r="ET46" s="43"/>
      <c r="EU46" s="25"/>
      <c r="EV46" s="44"/>
      <c r="EW46" s="44"/>
      <c r="EZ46" s="45"/>
      <c r="FA46" s="25"/>
      <c r="FB46" s="44"/>
      <c r="FC46" s="44"/>
      <c r="FE46" s="44"/>
      <c r="FF46" s="44"/>
      <c r="FG46" s="4"/>
      <c r="FI46" s="25"/>
      <c r="FJ46" s="43"/>
      <c r="FK46" s="43"/>
      <c r="FL46" s="2"/>
      <c r="FM46" s="43"/>
      <c r="FN46" s="43"/>
      <c r="FO46" s="25"/>
      <c r="FP46" s="44"/>
      <c r="FQ46" s="44"/>
      <c r="FT46" s="45"/>
      <c r="FU46" s="25"/>
      <c r="FV46" s="44"/>
      <c r="FW46" s="44"/>
      <c r="FY46" s="44"/>
      <c r="FZ46" s="44"/>
      <c r="GA46" s="15"/>
      <c r="GB46" s="49"/>
      <c r="GC46" s="49"/>
      <c r="GD46" s="50"/>
      <c r="GE46" s="2"/>
      <c r="GF46" s="51"/>
      <c r="GG46" s="50"/>
      <c r="GH46" s="2"/>
      <c r="GI46" s="52"/>
      <c r="GJ46" s="2"/>
      <c r="GK46" s="2"/>
      <c r="GL46" s="2"/>
      <c r="GM46" s="2"/>
      <c r="GN46" s="53"/>
      <c r="GO46" s="2"/>
      <c r="GP46" s="2"/>
      <c r="GQ46" s="2"/>
      <c r="GR46" s="2"/>
      <c r="GS46" s="2"/>
      <c r="GT46" s="2"/>
      <c r="GU46" s="15"/>
      <c r="GV46" s="49"/>
      <c r="GW46" s="49"/>
      <c r="GX46" s="50"/>
      <c r="GY46" s="2"/>
      <c r="GZ46" s="51"/>
      <c r="HA46" s="50"/>
      <c r="HB46" s="2"/>
      <c r="HC46" s="52"/>
      <c r="HD46" s="2"/>
      <c r="HE46" s="2"/>
      <c r="HF46" s="2"/>
      <c r="HG46" s="2"/>
      <c r="HH46" s="53"/>
      <c r="HI46" s="2"/>
      <c r="HJ46" s="2"/>
      <c r="HK46" s="2"/>
      <c r="HL46" s="2"/>
      <c r="HM46" s="2"/>
      <c r="HN46" s="2"/>
      <c r="HO46" s="15"/>
      <c r="HP46" s="49"/>
      <c r="HQ46" s="49"/>
      <c r="HR46" s="50"/>
      <c r="HS46" s="2"/>
      <c r="HT46" s="51"/>
      <c r="HU46" s="50"/>
      <c r="HV46" s="2"/>
      <c r="HW46" s="52"/>
      <c r="HX46" s="2"/>
      <c r="HY46" s="2"/>
      <c r="HZ46" s="2"/>
      <c r="IA46" s="2"/>
      <c r="IB46" s="53"/>
      <c r="IC46" s="2"/>
      <c r="ID46" s="2"/>
      <c r="IE46" s="2"/>
      <c r="IF46" s="2"/>
      <c r="IG46" s="2"/>
      <c r="IH46" s="2"/>
      <c r="II46" s="15"/>
      <c r="IJ46" s="49"/>
      <c r="IK46" s="49"/>
      <c r="IL46" s="50"/>
      <c r="IM46" s="2"/>
      <c r="IN46" s="51"/>
      <c r="IO46" s="50"/>
      <c r="IP46" s="2"/>
      <c r="IQ46" s="52"/>
      <c r="IR46" s="2"/>
      <c r="IS46" s="2"/>
      <c r="IT46" s="2"/>
      <c r="IU46" s="2"/>
      <c r="IV46" s="53"/>
      <c r="IW46" s="2"/>
      <c r="IX46" s="2"/>
      <c r="IY46" s="2"/>
      <c r="IZ46" s="2"/>
      <c r="JA46" s="2"/>
      <c r="JB46" s="2"/>
    </row>
    <row r="47" spans="1:262" s="3" customFormat="1" ht="13.5" customHeight="1">
      <c r="A47" s="42" t="s">
        <v>1493</v>
      </c>
      <c r="B47" s="2" t="s">
        <v>1494</v>
      </c>
      <c r="C47" s="4"/>
      <c r="E47" s="25">
        <v>4820</v>
      </c>
      <c r="F47" s="43">
        <v>1E-3</v>
      </c>
      <c r="G47" s="44">
        <v>1E-3</v>
      </c>
      <c r="H47" s="2">
        <v>0</v>
      </c>
      <c r="I47" s="43">
        <v>0</v>
      </c>
      <c r="J47" s="44">
        <v>0</v>
      </c>
      <c r="K47" s="25"/>
      <c r="L47" s="44"/>
      <c r="M47" s="44"/>
      <c r="P47" s="45"/>
      <c r="Q47" s="25"/>
      <c r="R47" s="44"/>
      <c r="S47" s="44"/>
      <c r="U47" s="44"/>
      <c r="V47" s="44"/>
      <c r="W47" s="4"/>
      <c r="Y47" s="25">
        <v>4215</v>
      </c>
      <c r="Z47" s="43">
        <v>6.9999999999999999E-4</v>
      </c>
      <c r="AA47" s="44">
        <v>-3.0000000000000003E-4</v>
      </c>
      <c r="AB47" s="2">
        <v>0</v>
      </c>
      <c r="AC47" s="43">
        <v>0</v>
      </c>
      <c r="AD47" s="44">
        <v>0</v>
      </c>
      <c r="AE47" s="25"/>
      <c r="AF47" s="44"/>
      <c r="AG47" s="44"/>
      <c r="AJ47" s="45"/>
      <c r="AK47" s="25"/>
      <c r="AM47" s="44"/>
      <c r="AO47" s="44"/>
      <c r="AP47" s="44"/>
      <c r="AQ47" s="4"/>
      <c r="AS47" s="25"/>
      <c r="AT47" s="58"/>
      <c r="AU47" s="44"/>
      <c r="AV47" s="2"/>
      <c r="AW47" s="43"/>
      <c r="AX47" s="44"/>
      <c r="AY47" s="25"/>
      <c r="AZ47" s="44"/>
      <c r="BA47" s="44"/>
      <c r="BD47" s="45"/>
      <c r="BE47" s="25"/>
      <c r="BF47" s="44"/>
      <c r="BG47" s="44"/>
      <c r="BI47" s="44"/>
      <c r="BJ47" s="44"/>
      <c r="BK47" s="4"/>
      <c r="BM47" s="25"/>
      <c r="BN47" s="43"/>
      <c r="BO47" s="44"/>
      <c r="BP47" s="2"/>
      <c r="BQ47" s="43"/>
      <c r="BR47" s="44"/>
      <c r="BS47" s="25"/>
      <c r="BT47" s="44"/>
      <c r="BU47" s="44"/>
      <c r="BX47" s="45"/>
      <c r="BY47" s="25"/>
      <c r="BZ47" s="44"/>
      <c r="CA47" s="44"/>
      <c r="CC47" s="44"/>
      <c r="CD47" s="44"/>
      <c r="CE47" s="25"/>
      <c r="CG47" s="25"/>
      <c r="CH47" s="43"/>
      <c r="CI47" s="43"/>
      <c r="CJ47" s="2"/>
      <c r="CK47" s="43"/>
      <c r="CL47" s="43"/>
      <c r="CM47" s="25"/>
      <c r="CN47" s="44"/>
      <c r="CO47" s="44"/>
      <c r="CR47" s="45"/>
      <c r="CS47" s="25"/>
      <c r="CT47" s="44"/>
      <c r="CU47" s="44"/>
      <c r="CW47" s="44"/>
      <c r="CX47" s="44"/>
      <c r="CY47" s="4"/>
      <c r="DA47" s="25"/>
      <c r="DB47" s="43"/>
      <c r="DC47" s="43"/>
      <c r="DD47" s="2"/>
      <c r="DE47" s="43"/>
      <c r="DF47" s="43"/>
      <c r="DG47" s="25"/>
      <c r="DH47" s="44"/>
      <c r="DI47" s="44"/>
      <c r="DL47" s="45"/>
      <c r="DM47" s="25"/>
      <c r="DN47" s="44"/>
      <c r="DO47" s="44"/>
      <c r="DQ47" s="44"/>
      <c r="DR47" s="44"/>
      <c r="DS47" s="4"/>
      <c r="DU47" s="25"/>
      <c r="DV47" s="43"/>
      <c r="DW47" s="43"/>
      <c r="DX47" s="2"/>
      <c r="DY47" s="43"/>
      <c r="DZ47" s="43"/>
      <c r="EA47" s="25"/>
      <c r="EC47" s="46"/>
      <c r="EF47" s="45"/>
      <c r="EG47" s="25"/>
      <c r="EH47" s="44"/>
      <c r="EI47" s="44"/>
      <c r="EK47" s="44"/>
      <c r="EL47" s="44"/>
      <c r="EM47" s="4"/>
      <c r="EO47" s="25"/>
      <c r="EP47" s="43"/>
      <c r="EQ47" s="43"/>
      <c r="ER47" s="2"/>
      <c r="ES47" s="43"/>
      <c r="ET47" s="43"/>
      <c r="EU47" s="25"/>
      <c r="EV47" s="44"/>
      <c r="EW47" s="44"/>
      <c r="EZ47" s="45"/>
      <c r="FA47" s="25"/>
      <c r="FB47" s="44"/>
      <c r="FC47" s="44"/>
      <c r="FE47" s="44"/>
      <c r="FF47" s="44"/>
      <c r="FG47" s="4"/>
      <c r="FI47" s="25"/>
      <c r="FJ47" s="43"/>
      <c r="FK47" s="43"/>
      <c r="FL47" s="2"/>
      <c r="FM47" s="43"/>
      <c r="FN47" s="43"/>
      <c r="FO47" s="25"/>
      <c r="FP47" s="44"/>
      <c r="FQ47" s="44"/>
      <c r="FT47" s="45"/>
      <c r="FU47" s="25"/>
      <c r="FV47" s="44"/>
      <c r="FW47" s="44"/>
      <c r="FY47" s="44"/>
      <c r="FZ47" s="44"/>
      <c r="GA47" s="15"/>
      <c r="GB47" s="49"/>
      <c r="GC47" s="49"/>
      <c r="GD47" s="50"/>
      <c r="GE47" s="2"/>
      <c r="GF47" s="51"/>
      <c r="GG47" s="50"/>
      <c r="GH47" s="2"/>
      <c r="GI47" s="52"/>
      <c r="GJ47" s="2"/>
      <c r="GK47" s="2"/>
      <c r="GL47" s="2"/>
      <c r="GM47" s="2"/>
      <c r="GN47" s="53"/>
      <c r="GO47" s="2"/>
      <c r="GP47" s="2"/>
      <c r="GQ47" s="2"/>
      <c r="GR47" s="2"/>
      <c r="GS47" s="2"/>
      <c r="GT47" s="2"/>
      <c r="GU47" s="15"/>
      <c r="GV47" s="49"/>
      <c r="GW47" s="49"/>
      <c r="GX47" s="50"/>
      <c r="GY47" s="2"/>
      <c r="GZ47" s="51"/>
      <c r="HA47" s="50"/>
      <c r="HB47" s="2"/>
      <c r="HC47" s="52"/>
      <c r="HD47" s="2"/>
      <c r="HE47" s="2"/>
      <c r="HF47" s="2"/>
      <c r="HG47" s="2"/>
      <c r="HH47" s="53"/>
      <c r="HI47" s="2"/>
      <c r="HJ47" s="2"/>
      <c r="HK47" s="2"/>
      <c r="HL47" s="2"/>
      <c r="HM47" s="2"/>
      <c r="HN47" s="2"/>
      <c r="HO47" s="15"/>
      <c r="HP47" s="49"/>
      <c r="HQ47" s="49"/>
      <c r="HR47" s="50"/>
      <c r="HS47" s="2"/>
      <c r="HT47" s="51"/>
      <c r="HU47" s="50"/>
      <c r="HV47" s="2"/>
      <c r="HW47" s="52"/>
      <c r="HX47" s="2"/>
      <c r="HY47" s="2"/>
      <c r="HZ47" s="2"/>
      <c r="IA47" s="2"/>
      <c r="IB47" s="53"/>
      <c r="IC47" s="2"/>
      <c r="ID47" s="2"/>
      <c r="IE47" s="2"/>
      <c r="IF47" s="2"/>
      <c r="IG47" s="2"/>
      <c r="IH47" s="2"/>
      <c r="II47" s="15"/>
      <c r="IJ47" s="49"/>
      <c r="IK47" s="49"/>
      <c r="IL47" s="50"/>
      <c r="IM47" s="2"/>
      <c r="IN47" s="51"/>
      <c r="IO47" s="50"/>
      <c r="IP47" s="2"/>
      <c r="IQ47" s="52"/>
      <c r="IR47" s="2"/>
      <c r="IS47" s="2"/>
      <c r="IT47" s="2"/>
      <c r="IU47" s="2"/>
      <c r="IV47" s="53"/>
      <c r="IW47" s="2"/>
      <c r="IX47" s="2"/>
      <c r="IY47" s="2"/>
      <c r="IZ47" s="2"/>
      <c r="JA47" s="2"/>
      <c r="JB47" s="2"/>
    </row>
    <row r="48" spans="1:262" s="3" customFormat="1" ht="13.5" customHeight="1">
      <c r="A48" s="42" t="s">
        <v>733</v>
      </c>
      <c r="B48" s="2" t="s">
        <v>668</v>
      </c>
      <c r="C48" s="4"/>
      <c r="E48" s="25">
        <v>1969</v>
      </c>
      <c r="F48" s="43">
        <v>0</v>
      </c>
      <c r="G48" s="44">
        <v>0</v>
      </c>
      <c r="H48" s="2">
        <v>0</v>
      </c>
      <c r="I48" s="43">
        <v>0</v>
      </c>
      <c r="J48" s="44">
        <v>0</v>
      </c>
      <c r="K48" s="25"/>
      <c r="L48" s="44"/>
      <c r="M48" s="44"/>
      <c r="P48" s="45"/>
      <c r="Q48" s="25"/>
      <c r="R48" s="44"/>
      <c r="S48" s="44"/>
      <c r="U48" s="44"/>
      <c r="V48" s="44"/>
      <c r="W48" s="4"/>
      <c r="Y48" s="25">
        <v>788</v>
      </c>
      <c r="Z48" s="43">
        <v>1E-4</v>
      </c>
      <c r="AA48" s="44">
        <v>1E-4</v>
      </c>
      <c r="AB48" s="2">
        <v>0</v>
      </c>
      <c r="AC48" s="43">
        <v>0</v>
      </c>
      <c r="AD48" s="44">
        <v>0</v>
      </c>
      <c r="AE48" s="25"/>
      <c r="AF48" s="44"/>
      <c r="AG48" s="44"/>
      <c r="AJ48" s="45"/>
      <c r="AK48" s="25"/>
      <c r="AM48" s="44"/>
      <c r="AO48" s="44"/>
      <c r="AP48" s="44"/>
      <c r="AQ48" s="4"/>
      <c r="AS48" s="25"/>
      <c r="AT48" s="58"/>
      <c r="AU48" s="44"/>
      <c r="AV48" s="2"/>
      <c r="AW48" s="43"/>
      <c r="AX48" s="44"/>
      <c r="AY48" s="25"/>
      <c r="AZ48" s="44"/>
      <c r="BA48" s="44"/>
      <c r="BD48" s="45"/>
      <c r="BE48" s="25"/>
      <c r="BF48" s="44"/>
      <c r="BG48" s="44"/>
      <c r="BI48" s="44"/>
      <c r="BJ48" s="44"/>
      <c r="BK48" s="4"/>
      <c r="BM48" s="25"/>
      <c r="BN48" s="43"/>
      <c r="BO48" s="44"/>
      <c r="BP48" s="2"/>
      <c r="BQ48" s="43"/>
      <c r="BR48" s="44"/>
      <c r="BS48" s="25"/>
      <c r="BT48" s="44"/>
      <c r="BU48" s="44"/>
      <c r="BX48" s="45"/>
      <c r="BY48" s="25"/>
      <c r="BZ48" s="44"/>
      <c r="CA48" s="44"/>
      <c r="CC48" s="44"/>
      <c r="CD48" s="44"/>
      <c r="CE48" s="25"/>
      <c r="CG48" s="25"/>
      <c r="CH48" s="43"/>
      <c r="CI48" s="43"/>
      <c r="CJ48" s="2"/>
      <c r="CK48" s="43"/>
      <c r="CL48" s="43"/>
      <c r="CM48" s="25"/>
      <c r="CN48" s="44"/>
      <c r="CO48" s="44"/>
      <c r="CR48" s="45"/>
      <c r="CS48" s="25"/>
      <c r="CT48" s="44"/>
      <c r="CU48" s="44"/>
      <c r="CW48" s="44"/>
      <c r="CX48" s="44"/>
      <c r="CY48" s="4"/>
      <c r="DA48" s="25"/>
      <c r="DB48" s="43"/>
      <c r="DC48" s="43"/>
      <c r="DD48" s="2"/>
      <c r="DE48" s="43"/>
      <c r="DF48" s="43"/>
      <c r="DG48" s="25"/>
      <c r="DH48" s="44"/>
      <c r="DI48" s="44"/>
      <c r="DL48" s="45"/>
      <c r="DM48" s="25"/>
      <c r="DN48" s="44"/>
      <c r="DO48" s="44"/>
      <c r="DQ48" s="44"/>
      <c r="DR48" s="44"/>
      <c r="DS48" s="4"/>
      <c r="DU48" s="25"/>
      <c r="DV48" s="43"/>
      <c r="DW48" s="43"/>
      <c r="DX48" s="2"/>
      <c r="DY48" s="43"/>
      <c r="DZ48" s="43"/>
      <c r="EA48" s="25"/>
      <c r="EC48" s="46"/>
      <c r="EF48" s="45"/>
      <c r="EG48" s="25"/>
      <c r="EH48" s="44"/>
      <c r="EI48" s="44"/>
      <c r="EK48" s="44"/>
      <c r="EL48" s="44"/>
      <c r="EM48" s="4"/>
      <c r="EO48" s="25"/>
      <c r="EP48" s="43"/>
      <c r="EQ48" s="43"/>
      <c r="ER48" s="2"/>
      <c r="ES48" s="43"/>
      <c r="ET48" s="43"/>
      <c r="EU48" s="25"/>
      <c r="EV48" s="44"/>
      <c r="EW48" s="44"/>
      <c r="EZ48" s="45"/>
      <c r="FA48" s="25"/>
      <c r="FB48" s="44"/>
      <c r="FC48" s="44"/>
      <c r="FE48" s="44"/>
      <c r="FF48" s="44"/>
      <c r="FG48" s="4"/>
      <c r="FI48" s="25"/>
      <c r="FJ48" s="43"/>
      <c r="FK48" s="43"/>
      <c r="FL48" s="2"/>
      <c r="FM48" s="43"/>
      <c r="FN48" s="43"/>
      <c r="FO48" s="25"/>
      <c r="FP48" s="44"/>
      <c r="FQ48" s="44"/>
      <c r="FT48" s="45"/>
      <c r="FU48" s="25"/>
      <c r="FV48" s="44"/>
      <c r="FW48" s="44"/>
      <c r="FY48" s="44"/>
      <c r="FZ48" s="44"/>
      <c r="GA48" s="15"/>
      <c r="GB48" s="49"/>
      <c r="GC48" s="49"/>
      <c r="GD48" s="50"/>
      <c r="GE48" s="2"/>
      <c r="GF48" s="51"/>
      <c r="GG48" s="50"/>
      <c r="GH48" s="2"/>
      <c r="GI48" s="52"/>
      <c r="GJ48" s="2"/>
      <c r="GK48" s="2"/>
      <c r="GL48" s="2"/>
      <c r="GM48" s="2"/>
      <c r="GN48" s="53"/>
      <c r="GO48" s="2"/>
      <c r="GP48" s="2"/>
      <c r="GQ48" s="2"/>
      <c r="GR48" s="2"/>
      <c r="GS48" s="2"/>
      <c r="GT48" s="2"/>
      <c r="GU48" s="15"/>
      <c r="GV48" s="49"/>
      <c r="GW48" s="49"/>
      <c r="GX48" s="50"/>
      <c r="GY48" s="2"/>
      <c r="GZ48" s="51"/>
      <c r="HA48" s="50"/>
      <c r="HB48" s="2"/>
      <c r="HC48" s="52"/>
      <c r="HD48" s="2"/>
      <c r="HE48" s="2"/>
      <c r="HF48" s="2"/>
      <c r="HG48" s="2"/>
      <c r="HH48" s="53"/>
      <c r="HI48" s="2"/>
      <c r="HJ48" s="2"/>
      <c r="HK48" s="2"/>
      <c r="HL48" s="2"/>
      <c r="HM48" s="2"/>
      <c r="HN48" s="2"/>
      <c r="HO48" s="15"/>
      <c r="HP48" s="49"/>
      <c r="HQ48" s="49"/>
      <c r="HR48" s="50"/>
      <c r="HS48" s="2"/>
      <c r="HT48" s="51"/>
      <c r="HU48" s="50"/>
      <c r="HV48" s="2"/>
      <c r="HW48" s="52"/>
      <c r="HX48" s="2"/>
      <c r="HY48" s="2"/>
      <c r="HZ48" s="2"/>
      <c r="IA48" s="2"/>
      <c r="IB48" s="53"/>
      <c r="IC48" s="2"/>
      <c r="ID48" s="2"/>
      <c r="IE48" s="2"/>
      <c r="IF48" s="2"/>
      <c r="IG48" s="2"/>
      <c r="IH48" s="2"/>
      <c r="II48" s="15"/>
      <c r="IJ48" s="49"/>
      <c r="IK48" s="49"/>
      <c r="IL48" s="50"/>
      <c r="IM48" s="2"/>
      <c r="IN48" s="51"/>
      <c r="IO48" s="50"/>
      <c r="IP48" s="2"/>
      <c r="IQ48" s="52"/>
      <c r="IR48" s="2"/>
      <c r="IS48" s="2"/>
      <c r="IT48" s="2"/>
      <c r="IU48" s="2"/>
      <c r="IV48" s="53"/>
      <c r="IW48" s="2"/>
      <c r="IX48" s="2"/>
      <c r="IY48" s="2"/>
      <c r="IZ48" s="2"/>
      <c r="JA48" s="2"/>
      <c r="JB48" s="2"/>
    </row>
    <row r="49" spans="1:262" s="3" customFormat="1" ht="13.5" customHeight="1">
      <c r="A49" s="42" t="s">
        <v>734</v>
      </c>
      <c r="B49" s="2" t="s">
        <v>669</v>
      </c>
      <c r="C49" s="4"/>
      <c r="E49" s="25">
        <v>205</v>
      </c>
      <c r="F49" s="43">
        <v>0</v>
      </c>
      <c r="G49" s="44">
        <v>0</v>
      </c>
      <c r="H49" s="2">
        <v>0</v>
      </c>
      <c r="I49" s="43">
        <v>0</v>
      </c>
      <c r="J49" s="44">
        <v>0</v>
      </c>
      <c r="K49" s="25"/>
      <c r="L49" s="44"/>
      <c r="M49" s="44"/>
      <c r="P49" s="45"/>
      <c r="Q49" s="25"/>
      <c r="R49" s="44"/>
      <c r="S49" s="44"/>
      <c r="U49" s="44"/>
      <c r="V49" s="44"/>
      <c r="W49" s="4"/>
      <c r="Y49" s="25">
        <v>72</v>
      </c>
      <c r="Z49" s="43">
        <v>0</v>
      </c>
      <c r="AA49" s="44">
        <v>0</v>
      </c>
      <c r="AB49" s="2">
        <v>0</v>
      </c>
      <c r="AC49" s="43">
        <v>0</v>
      </c>
      <c r="AD49" s="44">
        <v>0</v>
      </c>
      <c r="AE49" s="25"/>
      <c r="AF49" s="44"/>
      <c r="AG49" s="44"/>
      <c r="AJ49" s="45"/>
      <c r="AK49" s="25"/>
      <c r="AM49" s="44"/>
      <c r="AO49" s="44"/>
      <c r="AP49" s="44"/>
      <c r="AQ49" s="4"/>
      <c r="AS49" s="25"/>
      <c r="AT49" s="58"/>
      <c r="AU49" s="44"/>
      <c r="AV49" s="2"/>
      <c r="AW49" s="43"/>
      <c r="AX49" s="44"/>
      <c r="AY49" s="25"/>
      <c r="AZ49" s="44"/>
      <c r="BA49" s="44"/>
      <c r="BD49" s="45"/>
      <c r="BE49" s="25"/>
      <c r="BF49" s="44"/>
      <c r="BG49" s="44"/>
      <c r="BI49" s="44"/>
      <c r="BJ49" s="44"/>
      <c r="BK49" s="4"/>
      <c r="BM49" s="25"/>
      <c r="BN49" s="43"/>
      <c r="BO49" s="44"/>
      <c r="BP49" s="2"/>
      <c r="BQ49" s="43"/>
      <c r="BR49" s="44"/>
      <c r="BS49" s="25"/>
      <c r="BT49" s="44"/>
      <c r="BU49" s="44"/>
      <c r="BX49" s="45"/>
      <c r="BY49" s="25"/>
      <c r="BZ49" s="44"/>
      <c r="CA49" s="44"/>
      <c r="CC49" s="44"/>
      <c r="CD49" s="44"/>
      <c r="CE49" s="25"/>
      <c r="CG49" s="25"/>
      <c r="CH49" s="43"/>
      <c r="CI49" s="43"/>
      <c r="CJ49" s="2"/>
      <c r="CK49" s="43"/>
      <c r="CL49" s="43"/>
      <c r="CM49" s="25"/>
      <c r="CN49" s="44"/>
      <c r="CO49" s="44"/>
      <c r="CR49" s="45"/>
      <c r="CS49" s="25"/>
      <c r="CT49" s="44"/>
      <c r="CU49" s="44"/>
      <c r="CW49" s="44"/>
      <c r="CX49" s="44"/>
      <c r="CY49" s="4"/>
      <c r="DA49" s="25"/>
      <c r="DB49" s="43"/>
      <c r="DC49" s="43"/>
      <c r="DD49" s="2"/>
      <c r="DE49" s="43"/>
      <c r="DF49" s="43"/>
      <c r="DG49" s="25"/>
      <c r="DH49" s="44"/>
      <c r="DI49" s="44"/>
      <c r="DL49" s="45"/>
      <c r="DM49" s="25"/>
      <c r="DN49" s="44"/>
      <c r="DO49" s="44"/>
      <c r="DQ49" s="44"/>
      <c r="DR49" s="44"/>
      <c r="DS49" s="4"/>
      <c r="DU49" s="25"/>
      <c r="DV49" s="43"/>
      <c r="DW49" s="43"/>
      <c r="DX49" s="2"/>
      <c r="DY49" s="43"/>
      <c r="DZ49" s="43"/>
      <c r="EA49" s="25"/>
      <c r="EC49" s="46"/>
      <c r="EF49" s="45"/>
      <c r="EG49" s="25"/>
      <c r="EH49" s="44"/>
      <c r="EI49" s="44"/>
      <c r="EK49" s="44"/>
      <c r="EL49" s="44"/>
      <c r="EM49" s="4"/>
      <c r="EO49" s="25"/>
      <c r="EP49" s="43"/>
      <c r="EQ49" s="43"/>
      <c r="ER49" s="2"/>
      <c r="ES49" s="43"/>
      <c r="ET49" s="43"/>
      <c r="EU49" s="25"/>
      <c r="EV49" s="44"/>
      <c r="EW49" s="44"/>
      <c r="EZ49" s="45"/>
      <c r="FA49" s="25"/>
      <c r="FB49" s="44"/>
      <c r="FC49" s="44"/>
      <c r="FE49" s="44"/>
      <c r="FF49" s="44"/>
      <c r="FG49" s="4"/>
      <c r="FI49" s="25"/>
      <c r="FJ49" s="43"/>
      <c r="FK49" s="43"/>
      <c r="FL49" s="2"/>
      <c r="FM49" s="43"/>
      <c r="FN49" s="43"/>
      <c r="FO49" s="25"/>
      <c r="FP49" s="44"/>
      <c r="FQ49" s="44"/>
      <c r="FT49" s="45"/>
      <c r="FU49" s="25"/>
      <c r="FV49" s="44"/>
      <c r="FW49" s="44"/>
      <c r="FY49" s="44"/>
      <c r="FZ49" s="44"/>
      <c r="GA49" s="15"/>
      <c r="GB49" s="49"/>
      <c r="GC49" s="49"/>
      <c r="GD49" s="50"/>
      <c r="GE49" s="2"/>
      <c r="GF49" s="51"/>
      <c r="GG49" s="50"/>
      <c r="GH49" s="2"/>
      <c r="GI49" s="52"/>
      <c r="GJ49" s="2"/>
      <c r="GK49" s="2"/>
      <c r="GL49" s="2"/>
      <c r="GM49" s="2"/>
      <c r="GN49" s="53"/>
      <c r="GO49" s="2"/>
      <c r="GP49" s="2"/>
      <c r="GQ49" s="2"/>
      <c r="GR49" s="2"/>
      <c r="GS49" s="2"/>
      <c r="GT49" s="2"/>
      <c r="GU49" s="15"/>
      <c r="GV49" s="49"/>
      <c r="GW49" s="49"/>
      <c r="GX49" s="50"/>
      <c r="GY49" s="2"/>
      <c r="GZ49" s="51"/>
      <c r="HA49" s="50"/>
      <c r="HB49" s="2"/>
      <c r="HC49" s="52"/>
      <c r="HD49" s="2"/>
      <c r="HE49" s="2"/>
      <c r="HF49" s="2"/>
      <c r="HG49" s="2"/>
      <c r="HH49" s="53"/>
      <c r="HI49" s="2"/>
      <c r="HJ49" s="2"/>
      <c r="HK49" s="2"/>
      <c r="HL49" s="2"/>
      <c r="HM49" s="2"/>
      <c r="HN49" s="2"/>
      <c r="HO49" s="15"/>
      <c r="HP49" s="49"/>
      <c r="HQ49" s="49"/>
      <c r="HR49" s="50"/>
      <c r="HS49" s="2"/>
      <c r="HT49" s="51"/>
      <c r="HU49" s="50"/>
      <c r="HV49" s="2"/>
      <c r="HW49" s="52"/>
      <c r="HX49" s="2"/>
      <c r="HY49" s="2"/>
      <c r="HZ49" s="2"/>
      <c r="IA49" s="2"/>
      <c r="IB49" s="53"/>
      <c r="IC49" s="2"/>
      <c r="ID49" s="2"/>
      <c r="IE49" s="2"/>
      <c r="IF49" s="2"/>
      <c r="IG49" s="2"/>
      <c r="IH49" s="2"/>
      <c r="II49" s="15"/>
      <c r="IJ49" s="49"/>
      <c r="IK49" s="49"/>
      <c r="IL49" s="50"/>
      <c r="IM49" s="2"/>
      <c r="IN49" s="51"/>
      <c r="IO49" s="50"/>
      <c r="IP49" s="2"/>
      <c r="IQ49" s="52"/>
      <c r="IR49" s="2"/>
      <c r="IS49" s="2"/>
      <c r="IT49" s="2"/>
      <c r="IU49" s="2"/>
      <c r="IV49" s="53"/>
      <c r="IW49" s="2"/>
      <c r="IX49" s="2"/>
      <c r="IY49" s="2"/>
      <c r="IZ49" s="2"/>
      <c r="JA49" s="2"/>
      <c r="JB49" s="2"/>
    </row>
    <row r="50" spans="1:262" s="3" customFormat="1" ht="13.5" customHeight="1">
      <c r="A50" s="42" t="s">
        <v>697</v>
      </c>
      <c r="B50" s="2" t="s">
        <v>698</v>
      </c>
      <c r="C50" s="4"/>
      <c r="E50" s="25"/>
      <c r="F50" s="43"/>
      <c r="G50" s="44"/>
      <c r="H50" s="2"/>
      <c r="I50" s="43"/>
      <c r="J50" s="44"/>
      <c r="K50" s="25"/>
      <c r="L50" s="44"/>
      <c r="M50" s="44"/>
      <c r="P50" s="45"/>
      <c r="Q50" s="25"/>
      <c r="R50" s="44"/>
      <c r="S50" s="44"/>
      <c r="U50" s="44"/>
      <c r="V50" s="44"/>
      <c r="W50" s="4"/>
      <c r="Y50" s="25">
        <v>24792</v>
      </c>
      <c r="Z50" s="43">
        <v>4.0000000000000001E-3</v>
      </c>
      <c r="AA50" s="44">
        <v>4.0000000000000001E-3</v>
      </c>
      <c r="AB50" s="2">
        <v>0</v>
      </c>
      <c r="AC50" s="43">
        <v>0</v>
      </c>
      <c r="AD50" s="44">
        <v>0</v>
      </c>
      <c r="AE50" s="25"/>
      <c r="AF50" s="44"/>
      <c r="AG50" s="44"/>
      <c r="AJ50" s="45"/>
      <c r="AK50" s="25"/>
      <c r="AM50" s="44"/>
      <c r="AO50" s="44"/>
      <c r="AP50" s="44"/>
      <c r="AQ50" s="4"/>
      <c r="AS50" s="25">
        <v>26775</v>
      </c>
      <c r="AT50" s="43">
        <f>AS50/AQ7</f>
        <v>4.1255835331666874E-3</v>
      </c>
      <c r="AU50" s="44">
        <v>0</v>
      </c>
      <c r="AV50" s="2">
        <v>0</v>
      </c>
      <c r="AW50" s="43">
        <v>0</v>
      </c>
      <c r="AX50" s="44">
        <v>0</v>
      </c>
      <c r="AY50" s="25"/>
      <c r="AZ50" s="44"/>
      <c r="BA50" s="44"/>
      <c r="BD50" s="45"/>
      <c r="BE50" s="25"/>
      <c r="BF50" s="44"/>
      <c r="BG50" s="44"/>
      <c r="BI50" s="44"/>
      <c r="BJ50" s="44"/>
      <c r="BK50" s="4"/>
      <c r="BM50" s="25"/>
      <c r="BN50" s="43"/>
      <c r="BO50" s="44"/>
      <c r="BP50" s="2"/>
      <c r="BQ50" s="43"/>
      <c r="BR50" s="44"/>
      <c r="BS50" s="25"/>
      <c r="BT50" s="44"/>
      <c r="BU50" s="44"/>
      <c r="BX50" s="45"/>
      <c r="BY50" s="25"/>
      <c r="BZ50" s="44"/>
      <c r="CA50" s="44"/>
      <c r="CC50" s="44"/>
      <c r="CD50" s="44"/>
      <c r="CE50" s="25"/>
      <c r="CG50" s="25"/>
      <c r="CH50" s="43"/>
      <c r="CI50" s="43"/>
      <c r="CJ50" s="2"/>
      <c r="CK50" s="43"/>
      <c r="CL50" s="43"/>
      <c r="CM50" s="25"/>
      <c r="CN50" s="44"/>
      <c r="CO50" s="44"/>
      <c r="CR50" s="45"/>
      <c r="CS50" s="25"/>
      <c r="CT50" s="44"/>
      <c r="CU50" s="44"/>
      <c r="CW50" s="44"/>
      <c r="CX50" s="44"/>
      <c r="CY50" s="4"/>
      <c r="DA50" s="25"/>
      <c r="DB50" s="43"/>
      <c r="DC50" s="43"/>
      <c r="DD50" s="2"/>
      <c r="DE50" s="43"/>
      <c r="DF50" s="43"/>
      <c r="DG50" s="25"/>
      <c r="DH50" s="44"/>
      <c r="DI50" s="44"/>
      <c r="DL50" s="45"/>
      <c r="DM50" s="25"/>
      <c r="DN50" s="44"/>
      <c r="DO50" s="44"/>
      <c r="DQ50" s="44"/>
      <c r="DR50" s="44"/>
      <c r="DS50" s="4"/>
      <c r="DU50" s="25"/>
      <c r="DV50" s="43"/>
      <c r="DW50" s="43"/>
      <c r="DX50" s="2"/>
      <c r="DY50" s="43"/>
      <c r="DZ50" s="43"/>
      <c r="EA50" s="25"/>
      <c r="EC50" s="46"/>
      <c r="EF50" s="45"/>
      <c r="EG50" s="25"/>
      <c r="EH50" s="44"/>
      <c r="EI50" s="44"/>
      <c r="EK50" s="44"/>
      <c r="EL50" s="44"/>
      <c r="EM50" s="4"/>
      <c r="EO50" s="25"/>
      <c r="EP50" s="43"/>
      <c r="EQ50" s="43"/>
      <c r="ER50" s="2"/>
      <c r="ES50" s="43"/>
      <c r="ET50" s="43"/>
      <c r="EU50" s="25"/>
      <c r="EV50" s="44"/>
      <c r="EW50" s="44"/>
      <c r="EZ50" s="45"/>
      <c r="FA50" s="25"/>
      <c r="FB50" s="44"/>
      <c r="FC50" s="44"/>
      <c r="FE50" s="44"/>
      <c r="FF50" s="44"/>
      <c r="FG50" s="4"/>
      <c r="FI50" s="25"/>
      <c r="FJ50" s="43"/>
      <c r="FK50" s="43"/>
      <c r="FL50" s="2"/>
      <c r="FM50" s="43"/>
      <c r="FN50" s="43"/>
      <c r="FO50" s="25"/>
      <c r="FP50" s="44"/>
      <c r="FQ50" s="44"/>
      <c r="FT50" s="45"/>
      <c r="FU50" s="25"/>
      <c r="FV50" s="44"/>
      <c r="FW50" s="44"/>
      <c r="FY50" s="44"/>
      <c r="FZ50" s="44"/>
      <c r="GA50" s="15"/>
      <c r="GB50" s="49"/>
      <c r="GC50" s="49"/>
      <c r="GD50" s="50"/>
      <c r="GE50" s="2"/>
      <c r="GF50" s="51"/>
      <c r="GG50" s="50"/>
      <c r="GH50" s="2"/>
      <c r="GI50" s="52"/>
      <c r="GJ50" s="2"/>
      <c r="GK50" s="2"/>
      <c r="GL50" s="2"/>
      <c r="GM50" s="2"/>
      <c r="GN50" s="53"/>
      <c r="GO50" s="2"/>
      <c r="GP50" s="2"/>
      <c r="GQ50" s="2"/>
      <c r="GR50" s="2"/>
      <c r="GS50" s="2"/>
      <c r="GT50" s="2"/>
      <c r="GU50" s="15"/>
      <c r="GV50" s="49"/>
      <c r="GW50" s="49"/>
      <c r="GX50" s="50"/>
      <c r="GY50" s="2"/>
      <c r="GZ50" s="51"/>
      <c r="HA50" s="50"/>
      <c r="HB50" s="2"/>
      <c r="HC50" s="52"/>
      <c r="HD50" s="2"/>
      <c r="HE50" s="2"/>
      <c r="HF50" s="2"/>
      <c r="HG50" s="2"/>
      <c r="HH50" s="53"/>
      <c r="HI50" s="2"/>
      <c r="HJ50" s="2"/>
      <c r="HK50" s="2"/>
      <c r="HL50" s="2"/>
      <c r="HM50" s="2"/>
      <c r="HN50" s="2"/>
      <c r="HO50" s="15"/>
      <c r="HP50" s="49"/>
      <c r="HQ50" s="49"/>
      <c r="HR50" s="50"/>
      <c r="HS50" s="2"/>
      <c r="HT50" s="51"/>
      <c r="HU50" s="50"/>
      <c r="HV50" s="2"/>
      <c r="HW50" s="52"/>
      <c r="HX50" s="2"/>
      <c r="HY50" s="2"/>
      <c r="HZ50" s="2"/>
      <c r="IA50" s="2"/>
      <c r="IB50" s="53"/>
      <c r="IC50" s="2"/>
      <c r="ID50" s="2"/>
      <c r="IE50" s="2"/>
      <c r="IF50" s="2"/>
      <c r="IG50" s="2"/>
      <c r="IH50" s="2"/>
      <c r="II50" s="15"/>
      <c r="IJ50" s="49"/>
      <c r="IK50" s="49"/>
      <c r="IL50" s="50"/>
      <c r="IM50" s="2"/>
      <c r="IN50" s="51"/>
      <c r="IO50" s="50"/>
      <c r="IP50" s="2"/>
      <c r="IQ50" s="52"/>
      <c r="IR50" s="2"/>
      <c r="IS50" s="2"/>
      <c r="IT50" s="2"/>
      <c r="IU50" s="2"/>
      <c r="IV50" s="53"/>
      <c r="IW50" s="2"/>
      <c r="IX50" s="2"/>
      <c r="IY50" s="2"/>
      <c r="IZ50" s="2"/>
      <c r="JA50" s="2"/>
      <c r="JB50" s="2"/>
    </row>
    <row r="51" spans="1:262" s="3" customFormat="1" ht="13.5" customHeight="1">
      <c r="A51" s="42" t="s">
        <v>1357</v>
      </c>
      <c r="B51" s="25" t="s">
        <v>1468</v>
      </c>
      <c r="C51" s="4"/>
      <c r="E51" s="25"/>
      <c r="F51" s="43"/>
      <c r="G51" s="44"/>
      <c r="H51" s="2"/>
      <c r="I51" s="43"/>
      <c r="J51" s="44"/>
      <c r="K51" s="25"/>
      <c r="L51" s="44"/>
      <c r="M51" s="44"/>
      <c r="P51" s="45"/>
      <c r="Q51" s="25"/>
      <c r="R51" s="44"/>
      <c r="S51" s="44"/>
      <c r="U51" s="44"/>
      <c r="V51" s="44"/>
      <c r="W51" s="4"/>
      <c r="Y51" s="25"/>
      <c r="Z51" s="43"/>
      <c r="AA51" s="44"/>
      <c r="AB51" s="2"/>
      <c r="AC51" s="43"/>
      <c r="AD51" s="44"/>
      <c r="AE51" s="25"/>
      <c r="AF51" s="44"/>
      <c r="AG51" s="44"/>
      <c r="AJ51" s="45"/>
      <c r="AK51" s="25"/>
      <c r="AM51" s="44"/>
      <c r="AO51" s="44"/>
      <c r="AP51" s="44"/>
      <c r="AQ51" s="4"/>
      <c r="AS51" s="25"/>
      <c r="AT51" s="58"/>
      <c r="AU51" s="44"/>
      <c r="AV51" s="2"/>
      <c r="AW51" s="43"/>
      <c r="AX51" s="44"/>
      <c r="AY51" s="25"/>
      <c r="AZ51" s="44"/>
      <c r="BA51" s="44"/>
      <c r="BD51" s="45"/>
      <c r="BE51" s="25"/>
      <c r="BF51" s="44"/>
      <c r="BG51" s="44"/>
      <c r="BI51" s="44"/>
      <c r="BJ51" s="44"/>
      <c r="BK51" s="4"/>
      <c r="BM51" s="25"/>
      <c r="BN51" s="43"/>
      <c r="BO51" s="44"/>
      <c r="BP51" s="2"/>
      <c r="BQ51" s="43"/>
      <c r="BR51" s="44"/>
      <c r="BS51" s="25"/>
      <c r="BT51" s="44"/>
      <c r="BU51" s="44"/>
      <c r="BX51" s="45"/>
      <c r="BY51" s="25"/>
      <c r="BZ51" s="44"/>
      <c r="CA51" s="44"/>
      <c r="CC51" s="44"/>
      <c r="CD51" s="44"/>
      <c r="CE51" s="25" t="s">
        <v>1468</v>
      </c>
      <c r="CG51" s="25">
        <v>145909</v>
      </c>
      <c r="CH51" s="43">
        <v>2.1999999999999999E-2</v>
      </c>
      <c r="CI51" s="43">
        <v>2.1999999999999999E-2</v>
      </c>
      <c r="CJ51" s="2">
        <v>0</v>
      </c>
      <c r="CK51" s="43">
        <v>0</v>
      </c>
      <c r="CL51" s="43">
        <v>0</v>
      </c>
      <c r="CM51" s="25"/>
      <c r="CN51" s="44"/>
      <c r="CO51" s="44"/>
      <c r="CR51" s="45"/>
      <c r="CS51" s="25"/>
      <c r="CT51" s="44"/>
      <c r="CU51" s="44"/>
      <c r="CW51" s="44"/>
      <c r="CX51" s="44"/>
      <c r="CY51" s="25" t="s">
        <v>1468</v>
      </c>
      <c r="DA51" s="25">
        <v>113793</v>
      </c>
      <c r="DB51" s="43">
        <f>DA51/$CY$7</f>
        <v>1.6902903482494541E-2</v>
      </c>
      <c r="DC51" s="43">
        <f>DB51-CH51</f>
        <v>-5.0970965175054575E-3</v>
      </c>
      <c r="DD51" s="2">
        <v>0</v>
      </c>
      <c r="DE51" s="43">
        <f>DD51/$CY$3</f>
        <v>0</v>
      </c>
      <c r="DF51" s="43">
        <f>DE51-CK51</f>
        <v>0</v>
      </c>
      <c r="DG51" s="25"/>
      <c r="DH51" s="44"/>
      <c r="DI51" s="44"/>
      <c r="DL51" s="45"/>
      <c r="DM51" s="25"/>
      <c r="DN51" s="44"/>
      <c r="DO51" s="44"/>
      <c r="DQ51" s="44"/>
      <c r="DR51" s="44"/>
      <c r="DS51" s="4"/>
      <c r="DU51" s="25"/>
      <c r="DV51" s="43"/>
      <c r="DW51" s="43"/>
      <c r="DX51" s="2"/>
      <c r="DY51" s="43"/>
      <c r="DZ51" s="43"/>
      <c r="EA51" s="25"/>
      <c r="EC51" s="46"/>
      <c r="EF51" s="45"/>
      <c r="EG51" s="25"/>
      <c r="EH51" s="44"/>
      <c r="EI51" s="44"/>
      <c r="EK51" s="44"/>
      <c r="EL51" s="44"/>
      <c r="EM51" s="4"/>
      <c r="EO51" s="25"/>
      <c r="EP51" s="43"/>
      <c r="EQ51" s="43"/>
      <c r="ER51" s="2"/>
      <c r="ES51" s="43"/>
      <c r="ET51" s="43"/>
      <c r="EU51" s="25"/>
      <c r="EV51" s="44"/>
      <c r="EW51" s="44"/>
      <c r="EZ51" s="45"/>
      <c r="FA51" s="25"/>
      <c r="FB51" s="44"/>
      <c r="FC51" s="44"/>
      <c r="FE51" s="44"/>
      <c r="FF51" s="44"/>
      <c r="FG51" s="4"/>
      <c r="FI51" s="25"/>
      <c r="FJ51" s="43"/>
      <c r="FK51" s="43"/>
      <c r="FL51" s="2"/>
      <c r="FM51" s="43"/>
      <c r="FN51" s="43"/>
      <c r="FO51" s="25"/>
      <c r="FP51" s="44"/>
      <c r="FQ51" s="44"/>
      <c r="FT51" s="45"/>
      <c r="FU51" s="25"/>
      <c r="FV51" s="44"/>
      <c r="FW51" s="44"/>
      <c r="FY51" s="44"/>
      <c r="FZ51" s="44"/>
      <c r="GA51" s="15"/>
      <c r="GB51" s="49"/>
      <c r="GC51" s="49"/>
      <c r="GD51" s="50"/>
      <c r="GE51" s="2"/>
      <c r="GF51" s="51"/>
      <c r="GG51" s="50"/>
      <c r="GH51" s="2"/>
      <c r="GI51" s="52"/>
      <c r="GJ51" s="2"/>
      <c r="GK51" s="2"/>
      <c r="GL51" s="2"/>
      <c r="GM51" s="2"/>
      <c r="GN51" s="53"/>
      <c r="GO51" s="2"/>
      <c r="GP51" s="2"/>
      <c r="GQ51" s="2"/>
      <c r="GR51" s="2"/>
      <c r="GS51" s="2"/>
      <c r="GT51" s="2"/>
      <c r="GU51" s="15"/>
      <c r="GV51" s="49"/>
      <c r="GW51" s="49"/>
      <c r="GX51" s="50"/>
      <c r="GY51" s="2"/>
      <c r="GZ51" s="51"/>
      <c r="HA51" s="50"/>
      <c r="HB51" s="2"/>
      <c r="HC51" s="52"/>
      <c r="HD51" s="2"/>
      <c r="HE51" s="2"/>
      <c r="HF51" s="2"/>
      <c r="HG51" s="2"/>
      <c r="HH51" s="53"/>
      <c r="HI51" s="2"/>
      <c r="HJ51" s="2"/>
      <c r="HK51" s="2"/>
      <c r="HL51" s="2"/>
      <c r="HM51" s="2"/>
      <c r="HN51" s="2"/>
      <c r="HO51" s="15"/>
      <c r="HP51" s="49"/>
      <c r="HQ51" s="49"/>
      <c r="HR51" s="50"/>
      <c r="HS51" s="2"/>
      <c r="HT51" s="51"/>
      <c r="HU51" s="50"/>
      <c r="HV51" s="2"/>
      <c r="HW51" s="52"/>
      <c r="HX51" s="2"/>
      <c r="HY51" s="2"/>
      <c r="HZ51" s="2"/>
      <c r="IA51" s="2"/>
      <c r="IB51" s="53"/>
      <c r="IC51" s="2"/>
      <c r="ID51" s="2"/>
      <c r="IE51" s="2"/>
      <c r="IF51" s="2"/>
      <c r="IG51" s="2"/>
      <c r="IH51" s="2"/>
      <c r="II51" s="15"/>
      <c r="IJ51" s="49"/>
      <c r="IK51" s="49"/>
      <c r="IL51" s="50"/>
      <c r="IM51" s="2"/>
      <c r="IN51" s="51"/>
      <c r="IO51" s="50"/>
      <c r="IP51" s="2"/>
      <c r="IQ51" s="52"/>
      <c r="IR51" s="2"/>
      <c r="IS51" s="2"/>
      <c r="IT51" s="2"/>
      <c r="IU51" s="2"/>
      <c r="IV51" s="53"/>
      <c r="IW51" s="2"/>
      <c r="IX51" s="2"/>
      <c r="IY51" s="2"/>
      <c r="IZ51" s="2"/>
      <c r="JA51" s="2"/>
      <c r="JB51" s="2"/>
    </row>
    <row r="52" spans="1:262" s="3" customFormat="1" ht="13.5" customHeight="1">
      <c r="A52" s="42" t="s">
        <v>1482</v>
      </c>
      <c r="B52" s="25" t="s">
        <v>1470</v>
      </c>
      <c r="C52" s="4"/>
      <c r="E52" s="25"/>
      <c r="F52" s="43"/>
      <c r="G52" s="44"/>
      <c r="H52" s="2"/>
      <c r="I52" s="43"/>
      <c r="J52" s="44"/>
      <c r="K52" s="25"/>
      <c r="L52" s="44"/>
      <c r="M52" s="44"/>
      <c r="P52" s="45"/>
      <c r="Q52" s="25"/>
      <c r="R52" s="44"/>
      <c r="S52" s="44"/>
      <c r="U52" s="44"/>
      <c r="V52" s="44"/>
      <c r="W52" s="4"/>
      <c r="Y52" s="25"/>
      <c r="Z52" s="43"/>
      <c r="AA52" s="44"/>
      <c r="AB52" s="2"/>
      <c r="AC52" s="43"/>
      <c r="AD52" s="44"/>
      <c r="AE52" s="25"/>
      <c r="AF52" s="44"/>
      <c r="AG52" s="44"/>
      <c r="AJ52" s="45"/>
      <c r="AK52" s="25"/>
      <c r="AM52" s="44"/>
      <c r="AO52" s="44"/>
      <c r="AP52" s="44"/>
      <c r="AQ52" s="4"/>
      <c r="AS52" s="25"/>
      <c r="AT52" s="58"/>
      <c r="AU52" s="44"/>
      <c r="AV52" s="2"/>
      <c r="AW52" s="43"/>
      <c r="AX52" s="44"/>
      <c r="AY52" s="25"/>
      <c r="AZ52" s="44"/>
      <c r="BA52" s="44"/>
      <c r="BD52" s="45"/>
      <c r="BE52" s="25"/>
      <c r="BF52" s="44"/>
      <c r="BG52" s="44"/>
      <c r="BI52" s="44"/>
      <c r="BJ52" s="44"/>
      <c r="BK52" s="4"/>
      <c r="BM52" s="25"/>
      <c r="BN52" s="43"/>
      <c r="BO52" s="44"/>
      <c r="BP52" s="2"/>
      <c r="BQ52" s="43"/>
      <c r="BR52" s="44"/>
      <c r="BS52" s="25"/>
      <c r="BT52" s="44"/>
      <c r="BU52" s="44"/>
      <c r="BX52" s="45"/>
      <c r="BY52" s="25"/>
      <c r="BZ52" s="44"/>
      <c r="CA52" s="44"/>
      <c r="CC52" s="44"/>
      <c r="CD52" s="44"/>
      <c r="CE52" s="25" t="s">
        <v>1470</v>
      </c>
      <c r="CG52" s="25">
        <v>82540</v>
      </c>
      <c r="CH52" s="43">
        <v>1.2E-2</v>
      </c>
      <c r="CI52" s="43">
        <v>1.2E-2</v>
      </c>
      <c r="CJ52" s="2">
        <v>0</v>
      </c>
      <c r="CK52" s="43">
        <v>0</v>
      </c>
      <c r="CL52" s="43">
        <v>0</v>
      </c>
      <c r="CM52" s="25"/>
      <c r="CN52" s="44"/>
      <c r="CO52" s="44"/>
      <c r="CR52" s="45"/>
      <c r="CS52" s="25"/>
      <c r="CT52" s="44"/>
      <c r="CU52" s="44"/>
      <c r="CW52" s="44"/>
      <c r="CX52" s="44"/>
      <c r="CY52" s="4"/>
      <c r="DA52" s="25"/>
      <c r="DB52" s="43"/>
      <c r="DC52" s="43"/>
      <c r="DD52" s="2"/>
      <c r="DE52" s="43"/>
      <c r="DF52" s="43"/>
      <c r="DG52" s="25"/>
      <c r="DH52" s="44"/>
      <c r="DI52" s="44"/>
      <c r="DL52" s="45"/>
      <c r="DM52" s="25"/>
      <c r="DN52" s="44"/>
      <c r="DO52" s="44"/>
      <c r="DQ52" s="44"/>
      <c r="DR52" s="44"/>
      <c r="DS52" s="4"/>
      <c r="DU52" s="25"/>
      <c r="DV52" s="43"/>
      <c r="DW52" s="43"/>
      <c r="DX52" s="2"/>
      <c r="DY52" s="43"/>
      <c r="DZ52" s="43"/>
      <c r="EA52" s="25"/>
      <c r="EC52" s="46"/>
      <c r="EF52" s="45"/>
      <c r="EG52" s="25"/>
      <c r="EH52" s="44"/>
      <c r="EI52" s="44"/>
      <c r="EK52" s="44"/>
      <c r="EL52" s="44"/>
      <c r="EM52" s="4"/>
      <c r="EO52" s="25"/>
      <c r="EP52" s="43"/>
      <c r="EQ52" s="43"/>
      <c r="ER52" s="2"/>
      <c r="ES52" s="43"/>
      <c r="ET52" s="43"/>
      <c r="EU52" s="25"/>
      <c r="EV52" s="44"/>
      <c r="EW52" s="44"/>
      <c r="EZ52" s="45"/>
      <c r="FA52" s="25"/>
      <c r="FB52" s="44"/>
      <c r="FC52" s="44"/>
      <c r="FE52" s="44"/>
      <c r="FF52" s="44"/>
      <c r="FG52" s="4"/>
      <c r="FI52" s="25"/>
      <c r="FJ52" s="43"/>
      <c r="FK52" s="43"/>
      <c r="FL52" s="2"/>
      <c r="FM52" s="43"/>
      <c r="FN52" s="43"/>
      <c r="FO52" s="25"/>
      <c r="FP52" s="44"/>
      <c r="FQ52" s="44"/>
      <c r="FT52" s="45"/>
      <c r="FU52" s="25"/>
      <c r="FV52" s="44"/>
      <c r="FW52" s="44"/>
      <c r="FY52" s="44"/>
      <c r="FZ52" s="44"/>
      <c r="GA52" s="15"/>
      <c r="GB52" s="49"/>
      <c r="GC52" s="49"/>
      <c r="GD52" s="50"/>
      <c r="GE52" s="2"/>
      <c r="GF52" s="51"/>
      <c r="GG52" s="50"/>
      <c r="GH52" s="2"/>
      <c r="GI52" s="52"/>
      <c r="GJ52" s="2"/>
      <c r="GK52" s="2"/>
      <c r="GL52" s="2"/>
      <c r="GM52" s="2"/>
      <c r="GN52" s="53"/>
      <c r="GO52" s="2"/>
      <c r="GP52" s="2"/>
      <c r="GQ52" s="2"/>
      <c r="GR52" s="2"/>
      <c r="GS52" s="2"/>
      <c r="GT52" s="2"/>
      <c r="GU52" s="15"/>
      <c r="GV52" s="49"/>
      <c r="GW52" s="49"/>
      <c r="GX52" s="50"/>
      <c r="GY52" s="2"/>
      <c r="GZ52" s="51"/>
      <c r="HA52" s="50"/>
      <c r="HB52" s="2"/>
      <c r="HC52" s="52"/>
      <c r="HD52" s="2"/>
      <c r="HE52" s="2"/>
      <c r="HF52" s="2"/>
      <c r="HG52" s="2"/>
      <c r="HH52" s="53"/>
      <c r="HI52" s="2"/>
      <c r="HJ52" s="2"/>
      <c r="HK52" s="2"/>
      <c r="HL52" s="2"/>
      <c r="HM52" s="2"/>
      <c r="HN52" s="2"/>
      <c r="HO52" s="15"/>
      <c r="HP52" s="49"/>
      <c r="HQ52" s="49"/>
      <c r="HR52" s="50"/>
      <c r="HS52" s="2"/>
      <c r="HT52" s="51"/>
      <c r="HU52" s="50"/>
      <c r="HV52" s="2"/>
      <c r="HW52" s="52"/>
      <c r="HX52" s="2"/>
      <c r="HY52" s="2"/>
      <c r="HZ52" s="2"/>
      <c r="IA52" s="2"/>
      <c r="IB52" s="53"/>
      <c r="IC52" s="2"/>
      <c r="ID52" s="2"/>
      <c r="IE52" s="2"/>
      <c r="IF52" s="2"/>
      <c r="IG52" s="2"/>
      <c r="IH52" s="2"/>
      <c r="II52" s="15"/>
      <c r="IJ52" s="49"/>
      <c r="IK52" s="49"/>
      <c r="IL52" s="50"/>
      <c r="IM52" s="2"/>
      <c r="IN52" s="51"/>
      <c r="IO52" s="50"/>
      <c r="IP52" s="2"/>
      <c r="IQ52" s="52"/>
      <c r="IR52" s="2"/>
      <c r="IS52" s="2"/>
      <c r="IT52" s="2"/>
      <c r="IU52" s="2"/>
      <c r="IV52" s="53"/>
      <c r="IW52" s="2"/>
      <c r="IX52" s="2"/>
      <c r="IY52" s="2"/>
      <c r="IZ52" s="2"/>
      <c r="JA52" s="2"/>
      <c r="JB52" s="2"/>
    </row>
    <row r="53" spans="1:262" s="3" customFormat="1" ht="13.5" customHeight="1">
      <c r="A53" s="42" t="s">
        <v>1483</v>
      </c>
      <c r="B53" s="25" t="s">
        <v>1471</v>
      </c>
      <c r="C53" s="4"/>
      <c r="E53" s="25"/>
      <c r="F53" s="43"/>
      <c r="G53" s="44"/>
      <c r="H53" s="2"/>
      <c r="I53" s="43"/>
      <c r="J53" s="44"/>
      <c r="K53" s="25"/>
      <c r="L53" s="44"/>
      <c r="M53" s="44"/>
      <c r="P53" s="45"/>
      <c r="Q53" s="25"/>
      <c r="R53" s="44"/>
      <c r="S53" s="44"/>
      <c r="U53" s="44"/>
      <c r="V53" s="44"/>
      <c r="W53" s="4"/>
      <c r="Y53" s="25"/>
      <c r="Z53" s="43"/>
      <c r="AA53" s="44"/>
      <c r="AB53" s="2"/>
      <c r="AC53" s="43"/>
      <c r="AD53" s="44"/>
      <c r="AE53" s="25"/>
      <c r="AF53" s="44"/>
      <c r="AG53" s="44"/>
      <c r="AJ53" s="45"/>
      <c r="AK53" s="25"/>
      <c r="AM53" s="44"/>
      <c r="AO53" s="44"/>
      <c r="AP53" s="44"/>
      <c r="AQ53" s="4"/>
      <c r="AS53" s="25"/>
      <c r="AT53" s="58"/>
      <c r="AU53" s="44"/>
      <c r="AV53" s="2"/>
      <c r="AW53" s="43"/>
      <c r="AX53" s="44"/>
      <c r="AY53" s="25"/>
      <c r="AZ53" s="44"/>
      <c r="BA53" s="44"/>
      <c r="BD53" s="45"/>
      <c r="BE53" s="25"/>
      <c r="BF53" s="44"/>
      <c r="BG53" s="44"/>
      <c r="BI53" s="44"/>
      <c r="BJ53" s="44"/>
      <c r="BK53" s="4"/>
      <c r="BM53" s="25"/>
      <c r="BN53" s="43"/>
      <c r="BO53" s="44"/>
      <c r="BP53" s="2"/>
      <c r="BQ53" s="43"/>
      <c r="BR53" s="44"/>
      <c r="BS53" s="25"/>
      <c r="BT53" s="44"/>
      <c r="BU53" s="44"/>
      <c r="BX53" s="45"/>
      <c r="BY53" s="25"/>
      <c r="BZ53" s="44"/>
      <c r="CA53" s="44"/>
      <c r="CC53" s="44"/>
      <c r="CD53" s="44"/>
      <c r="CE53" s="25" t="s">
        <v>1471</v>
      </c>
      <c r="CG53" s="25">
        <v>72671</v>
      </c>
      <c r="CH53" s="43">
        <v>1.0999999999999999E-2</v>
      </c>
      <c r="CI53" s="43">
        <v>1.0999999999999999E-2</v>
      </c>
      <c r="CJ53" s="2">
        <v>0</v>
      </c>
      <c r="CK53" s="43">
        <v>0</v>
      </c>
      <c r="CL53" s="43">
        <v>0</v>
      </c>
      <c r="CM53" s="25"/>
      <c r="CN53" s="44"/>
      <c r="CO53" s="44"/>
      <c r="CR53" s="45"/>
      <c r="CS53" s="25"/>
      <c r="CT53" s="44"/>
      <c r="CU53" s="44"/>
      <c r="CW53" s="44"/>
      <c r="CX53" s="44"/>
      <c r="CY53" s="4"/>
      <c r="DA53" s="25"/>
      <c r="DB53" s="43"/>
      <c r="DC53" s="43"/>
      <c r="DD53" s="2"/>
      <c r="DE53" s="43"/>
      <c r="DF53" s="43"/>
      <c r="DG53" s="25"/>
      <c r="DH53" s="44"/>
      <c r="DI53" s="44"/>
      <c r="DL53" s="45"/>
      <c r="DM53" s="25"/>
      <c r="DN53" s="44"/>
      <c r="DO53" s="44"/>
      <c r="DQ53" s="44"/>
      <c r="DR53" s="44"/>
      <c r="DS53" s="4"/>
      <c r="DU53" s="25"/>
      <c r="DV53" s="43"/>
      <c r="DW53" s="43"/>
      <c r="DX53" s="2"/>
      <c r="DY53" s="43"/>
      <c r="DZ53" s="43"/>
      <c r="EA53" s="25"/>
      <c r="EC53" s="46"/>
      <c r="EF53" s="45"/>
      <c r="EG53" s="25"/>
      <c r="EH53" s="44"/>
      <c r="EI53" s="44"/>
      <c r="EK53" s="44"/>
      <c r="EL53" s="44"/>
      <c r="EM53" s="4"/>
      <c r="EO53" s="25"/>
      <c r="EP53" s="43"/>
      <c r="EQ53" s="43"/>
      <c r="ER53" s="2"/>
      <c r="ES53" s="43"/>
      <c r="ET53" s="43"/>
      <c r="EU53" s="25"/>
      <c r="EV53" s="44"/>
      <c r="EW53" s="44"/>
      <c r="EZ53" s="45"/>
      <c r="FA53" s="25"/>
      <c r="FB53" s="44"/>
      <c r="FC53" s="44"/>
      <c r="FE53" s="44"/>
      <c r="FF53" s="44"/>
      <c r="FG53" s="4"/>
      <c r="FI53" s="25"/>
      <c r="FJ53" s="43"/>
      <c r="FK53" s="43"/>
      <c r="FL53" s="2"/>
      <c r="FM53" s="43"/>
      <c r="FN53" s="43"/>
      <c r="FO53" s="25"/>
      <c r="FP53" s="44"/>
      <c r="FQ53" s="44"/>
      <c r="FT53" s="45"/>
      <c r="FU53" s="25"/>
      <c r="FV53" s="44"/>
      <c r="FW53" s="44"/>
      <c r="FY53" s="44"/>
      <c r="FZ53" s="44"/>
      <c r="GA53" s="15"/>
      <c r="GB53" s="49"/>
      <c r="GC53" s="49"/>
      <c r="GD53" s="50"/>
      <c r="GE53" s="2"/>
      <c r="GF53" s="51"/>
      <c r="GG53" s="50"/>
      <c r="GH53" s="2"/>
      <c r="GI53" s="52"/>
      <c r="GJ53" s="2"/>
      <c r="GK53" s="2"/>
      <c r="GL53" s="2"/>
      <c r="GM53" s="2"/>
      <c r="GN53" s="53"/>
      <c r="GO53" s="2"/>
      <c r="GP53" s="2"/>
      <c r="GQ53" s="2"/>
      <c r="GR53" s="2"/>
      <c r="GS53" s="2"/>
      <c r="GT53" s="2"/>
      <c r="GU53" s="15"/>
      <c r="GV53" s="49"/>
      <c r="GW53" s="49"/>
      <c r="GX53" s="50"/>
      <c r="GY53" s="2"/>
      <c r="GZ53" s="51"/>
      <c r="HA53" s="50"/>
      <c r="HB53" s="2"/>
      <c r="HC53" s="52"/>
      <c r="HD53" s="2"/>
      <c r="HE53" s="2"/>
      <c r="HF53" s="2"/>
      <c r="HG53" s="2"/>
      <c r="HH53" s="53"/>
      <c r="HI53" s="2"/>
      <c r="HJ53" s="2"/>
      <c r="HK53" s="2"/>
      <c r="HL53" s="2"/>
      <c r="HM53" s="2"/>
      <c r="HN53" s="2"/>
      <c r="HO53" s="15"/>
      <c r="HP53" s="49"/>
      <c r="HQ53" s="49"/>
      <c r="HR53" s="50"/>
      <c r="HS53" s="2"/>
      <c r="HT53" s="51"/>
      <c r="HU53" s="50"/>
      <c r="HV53" s="2"/>
      <c r="HW53" s="52"/>
      <c r="HX53" s="2"/>
      <c r="HY53" s="2"/>
      <c r="HZ53" s="2"/>
      <c r="IA53" s="2"/>
      <c r="IB53" s="53"/>
      <c r="IC53" s="2"/>
      <c r="ID53" s="2"/>
      <c r="IE53" s="2"/>
      <c r="IF53" s="2"/>
      <c r="IG53" s="2"/>
      <c r="IH53" s="2"/>
      <c r="II53" s="15"/>
      <c r="IJ53" s="49"/>
      <c r="IK53" s="49"/>
      <c r="IL53" s="50"/>
      <c r="IM53" s="2"/>
      <c r="IN53" s="51"/>
      <c r="IO53" s="50"/>
      <c r="IP53" s="2"/>
      <c r="IQ53" s="52"/>
      <c r="IR53" s="2"/>
      <c r="IS53" s="2"/>
      <c r="IT53" s="2"/>
      <c r="IU53" s="2"/>
      <c r="IV53" s="53"/>
      <c r="IW53" s="2"/>
      <c r="IX53" s="2"/>
      <c r="IY53" s="2"/>
      <c r="IZ53" s="2"/>
      <c r="JA53" s="2"/>
      <c r="JB53" s="2"/>
    </row>
    <row r="54" spans="1:262" s="3" customFormat="1" ht="13.5" customHeight="1">
      <c r="A54" s="42" t="s">
        <v>1492</v>
      </c>
      <c r="B54" s="25" t="s">
        <v>1472</v>
      </c>
      <c r="C54" s="4"/>
      <c r="E54" s="25"/>
      <c r="F54" s="43"/>
      <c r="G54" s="44"/>
      <c r="H54" s="2"/>
      <c r="I54" s="43"/>
      <c r="J54" s="44"/>
      <c r="K54" s="25"/>
      <c r="L54" s="44"/>
      <c r="M54" s="44"/>
      <c r="P54" s="45"/>
      <c r="Q54" s="25"/>
      <c r="R54" s="44"/>
      <c r="S54" s="44"/>
      <c r="U54" s="44"/>
      <c r="V54" s="44"/>
      <c r="W54" s="4"/>
      <c r="Y54" s="25"/>
      <c r="Z54" s="43"/>
      <c r="AA54" s="44"/>
      <c r="AB54" s="2"/>
      <c r="AC54" s="43"/>
      <c r="AD54" s="44"/>
      <c r="AE54" s="25"/>
      <c r="AF54" s="44"/>
      <c r="AG54" s="44"/>
      <c r="AJ54" s="45"/>
      <c r="AK54" s="25"/>
      <c r="AM54" s="44"/>
      <c r="AO54" s="44"/>
      <c r="AP54" s="44"/>
      <c r="AQ54" s="4"/>
      <c r="AS54" s="25"/>
      <c r="AT54" s="58"/>
      <c r="AU54" s="44"/>
      <c r="AV54" s="2"/>
      <c r="AW54" s="43"/>
      <c r="AX54" s="44"/>
      <c r="AY54" s="25"/>
      <c r="AZ54" s="44"/>
      <c r="BA54" s="44"/>
      <c r="BD54" s="45"/>
      <c r="BE54" s="25"/>
      <c r="BF54" s="44"/>
      <c r="BG54" s="44"/>
      <c r="BI54" s="44"/>
      <c r="BJ54" s="44"/>
      <c r="BK54" s="4"/>
      <c r="BM54" s="25"/>
      <c r="BN54" s="43"/>
      <c r="BO54" s="44"/>
      <c r="BP54" s="2"/>
      <c r="BQ54" s="43"/>
      <c r="BR54" s="44"/>
      <c r="BS54" s="25"/>
      <c r="BT54" s="44"/>
      <c r="BU54" s="44"/>
      <c r="BX54" s="45"/>
      <c r="BY54" s="25"/>
      <c r="BZ54" s="44"/>
      <c r="CA54" s="44"/>
      <c r="CC54" s="44"/>
      <c r="CD54" s="44"/>
      <c r="CE54" s="25" t="s">
        <v>1472</v>
      </c>
      <c r="CG54" s="25">
        <v>38813</v>
      </c>
      <c r="CH54" s="43">
        <v>6.0000000000000001E-3</v>
      </c>
      <c r="CI54" s="43">
        <v>6.0000000000000001E-3</v>
      </c>
      <c r="CJ54" s="2">
        <v>0</v>
      </c>
      <c r="CK54" s="43">
        <v>0</v>
      </c>
      <c r="CL54" s="43">
        <v>0</v>
      </c>
      <c r="CM54" s="25"/>
      <c r="CN54" s="44"/>
      <c r="CO54" s="44"/>
      <c r="CR54" s="45"/>
      <c r="CS54" s="25"/>
      <c r="CT54" s="44"/>
      <c r="CU54" s="44"/>
      <c r="CW54" s="44"/>
      <c r="CX54" s="44"/>
      <c r="CY54" s="4"/>
      <c r="DA54" s="25"/>
      <c r="DB54" s="43"/>
      <c r="DC54" s="43"/>
      <c r="DD54" s="2"/>
      <c r="DE54" s="43"/>
      <c r="DF54" s="43"/>
      <c r="DG54" s="25"/>
      <c r="DH54" s="44"/>
      <c r="DI54" s="44"/>
      <c r="DL54" s="45"/>
      <c r="DM54" s="25"/>
      <c r="DN54" s="44"/>
      <c r="DO54" s="44"/>
      <c r="DQ54" s="44"/>
      <c r="DR54" s="44"/>
      <c r="DS54" s="4"/>
      <c r="DU54" s="25"/>
      <c r="DV54" s="43"/>
      <c r="DW54" s="43"/>
      <c r="DX54" s="2"/>
      <c r="DY54" s="43"/>
      <c r="DZ54" s="43"/>
      <c r="EA54" s="25"/>
      <c r="EC54" s="46"/>
      <c r="EF54" s="45"/>
      <c r="EG54" s="25"/>
      <c r="EH54" s="44"/>
      <c r="EI54" s="44"/>
      <c r="EK54" s="44"/>
      <c r="EL54" s="44"/>
      <c r="EM54" s="4"/>
      <c r="EO54" s="25"/>
      <c r="EP54" s="43"/>
      <c r="EQ54" s="43"/>
      <c r="ER54" s="2"/>
      <c r="ES54" s="43"/>
      <c r="ET54" s="43"/>
      <c r="EU54" s="25"/>
      <c r="EV54" s="44"/>
      <c r="EW54" s="44"/>
      <c r="EZ54" s="45"/>
      <c r="FA54" s="25"/>
      <c r="FB54" s="44"/>
      <c r="FC54" s="44"/>
      <c r="FE54" s="44"/>
      <c r="FF54" s="44"/>
      <c r="FG54" s="4"/>
      <c r="FI54" s="25"/>
      <c r="FJ54" s="43"/>
      <c r="FK54" s="43"/>
      <c r="FL54" s="2"/>
      <c r="FM54" s="43"/>
      <c r="FN54" s="43"/>
      <c r="FO54" s="25"/>
      <c r="FP54" s="44"/>
      <c r="FQ54" s="44"/>
      <c r="FT54" s="45"/>
      <c r="FU54" s="25"/>
      <c r="FV54" s="44"/>
      <c r="FW54" s="44"/>
      <c r="FY54" s="44"/>
      <c r="FZ54" s="44"/>
      <c r="GA54" s="15"/>
      <c r="GB54" s="49"/>
      <c r="GC54" s="49"/>
      <c r="GD54" s="50"/>
      <c r="GE54" s="2"/>
      <c r="GF54" s="51"/>
      <c r="GG54" s="50"/>
      <c r="GH54" s="2"/>
      <c r="GI54" s="52"/>
      <c r="GJ54" s="2"/>
      <c r="GK54" s="2"/>
      <c r="GL54" s="2"/>
      <c r="GM54" s="2"/>
      <c r="GN54" s="53"/>
      <c r="GO54" s="2"/>
      <c r="GP54" s="2"/>
      <c r="GQ54" s="2"/>
      <c r="GR54" s="2"/>
      <c r="GS54" s="2"/>
      <c r="GT54" s="2"/>
      <c r="GU54" s="15"/>
      <c r="GV54" s="49"/>
      <c r="GW54" s="49"/>
      <c r="GX54" s="50"/>
      <c r="GY54" s="2"/>
      <c r="GZ54" s="51"/>
      <c r="HA54" s="50"/>
      <c r="HB54" s="2"/>
      <c r="HC54" s="52"/>
      <c r="HD54" s="2"/>
      <c r="HE54" s="2"/>
      <c r="HF54" s="2"/>
      <c r="HG54" s="2"/>
      <c r="HH54" s="53"/>
      <c r="HI54" s="2"/>
      <c r="HJ54" s="2"/>
      <c r="HK54" s="2"/>
      <c r="HL54" s="2"/>
      <c r="HM54" s="2"/>
      <c r="HN54" s="2"/>
      <c r="HO54" s="15"/>
      <c r="HP54" s="49"/>
      <c r="HQ54" s="49"/>
      <c r="HR54" s="50"/>
      <c r="HS54" s="2"/>
      <c r="HT54" s="51"/>
      <c r="HU54" s="50"/>
      <c r="HV54" s="2"/>
      <c r="HW54" s="52"/>
      <c r="HX54" s="2"/>
      <c r="HY54" s="2"/>
      <c r="HZ54" s="2"/>
      <c r="IA54" s="2"/>
      <c r="IB54" s="53"/>
      <c r="IC54" s="2"/>
      <c r="ID54" s="2"/>
      <c r="IE54" s="2"/>
      <c r="IF54" s="2"/>
      <c r="IG54" s="2"/>
      <c r="IH54" s="2"/>
      <c r="II54" s="15"/>
      <c r="IJ54" s="49"/>
      <c r="IK54" s="49"/>
      <c r="IL54" s="50"/>
      <c r="IM54" s="2"/>
      <c r="IN54" s="51"/>
      <c r="IO54" s="50"/>
      <c r="IP54" s="2"/>
      <c r="IQ54" s="52"/>
      <c r="IR54" s="2"/>
      <c r="IS54" s="2"/>
      <c r="IT54" s="2"/>
      <c r="IU54" s="2"/>
      <c r="IV54" s="53"/>
      <c r="IW54" s="2"/>
      <c r="IX54" s="2"/>
      <c r="IY54" s="2"/>
      <c r="IZ54" s="2"/>
      <c r="JA54" s="2"/>
      <c r="JB54" s="2"/>
    </row>
    <row r="55" spans="1:262" s="3" customFormat="1" ht="13.5" customHeight="1">
      <c r="A55" s="42" t="s">
        <v>746</v>
      </c>
      <c r="B55" s="2" t="s">
        <v>743</v>
      </c>
      <c r="C55" s="4"/>
      <c r="E55" s="25"/>
      <c r="F55" s="43"/>
      <c r="G55" s="44"/>
      <c r="H55" s="2"/>
      <c r="I55" s="43"/>
      <c r="J55" s="44"/>
      <c r="K55" s="25"/>
      <c r="L55" s="44"/>
      <c r="M55" s="44"/>
      <c r="P55" s="45"/>
      <c r="Q55" s="25"/>
      <c r="R55" s="44"/>
      <c r="S55" s="44"/>
      <c r="U55" s="44"/>
      <c r="V55" s="44"/>
      <c r="W55" s="4"/>
      <c r="Y55" s="25">
        <v>9528</v>
      </c>
      <c r="Z55" s="43">
        <v>1.5E-3</v>
      </c>
      <c r="AA55" s="44">
        <v>1.5E-3</v>
      </c>
      <c r="AB55" s="2">
        <v>0</v>
      </c>
      <c r="AC55" s="43">
        <v>0</v>
      </c>
      <c r="AD55" s="44">
        <v>0</v>
      </c>
      <c r="AE55" s="25"/>
      <c r="AF55" s="44"/>
      <c r="AG55" s="44"/>
      <c r="AJ55" s="45"/>
      <c r="AK55" s="25"/>
      <c r="AM55" s="44"/>
      <c r="AO55" s="44"/>
      <c r="AP55" s="44"/>
      <c r="AQ55" s="4"/>
      <c r="AS55" s="25"/>
      <c r="AT55" s="58"/>
      <c r="AU55" s="44"/>
      <c r="AV55" s="2"/>
      <c r="AW55" s="43"/>
      <c r="AX55" s="44"/>
      <c r="AY55" s="25"/>
      <c r="AZ55" s="44"/>
      <c r="BA55" s="44"/>
      <c r="BD55" s="45"/>
      <c r="BE55" s="25"/>
      <c r="BF55" s="44"/>
      <c r="BG55" s="44"/>
      <c r="BI55" s="44"/>
      <c r="BJ55" s="44"/>
      <c r="BK55" s="4"/>
      <c r="BM55" s="25"/>
      <c r="BN55" s="43"/>
      <c r="BO55" s="44"/>
      <c r="BP55" s="2"/>
      <c r="BQ55" s="43"/>
      <c r="BR55" s="44"/>
      <c r="BS55" s="25"/>
      <c r="BT55" s="44"/>
      <c r="BU55" s="44"/>
      <c r="BX55" s="45"/>
      <c r="BY55" s="25"/>
      <c r="BZ55" s="44"/>
      <c r="CA55" s="44"/>
      <c r="CC55" s="44"/>
      <c r="CD55" s="44"/>
      <c r="CE55" s="25"/>
      <c r="CG55" s="25"/>
      <c r="CH55" s="43"/>
      <c r="CI55" s="43"/>
      <c r="CJ55" s="2"/>
      <c r="CK55" s="43"/>
      <c r="CL55" s="43"/>
      <c r="CM55" s="25"/>
      <c r="CN55" s="44"/>
      <c r="CO55" s="44"/>
      <c r="CR55" s="45"/>
      <c r="CS55" s="25"/>
      <c r="CT55" s="44"/>
      <c r="CU55" s="44"/>
      <c r="CW55" s="44"/>
      <c r="CX55" s="44"/>
      <c r="CY55" s="4"/>
      <c r="DA55" s="25"/>
      <c r="DB55" s="43"/>
      <c r="DC55" s="43"/>
      <c r="DD55" s="2"/>
      <c r="DE55" s="43"/>
      <c r="DF55" s="43"/>
      <c r="DG55" s="25"/>
      <c r="DH55" s="44"/>
      <c r="DI55" s="44"/>
      <c r="DL55" s="45"/>
      <c r="DM55" s="25"/>
      <c r="DN55" s="44"/>
      <c r="DO55" s="44"/>
      <c r="DQ55" s="44"/>
      <c r="DR55" s="44"/>
      <c r="DS55" s="4"/>
      <c r="DU55" s="25"/>
      <c r="DV55" s="43"/>
      <c r="DW55" s="43"/>
      <c r="DX55" s="2"/>
      <c r="DY55" s="43"/>
      <c r="DZ55" s="43"/>
      <c r="EA55" s="25"/>
      <c r="EC55" s="46"/>
      <c r="EF55" s="45"/>
      <c r="EG55" s="25"/>
      <c r="EH55" s="44"/>
      <c r="EI55" s="44"/>
      <c r="EK55" s="44"/>
      <c r="EL55" s="44"/>
      <c r="EM55" s="4"/>
      <c r="EO55" s="25"/>
      <c r="EP55" s="43"/>
      <c r="EQ55" s="43"/>
      <c r="ER55" s="2"/>
      <c r="ES55" s="43"/>
      <c r="ET55" s="43"/>
      <c r="EU55" s="25"/>
      <c r="EV55" s="44"/>
      <c r="EW55" s="44"/>
      <c r="EZ55" s="45"/>
      <c r="FA55" s="25"/>
      <c r="FB55" s="44"/>
      <c r="FC55" s="44"/>
      <c r="FE55" s="44"/>
      <c r="FF55" s="44"/>
      <c r="FG55" s="4"/>
      <c r="FI55" s="25"/>
      <c r="FJ55" s="43"/>
      <c r="FK55" s="43"/>
      <c r="FL55" s="2"/>
      <c r="FM55" s="43"/>
      <c r="FN55" s="43"/>
      <c r="FO55" s="25"/>
      <c r="FP55" s="44"/>
      <c r="FQ55" s="44"/>
      <c r="FT55" s="45"/>
      <c r="FU55" s="25"/>
      <c r="FV55" s="44"/>
      <c r="FW55" s="44"/>
      <c r="FY55" s="44"/>
      <c r="FZ55" s="44"/>
      <c r="GA55" s="15"/>
      <c r="GB55" s="49"/>
      <c r="GC55" s="49"/>
      <c r="GD55" s="50"/>
      <c r="GE55" s="2"/>
      <c r="GF55" s="51"/>
      <c r="GG55" s="50"/>
      <c r="GH55" s="2"/>
      <c r="GI55" s="52"/>
      <c r="GJ55" s="2"/>
      <c r="GK55" s="2"/>
      <c r="GL55" s="2"/>
      <c r="GM55" s="2"/>
      <c r="GN55" s="53"/>
      <c r="GO55" s="2"/>
      <c r="GP55" s="2"/>
      <c r="GQ55" s="2"/>
      <c r="GR55" s="2"/>
      <c r="GS55" s="2"/>
      <c r="GT55" s="2"/>
      <c r="GU55" s="15"/>
      <c r="GV55" s="49"/>
      <c r="GW55" s="49"/>
      <c r="GX55" s="50"/>
      <c r="GY55" s="2"/>
      <c r="GZ55" s="51"/>
      <c r="HA55" s="50"/>
      <c r="HB55" s="2"/>
      <c r="HC55" s="52"/>
      <c r="HD55" s="2"/>
      <c r="HE55" s="2"/>
      <c r="HF55" s="2"/>
      <c r="HG55" s="2"/>
      <c r="HH55" s="53"/>
      <c r="HI55" s="2"/>
      <c r="HJ55" s="2"/>
      <c r="HK55" s="2"/>
      <c r="HL55" s="2"/>
      <c r="HM55" s="2"/>
      <c r="HN55" s="2"/>
      <c r="HO55" s="15"/>
      <c r="HP55" s="49"/>
      <c r="HQ55" s="49"/>
      <c r="HR55" s="50"/>
      <c r="HS55" s="2"/>
      <c r="HT55" s="51"/>
      <c r="HU55" s="50"/>
      <c r="HV55" s="2"/>
      <c r="HW55" s="52"/>
      <c r="HX55" s="2"/>
      <c r="HY55" s="2"/>
      <c r="HZ55" s="2"/>
      <c r="IA55" s="2"/>
      <c r="IB55" s="53"/>
      <c r="IC55" s="2"/>
      <c r="ID55" s="2"/>
      <c r="IE55" s="2"/>
      <c r="IF55" s="2"/>
      <c r="IG55" s="2"/>
      <c r="IH55" s="2"/>
      <c r="II55" s="15"/>
      <c r="IJ55" s="49"/>
      <c r="IK55" s="49"/>
      <c r="IL55" s="50"/>
      <c r="IM55" s="2"/>
      <c r="IN55" s="51"/>
      <c r="IO55" s="50"/>
      <c r="IP55" s="2"/>
      <c r="IQ55" s="52"/>
      <c r="IR55" s="2"/>
      <c r="IS55" s="2"/>
      <c r="IT55" s="2"/>
      <c r="IU55" s="2"/>
      <c r="IV55" s="53"/>
      <c r="IW55" s="2"/>
      <c r="IX55" s="2"/>
      <c r="IY55" s="2"/>
      <c r="IZ55" s="2"/>
      <c r="JA55" s="2"/>
      <c r="JB55" s="2"/>
    </row>
    <row r="56" spans="1:262" s="3" customFormat="1" ht="13.5" customHeight="1">
      <c r="A56" s="42" t="s">
        <v>314</v>
      </c>
      <c r="B56" s="2" t="s">
        <v>682</v>
      </c>
      <c r="C56" s="4"/>
      <c r="F56" s="43"/>
      <c r="G56" s="44"/>
      <c r="H56" s="2"/>
      <c r="I56" s="43"/>
      <c r="J56" s="44"/>
      <c r="K56" s="25"/>
      <c r="L56" s="44"/>
      <c r="M56" s="44"/>
      <c r="P56" s="45"/>
      <c r="Q56" s="25"/>
      <c r="R56" s="44"/>
      <c r="S56" s="44"/>
      <c r="U56" s="44"/>
      <c r="V56" s="44"/>
      <c r="W56" s="4" t="s">
        <v>764</v>
      </c>
      <c r="Y56" s="25">
        <v>2720</v>
      </c>
      <c r="Z56" s="43">
        <v>4.0000000000000002E-4</v>
      </c>
      <c r="AA56" s="44">
        <v>4.0000000000000002E-4</v>
      </c>
      <c r="AB56" s="2">
        <v>0</v>
      </c>
      <c r="AC56" s="43">
        <v>0</v>
      </c>
      <c r="AD56" s="44">
        <v>0</v>
      </c>
      <c r="AE56" s="25"/>
      <c r="AF56" s="44"/>
      <c r="AG56" s="44"/>
      <c r="AJ56" s="45"/>
      <c r="AK56" s="25"/>
      <c r="AM56" s="44"/>
      <c r="AO56" s="44"/>
      <c r="AP56" s="44"/>
      <c r="AQ56" s="4"/>
      <c r="AS56" s="2">
        <v>103577</v>
      </c>
      <c r="AT56" s="43">
        <v>1.5959498248918989E-2</v>
      </c>
      <c r="AU56" s="44">
        <v>0</v>
      </c>
      <c r="AV56" s="2">
        <v>0</v>
      </c>
      <c r="AW56" s="43">
        <v>0</v>
      </c>
      <c r="AX56" s="44">
        <v>0</v>
      </c>
      <c r="AY56" s="25"/>
      <c r="AZ56" s="44"/>
      <c r="BA56" s="44"/>
      <c r="BD56" s="45"/>
      <c r="BE56" s="25"/>
      <c r="BF56" s="44"/>
      <c r="BG56" s="44"/>
      <c r="BI56" s="44"/>
      <c r="BJ56" s="44"/>
      <c r="BK56" s="4"/>
      <c r="BM56" s="25">
        <v>155152</v>
      </c>
      <c r="BN56" s="43">
        <f>BM56/BK$7</f>
        <v>2.3608745363904754E-2</v>
      </c>
      <c r="BO56" s="44">
        <v>6.0925708525635842E-3</v>
      </c>
      <c r="BP56" s="2">
        <v>0</v>
      </c>
      <c r="BQ56" s="43">
        <v>0</v>
      </c>
      <c r="BR56" s="44">
        <v>0</v>
      </c>
      <c r="BS56" s="25"/>
      <c r="BT56" s="44"/>
      <c r="BU56" s="44"/>
      <c r="BX56" s="45"/>
      <c r="BY56" s="25"/>
      <c r="BZ56" s="44"/>
      <c r="CA56" s="44"/>
      <c r="CC56" s="44"/>
      <c r="CD56" s="44"/>
      <c r="CE56" s="25" t="s">
        <v>1336</v>
      </c>
      <c r="CG56" s="25">
        <v>54769</v>
      </c>
      <c r="CH56" s="43">
        <v>7.0000000000000001E-3</v>
      </c>
      <c r="CI56" s="43">
        <v>0</v>
      </c>
      <c r="CJ56" s="2">
        <v>0</v>
      </c>
      <c r="CK56" s="43">
        <v>0</v>
      </c>
      <c r="CL56" s="43">
        <v>0</v>
      </c>
      <c r="CM56" s="25"/>
      <c r="CN56" s="44"/>
      <c r="CO56" s="44"/>
      <c r="CR56" s="45"/>
      <c r="CS56" s="25"/>
      <c r="CT56" s="44"/>
      <c r="CU56" s="44"/>
      <c r="CW56" s="44"/>
      <c r="CX56" s="44"/>
      <c r="CY56" s="4"/>
      <c r="DA56" s="25">
        <v>175456</v>
      </c>
      <c r="DB56" s="43">
        <f>DA56/$CY$7</f>
        <v>2.6062374956496114E-2</v>
      </c>
      <c r="DC56" s="43">
        <f>DB56-CH56</f>
        <v>1.9062374956496115E-2</v>
      </c>
      <c r="DD56" s="2">
        <v>0</v>
      </c>
      <c r="DE56" s="43">
        <f>DD56/$CY$3</f>
        <v>0</v>
      </c>
      <c r="DF56" s="43">
        <f>DE56-CK56</f>
        <v>0</v>
      </c>
      <c r="DG56" s="25"/>
      <c r="DH56" s="44"/>
      <c r="DI56" s="44"/>
      <c r="DL56" s="45"/>
      <c r="DM56" s="25"/>
      <c r="DN56" s="44"/>
      <c r="DO56" s="44"/>
      <c r="DQ56" s="44"/>
      <c r="DR56" s="44"/>
      <c r="DS56" s="4"/>
      <c r="DU56" s="25"/>
      <c r="DV56" s="43"/>
      <c r="DW56" s="43"/>
      <c r="DX56" s="2"/>
      <c r="DY56" s="43"/>
      <c r="DZ56" s="43"/>
      <c r="EA56" s="25"/>
      <c r="EC56" s="46"/>
      <c r="EF56" s="45"/>
      <c r="EG56" s="25"/>
      <c r="EH56" s="44"/>
      <c r="EI56" s="44"/>
      <c r="EK56" s="44"/>
      <c r="EL56" s="44"/>
      <c r="EM56" s="4"/>
      <c r="EO56" s="25"/>
      <c r="EP56" s="43"/>
      <c r="EQ56" s="43"/>
      <c r="ER56" s="2"/>
      <c r="ES56" s="43"/>
      <c r="ET56" s="43"/>
      <c r="EU56" s="25"/>
      <c r="EV56" s="44"/>
      <c r="EW56" s="44"/>
      <c r="EZ56" s="45"/>
      <c r="FA56" s="25"/>
      <c r="FB56" s="44"/>
      <c r="FC56" s="44"/>
      <c r="FE56" s="44"/>
      <c r="FF56" s="44"/>
      <c r="FG56" s="4"/>
      <c r="FI56" s="25"/>
      <c r="FJ56" s="43"/>
      <c r="FK56" s="43"/>
      <c r="FL56" s="2"/>
      <c r="FM56" s="43"/>
      <c r="FN56" s="43"/>
      <c r="FO56" s="25"/>
      <c r="FP56" s="44"/>
      <c r="FQ56" s="44"/>
      <c r="FT56" s="45"/>
      <c r="FU56" s="25"/>
      <c r="FV56" s="44"/>
      <c r="FW56" s="44"/>
      <c r="FY56" s="44"/>
      <c r="FZ56" s="44"/>
      <c r="GA56" s="15"/>
      <c r="GB56" s="49"/>
      <c r="GC56" s="49"/>
      <c r="GD56" s="50"/>
      <c r="GE56" s="2"/>
      <c r="GF56" s="51"/>
      <c r="GG56" s="50"/>
      <c r="GH56" s="2"/>
      <c r="GI56" s="52"/>
      <c r="GJ56" s="2"/>
      <c r="GK56" s="2"/>
      <c r="GL56" s="2"/>
      <c r="GM56" s="2"/>
      <c r="GN56" s="53"/>
      <c r="GO56" s="2"/>
      <c r="GP56" s="2"/>
      <c r="GQ56" s="2"/>
      <c r="GR56" s="2"/>
      <c r="GS56" s="2"/>
      <c r="GT56" s="2"/>
      <c r="GU56" s="15"/>
      <c r="GV56" s="49"/>
      <c r="GW56" s="49"/>
      <c r="GX56" s="50"/>
      <c r="GY56" s="2"/>
      <c r="GZ56" s="51"/>
      <c r="HA56" s="50"/>
      <c r="HB56" s="2"/>
      <c r="HC56" s="52"/>
      <c r="HD56" s="2"/>
      <c r="HE56" s="2"/>
      <c r="HF56" s="2"/>
      <c r="HG56" s="2"/>
      <c r="HH56" s="53"/>
      <c r="HI56" s="2"/>
      <c r="HJ56" s="2"/>
      <c r="HK56" s="2"/>
      <c r="HL56" s="2"/>
      <c r="HM56" s="2"/>
      <c r="HN56" s="2"/>
      <c r="HO56" s="15"/>
      <c r="HP56" s="49"/>
      <c r="HQ56" s="49"/>
      <c r="HR56" s="50"/>
      <c r="HS56" s="2"/>
      <c r="HT56" s="51"/>
      <c r="HU56" s="50"/>
      <c r="HV56" s="2"/>
      <c r="HW56" s="52"/>
      <c r="HX56" s="2"/>
      <c r="HY56" s="2"/>
      <c r="HZ56" s="2"/>
      <c r="IA56" s="2"/>
      <c r="IB56" s="53"/>
      <c r="IC56" s="2"/>
      <c r="ID56" s="2"/>
      <c r="IE56" s="2"/>
      <c r="IF56" s="2"/>
      <c r="IG56" s="2"/>
      <c r="IH56" s="2"/>
      <c r="II56" s="15"/>
      <c r="IJ56" s="49"/>
      <c r="IK56" s="49"/>
      <c r="IL56" s="50"/>
      <c r="IM56" s="2"/>
      <c r="IN56" s="51"/>
      <c r="IO56" s="50"/>
      <c r="IP56" s="2"/>
      <c r="IQ56" s="52"/>
      <c r="IR56" s="2"/>
      <c r="IS56" s="2"/>
      <c r="IT56" s="2"/>
      <c r="IU56" s="2"/>
      <c r="IV56" s="53"/>
      <c r="IW56" s="2"/>
      <c r="IX56" s="2"/>
      <c r="IY56" s="2"/>
      <c r="IZ56" s="2"/>
      <c r="JA56" s="2"/>
      <c r="JB56" s="2"/>
    </row>
    <row r="57" spans="1:262" s="3" customFormat="1" ht="13.5" customHeight="1">
      <c r="A57" s="42"/>
      <c r="B57" s="2"/>
      <c r="C57" s="4"/>
      <c r="E57" s="25"/>
      <c r="F57" s="43"/>
      <c r="G57" s="44"/>
      <c r="H57" s="2"/>
      <c r="I57" s="43"/>
      <c r="J57" s="44"/>
      <c r="K57" s="25"/>
      <c r="L57" s="44"/>
      <c r="M57" s="44"/>
      <c r="P57" s="45"/>
      <c r="Q57" s="25"/>
      <c r="R57" s="44"/>
      <c r="S57" s="44"/>
      <c r="U57" s="44"/>
      <c r="V57" s="44"/>
      <c r="W57" s="4"/>
      <c r="Y57" s="25"/>
      <c r="Z57" s="43"/>
      <c r="AA57" s="43"/>
      <c r="AB57" s="2"/>
      <c r="AC57" s="43"/>
      <c r="AD57" s="43"/>
      <c r="AE57" s="25"/>
      <c r="AF57" s="44"/>
      <c r="AG57" s="44"/>
      <c r="AJ57" s="45"/>
      <c r="AK57" s="25"/>
      <c r="AM57" s="44"/>
      <c r="AO57" s="44"/>
      <c r="AP57" s="44"/>
      <c r="AQ57" s="4"/>
      <c r="AS57" s="25"/>
      <c r="AT57" s="43"/>
      <c r="AU57" s="43"/>
      <c r="AV57" s="2"/>
      <c r="AW57" s="43"/>
      <c r="AX57" s="43"/>
      <c r="AY57" s="25"/>
      <c r="AZ57" s="44"/>
      <c r="BA57" s="44"/>
      <c r="BD57" s="45"/>
      <c r="BE57" s="25"/>
      <c r="BF57" s="44"/>
      <c r="BG57" s="44"/>
      <c r="BI57" s="44"/>
      <c r="BJ57" s="44"/>
      <c r="BK57" s="4"/>
      <c r="BM57" s="198"/>
      <c r="BN57" s="199"/>
      <c r="BO57" s="43"/>
      <c r="BP57" s="2"/>
      <c r="BQ57" s="43"/>
      <c r="BR57" s="43"/>
      <c r="BS57" s="25"/>
      <c r="BT57" s="44"/>
      <c r="BU57" s="44"/>
      <c r="BX57" s="45"/>
      <c r="BY57" s="25"/>
      <c r="BZ57" s="44"/>
      <c r="CA57" s="44"/>
      <c r="CC57" s="44"/>
      <c r="CD57" s="44"/>
      <c r="CH57" s="43"/>
      <c r="CM57" s="25"/>
      <c r="CN57" s="44"/>
      <c r="CO57" s="44"/>
      <c r="CR57" s="45"/>
      <c r="CS57" s="25"/>
      <c r="CT57" s="44"/>
      <c r="CU57" s="44"/>
      <c r="CW57" s="44"/>
      <c r="CX57" s="44"/>
      <c r="CY57" s="4"/>
      <c r="DA57" s="25"/>
      <c r="DB57" s="43"/>
      <c r="DC57" s="43"/>
      <c r="DD57" s="25"/>
      <c r="DE57" s="43"/>
      <c r="DF57" s="43"/>
      <c r="DG57" s="25"/>
      <c r="DH57" s="44"/>
      <c r="DI57" s="44"/>
      <c r="DL57" s="45"/>
      <c r="DM57" s="25"/>
      <c r="DN57" s="44"/>
      <c r="DO57" s="44"/>
      <c r="DQ57" s="44"/>
      <c r="DR57" s="44"/>
      <c r="DS57" s="4"/>
      <c r="DU57" s="25"/>
      <c r="DV57" s="43"/>
      <c r="DW57" s="43"/>
      <c r="DX57" s="2"/>
      <c r="DY57" s="43"/>
      <c r="DZ57" s="43"/>
      <c r="EA57" s="25"/>
      <c r="EC57" s="46"/>
      <c r="EF57" s="45"/>
      <c r="EG57" s="25"/>
      <c r="EH57" s="44"/>
      <c r="EI57" s="44"/>
      <c r="EK57" s="44"/>
      <c r="EL57" s="44"/>
      <c r="EM57" s="4"/>
      <c r="EO57" s="25"/>
      <c r="EP57" s="43"/>
      <c r="EQ57" s="43"/>
      <c r="ER57" s="2"/>
      <c r="ES57" s="43"/>
      <c r="ET57" s="43"/>
      <c r="EU57" s="25"/>
      <c r="EV57" s="44"/>
      <c r="EW57" s="44"/>
      <c r="EZ57" s="45"/>
      <c r="FA57" s="25"/>
      <c r="FB57" s="44"/>
      <c r="FC57" s="44"/>
      <c r="FE57" s="44"/>
      <c r="FF57" s="44"/>
      <c r="FG57" s="4"/>
      <c r="FI57" s="25"/>
      <c r="FJ57" s="43"/>
      <c r="FK57" s="43"/>
      <c r="FL57" s="2"/>
      <c r="FM57" s="43"/>
      <c r="FN57" s="43"/>
      <c r="FO57" s="25"/>
      <c r="FP57" s="44"/>
      <c r="FQ57" s="44"/>
      <c r="FT57" s="45"/>
      <c r="FU57" s="25"/>
      <c r="FV57" s="44"/>
      <c r="FW57" s="44"/>
      <c r="FY57" s="44"/>
      <c r="FZ57" s="44"/>
      <c r="GA57" s="15"/>
      <c r="GB57" s="49"/>
      <c r="GC57" s="49"/>
      <c r="GD57" s="55"/>
      <c r="GE57" s="2"/>
      <c r="GF57" s="49"/>
      <c r="GG57" s="50"/>
      <c r="GH57" s="2"/>
      <c r="GI57" s="52"/>
      <c r="GJ57" s="2"/>
      <c r="GK57" s="2"/>
      <c r="GL57" s="2"/>
      <c r="GM57" s="2"/>
      <c r="GN57" s="53"/>
      <c r="GO57" s="2"/>
      <c r="GP57" s="2"/>
      <c r="GQ57" s="2"/>
      <c r="GR57" s="2"/>
      <c r="GS57" s="2"/>
      <c r="GT57" s="2"/>
      <c r="GU57" s="15"/>
      <c r="GV57" s="49"/>
      <c r="GW57" s="49"/>
      <c r="GX57" s="55"/>
      <c r="GY57" s="2"/>
      <c r="GZ57" s="49"/>
      <c r="HA57" s="50"/>
      <c r="HB57" s="2"/>
      <c r="HC57" s="52"/>
      <c r="HD57" s="2"/>
      <c r="HE57" s="2"/>
      <c r="HF57" s="2"/>
      <c r="HG57" s="2"/>
      <c r="HH57" s="53"/>
      <c r="HI57" s="2"/>
      <c r="HJ57" s="2"/>
      <c r="HK57" s="2"/>
      <c r="HL57" s="2"/>
      <c r="HM57" s="2"/>
      <c r="HN57" s="2"/>
      <c r="HO57" s="15"/>
      <c r="HP57" s="49"/>
      <c r="HQ57" s="49"/>
      <c r="HR57" s="55"/>
      <c r="HS57" s="2"/>
      <c r="HT57" s="49"/>
      <c r="HU57" s="50"/>
      <c r="HV57" s="2"/>
      <c r="HW57" s="52"/>
      <c r="HX57" s="2"/>
      <c r="HY57" s="2"/>
      <c r="HZ57" s="2"/>
      <c r="IA57" s="2"/>
      <c r="IB57" s="53"/>
      <c r="IC57" s="2"/>
      <c r="ID57" s="2"/>
      <c r="IE57" s="2"/>
      <c r="IF57" s="2"/>
      <c r="IG57" s="2"/>
      <c r="IH57" s="2"/>
      <c r="II57" s="15"/>
      <c r="IJ57" s="49"/>
      <c r="IK57" s="49"/>
      <c r="IL57" s="55"/>
      <c r="IM57" s="2"/>
      <c r="IN57" s="49"/>
      <c r="IO57" s="50"/>
      <c r="IP57" s="2"/>
      <c r="IQ57" s="52"/>
      <c r="IR57" s="2"/>
      <c r="IS57" s="2"/>
      <c r="IT57" s="2"/>
      <c r="IU57" s="2"/>
      <c r="IV57" s="53"/>
      <c r="IW57" s="2"/>
      <c r="IX57" s="2"/>
      <c r="IY57" s="2"/>
      <c r="IZ57" s="2"/>
      <c r="JA57" s="2"/>
      <c r="JB57" s="2"/>
    </row>
    <row r="58" spans="1:262" s="3" customFormat="1" ht="13.5" customHeight="1">
      <c r="A58" s="42"/>
      <c r="B58" s="2"/>
      <c r="C58" s="4"/>
      <c r="E58" s="25"/>
      <c r="F58" s="43"/>
      <c r="G58" s="44"/>
      <c r="H58" s="2"/>
      <c r="I58" s="43"/>
      <c r="J58" s="44"/>
      <c r="K58" s="25"/>
      <c r="L58" s="44"/>
      <c r="M58" s="44"/>
      <c r="P58" s="45"/>
      <c r="Q58" s="25"/>
      <c r="R58" s="44"/>
      <c r="S58" s="44"/>
      <c r="U58" s="44"/>
      <c r="V58" s="44"/>
      <c r="W58" s="4"/>
      <c r="Y58" s="25"/>
      <c r="Z58" s="43"/>
      <c r="AA58" s="43"/>
      <c r="AB58" s="2"/>
      <c r="AC58" s="43"/>
      <c r="AD58" s="43"/>
      <c r="AE58" s="25"/>
      <c r="AF58" s="44"/>
      <c r="AG58" s="44"/>
      <c r="AJ58" s="45"/>
      <c r="AK58" s="25"/>
      <c r="AM58" s="44"/>
      <c r="AO58" s="44"/>
      <c r="AP58" s="44"/>
      <c r="AQ58" s="4"/>
      <c r="AS58" s="25"/>
      <c r="AT58" s="43"/>
      <c r="AU58" s="43"/>
      <c r="AV58" s="2"/>
      <c r="AW58" s="43"/>
      <c r="AX58" s="43"/>
      <c r="AY58" s="25"/>
      <c r="AZ58" s="44"/>
      <c r="BA58" s="44"/>
      <c r="BD58" s="45"/>
      <c r="BE58" s="25"/>
      <c r="BF58" s="44"/>
      <c r="BG58" s="44"/>
      <c r="BI58" s="44"/>
      <c r="BJ58" s="44"/>
      <c r="BK58" s="4"/>
      <c r="BM58" s="25"/>
      <c r="BN58" s="43"/>
      <c r="BO58" s="43"/>
      <c r="BP58" s="2"/>
      <c r="BQ58" s="43"/>
      <c r="BR58" s="43"/>
      <c r="BS58" s="25"/>
      <c r="BT58" s="44"/>
      <c r="BU58" s="44"/>
      <c r="BX58" s="45"/>
      <c r="BY58" s="25"/>
      <c r="BZ58" s="44"/>
      <c r="CA58" s="44"/>
      <c r="CC58" s="44"/>
      <c r="CD58" s="44"/>
      <c r="CM58" s="25"/>
      <c r="CN58" s="44"/>
      <c r="CO58" s="44"/>
      <c r="CR58" s="45"/>
      <c r="CS58" s="25"/>
      <c r="CT58" s="44"/>
      <c r="CU58" s="44"/>
      <c r="CW58" s="44"/>
      <c r="CX58" s="44"/>
      <c r="CY58" s="4"/>
      <c r="DA58" s="25"/>
      <c r="DB58" s="43"/>
      <c r="DC58" s="43"/>
      <c r="DD58" s="2"/>
      <c r="DE58" s="43"/>
      <c r="DF58" s="43"/>
      <c r="DG58" s="25"/>
      <c r="DH58" s="44"/>
      <c r="DI58" s="44"/>
      <c r="DL58" s="45"/>
      <c r="DM58" s="25"/>
      <c r="DN58" s="44"/>
      <c r="DO58" s="44"/>
      <c r="DQ58" s="44"/>
      <c r="DR58" s="44"/>
      <c r="DS58" s="4"/>
      <c r="DU58" s="25"/>
      <c r="DV58" s="43"/>
      <c r="DW58" s="43"/>
      <c r="DX58" s="2"/>
      <c r="DY58" s="43"/>
      <c r="DZ58" s="43"/>
      <c r="EA58" s="25"/>
      <c r="EC58" s="46"/>
      <c r="EF58" s="45"/>
      <c r="EG58" s="25"/>
      <c r="EH58" s="44"/>
      <c r="EI58" s="44"/>
      <c r="EK58" s="44"/>
      <c r="EL58" s="44"/>
      <c r="EM58" s="4"/>
      <c r="EO58" s="25"/>
      <c r="EP58" s="43"/>
      <c r="EQ58" s="43"/>
      <c r="ER58" s="2"/>
      <c r="ES58" s="43"/>
      <c r="ET58" s="43"/>
      <c r="EU58" s="25"/>
      <c r="EV58" s="44"/>
      <c r="EW58" s="44"/>
      <c r="EZ58" s="45"/>
      <c r="FA58" s="25"/>
      <c r="FB58" s="44"/>
      <c r="FC58" s="44"/>
      <c r="FE58" s="44"/>
      <c r="FF58" s="44"/>
      <c r="FG58" s="4"/>
      <c r="FI58" s="25"/>
      <c r="FJ58" s="43"/>
      <c r="FK58" s="43"/>
      <c r="FL58" s="2"/>
      <c r="FM58" s="43"/>
      <c r="FN58" s="43"/>
      <c r="FO58" s="25"/>
      <c r="FP58" s="44"/>
      <c r="FQ58" s="44"/>
      <c r="FT58" s="45"/>
      <c r="FU58" s="25"/>
      <c r="FV58" s="44"/>
      <c r="FW58" s="44"/>
      <c r="FY58" s="44"/>
      <c r="FZ58" s="44"/>
      <c r="GA58" s="15"/>
      <c r="GB58" s="49"/>
      <c r="GC58" s="49"/>
      <c r="GD58" s="55"/>
      <c r="GE58" s="2"/>
      <c r="GF58" s="49"/>
      <c r="GG58" s="50"/>
      <c r="GH58" s="2"/>
      <c r="GI58" s="52"/>
      <c r="GJ58" s="2"/>
      <c r="GK58" s="2"/>
      <c r="GL58" s="2"/>
      <c r="GM58" s="2"/>
      <c r="GN58" s="53"/>
      <c r="GO58" s="2"/>
      <c r="GP58" s="2"/>
      <c r="GQ58" s="2"/>
      <c r="GR58" s="2"/>
      <c r="GS58" s="2"/>
      <c r="GT58" s="2"/>
      <c r="GU58" s="15"/>
      <c r="GV58" s="49"/>
      <c r="GW58" s="49"/>
      <c r="GX58" s="55"/>
      <c r="GY58" s="2"/>
      <c r="GZ58" s="49"/>
      <c r="HA58" s="50"/>
      <c r="HB58" s="2"/>
      <c r="HC58" s="52"/>
      <c r="HD58" s="2"/>
      <c r="HE58" s="2"/>
      <c r="HF58" s="2"/>
      <c r="HG58" s="2"/>
      <c r="HH58" s="53"/>
      <c r="HI58" s="2"/>
      <c r="HJ58" s="2"/>
      <c r="HK58" s="2"/>
      <c r="HL58" s="2"/>
      <c r="HM58" s="2"/>
      <c r="HN58" s="2"/>
      <c r="HO58" s="15"/>
      <c r="HP58" s="49"/>
      <c r="HQ58" s="49"/>
      <c r="HR58" s="55"/>
      <c r="HS58" s="2"/>
      <c r="HT58" s="49"/>
      <c r="HU58" s="50"/>
      <c r="HV58" s="2"/>
      <c r="HW58" s="52"/>
      <c r="HX58" s="2"/>
      <c r="HY58" s="2"/>
      <c r="HZ58" s="2"/>
      <c r="IA58" s="2"/>
      <c r="IB58" s="53"/>
      <c r="IC58" s="2"/>
      <c r="ID58" s="2"/>
      <c r="IE58" s="2"/>
      <c r="IF58" s="2"/>
      <c r="IG58" s="2"/>
      <c r="IH58" s="2"/>
      <c r="II58" s="15"/>
      <c r="IJ58" s="49"/>
      <c r="IK58" s="49"/>
      <c r="IL58" s="55"/>
      <c r="IM58" s="2"/>
      <c r="IN58" s="49"/>
      <c r="IO58" s="50"/>
      <c r="IP58" s="2"/>
      <c r="IQ58" s="52"/>
      <c r="IR58" s="2"/>
      <c r="IS58" s="2"/>
      <c r="IT58" s="2"/>
      <c r="IU58" s="2"/>
      <c r="IV58" s="53"/>
      <c r="IW58" s="2"/>
      <c r="IX58" s="2"/>
      <c r="IY58" s="2"/>
      <c r="IZ58" s="2"/>
      <c r="JA58" s="2"/>
      <c r="JB58" s="2"/>
    </row>
    <row r="59" spans="1:262" s="3" customFormat="1" ht="13.5" customHeight="1">
      <c r="A59" s="48"/>
      <c r="B59" s="2"/>
      <c r="C59" s="4"/>
      <c r="E59" s="25"/>
      <c r="F59" s="43"/>
      <c r="G59" s="44"/>
      <c r="H59" s="2"/>
      <c r="I59" s="43"/>
      <c r="J59" s="44"/>
      <c r="K59" s="25"/>
      <c r="L59" s="44"/>
      <c r="M59" s="44"/>
      <c r="P59" s="45"/>
      <c r="Q59" s="25"/>
      <c r="R59" s="44"/>
      <c r="S59" s="44"/>
      <c r="U59" s="44"/>
      <c r="V59" s="44"/>
      <c r="W59" s="4"/>
      <c r="Y59" s="25"/>
      <c r="Z59" s="43"/>
      <c r="AA59" s="43"/>
      <c r="AB59" s="2"/>
      <c r="AC59" s="43"/>
      <c r="AD59" s="43"/>
      <c r="AE59" s="25"/>
      <c r="AF59" s="44"/>
      <c r="AG59" s="44"/>
      <c r="AJ59" s="45"/>
      <c r="AK59" s="25"/>
      <c r="AM59" s="44"/>
      <c r="AO59" s="44"/>
      <c r="AP59" s="44"/>
      <c r="AQ59" s="4"/>
      <c r="AS59" s="25"/>
      <c r="AT59" s="43"/>
      <c r="AU59" s="43"/>
      <c r="AV59" s="2"/>
      <c r="AW59" s="43"/>
      <c r="AX59" s="43"/>
      <c r="AY59" s="25"/>
      <c r="AZ59" s="44"/>
      <c r="BA59" s="44"/>
      <c r="BD59" s="45"/>
      <c r="BE59" s="25"/>
      <c r="BF59" s="44"/>
      <c r="BG59" s="44"/>
      <c r="BI59" s="44"/>
      <c r="BJ59" s="44"/>
      <c r="BK59" s="4"/>
      <c r="BM59" s="25"/>
      <c r="BN59" s="43"/>
      <c r="BO59" s="43"/>
      <c r="BP59" s="2"/>
      <c r="BQ59" s="43"/>
      <c r="BR59" s="43"/>
      <c r="BS59" s="25"/>
      <c r="BT59" s="44"/>
      <c r="BU59" s="44"/>
      <c r="BX59" s="45"/>
      <c r="BY59" s="25"/>
      <c r="BZ59" s="44"/>
      <c r="CA59" s="44"/>
      <c r="CC59" s="44"/>
      <c r="CD59" s="44"/>
      <c r="CM59" s="25"/>
      <c r="CN59" s="44"/>
      <c r="CO59" s="44"/>
      <c r="CR59" s="45"/>
      <c r="CS59" s="25"/>
      <c r="CT59" s="44"/>
      <c r="CU59" s="44"/>
      <c r="CW59" s="44"/>
      <c r="CX59" s="44"/>
      <c r="CY59" s="4"/>
      <c r="DA59" s="25"/>
      <c r="DB59" s="43"/>
      <c r="DC59" s="43"/>
      <c r="DD59" s="2"/>
      <c r="DE59" s="43"/>
      <c r="DF59" s="43"/>
      <c r="DG59" s="25"/>
      <c r="DH59" s="44"/>
      <c r="DI59" s="44"/>
      <c r="DL59" s="45"/>
      <c r="DM59" s="25"/>
      <c r="DN59" s="44"/>
      <c r="DO59" s="44"/>
      <c r="DQ59" s="44"/>
      <c r="DR59" s="44"/>
      <c r="DS59" s="4"/>
      <c r="DU59" s="25"/>
      <c r="DV59" s="43"/>
      <c r="DW59" s="43"/>
      <c r="DX59" s="2"/>
      <c r="DY59" s="43"/>
      <c r="DZ59" s="43"/>
      <c r="EA59" s="25"/>
      <c r="EC59" s="46"/>
      <c r="EF59" s="45"/>
      <c r="EG59" s="25"/>
      <c r="EH59" s="44"/>
      <c r="EI59" s="44"/>
      <c r="EK59" s="44"/>
      <c r="EL59" s="44"/>
      <c r="EM59" s="4"/>
      <c r="EO59" s="25"/>
      <c r="EP59" s="43"/>
      <c r="EQ59" s="43"/>
      <c r="ER59" s="2"/>
      <c r="ES59" s="43"/>
      <c r="ET59" s="43"/>
      <c r="EU59" s="25"/>
      <c r="EV59" s="44"/>
      <c r="EW59" s="44"/>
      <c r="EZ59" s="45"/>
      <c r="FA59" s="25"/>
      <c r="FB59" s="44"/>
      <c r="FC59" s="44"/>
      <c r="FE59" s="44"/>
      <c r="FF59" s="44"/>
      <c r="FG59" s="4"/>
      <c r="FI59" s="25"/>
      <c r="FJ59" s="43"/>
      <c r="FK59" s="43"/>
      <c r="FL59" s="2"/>
      <c r="FM59" s="43"/>
      <c r="FN59" s="43"/>
      <c r="FO59" s="25"/>
      <c r="FP59" s="44"/>
      <c r="FQ59" s="44"/>
      <c r="FT59" s="45"/>
      <c r="FU59" s="25"/>
      <c r="FV59" s="44"/>
      <c r="FW59" s="44"/>
      <c r="FY59" s="44"/>
      <c r="FZ59" s="44"/>
      <c r="GA59" s="56"/>
      <c r="GB59" s="49"/>
      <c r="GC59" s="50"/>
      <c r="GD59" s="51"/>
      <c r="GE59" s="50"/>
      <c r="GF59" s="49"/>
      <c r="GG59" s="50"/>
      <c r="GH59" s="50"/>
      <c r="GI59" s="57"/>
      <c r="GJ59" s="50"/>
      <c r="GN59" s="45"/>
      <c r="GS59" s="51"/>
      <c r="GT59" s="50"/>
      <c r="GU59" s="56"/>
      <c r="GV59" s="49"/>
      <c r="GW59" s="50"/>
      <c r="GX59" s="51"/>
      <c r="GY59" s="50"/>
      <c r="GZ59" s="49"/>
      <c r="HA59" s="50"/>
      <c r="HB59" s="50"/>
      <c r="HC59" s="57"/>
      <c r="HD59" s="50"/>
      <c r="HH59" s="45"/>
      <c r="HM59" s="51"/>
      <c r="HN59" s="50"/>
      <c r="HO59" s="56"/>
      <c r="HP59" s="49"/>
      <c r="HQ59" s="50"/>
      <c r="HR59" s="51"/>
      <c r="HS59" s="50"/>
      <c r="HT59" s="49"/>
      <c r="HU59" s="50"/>
      <c r="HV59" s="50"/>
      <c r="HW59" s="57"/>
      <c r="HX59" s="50"/>
      <c r="IB59" s="45"/>
      <c r="IG59" s="51"/>
      <c r="IH59" s="50"/>
      <c r="II59" s="56"/>
      <c r="IJ59" s="49"/>
      <c r="IK59" s="50"/>
      <c r="IL59" s="51"/>
      <c r="IM59" s="50"/>
      <c r="IN59" s="49"/>
      <c r="IO59" s="50"/>
      <c r="IP59" s="50"/>
      <c r="IQ59" s="57"/>
      <c r="IR59" s="50"/>
      <c r="IV59" s="45"/>
      <c r="JA59" s="51"/>
      <c r="JB59" s="50"/>
    </row>
    <row r="60" spans="1:262" s="3" customFormat="1" ht="13.5" customHeight="1">
      <c r="A60" s="42"/>
      <c r="B60" s="2"/>
      <c r="C60" s="4"/>
      <c r="E60" s="25"/>
      <c r="F60" s="43"/>
      <c r="G60" s="44"/>
      <c r="H60" s="2"/>
      <c r="I60" s="43"/>
      <c r="J60" s="44"/>
      <c r="K60" s="25"/>
      <c r="L60" s="44"/>
      <c r="M60" s="44"/>
      <c r="P60" s="45"/>
      <c r="Q60" s="25"/>
      <c r="R60" s="44"/>
      <c r="S60" s="44"/>
      <c r="U60" s="44"/>
      <c r="V60" s="44"/>
      <c r="W60" s="4"/>
      <c r="Y60" s="25"/>
      <c r="Z60" s="43"/>
      <c r="AA60" s="43"/>
      <c r="AB60" s="2"/>
      <c r="AC60" s="43"/>
      <c r="AD60" s="43"/>
      <c r="AE60" s="25"/>
      <c r="AF60" s="44"/>
      <c r="AG60" s="44"/>
      <c r="AJ60" s="45"/>
      <c r="AK60" s="25"/>
      <c r="AM60" s="44"/>
      <c r="AO60" s="44"/>
      <c r="AP60" s="44"/>
      <c r="AQ60" s="4"/>
      <c r="AS60" s="25"/>
      <c r="AT60" s="43"/>
      <c r="AU60" s="43"/>
      <c r="AV60" s="2"/>
      <c r="AW60" s="43"/>
      <c r="AX60" s="43"/>
      <c r="AY60" s="25"/>
      <c r="AZ60" s="44"/>
      <c r="BA60" s="44"/>
      <c r="BD60" s="45"/>
      <c r="BE60" s="25"/>
      <c r="BF60" s="44"/>
      <c r="BG60" s="44"/>
      <c r="BI60" s="44"/>
      <c r="BJ60" s="44"/>
      <c r="BK60" s="4"/>
      <c r="BM60" s="25"/>
      <c r="BN60" s="43"/>
      <c r="BO60" s="43"/>
      <c r="BP60" s="2"/>
      <c r="BQ60" s="43"/>
      <c r="BR60" s="43"/>
      <c r="BS60" s="25"/>
      <c r="BT60" s="44"/>
      <c r="BU60" s="44"/>
      <c r="BX60" s="45"/>
      <c r="BY60" s="25"/>
      <c r="BZ60" s="44"/>
      <c r="CA60" s="44"/>
      <c r="CC60" s="44"/>
      <c r="CD60" s="44"/>
      <c r="CM60" s="25"/>
      <c r="CN60" s="44"/>
      <c r="CO60" s="44"/>
      <c r="CR60" s="45"/>
      <c r="CS60" s="25"/>
      <c r="CT60" s="44"/>
      <c r="CU60" s="44"/>
      <c r="CW60" s="44"/>
      <c r="CX60" s="44"/>
      <c r="CY60" s="4"/>
      <c r="DA60" s="25"/>
      <c r="DB60" s="43"/>
      <c r="DC60" s="43"/>
      <c r="DD60" s="2"/>
      <c r="DE60" s="43"/>
      <c r="DF60" s="43"/>
      <c r="DG60" s="25"/>
      <c r="DH60" s="44"/>
      <c r="DI60" s="44"/>
      <c r="DL60" s="45"/>
      <c r="DM60" s="25"/>
      <c r="DN60" s="44"/>
      <c r="DO60" s="44"/>
      <c r="DQ60" s="44"/>
      <c r="DR60" s="44"/>
      <c r="DS60" s="4"/>
      <c r="DU60" s="25"/>
      <c r="DV60" s="43"/>
      <c r="DW60" s="43"/>
      <c r="DX60" s="2"/>
      <c r="DY60" s="43"/>
      <c r="DZ60" s="43"/>
      <c r="EA60" s="25"/>
      <c r="EC60" s="46"/>
      <c r="EF60" s="45"/>
      <c r="EG60" s="25"/>
      <c r="EH60" s="44"/>
      <c r="EI60" s="44"/>
      <c r="EK60" s="44"/>
      <c r="EL60" s="44"/>
      <c r="EM60" s="4"/>
      <c r="EO60" s="25"/>
      <c r="EP60" s="43"/>
      <c r="EQ60" s="43"/>
      <c r="ER60" s="2"/>
      <c r="ES60" s="43"/>
      <c r="ET60" s="43"/>
      <c r="EU60" s="25"/>
      <c r="EV60" s="44"/>
      <c r="EW60" s="44"/>
      <c r="EZ60" s="45"/>
      <c r="FA60" s="25"/>
      <c r="FB60" s="44"/>
      <c r="FC60" s="44"/>
      <c r="FE60" s="44"/>
      <c r="FF60" s="44"/>
      <c r="FG60" s="4"/>
      <c r="FI60" s="25"/>
      <c r="FJ60" s="43"/>
      <c r="FK60" s="43"/>
      <c r="FL60" s="2"/>
      <c r="FM60" s="43"/>
      <c r="FN60" s="43"/>
      <c r="FO60" s="25"/>
      <c r="FP60" s="44"/>
      <c r="FQ60" s="44"/>
      <c r="FT60" s="45"/>
      <c r="FU60" s="25"/>
      <c r="FV60" s="44"/>
      <c r="FW60" s="44"/>
      <c r="FY60" s="44"/>
      <c r="FZ60" s="44"/>
      <c r="GA60" s="15"/>
      <c r="GB60" s="49"/>
      <c r="GC60" s="49"/>
      <c r="GD60" s="55"/>
      <c r="GE60" s="2"/>
      <c r="GF60" s="49"/>
      <c r="GG60" s="50"/>
      <c r="GH60" s="2"/>
      <c r="GI60" s="52"/>
      <c r="GJ60" s="2"/>
      <c r="GK60" s="2"/>
      <c r="GL60" s="2"/>
      <c r="GM60" s="2"/>
      <c r="GN60" s="53"/>
      <c r="GO60" s="2"/>
      <c r="GP60" s="2"/>
      <c r="GQ60" s="2"/>
      <c r="GR60" s="2"/>
      <c r="GS60" s="2"/>
      <c r="GT60" s="2"/>
      <c r="GU60" s="15"/>
      <c r="GV60" s="49"/>
      <c r="GW60" s="49"/>
      <c r="GX60" s="55"/>
      <c r="GY60" s="2"/>
      <c r="GZ60" s="49"/>
      <c r="HA60" s="50"/>
      <c r="HB60" s="2"/>
      <c r="HC60" s="52"/>
      <c r="HD60" s="2"/>
      <c r="HE60" s="2"/>
      <c r="HF60" s="2"/>
      <c r="HG60" s="2"/>
      <c r="HH60" s="53"/>
      <c r="HI60" s="2"/>
      <c r="HJ60" s="2"/>
      <c r="HK60" s="2"/>
      <c r="HL60" s="2"/>
      <c r="HM60" s="2"/>
      <c r="HN60" s="2"/>
      <c r="HO60" s="15"/>
      <c r="HP60" s="49"/>
      <c r="HQ60" s="49"/>
      <c r="HR60" s="55"/>
      <c r="HS60" s="2"/>
      <c r="HT60" s="49"/>
      <c r="HU60" s="50"/>
      <c r="HV60" s="2"/>
      <c r="HW60" s="52"/>
      <c r="HX60" s="2"/>
      <c r="HY60" s="2"/>
      <c r="HZ60" s="2"/>
      <c r="IA60" s="2"/>
      <c r="IB60" s="53"/>
      <c r="IC60" s="2"/>
      <c r="ID60" s="2"/>
      <c r="IE60" s="2"/>
      <c r="IF60" s="2"/>
      <c r="IG60" s="2"/>
      <c r="IH60" s="2"/>
      <c r="II60" s="15"/>
      <c r="IJ60" s="49"/>
      <c r="IK60" s="49"/>
      <c r="IL60" s="55"/>
      <c r="IM60" s="2"/>
      <c r="IN60" s="49"/>
      <c r="IO60" s="50"/>
      <c r="IP60" s="2"/>
      <c r="IQ60" s="52"/>
      <c r="IR60" s="2"/>
      <c r="IS60" s="2"/>
      <c r="IT60" s="2"/>
      <c r="IU60" s="2"/>
      <c r="IV60" s="53"/>
      <c r="IW60" s="2"/>
      <c r="IX60" s="2"/>
      <c r="IY60" s="2"/>
      <c r="IZ60" s="2"/>
      <c r="JA60" s="2"/>
      <c r="JB60" s="2"/>
    </row>
    <row r="61" spans="1:262" s="3" customFormat="1" ht="13.5" customHeight="1">
      <c r="A61" s="42"/>
      <c r="B61" s="2"/>
      <c r="C61" s="4"/>
      <c r="E61" s="25"/>
      <c r="F61" s="43"/>
      <c r="G61" s="44"/>
      <c r="H61" s="2"/>
      <c r="I61" s="43"/>
      <c r="J61" s="44"/>
      <c r="K61" s="25"/>
      <c r="L61" s="44"/>
      <c r="M61" s="44"/>
      <c r="P61" s="45"/>
      <c r="Q61" s="25"/>
      <c r="R61" s="44"/>
      <c r="S61" s="44"/>
      <c r="U61" s="44"/>
      <c r="V61" s="44"/>
      <c r="W61" s="4"/>
      <c r="Y61" s="25"/>
      <c r="Z61" s="43"/>
      <c r="AA61" s="43"/>
      <c r="AB61" s="2"/>
      <c r="AC61" s="43"/>
      <c r="AD61" s="43"/>
      <c r="AE61" s="25"/>
      <c r="AF61" s="44"/>
      <c r="AG61" s="44"/>
      <c r="AJ61" s="45"/>
      <c r="AK61" s="25"/>
      <c r="AM61" s="44"/>
      <c r="AO61" s="44"/>
      <c r="AP61" s="44"/>
      <c r="AQ61" s="4"/>
      <c r="AS61" s="25"/>
      <c r="AT61" s="43"/>
      <c r="AU61" s="43"/>
      <c r="AV61" s="2"/>
      <c r="AW61" s="43"/>
      <c r="AX61" s="43"/>
      <c r="AY61" s="25"/>
      <c r="AZ61" s="44"/>
      <c r="BA61" s="44"/>
      <c r="BD61" s="45"/>
      <c r="BE61" s="25"/>
      <c r="BF61" s="44"/>
      <c r="BG61" s="44"/>
      <c r="BI61" s="44"/>
      <c r="BJ61" s="44"/>
      <c r="BK61" s="4"/>
      <c r="BM61" s="25"/>
      <c r="BN61" s="43"/>
      <c r="BO61" s="43"/>
      <c r="BP61" s="2"/>
      <c r="BQ61" s="43"/>
      <c r="BR61" s="43"/>
      <c r="BS61" s="25"/>
      <c r="BT61" s="44"/>
      <c r="BU61" s="44"/>
      <c r="BX61" s="45"/>
      <c r="BY61" s="25"/>
      <c r="BZ61" s="44"/>
      <c r="CA61" s="44"/>
      <c r="CC61" s="44"/>
      <c r="CD61" s="44"/>
      <c r="CM61" s="25"/>
      <c r="CN61" s="44"/>
      <c r="CO61" s="44"/>
      <c r="CR61" s="45"/>
      <c r="CS61" s="25"/>
      <c r="CT61" s="44"/>
      <c r="CU61" s="44"/>
      <c r="CW61" s="44"/>
      <c r="CX61" s="44"/>
      <c r="CY61" s="4"/>
      <c r="DA61" s="25"/>
      <c r="DB61" s="43"/>
      <c r="DC61" s="43"/>
      <c r="DD61" s="2"/>
      <c r="DE61" s="43"/>
      <c r="DF61" s="43"/>
      <c r="DG61" s="25"/>
      <c r="DH61" s="44"/>
      <c r="DI61" s="44"/>
      <c r="DL61" s="45"/>
      <c r="DM61" s="25"/>
      <c r="DN61" s="44"/>
      <c r="DO61" s="44"/>
      <c r="DQ61" s="44"/>
      <c r="DR61" s="44"/>
      <c r="DS61" s="4"/>
      <c r="DU61" s="25"/>
      <c r="DV61" s="43"/>
      <c r="DW61" s="43"/>
      <c r="DX61" s="2"/>
      <c r="DY61" s="43"/>
      <c r="DZ61" s="43"/>
      <c r="EA61" s="25"/>
      <c r="EC61" s="46"/>
      <c r="EF61" s="45"/>
      <c r="EG61" s="25"/>
      <c r="EH61" s="44"/>
      <c r="EI61" s="44"/>
      <c r="EK61" s="44"/>
      <c r="EL61" s="44"/>
      <c r="EM61" s="4"/>
      <c r="EO61" s="25"/>
      <c r="EP61" s="43"/>
      <c r="EQ61" s="43"/>
      <c r="ER61" s="2"/>
      <c r="ES61" s="43"/>
      <c r="ET61" s="43"/>
      <c r="EU61" s="25"/>
      <c r="EV61" s="44"/>
      <c r="EW61" s="44"/>
      <c r="EZ61" s="45"/>
      <c r="FA61" s="25"/>
      <c r="FB61" s="44"/>
      <c r="FC61" s="44"/>
      <c r="FE61" s="44"/>
      <c r="FF61" s="44"/>
      <c r="FG61" s="4"/>
      <c r="FI61" s="25"/>
      <c r="FJ61" s="43"/>
      <c r="FK61" s="43"/>
      <c r="FL61" s="2"/>
      <c r="FM61" s="43"/>
      <c r="FN61" s="43"/>
      <c r="FO61" s="25"/>
      <c r="FP61" s="44"/>
      <c r="FQ61" s="44"/>
      <c r="FT61" s="45"/>
      <c r="FU61" s="25"/>
      <c r="FV61" s="44"/>
      <c r="FW61" s="44"/>
      <c r="FY61" s="44"/>
      <c r="FZ61" s="44"/>
      <c r="GA61" s="15"/>
      <c r="GB61" s="49"/>
      <c r="GC61" s="49"/>
      <c r="GD61" s="55"/>
      <c r="GE61" s="55"/>
      <c r="GF61" s="49"/>
      <c r="GG61" s="50"/>
      <c r="GH61" s="2"/>
      <c r="GI61" s="52"/>
      <c r="GJ61" s="2"/>
      <c r="GK61" s="2"/>
      <c r="GL61" s="2"/>
      <c r="GM61" s="2"/>
      <c r="GN61" s="53"/>
      <c r="GO61" s="2"/>
      <c r="GP61" s="2"/>
      <c r="GQ61" s="2"/>
      <c r="GR61" s="2"/>
      <c r="GS61" s="2"/>
      <c r="GT61" s="2"/>
      <c r="GU61" s="15"/>
      <c r="GV61" s="49"/>
      <c r="GW61" s="49"/>
      <c r="GX61" s="55"/>
      <c r="GY61" s="55"/>
      <c r="GZ61" s="49"/>
      <c r="HA61" s="50"/>
      <c r="HB61" s="2"/>
      <c r="HC61" s="52"/>
      <c r="HD61" s="2"/>
      <c r="HE61" s="2"/>
      <c r="HF61" s="2"/>
      <c r="HG61" s="2"/>
      <c r="HH61" s="53"/>
      <c r="HI61" s="2"/>
      <c r="HJ61" s="2"/>
      <c r="HK61" s="2"/>
      <c r="HL61" s="2"/>
      <c r="HM61" s="2"/>
      <c r="HN61" s="2"/>
      <c r="HO61" s="15"/>
      <c r="HP61" s="49"/>
      <c r="HQ61" s="49"/>
      <c r="HR61" s="55"/>
      <c r="HS61" s="55"/>
      <c r="HT61" s="49"/>
      <c r="HU61" s="50"/>
      <c r="HV61" s="2"/>
      <c r="HW61" s="52"/>
      <c r="HX61" s="2"/>
      <c r="HY61" s="2"/>
      <c r="HZ61" s="2"/>
      <c r="IA61" s="2"/>
      <c r="IB61" s="53"/>
      <c r="IC61" s="2"/>
      <c r="ID61" s="2"/>
      <c r="IE61" s="2"/>
      <c r="IF61" s="2"/>
      <c r="IG61" s="2"/>
      <c r="IH61" s="2"/>
      <c r="II61" s="15"/>
      <c r="IJ61" s="49"/>
      <c r="IK61" s="49"/>
      <c r="IL61" s="55"/>
      <c r="IM61" s="55"/>
      <c r="IN61" s="49"/>
      <c r="IO61" s="50"/>
      <c r="IP61" s="2"/>
      <c r="IQ61" s="52"/>
      <c r="IR61" s="2"/>
      <c r="IS61" s="2"/>
      <c r="IT61" s="2"/>
      <c r="IU61" s="2"/>
      <c r="IV61" s="53"/>
      <c r="IW61" s="2"/>
      <c r="IX61" s="2"/>
      <c r="IY61" s="2"/>
      <c r="IZ61" s="2"/>
      <c r="JA61" s="2"/>
      <c r="JB61" s="2"/>
    </row>
    <row r="62" spans="1:262" s="3" customFormat="1" ht="13.5" customHeight="1">
      <c r="A62" s="42"/>
      <c r="B62" s="2"/>
      <c r="C62" s="4"/>
      <c r="E62" s="25"/>
      <c r="F62" s="43"/>
      <c r="G62" s="44"/>
      <c r="H62" s="2"/>
      <c r="I62" s="43"/>
      <c r="J62" s="44"/>
      <c r="K62" s="25"/>
      <c r="L62" s="44"/>
      <c r="M62" s="44"/>
      <c r="P62" s="45"/>
      <c r="Q62" s="25"/>
      <c r="R62" s="44"/>
      <c r="S62" s="44"/>
      <c r="U62" s="44"/>
      <c r="V62" s="44"/>
      <c r="W62" s="4"/>
      <c r="Y62" s="25"/>
      <c r="Z62" s="43"/>
      <c r="AA62" s="43"/>
      <c r="AB62" s="2"/>
      <c r="AC62" s="43"/>
      <c r="AD62" s="43"/>
      <c r="AE62" s="25"/>
      <c r="AF62" s="44"/>
      <c r="AG62" s="44"/>
      <c r="AJ62" s="45"/>
      <c r="AK62" s="25"/>
      <c r="AM62" s="44"/>
      <c r="AO62" s="44"/>
      <c r="AP62" s="44"/>
      <c r="AQ62" s="4"/>
      <c r="AS62" s="25"/>
      <c r="AT62" s="43"/>
      <c r="AU62" s="43"/>
      <c r="AV62" s="2"/>
      <c r="AW62" s="43"/>
      <c r="AX62" s="43"/>
      <c r="AY62" s="25"/>
      <c r="AZ62" s="44"/>
      <c r="BA62" s="44"/>
      <c r="BD62" s="45"/>
      <c r="BE62" s="25"/>
      <c r="BF62" s="44"/>
      <c r="BG62" s="44"/>
      <c r="BI62" s="44"/>
      <c r="BJ62" s="44"/>
      <c r="BK62" s="4"/>
      <c r="BM62" s="25"/>
      <c r="BN62" s="43"/>
      <c r="BO62" s="43"/>
      <c r="BP62" s="2"/>
      <c r="BQ62" s="43"/>
      <c r="BR62" s="43"/>
      <c r="BS62" s="25"/>
      <c r="BT62" s="44"/>
      <c r="BU62" s="44"/>
      <c r="BX62" s="45"/>
      <c r="BY62" s="25"/>
      <c r="BZ62" s="44"/>
      <c r="CA62" s="44"/>
      <c r="CC62" s="44"/>
      <c r="CD62" s="44"/>
      <c r="CE62" s="25"/>
      <c r="CG62" s="25"/>
      <c r="CH62" s="43"/>
      <c r="CI62" s="43"/>
      <c r="CJ62" s="2"/>
      <c r="CK62" s="43"/>
      <c r="CL62" s="43"/>
      <c r="CM62" s="25"/>
      <c r="CN62" s="44"/>
      <c r="CO62" s="44"/>
      <c r="CR62" s="45"/>
      <c r="CS62" s="25"/>
      <c r="CT62" s="44"/>
      <c r="CU62" s="44"/>
      <c r="CW62" s="44"/>
      <c r="CX62" s="44"/>
      <c r="CY62" s="4"/>
      <c r="DA62" s="25"/>
      <c r="DB62" s="43"/>
      <c r="DC62" s="43"/>
      <c r="DD62" s="2"/>
      <c r="DE62" s="43"/>
      <c r="DF62" s="43"/>
      <c r="DG62" s="25"/>
      <c r="DH62" s="44"/>
      <c r="DI62" s="44"/>
      <c r="DL62" s="45"/>
      <c r="DM62" s="25"/>
      <c r="DN62" s="44"/>
      <c r="DO62" s="44"/>
      <c r="DQ62" s="44"/>
      <c r="DR62" s="44"/>
      <c r="DS62" s="4"/>
      <c r="DU62" s="25"/>
      <c r="DV62" s="43"/>
      <c r="DW62" s="43"/>
      <c r="DX62" s="2"/>
      <c r="DY62" s="43"/>
      <c r="DZ62" s="43"/>
      <c r="EA62" s="25"/>
      <c r="EC62" s="46"/>
      <c r="EF62" s="45"/>
      <c r="EG62" s="25"/>
      <c r="EH62" s="44"/>
      <c r="EI62" s="44"/>
      <c r="EK62" s="44"/>
      <c r="EL62" s="44"/>
      <c r="EM62" s="4"/>
      <c r="EO62" s="25"/>
      <c r="EP62" s="43"/>
      <c r="EQ62" s="43"/>
      <c r="ER62" s="2"/>
      <c r="ES62" s="43"/>
      <c r="ET62" s="43"/>
      <c r="EU62" s="25"/>
      <c r="EV62" s="44"/>
      <c r="EW62" s="44"/>
      <c r="EZ62" s="45"/>
      <c r="FA62" s="25"/>
      <c r="FB62" s="44"/>
      <c r="FC62" s="44"/>
      <c r="FE62" s="44"/>
      <c r="FF62" s="44"/>
      <c r="FG62" s="4"/>
      <c r="FI62" s="25"/>
      <c r="FJ62" s="43"/>
      <c r="FK62" s="43"/>
      <c r="FL62" s="2"/>
      <c r="FM62" s="43"/>
      <c r="FN62" s="43"/>
      <c r="FO62" s="25"/>
      <c r="FP62" s="44"/>
      <c r="FQ62" s="44"/>
      <c r="FT62" s="45"/>
      <c r="FU62" s="25"/>
      <c r="FV62" s="44"/>
      <c r="FW62" s="44"/>
      <c r="FY62" s="44"/>
      <c r="FZ62" s="44"/>
      <c r="GA62" s="4"/>
      <c r="GG62" s="44"/>
      <c r="GI62" s="47"/>
      <c r="GN62" s="45"/>
      <c r="GU62" s="4"/>
      <c r="HA62" s="44"/>
      <c r="HC62" s="47"/>
      <c r="HH62" s="45"/>
      <c r="HO62" s="4"/>
      <c r="HU62" s="44"/>
      <c r="HW62" s="47"/>
      <c r="IB62" s="45"/>
      <c r="II62" s="4"/>
      <c r="IO62" s="44"/>
      <c r="IQ62" s="47"/>
      <c r="IV62" s="45"/>
    </row>
    <row r="63" spans="1:262" s="3" customFormat="1" ht="13.5" customHeight="1">
      <c r="A63" s="42"/>
      <c r="B63" s="2"/>
      <c r="C63" s="4"/>
      <c r="E63" s="25"/>
      <c r="F63" s="43"/>
      <c r="G63" s="44"/>
      <c r="H63" s="2"/>
      <c r="I63" s="43"/>
      <c r="J63" s="44"/>
      <c r="K63" s="25"/>
      <c r="L63" s="44"/>
      <c r="M63" s="44"/>
      <c r="P63" s="45"/>
      <c r="Q63" s="25"/>
      <c r="R63" s="44"/>
      <c r="S63" s="44"/>
      <c r="U63" s="44"/>
      <c r="V63" s="44"/>
      <c r="W63" s="4"/>
      <c r="Y63" s="25"/>
      <c r="Z63" s="43"/>
      <c r="AA63" s="43"/>
      <c r="AB63" s="2"/>
      <c r="AC63" s="43"/>
      <c r="AD63" s="43"/>
      <c r="AE63" s="25"/>
      <c r="AF63" s="44"/>
      <c r="AG63" s="44"/>
      <c r="AJ63" s="45"/>
      <c r="AK63" s="25"/>
      <c r="AM63" s="44"/>
      <c r="AO63" s="44"/>
      <c r="AP63" s="44"/>
      <c r="AQ63" s="4"/>
      <c r="AS63" s="25"/>
      <c r="AT63" s="43"/>
      <c r="AU63" s="43"/>
      <c r="AV63" s="2"/>
      <c r="AW63" s="43"/>
      <c r="AX63" s="43"/>
      <c r="AY63" s="25"/>
      <c r="AZ63" s="44"/>
      <c r="BA63" s="44"/>
      <c r="BD63" s="45"/>
      <c r="BE63" s="25"/>
      <c r="BF63" s="44"/>
      <c r="BG63" s="44"/>
      <c r="BI63" s="44"/>
      <c r="BJ63" s="44"/>
      <c r="BK63" s="4"/>
      <c r="BM63" s="25"/>
      <c r="BN63" s="43"/>
      <c r="BO63" s="43"/>
      <c r="BP63" s="2"/>
      <c r="BQ63" s="43"/>
      <c r="BR63" s="43"/>
      <c r="BS63" s="25"/>
      <c r="BT63" s="44"/>
      <c r="BU63" s="44"/>
      <c r="BX63" s="45"/>
      <c r="BY63" s="25"/>
      <c r="BZ63" s="44"/>
      <c r="CA63" s="44"/>
      <c r="CC63" s="44"/>
      <c r="CD63" s="44"/>
      <c r="CE63" s="25"/>
      <c r="CG63" s="25"/>
      <c r="CH63" s="43"/>
      <c r="CI63" s="43"/>
      <c r="CJ63" s="2"/>
      <c r="CK63" s="43"/>
      <c r="CL63" s="43"/>
      <c r="CM63" s="25"/>
      <c r="CN63" s="44"/>
      <c r="CO63" s="44"/>
      <c r="CR63" s="45"/>
      <c r="CS63" s="25"/>
      <c r="CT63" s="44"/>
      <c r="CU63" s="44"/>
      <c r="CW63" s="44"/>
      <c r="CX63" s="44"/>
      <c r="CY63" s="4"/>
      <c r="DA63" s="25"/>
      <c r="DB63" s="43"/>
      <c r="DC63" s="43"/>
      <c r="DD63" s="2"/>
      <c r="DE63" s="43"/>
      <c r="DF63" s="43"/>
      <c r="DG63" s="25"/>
      <c r="DH63" s="44"/>
      <c r="DI63" s="44"/>
      <c r="DL63" s="45"/>
      <c r="DM63" s="25"/>
      <c r="DN63" s="44"/>
      <c r="DO63" s="44"/>
      <c r="DQ63" s="44"/>
      <c r="DR63" s="44"/>
      <c r="DS63" s="4"/>
      <c r="DU63" s="25"/>
      <c r="DV63" s="43"/>
      <c r="DW63" s="43"/>
      <c r="DX63" s="2"/>
      <c r="DY63" s="43"/>
      <c r="DZ63" s="43"/>
      <c r="EA63" s="25"/>
      <c r="EC63" s="46"/>
      <c r="EF63" s="45"/>
      <c r="EG63" s="25"/>
      <c r="EH63" s="44"/>
      <c r="EI63" s="44"/>
      <c r="EK63" s="44"/>
      <c r="EL63" s="44"/>
      <c r="EM63" s="4"/>
      <c r="EO63" s="25"/>
      <c r="EP63" s="43"/>
      <c r="EQ63" s="43"/>
      <c r="ER63" s="2"/>
      <c r="ES63" s="43"/>
      <c r="ET63" s="43"/>
      <c r="EU63" s="25"/>
      <c r="EV63" s="44"/>
      <c r="EW63" s="44"/>
      <c r="EZ63" s="45"/>
      <c r="FA63" s="25"/>
      <c r="FB63" s="44"/>
      <c r="FC63" s="44"/>
      <c r="FE63" s="44"/>
      <c r="FF63" s="44"/>
      <c r="FG63" s="4"/>
      <c r="FI63" s="25"/>
      <c r="FJ63" s="43"/>
      <c r="FK63" s="43"/>
      <c r="FL63" s="2"/>
      <c r="FM63" s="43"/>
      <c r="FN63" s="43"/>
      <c r="FO63" s="25"/>
      <c r="FP63" s="44"/>
      <c r="FQ63" s="44"/>
      <c r="FT63" s="45"/>
      <c r="FU63" s="25"/>
      <c r="FV63" s="44"/>
      <c r="FW63" s="44"/>
      <c r="FY63" s="44"/>
      <c r="FZ63" s="44"/>
      <c r="GA63" s="4"/>
      <c r="GG63" s="44"/>
      <c r="GI63" s="47"/>
      <c r="GN63" s="45"/>
      <c r="GU63" s="4"/>
      <c r="HA63" s="44"/>
      <c r="HC63" s="47"/>
      <c r="HH63" s="45"/>
      <c r="HO63" s="4"/>
      <c r="HU63" s="44"/>
      <c r="HW63" s="47"/>
      <c r="IB63" s="45"/>
      <c r="II63" s="4"/>
      <c r="IO63" s="44"/>
      <c r="IQ63" s="47"/>
      <c r="IV63" s="45"/>
    </row>
    <row r="64" spans="1:262" s="3" customFormat="1" ht="13.5" customHeight="1">
      <c r="A64" s="42"/>
      <c r="B64" s="2"/>
      <c r="C64" s="4"/>
      <c r="E64" s="25"/>
      <c r="F64" s="43"/>
      <c r="G64" s="44"/>
      <c r="H64" s="2"/>
      <c r="I64" s="43"/>
      <c r="J64" s="44"/>
      <c r="K64" s="25"/>
      <c r="L64" s="44"/>
      <c r="M64" s="44"/>
      <c r="P64" s="45"/>
      <c r="Q64" s="25"/>
      <c r="R64" s="44"/>
      <c r="S64" s="44"/>
      <c r="U64" s="44"/>
      <c r="V64" s="44"/>
      <c r="W64" s="4"/>
      <c r="Y64" s="25"/>
      <c r="Z64" s="43"/>
      <c r="AA64" s="43"/>
      <c r="AB64" s="2"/>
      <c r="AC64" s="43"/>
      <c r="AD64" s="43"/>
      <c r="AE64" s="25"/>
      <c r="AF64" s="44"/>
      <c r="AG64" s="44"/>
      <c r="AJ64" s="45"/>
      <c r="AK64" s="25"/>
      <c r="AM64" s="44"/>
      <c r="AO64" s="44"/>
      <c r="AP64" s="44"/>
      <c r="AQ64" s="4"/>
      <c r="AS64" s="25"/>
      <c r="AT64" s="43"/>
      <c r="AU64" s="43"/>
      <c r="AV64" s="2"/>
      <c r="AW64" s="43"/>
      <c r="AX64" s="43"/>
      <c r="AY64" s="25"/>
      <c r="AZ64" s="44"/>
      <c r="BA64" s="44"/>
      <c r="BD64" s="45"/>
      <c r="BE64" s="25"/>
      <c r="BF64" s="44"/>
      <c r="BG64" s="44"/>
      <c r="BI64" s="44"/>
      <c r="BJ64" s="44"/>
      <c r="BK64" s="4"/>
      <c r="BM64" s="25"/>
      <c r="BN64" s="43"/>
      <c r="BO64" s="43"/>
      <c r="BP64" s="2"/>
      <c r="BQ64" s="43"/>
      <c r="BR64" s="43"/>
      <c r="BS64" s="25"/>
      <c r="BT64" s="44"/>
      <c r="BU64" s="44"/>
      <c r="BX64" s="45"/>
      <c r="BY64" s="25"/>
      <c r="BZ64" s="44"/>
      <c r="CA64" s="44"/>
      <c r="CC64" s="44"/>
      <c r="CD64" s="44"/>
      <c r="CE64" s="25"/>
      <c r="CG64" s="25"/>
      <c r="CH64" s="43"/>
      <c r="CI64" s="43"/>
      <c r="CJ64" s="2"/>
      <c r="CK64" s="43"/>
      <c r="CL64" s="43"/>
      <c r="CM64" s="25"/>
      <c r="CN64" s="44"/>
      <c r="CO64" s="44"/>
      <c r="CR64" s="45"/>
      <c r="CS64" s="25"/>
      <c r="CT64" s="44"/>
      <c r="CU64" s="44"/>
      <c r="CW64" s="44"/>
      <c r="CX64" s="44"/>
      <c r="CY64" s="4"/>
      <c r="DA64" s="25"/>
      <c r="DB64" s="43"/>
      <c r="DC64" s="43"/>
      <c r="DD64" s="2"/>
      <c r="DE64" s="43"/>
      <c r="DF64" s="43"/>
      <c r="DG64" s="25"/>
      <c r="DH64" s="44"/>
      <c r="DI64" s="44"/>
      <c r="DL64" s="45"/>
      <c r="DM64" s="25"/>
      <c r="DN64" s="44"/>
      <c r="DO64" s="44"/>
      <c r="DQ64" s="44"/>
      <c r="DR64" s="44"/>
      <c r="DS64" s="4"/>
      <c r="DU64" s="25"/>
      <c r="DV64" s="43"/>
      <c r="DW64" s="43"/>
      <c r="DX64" s="2"/>
      <c r="DY64" s="43"/>
      <c r="DZ64" s="43"/>
      <c r="EA64" s="25"/>
      <c r="EC64" s="46"/>
      <c r="EF64" s="45"/>
      <c r="EG64" s="25"/>
      <c r="EH64" s="44"/>
      <c r="EI64" s="44"/>
      <c r="EK64" s="44"/>
      <c r="EL64" s="44"/>
      <c r="EM64" s="4"/>
      <c r="EO64" s="25"/>
      <c r="EP64" s="43"/>
      <c r="EQ64" s="43"/>
      <c r="ER64" s="2"/>
      <c r="ES64" s="43"/>
      <c r="ET64" s="43"/>
      <c r="EU64" s="25"/>
      <c r="EV64" s="44"/>
      <c r="EW64" s="44"/>
      <c r="EZ64" s="45"/>
      <c r="FA64" s="25"/>
      <c r="FB64" s="44"/>
      <c r="FC64" s="44"/>
      <c r="FE64" s="44"/>
      <c r="FF64" s="44"/>
      <c r="FG64" s="4"/>
      <c r="FI64" s="25"/>
      <c r="FJ64" s="43"/>
      <c r="FK64" s="43"/>
      <c r="FL64" s="2"/>
      <c r="FM64" s="43"/>
      <c r="FN64" s="43"/>
      <c r="FO64" s="25"/>
      <c r="FP64" s="44"/>
      <c r="FQ64" s="44"/>
      <c r="FT64" s="45"/>
      <c r="FU64" s="25"/>
      <c r="FV64" s="44"/>
      <c r="FW64" s="44"/>
      <c r="FY64" s="44"/>
      <c r="FZ64" s="44"/>
      <c r="GA64" s="4"/>
      <c r="GG64" s="44"/>
      <c r="GI64" s="47"/>
      <c r="GN64" s="45"/>
      <c r="GU64" s="4"/>
      <c r="HA64" s="44"/>
      <c r="HC64" s="47"/>
      <c r="HH64" s="45"/>
      <c r="HO64" s="4"/>
      <c r="HU64" s="44"/>
      <c r="HW64" s="47"/>
      <c r="IB64" s="45"/>
      <c r="II64" s="4"/>
      <c r="IO64" s="44"/>
      <c r="IQ64" s="47"/>
      <c r="IV64" s="45"/>
    </row>
    <row r="65" spans="1:256" s="3" customFormat="1" ht="13.5" customHeight="1">
      <c r="A65" s="42"/>
      <c r="B65" s="2"/>
      <c r="C65" s="4"/>
      <c r="E65" s="25"/>
      <c r="F65" s="43"/>
      <c r="G65" s="44"/>
      <c r="H65" s="2"/>
      <c r="I65" s="43"/>
      <c r="J65" s="44"/>
      <c r="K65" s="25"/>
      <c r="L65" s="44"/>
      <c r="M65" s="44"/>
      <c r="P65" s="45"/>
      <c r="Q65" s="25"/>
      <c r="R65" s="44"/>
      <c r="S65" s="44"/>
      <c r="U65" s="44"/>
      <c r="V65" s="44"/>
      <c r="W65" s="4"/>
      <c r="Y65" s="25"/>
      <c r="Z65" s="43"/>
      <c r="AA65" s="43"/>
      <c r="AB65" s="2"/>
      <c r="AC65" s="43"/>
      <c r="AD65" s="43"/>
      <c r="AE65" s="25"/>
      <c r="AF65" s="44"/>
      <c r="AG65" s="44"/>
      <c r="AJ65" s="45"/>
      <c r="AK65" s="25"/>
      <c r="AM65" s="44"/>
      <c r="AO65" s="44"/>
      <c r="AP65" s="44"/>
      <c r="AQ65" s="4"/>
      <c r="AS65" s="25"/>
      <c r="AT65" s="43"/>
      <c r="AU65" s="43"/>
      <c r="AV65" s="2"/>
      <c r="AW65" s="43"/>
      <c r="AX65" s="43"/>
      <c r="AY65" s="25"/>
      <c r="AZ65" s="44"/>
      <c r="BA65" s="44"/>
      <c r="BD65" s="45"/>
      <c r="BE65" s="25"/>
      <c r="BF65" s="44"/>
      <c r="BG65" s="44"/>
      <c r="BI65" s="44"/>
      <c r="BJ65" s="44"/>
      <c r="BK65" s="4"/>
      <c r="BM65" s="25"/>
      <c r="BN65" s="43"/>
      <c r="BO65" s="43"/>
      <c r="BP65" s="2"/>
      <c r="BQ65" s="43"/>
      <c r="BR65" s="43"/>
      <c r="BS65" s="25"/>
      <c r="BT65" s="44"/>
      <c r="BU65" s="44"/>
      <c r="BX65" s="45"/>
      <c r="BY65" s="25"/>
      <c r="BZ65" s="44"/>
      <c r="CA65" s="44"/>
      <c r="CC65" s="44"/>
      <c r="CD65" s="44"/>
      <c r="CE65" s="25"/>
      <c r="CG65" s="25"/>
      <c r="CH65" s="43"/>
      <c r="CI65" s="43"/>
      <c r="CJ65" s="2"/>
      <c r="CK65" s="43"/>
      <c r="CL65" s="43"/>
      <c r="CM65" s="25"/>
      <c r="CN65" s="44"/>
      <c r="CO65" s="44"/>
      <c r="CR65" s="45"/>
      <c r="CS65" s="25"/>
      <c r="CT65" s="44"/>
      <c r="CU65" s="44"/>
      <c r="CW65" s="44"/>
      <c r="CX65" s="44"/>
      <c r="CY65" s="4"/>
      <c r="DA65" s="25"/>
      <c r="DB65" s="43"/>
      <c r="DC65" s="43"/>
      <c r="DD65" s="2"/>
      <c r="DE65" s="43"/>
      <c r="DF65" s="43"/>
      <c r="DG65" s="25"/>
      <c r="DH65" s="44"/>
      <c r="DI65" s="44"/>
      <c r="DL65" s="45"/>
      <c r="DM65" s="25"/>
      <c r="DN65" s="44"/>
      <c r="DO65" s="44"/>
      <c r="DQ65" s="44"/>
      <c r="DR65" s="44"/>
      <c r="DS65" s="4"/>
      <c r="DU65" s="25"/>
      <c r="DV65" s="43"/>
      <c r="DW65" s="43"/>
      <c r="DX65" s="2"/>
      <c r="DY65" s="43"/>
      <c r="DZ65" s="43"/>
      <c r="EA65" s="25"/>
      <c r="EC65" s="46"/>
      <c r="EF65" s="45"/>
      <c r="EG65" s="25"/>
      <c r="EH65" s="44"/>
      <c r="EI65" s="44"/>
      <c r="EK65" s="44"/>
      <c r="EL65" s="44"/>
      <c r="EM65" s="4"/>
      <c r="EO65" s="25"/>
      <c r="EP65" s="43"/>
      <c r="EQ65" s="43"/>
      <c r="ER65" s="2"/>
      <c r="ES65" s="43"/>
      <c r="ET65" s="43"/>
      <c r="EU65" s="25"/>
      <c r="EV65" s="44"/>
      <c r="EW65" s="44"/>
      <c r="EZ65" s="45"/>
      <c r="FA65" s="25"/>
      <c r="FB65" s="44"/>
      <c r="FC65" s="44"/>
      <c r="FE65" s="44"/>
      <c r="FF65" s="44"/>
      <c r="FG65" s="4"/>
      <c r="FI65" s="25"/>
      <c r="FJ65" s="43"/>
      <c r="FK65" s="43"/>
      <c r="FL65" s="2"/>
      <c r="FM65" s="43"/>
      <c r="FN65" s="43"/>
      <c r="FO65" s="25"/>
      <c r="FP65" s="44"/>
      <c r="FQ65" s="44"/>
      <c r="FT65" s="45"/>
      <c r="FU65" s="25"/>
      <c r="FV65" s="44"/>
      <c r="FW65" s="44"/>
      <c r="FY65" s="44"/>
      <c r="FZ65" s="44"/>
      <c r="GA65" s="4"/>
      <c r="GG65" s="44"/>
      <c r="GI65" s="47"/>
      <c r="GN65" s="45"/>
      <c r="GU65" s="4"/>
      <c r="HA65" s="44"/>
      <c r="HC65" s="47"/>
      <c r="HH65" s="45"/>
      <c r="HO65" s="4"/>
      <c r="HU65" s="44"/>
      <c r="HW65" s="47"/>
      <c r="IB65" s="45"/>
      <c r="II65" s="4"/>
      <c r="IO65" s="44"/>
      <c r="IQ65" s="47"/>
      <c r="IV65" s="45"/>
    </row>
    <row r="66" spans="1:256" s="3" customFormat="1" ht="13.5" customHeight="1">
      <c r="A66" s="42"/>
      <c r="B66" s="2"/>
      <c r="C66" s="4"/>
      <c r="E66" s="25"/>
      <c r="F66" s="43"/>
      <c r="G66" s="44"/>
      <c r="H66" s="2"/>
      <c r="I66" s="43"/>
      <c r="J66" s="44"/>
      <c r="K66" s="25"/>
      <c r="L66" s="44"/>
      <c r="M66" s="44"/>
      <c r="P66" s="45"/>
      <c r="Q66" s="25"/>
      <c r="R66" s="44"/>
      <c r="S66" s="44"/>
      <c r="U66" s="44"/>
      <c r="V66" s="44"/>
      <c r="W66" s="4"/>
      <c r="Y66" s="25"/>
      <c r="Z66" s="43"/>
      <c r="AA66" s="43"/>
      <c r="AB66" s="2"/>
      <c r="AC66" s="43"/>
      <c r="AD66" s="43"/>
      <c r="AE66" s="25"/>
      <c r="AF66" s="44"/>
      <c r="AG66" s="44"/>
      <c r="AJ66" s="45"/>
      <c r="AK66" s="25"/>
      <c r="AM66" s="44"/>
      <c r="AO66" s="44"/>
      <c r="AP66" s="44"/>
      <c r="AQ66" s="4"/>
      <c r="AS66" s="25"/>
      <c r="AT66" s="43"/>
      <c r="AU66" s="43"/>
      <c r="AV66" s="2"/>
      <c r="AW66" s="43"/>
      <c r="AX66" s="43"/>
      <c r="AY66" s="25"/>
      <c r="AZ66" s="44"/>
      <c r="BA66" s="44"/>
      <c r="BD66" s="45"/>
      <c r="BE66" s="25"/>
      <c r="BF66" s="44"/>
      <c r="BG66" s="44"/>
      <c r="BI66" s="44"/>
      <c r="BJ66" s="44"/>
      <c r="BK66" s="4"/>
      <c r="BM66" s="25"/>
      <c r="BN66" s="43"/>
      <c r="BO66" s="43"/>
      <c r="BP66" s="2"/>
      <c r="BQ66" s="43"/>
      <c r="BR66" s="43"/>
      <c r="BS66" s="25"/>
      <c r="BT66" s="44"/>
      <c r="BU66" s="44"/>
      <c r="BX66" s="45"/>
      <c r="BY66" s="25"/>
      <c r="BZ66" s="44"/>
      <c r="CA66" s="44"/>
      <c r="CC66" s="44"/>
      <c r="CD66" s="44"/>
      <c r="CE66" s="25"/>
      <c r="CG66" s="25"/>
      <c r="CH66" s="43"/>
      <c r="CI66" s="43"/>
      <c r="CJ66" s="2"/>
      <c r="CK66" s="43"/>
      <c r="CL66" s="43"/>
      <c r="CM66" s="25"/>
      <c r="CN66" s="44"/>
      <c r="CO66" s="44"/>
      <c r="CR66" s="45"/>
      <c r="CS66" s="25"/>
      <c r="CT66" s="44"/>
      <c r="CU66" s="44"/>
      <c r="CW66" s="44"/>
      <c r="CX66" s="44"/>
      <c r="CY66" s="4"/>
      <c r="DA66" s="25"/>
      <c r="DB66" s="43"/>
      <c r="DC66" s="43"/>
      <c r="DD66" s="2"/>
      <c r="DE66" s="43"/>
      <c r="DF66" s="43"/>
      <c r="DG66" s="25"/>
      <c r="DH66" s="44"/>
      <c r="DI66" s="44"/>
      <c r="DL66" s="45"/>
      <c r="DM66" s="25"/>
      <c r="DN66" s="44"/>
      <c r="DO66" s="44"/>
      <c r="DQ66" s="44"/>
      <c r="DR66" s="44"/>
      <c r="DS66" s="4"/>
      <c r="DU66" s="25"/>
      <c r="DV66" s="43"/>
      <c r="DW66" s="43"/>
      <c r="DX66" s="2"/>
      <c r="DY66" s="43"/>
      <c r="DZ66" s="43"/>
      <c r="EA66" s="25"/>
      <c r="EC66" s="46"/>
      <c r="EF66" s="45"/>
      <c r="EG66" s="25"/>
      <c r="EH66" s="44"/>
      <c r="EI66" s="44"/>
      <c r="EK66" s="44"/>
      <c r="EL66" s="44"/>
      <c r="EM66" s="4"/>
      <c r="EO66" s="25"/>
      <c r="EP66" s="43"/>
      <c r="EQ66" s="43"/>
      <c r="ER66" s="2"/>
      <c r="ES66" s="43"/>
      <c r="ET66" s="43"/>
      <c r="EU66" s="25"/>
      <c r="EV66" s="44"/>
      <c r="EW66" s="44"/>
      <c r="EZ66" s="45"/>
      <c r="FA66" s="25"/>
      <c r="FB66" s="44"/>
      <c r="FC66" s="44"/>
      <c r="FE66" s="44"/>
      <c r="FF66" s="44"/>
      <c r="FG66" s="4"/>
      <c r="FI66" s="25"/>
      <c r="FJ66" s="43"/>
      <c r="FK66" s="43"/>
      <c r="FL66" s="2"/>
      <c r="FM66" s="43"/>
      <c r="FN66" s="43"/>
      <c r="FO66" s="25"/>
      <c r="FP66" s="44"/>
      <c r="FQ66" s="44"/>
      <c r="FT66" s="45"/>
      <c r="FU66" s="25"/>
      <c r="FV66" s="44"/>
      <c r="FW66" s="44"/>
      <c r="FY66" s="44"/>
      <c r="FZ66" s="44"/>
      <c r="GA66" s="4"/>
      <c r="GG66" s="44"/>
      <c r="GI66" s="47"/>
      <c r="GN66" s="45"/>
      <c r="GU66" s="4"/>
      <c r="HA66" s="44"/>
      <c r="HC66" s="47"/>
      <c r="HH66" s="45"/>
      <c r="HO66" s="4"/>
      <c r="HU66" s="44"/>
      <c r="HW66" s="47"/>
      <c r="IB66" s="45"/>
      <c r="II66" s="4"/>
      <c r="IO66" s="44"/>
      <c r="IQ66" s="47"/>
      <c r="IV66" s="45"/>
    </row>
    <row r="67" spans="1:256" s="3" customFormat="1" ht="13.5" customHeight="1">
      <c r="A67" s="42"/>
      <c r="B67" s="2"/>
      <c r="C67" s="4"/>
      <c r="E67" s="25"/>
      <c r="F67" s="43"/>
      <c r="G67" s="44"/>
      <c r="H67" s="2"/>
      <c r="I67" s="43"/>
      <c r="J67" s="44"/>
      <c r="K67" s="25"/>
      <c r="L67" s="44"/>
      <c r="M67" s="44"/>
      <c r="P67" s="45"/>
      <c r="Q67" s="25"/>
      <c r="R67" s="44"/>
      <c r="S67" s="44"/>
      <c r="U67" s="44"/>
      <c r="V67" s="44"/>
      <c r="W67" s="4"/>
      <c r="Y67" s="25"/>
      <c r="Z67" s="43"/>
      <c r="AA67" s="43"/>
      <c r="AB67" s="2"/>
      <c r="AC67" s="43"/>
      <c r="AD67" s="43"/>
      <c r="AE67" s="25"/>
      <c r="AF67" s="44"/>
      <c r="AG67" s="44"/>
      <c r="AJ67" s="45"/>
      <c r="AK67" s="25"/>
      <c r="AM67" s="44"/>
      <c r="AO67" s="44"/>
      <c r="AP67" s="44"/>
      <c r="AQ67" s="4"/>
      <c r="AS67" s="25"/>
      <c r="AT67" s="43"/>
      <c r="AU67" s="43"/>
      <c r="AV67" s="2"/>
      <c r="AW67" s="43"/>
      <c r="AX67" s="43"/>
      <c r="AY67" s="25"/>
      <c r="AZ67" s="44"/>
      <c r="BA67" s="44"/>
      <c r="BD67" s="45"/>
      <c r="BE67" s="25"/>
      <c r="BF67" s="44"/>
      <c r="BG67" s="44"/>
      <c r="BI67" s="44"/>
      <c r="BJ67" s="44"/>
      <c r="BK67" s="4"/>
      <c r="BM67" s="25"/>
      <c r="BN67" s="43"/>
      <c r="BO67" s="43"/>
      <c r="BP67" s="2"/>
      <c r="BQ67" s="43"/>
      <c r="BR67" s="43"/>
      <c r="BS67" s="25"/>
      <c r="BT67" s="44"/>
      <c r="BU67" s="44"/>
      <c r="BX67" s="45"/>
      <c r="BY67" s="25"/>
      <c r="BZ67" s="44"/>
      <c r="CA67" s="44"/>
      <c r="CC67" s="44"/>
      <c r="CD67" s="44"/>
      <c r="CE67" s="25"/>
      <c r="CG67" s="25"/>
      <c r="CH67" s="43"/>
      <c r="CI67" s="43"/>
      <c r="CJ67" s="2"/>
      <c r="CK67" s="43"/>
      <c r="CL67" s="43"/>
      <c r="CM67" s="25"/>
      <c r="CN67" s="44"/>
      <c r="CO67" s="44"/>
      <c r="CR67" s="45"/>
      <c r="CS67" s="25"/>
      <c r="CT67" s="44"/>
      <c r="CU67" s="44"/>
      <c r="CW67" s="44"/>
      <c r="CX67" s="44"/>
      <c r="CY67" s="4"/>
      <c r="DA67" s="25"/>
      <c r="DB67" s="43"/>
      <c r="DC67" s="43"/>
      <c r="DD67" s="2"/>
      <c r="DE67" s="43"/>
      <c r="DF67" s="43"/>
      <c r="DG67" s="25"/>
      <c r="DH67" s="44"/>
      <c r="DI67" s="44"/>
      <c r="DL67" s="45"/>
      <c r="DM67" s="25"/>
      <c r="DN67" s="44"/>
      <c r="DO67" s="44"/>
      <c r="DQ67" s="44"/>
      <c r="DR67" s="44"/>
      <c r="DS67" s="4"/>
      <c r="DU67" s="25"/>
      <c r="DV67" s="43"/>
      <c r="DW67" s="43"/>
      <c r="DX67" s="2"/>
      <c r="DY67" s="43"/>
      <c r="DZ67" s="43"/>
      <c r="EA67" s="25"/>
      <c r="EC67" s="46"/>
      <c r="EF67" s="45"/>
      <c r="EG67" s="25"/>
      <c r="EH67" s="44"/>
      <c r="EI67" s="44"/>
      <c r="EK67" s="44"/>
      <c r="EL67" s="44"/>
      <c r="EM67" s="4"/>
      <c r="EO67" s="25"/>
      <c r="EP67" s="43"/>
      <c r="EQ67" s="43"/>
      <c r="ER67" s="2"/>
      <c r="ES67" s="43"/>
      <c r="ET67" s="43"/>
      <c r="EU67" s="25"/>
      <c r="EV67" s="44"/>
      <c r="EW67" s="44"/>
      <c r="EZ67" s="45"/>
      <c r="FA67" s="25"/>
      <c r="FB67" s="44"/>
      <c r="FC67" s="44"/>
      <c r="FE67" s="44"/>
      <c r="FF67" s="44"/>
      <c r="FG67" s="4"/>
      <c r="FI67" s="25"/>
      <c r="FJ67" s="43"/>
      <c r="FK67" s="43"/>
      <c r="FL67" s="2"/>
      <c r="FM67" s="43"/>
      <c r="FN67" s="43"/>
      <c r="FO67" s="25"/>
      <c r="FP67" s="44"/>
      <c r="FQ67" s="44"/>
      <c r="FT67" s="45"/>
      <c r="FU67" s="25"/>
      <c r="FV67" s="44"/>
      <c r="FW67" s="44"/>
      <c r="FY67" s="44"/>
      <c r="FZ67" s="44"/>
      <c r="GA67" s="4"/>
      <c r="GG67" s="44"/>
      <c r="GI67" s="47"/>
      <c r="GN67" s="45"/>
      <c r="GU67" s="4"/>
      <c r="HA67" s="44"/>
      <c r="HC67" s="47"/>
      <c r="HH67" s="45"/>
      <c r="HO67" s="4"/>
      <c r="HU67" s="44"/>
      <c r="HW67" s="47"/>
      <c r="IB67" s="45"/>
      <c r="II67" s="4"/>
      <c r="IO67" s="44"/>
      <c r="IQ67" s="47"/>
      <c r="IV67" s="45"/>
    </row>
    <row r="68" spans="1:256" s="3" customFormat="1" ht="13.5" customHeight="1">
      <c r="A68" s="42"/>
      <c r="B68" s="2"/>
      <c r="C68" s="4"/>
      <c r="E68" s="25"/>
      <c r="F68" s="43"/>
      <c r="G68" s="44"/>
      <c r="H68" s="2"/>
      <c r="I68" s="43"/>
      <c r="J68" s="44"/>
      <c r="K68" s="25"/>
      <c r="L68" s="44"/>
      <c r="M68" s="44"/>
      <c r="P68" s="45"/>
      <c r="Q68" s="25"/>
      <c r="R68" s="44"/>
      <c r="S68" s="44"/>
      <c r="U68" s="44"/>
      <c r="V68" s="44"/>
      <c r="W68" s="4"/>
      <c r="Y68" s="25"/>
      <c r="Z68" s="43"/>
      <c r="AA68" s="43"/>
      <c r="AB68" s="2"/>
      <c r="AC68" s="43"/>
      <c r="AD68" s="43"/>
      <c r="AE68" s="25"/>
      <c r="AF68" s="44"/>
      <c r="AG68" s="44"/>
      <c r="AJ68" s="45"/>
      <c r="AK68" s="25"/>
      <c r="AM68" s="44"/>
      <c r="AO68" s="44"/>
      <c r="AP68" s="44"/>
      <c r="AQ68" s="4"/>
      <c r="AS68" s="25"/>
      <c r="AT68" s="43"/>
      <c r="AU68" s="43"/>
      <c r="AV68" s="2"/>
      <c r="AW68" s="43"/>
      <c r="AX68" s="43"/>
      <c r="AY68" s="25"/>
      <c r="AZ68" s="44"/>
      <c r="BA68" s="44"/>
      <c r="BD68" s="45"/>
      <c r="BE68" s="25"/>
      <c r="BF68" s="44"/>
      <c r="BG68" s="44"/>
      <c r="BI68" s="44"/>
      <c r="BJ68" s="44"/>
      <c r="BK68" s="4"/>
      <c r="BM68" s="25"/>
      <c r="BN68" s="43"/>
      <c r="BO68" s="43"/>
      <c r="BP68" s="2"/>
      <c r="BQ68" s="43"/>
      <c r="BR68" s="43"/>
      <c r="BS68" s="25"/>
      <c r="BT68" s="44"/>
      <c r="BU68" s="44"/>
      <c r="BX68" s="45"/>
      <c r="BY68" s="25"/>
      <c r="BZ68" s="44"/>
      <c r="CA68" s="44"/>
      <c r="CC68" s="44"/>
      <c r="CD68" s="44"/>
      <c r="CE68" s="25"/>
      <c r="CG68" s="25"/>
      <c r="CH68" s="43"/>
      <c r="CI68" s="43"/>
      <c r="CJ68" s="2"/>
      <c r="CK68" s="43"/>
      <c r="CL68" s="43"/>
      <c r="CM68" s="25"/>
      <c r="CN68" s="44"/>
      <c r="CO68" s="44"/>
      <c r="CR68" s="45"/>
      <c r="CS68" s="25"/>
      <c r="CT68" s="44"/>
      <c r="CU68" s="44"/>
      <c r="CW68" s="44"/>
      <c r="CX68" s="44"/>
      <c r="CY68" s="4"/>
      <c r="DA68" s="25"/>
      <c r="DB68" s="43"/>
      <c r="DC68" s="43"/>
      <c r="DD68" s="2"/>
      <c r="DE68" s="43"/>
      <c r="DF68" s="43"/>
      <c r="DG68" s="25"/>
      <c r="DH68" s="44"/>
      <c r="DI68" s="44"/>
      <c r="DL68" s="45"/>
      <c r="DM68" s="25"/>
      <c r="DN68" s="44"/>
      <c r="DO68" s="44"/>
      <c r="DQ68" s="44"/>
      <c r="DR68" s="44"/>
      <c r="DS68" s="4"/>
      <c r="DU68" s="25"/>
      <c r="DV68" s="43"/>
      <c r="DW68" s="43"/>
      <c r="DX68" s="2"/>
      <c r="DY68" s="43"/>
      <c r="DZ68" s="43"/>
      <c r="EA68" s="25"/>
      <c r="EC68" s="46"/>
      <c r="EF68" s="45"/>
      <c r="EG68" s="25"/>
      <c r="EH68" s="44"/>
      <c r="EI68" s="44"/>
      <c r="EK68" s="44"/>
      <c r="EL68" s="44"/>
      <c r="EM68" s="4"/>
      <c r="EO68" s="25"/>
      <c r="EP68" s="43"/>
      <c r="EQ68" s="43"/>
      <c r="ER68" s="2"/>
      <c r="ES68" s="43"/>
      <c r="ET68" s="43"/>
      <c r="EU68" s="25"/>
      <c r="EV68" s="44"/>
      <c r="EW68" s="44"/>
      <c r="EZ68" s="45"/>
      <c r="FA68" s="25"/>
      <c r="FB68" s="44"/>
      <c r="FC68" s="44"/>
      <c r="FE68" s="44"/>
      <c r="FF68" s="44"/>
      <c r="FG68" s="4"/>
      <c r="FI68" s="25"/>
      <c r="FJ68" s="43"/>
      <c r="FK68" s="43"/>
      <c r="FL68" s="2"/>
      <c r="FM68" s="43"/>
      <c r="FN68" s="43"/>
      <c r="FO68" s="25"/>
      <c r="FP68" s="44"/>
      <c r="FQ68" s="44"/>
      <c r="FT68" s="45"/>
      <c r="FU68" s="25"/>
      <c r="FV68" s="44"/>
      <c r="FW68" s="44"/>
      <c r="FY68" s="44"/>
      <c r="FZ68" s="44"/>
      <c r="GA68" s="4"/>
      <c r="GG68" s="44"/>
      <c r="GI68" s="47"/>
      <c r="GN68" s="45"/>
      <c r="GU68" s="4"/>
      <c r="HA68" s="44"/>
      <c r="HC68" s="47"/>
      <c r="HH68" s="45"/>
      <c r="HO68" s="4"/>
      <c r="HU68" s="44"/>
      <c r="HW68" s="47"/>
      <c r="IB68" s="45"/>
      <c r="II68" s="4"/>
      <c r="IO68" s="44"/>
      <c r="IQ68" s="47"/>
      <c r="IV68" s="45"/>
    </row>
    <row r="69" spans="1:256" s="3" customFormat="1" ht="13.5" customHeight="1">
      <c r="A69" s="42"/>
      <c r="B69" s="2"/>
      <c r="C69" s="4"/>
      <c r="E69" s="25"/>
      <c r="F69" s="43"/>
      <c r="G69" s="44"/>
      <c r="H69" s="2"/>
      <c r="I69" s="43"/>
      <c r="J69" s="44"/>
      <c r="K69" s="25"/>
      <c r="L69" s="44"/>
      <c r="M69" s="44"/>
      <c r="P69" s="45"/>
      <c r="Q69" s="25"/>
      <c r="R69" s="44"/>
      <c r="S69" s="44"/>
      <c r="U69" s="44"/>
      <c r="V69" s="44"/>
      <c r="W69" s="4"/>
      <c r="Y69" s="25"/>
      <c r="Z69" s="43"/>
      <c r="AA69" s="43"/>
      <c r="AB69" s="2"/>
      <c r="AC69" s="43"/>
      <c r="AD69" s="43"/>
      <c r="AE69" s="25"/>
      <c r="AF69" s="44"/>
      <c r="AG69" s="44"/>
      <c r="AJ69" s="45"/>
      <c r="AK69" s="25"/>
      <c r="AM69" s="44"/>
      <c r="AO69" s="44"/>
      <c r="AP69" s="44"/>
      <c r="AQ69" s="4"/>
      <c r="AS69" s="25"/>
      <c r="AT69" s="43"/>
      <c r="AU69" s="43"/>
      <c r="AV69" s="2"/>
      <c r="AW69" s="43"/>
      <c r="AX69" s="43"/>
      <c r="AY69" s="25"/>
      <c r="AZ69" s="44"/>
      <c r="BA69" s="44"/>
      <c r="BD69" s="45"/>
      <c r="BE69" s="25"/>
      <c r="BF69" s="44"/>
      <c r="BG69" s="44"/>
      <c r="BI69" s="44"/>
      <c r="BJ69" s="44"/>
      <c r="BK69" s="4"/>
      <c r="BM69" s="25"/>
      <c r="BN69" s="43"/>
      <c r="BO69" s="43"/>
      <c r="BP69" s="2"/>
      <c r="BQ69" s="43"/>
      <c r="BR69" s="43"/>
      <c r="BS69" s="25"/>
      <c r="BT69" s="44"/>
      <c r="BU69" s="44"/>
      <c r="BX69" s="45"/>
      <c r="BY69" s="25"/>
      <c r="BZ69" s="44"/>
      <c r="CA69" s="44"/>
      <c r="CC69" s="44"/>
      <c r="CD69" s="44"/>
      <c r="CE69" s="25"/>
      <c r="CG69" s="25"/>
      <c r="CH69" s="43"/>
      <c r="CI69" s="43"/>
      <c r="CJ69" s="2"/>
      <c r="CK69" s="43"/>
      <c r="CL69" s="43"/>
      <c r="CM69" s="25"/>
      <c r="CN69" s="44"/>
      <c r="CO69" s="44"/>
      <c r="CR69" s="45"/>
      <c r="CS69" s="25"/>
      <c r="CT69" s="44"/>
      <c r="CU69" s="44"/>
      <c r="CW69" s="44"/>
      <c r="CX69" s="44"/>
      <c r="CY69" s="4"/>
      <c r="DA69" s="25"/>
      <c r="DB69" s="43"/>
      <c r="DC69" s="43"/>
      <c r="DD69" s="2"/>
      <c r="DE69" s="43"/>
      <c r="DF69" s="43"/>
      <c r="DG69" s="25"/>
      <c r="DH69" s="44"/>
      <c r="DI69" s="44"/>
      <c r="DL69" s="45"/>
      <c r="DM69" s="25"/>
      <c r="DN69" s="44"/>
      <c r="DO69" s="44"/>
      <c r="DQ69" s="44"/>
      <c r="DR69" s="44"/>
      <c r="DS69" s="4"/>
      <c r="DU69" s="25"/>
      <c r="DV69" s="43"/>
      <c r="DW69" s="43"/>
      <c r="DX69" s="2"/>
      <c r="DY69" s="43"/>
      <c r="DZ69" s="43"/>
      <c r="EA69" s="25"/>
      <c r="EC69" s="46"/>
      <c r="EF69" s="45"/>
      <c r="EG69" s="25"/>
      <c r="EH69" s="44"/>
      <c r="EI69" s="44"/>
      <c r="EK69" s="44"/>
      <c r="EL69" s="44"/>
      <c r="EM69" s="4"/>
      <c r="EO69" s="25"/>
      <c r="EP69" s="43"/>
      <c r="EQ69" s="43"/>
      <c r="ER69" s="2"/>
      <c r="ES69" s="43"/>
      <c r="ET69" s="43"/>
      <c r="EU69" s="25"/>
      <c r="EV69" s="44"/>
      <c r="EW69" s="44"/>
      <c r="EZ69" s="45"/>
      <c r="FA69" s="25"/>
      <c r="FB69" s="44"/>
      <c r="FC69" s="44"/>
      <c r="FE69" s="44"/>
      <c r="FF69" s="44"/>
      <c r="FG69" s="4"/>
      <c r="FI69" s="25"/>
      <c r="FJ69" s="43"/>
      <c r="FK69" s="43"/>
      <c r="FL69" s="2"/>
      <c r="FM69" s="43"/>
      <c r="FN69" s="43"/>
      <c r="FO69" s="25"/>
      <c r="FP69" s="44"/>
      <c r="FQ69" s="44"/>
      <c r="FT69" s="45"/>
      <c r="FU69" s="25"/>
      <c r="FV69" s="44"/>
      <c r="FW69" s="44"/>
      <c r="FY69" s="44"/>
      <c r="FZ69" s="44"/>
      <c r="GA69" s="4"/>
      <c r="GG69" s="44"/>
      <c r="GI69" s="47"/>
      <c r="GN69" s="45"/>
      <c r="GU69" s="4"/>
      <c r="HA69" s="44"/>
      <c r="HC69" s="47"/>
      <c r="HH69" s="45"/>
      <c r="HO69" s="4"/>
      <c r="HU69" s="44"/>
      <c r="HW69" s="47"/>
      <c r="IB69" s="45"/>
      <c r="II69" s="4"/>
      <c r="IO69" s="44"/>
      <c r="IQ69" s="47"/>
      <c r="IV69" s="45"/>
    </row>
    <row r="70" spans="1:256" s="3" customFormat="1" ht="13.5" customHeight="1">
      <c r="A70" s="42"/>
      <c r="B70" s="2"/>
      <c r="C70" s="4"/>
      <c r="E70" s="25"/>
      <c r="F70" s="43"/>
      <c r="G70" s="44"/>
      <c r="H70" s="2"/>
      <c r="I70" s="43"/>
      <c r="J70" s="44"/>
      <c r="K70" s="25"/>
      <c r="L70" s="44"/>
      <c r="M70" s="44"/>
      <c r="P70" s="45"/>
      <c r="Q70" s="25"/>
      <c r="R70" s="44"/>
      <c r="S70" s="44"/>
      <c r="U70" s="44"/>
      <c r="V70" s="44"/>
      <c r="W70" s="4"/>
      <c r="Y70" s="25"/>
      <c r="Z70" s="43"/>
      <c r="AA70" s="43"/>
      <c r="AB70" s="2"/>
      <c r="AC70" s="43"/>
      <c r="AD70" s="43"/>
      <c r="AE70" s="25"/>
      <c r="AF70" s="44"/>
      <c r="AG70" s="44"/>
      <c r="AJ70" s="45"/>
      <c r="AK70" s="25"/>
      <c r="AM70" s="44"/>
      <c r="AO70" s="44"/>
      <c r="AP70" s="44"/>
      <c r="AQ70" s="4"/>
      <c r="AS70" s="25"/>
      <c r="AT70" s="43"/>
      <c r="AU70" s="43"/>
      <c r="AV70" s="2"/>
      <c r="AW70" s="43"/>
      <c r="AX70" s="43"/>
      <c r="AY70" s="25"/>
      <c r="AZ70" s="44"/>
      <c r="BA70" s="44"/>
      <c r="BD70" s="45"/>
      <c r="BE70" s="25"/>
      <c r="BF70" s="44"/>
      <c r="BG70" s="44"/>
      <c r="BI70" s="44"/>
      <c r="BJ70" s="44"/>
      <c r="BK70" s="4"/>
      <c r="BM70" s="25"/>
      <c r="BN70" s="43"/>
      <c r="BO70" s="43"/>
      <c r="BP70" s="2"/>
      <c r="BQ70" s="43"/>
      <c r="BR70" s="43"/>
      <c r="BS70" s="25"/>
      <c r="BT70" s="44"/>
      <c r="BU70" s="44"/>
      <c r="BX70" s="45"/>
      <c r="BY70" s="25"/>
      <c r="BZ70" s="44"/>
      <c r="CA70" s="44"/>
      <c r="CC70" s="44"/>
      <c r="CD70" s="44"/>
      <c r="CE70" s="25"/>
      <c r="CG70" s="25"/>
      <c r="CH70" s="43"/>
      <c r="CI70" s="43"/>
      <c r="CJ70" s="2"/>
      <c r="CK70" s="43"/>
      <c r="CL70" s="43"/>
      <c r="CM70" s="25"/>
      <c r="CN70" s="44"/>
      <c r="CO70" s="44"/>
      <c r="CR70" s="45"/>
      <c r="CS70" s="25"/>
      <c r="CT70" s="44"/>
      <c r="CU70" s="44"/>
      <c r="CW70" s="44"/>
      <c r="CX70" s="44"/>
      <c r="CY70" s="4"/>
      <c r="DA70" s="25"/>
      <c r="DB70" s="43"/>
      <c r="DC70" s="43"/>
      <c r="DD70" s="2"/>
      <c r="DE70" s="43"/>
      <c r="DF70" s="43"/>
      <c r="DG70" s="25"/>
      <c r="DH70" s="44"/>
      <c r="DI70" s="44"/>
      <c r="DL70" s="45"/>
      <c r="DM70" s="25"/>
      <c r="DN70" s="44"/>
      <c r="DO70" s="44"/>
      <c r="DQ70" s="44"/>
      <c r="DR70" s="44"/>
      <c r="DS70" s="4"/>
      <c r="DU70" s="25"/>
      <c r="DV70" s="43"/>
      <c r="DW70" s="43"/>
      <c r="DX70" s="2"/>
      <c r="DY70" s="43"/>
      <c r="DZ70" s="43"/>
      <c r="EA70" s="25"/>
      <c r="EC70" s="46"/>
      <c r="EF70" s="45"/>
      <c r="EG70" s="25"/>
      <c r="EH70" s="44"/>
      <c r="EI70" s="44"/>
      <c r="EK70" s="44"/>
      <c r="EL70" s="44"/>
      <c r="EM70" s="4"/>
      <c r="EO70" s="25"/>
      <c r="EP70" s="43"/>
      <c r="EQ70" s="43"/>
      <c r="ER70" s="2"/>
      <c r="ES70" s="43"/>
      <c r="ET70" s="43"/>
      <c r="EU70" s="25"/>
      <c r="EV70" s="44"/>
      <c r="EW70" s="44"/>
      <c r="EZ70" s="45"/>
      <c r="FA70" s="25"/>
      <c r="FB70" s="44"/>
      <c r="FC70" s="44"/>
      <c r="FE70" s="44"/>
      <c r="FF70" s="44"/>
      <c r="FG70" s="4"/>
      <c r="FI70" s="25"/>
      <c r="FJ70" s="43"/>
      <c r="FK70" s="43"/>
      <c r="FL70" s="2"/>
      <c r="FM70" s="43"/>
      <c r="FN70" s="43"/>
      <c r="FO70" s="25"/>
      <c r="FP70" s="44"/>
      <c r="FQ70" s="44"/>
      <c r="FT70" s="45"/>
      <c r="FU70" s="25"/>
      <c r="FV70" s="44"/>
      <c r="FW70" s="44"/>
      <c r="FY70" s="44"/>
      <c r="FZ70" s="44"/>
      <c r="GA70" s="4"/>
      <c r="GG70" s="44"/>
      <c r="GI70" s="47"/>
      <c r="GN70" s="45"/>
      <c r="GU70" s="4"/>
      <c r="HA70" s="44"/>
      <c r="HC70" s="47"/>
      <c r="HH70" s="45"/>
      <c r="HO70" s="4"/>
      <c r="HU70" s="44"/>
      <c r="HW70" s="47"/>
      <c r="IB70" s="45"/>
      <c r="II70" s="4"/>
      <c r="IO70" s="44"/>
      <c r="IQ70" s="47"/>
      <c r="IV70" s="45"/>
    </row>
    <row r="71" spans="1:256" s="3" customFormat="1" ht="13.5" customHeight="1">
      <c r="A71" s="42"/>
      <c r="B71" s="2"/>
      <c r="C71" s="4"/>
      <c r="E71" s="25"/>
      <c r="F71" s="43"/>
      <c r="G71" s="44"/>
      <c r="H71" s="2"/>
      <c r="I71" s="43"/>
      <c r="J71" s="44"/>
      <c r="K71" s="25"/>
      <c r="L71" s="44"/>
      <c r="M71" s="44"/>
      <c r="P71" s="45"/>
      <c r="Q71" s="25"/>
      <c r="R71" s="44"/>
      <c r="S71" s="44"/>
      <c r="U71" s="44"/>
      <c r="V71" s="44"/>
      <c r="W71" s="4"/>
      <c r="Y71" s="25"/>
      <c r="Z71" s="43"/>
      <c r="AA71" s="43"/>
      <c r="AB71" s="2"/>
      <c r="AC71" s="43"/>
      <c r="AD71" s="43"/>
      <c r="AE71" s="25"/>
      <c r="AF71" s="44"/>
      <c r="AG71" s="44"/>
      <c r="AJ71" s="45"/>
      <c r="AK71" s="25"/>
      <c r="AM71" s="44"/>
      <c r="AO71" s="44"/>
      <c r="AP71" s="44"/>
      <c r="AQ71" s="4"/>
      <c r="AS71" s="25"/>
      <c r="AT71" s="43"/>
      <c r="AU71" s="43"/>
      <c r="AV71" s="2"/>
      <c r="AW71" s="43"/>
      <c r="AX71" s="43"/>
      <c r="AY71" s="25"/>
      <c r="AZ71" s="44"/>
      <c r="BA71" s="44"/>
      <c r="BD71" s="45"/>
      <c r="BE71" s="25"/>
      <c r="BF71" s="44"/>
      <c r="BG71" s="44"/>
      <c r="BI71" s="44"/>
      <c r="BJ71" s="44"/>
      <c r="BK71" s="4"/>
      <c r="BM71" s="25"/>
      <c r="BN71" s="43"/>
      <c r="BO71" s="43"/>
      <c r="BP71" s="2"/>
      <c r="BQ71" s="43"/>
      <c r="BR71" s="43"/>
      <c r="BS71" s="25"/>
      <c r="BT71" s="44"/>
      <c r="BU71" s="44"/>
      <c r="BX71" s="45"/>
      <c r="BY71" s="25"/>
      <c r="BZ71" s="44"/>
      <c r="CA71" s="44"/>
      <c r="CC71" s="44"/>
      <c r="CD71" s="44"/>
      <c r="CE71" s="25"/>
      <c r="CG71" s="25"/>
      <c r="CH71" s="43"/>
      <c r="CI71" s="43"/>
      <c r="CJ71" s="2"/>
      <c r="CK71" s="43"/>
      <c r="CL71" s="43"/>
      <c r="CM71" s="25"/>
      <c r="CN71" s="44"/>
      <c r="CO71" s="44"/>
      <c r="CR71" s="45"/>
      <c r="CS71" s="25"/>
      <c r="CT71" s="44"/>
      <c r="CU71" s="44"/>
      <c r="CW71" s="44"/>
      <c r="CX71" s="44"/>
      <c r="CY71" s="4"/>
      <c r="DA71" s="25"/>
      <c r="DB71" s="43"/>
      <c r="DC71" s="43"/>
      <c r="DD71" s="2"/>
      <c r="DE71" s="43"/>
      <c r="DF71" s="43"/>
      <c r="DG71" s="25"/>
      <c r="DH71" s="44"/>
      <c r="DI71" s="44"/>
      <c r="DL71" s="45"/>
      <c r="DM71" s="25"/>
      <c r="DN71" s="44"/>
      <c r="DO71" s="44"/>
      <c r="DQ71" s="44"/>
      <c r="DR71" s="44"/>
      <c r="DS71" s="4"/>
      <c r="DU71" s="25"/>
      <c r="DV71" s="43"/>
      <c r="DW71" s="43"/>
      <c r="DX71" s="2"/>
      <c r="DY71" s="43"/>
      <c r="DZ71" s="43"/>
      <c r="EA71" s="25"/>
      <c r="EC71" s="46"/>
      <c r="EF71" s="45"/>
      <c r="EG71" s="25"/>
      <c r="EH71" s="44"/>
      <c r="EI71" s="44"/>
      <c r="EK71" s="44"/>
      <c r="EL71" s="44"/>
      <c r="EM71" s="4"/>
      <c r="EO71" s="25"/>
      <c r="EP71" s="43"/>
      <c r="EQ71" s="43"/>
      <c r="ER71" s="2"/>
      <c r="ES71" s="43"/>
      <c r="ET71" s="43"/>
      <c r="EU71" s="25"/>
      <c r="EV71" s="44"/>
      <c r="EW71" s="44"/>
      <c r="EZ71" s="45"/>
      <c r="FA71" s="25"/>
      <c r="FB71" s="44"/>
      <c r="FC71" s="44"/>
      <c r="FE71" s="44"/>
      <c r="FF71" s="44"/>
      <c r="FG71" s="4"/>
      <c r="FI71" s="25"/>
      <c r="FJ71" s="43"/>
      <c r="FK71" s="43"/>
      <c r="FL71" s="2"/>
      <c r="FM71" s="43"/>
      <c r="FN71" s="43"/>
      <c r="FO71" s="25"/>
      <c r="FP71" s="44"/>
      <c r="FQ71" s="44"/>
      <c r="FT71" s="45"/>
      <c r="FU71" s="25"/>
      <c r="FV71" s="44"/>
      <c r="FW71" s="44"/>
      <c r="FY71" s="44"/>
      <c r="FZ71" s="44"/>
      <c r="GA71" s="4"/>
      <c r="GG71" s="44"/>
      <c r="GI71" s="47"/>
      <c r="GN71" s="45"/>
      <c r="GU71" s="4"/>
      <c r="HA71" s="44"/>
      <c r="HC71" s="47"/>
      <c r="HH71" s="45"/>
      <c r="HO71" s="4"/>
      <c r="HU71" s="44"/>
      <c r="HW71" s="47"/>
      <c r="IB71" s="45"/>
      <c r="II71" s="4"/>
      <c r="IO71" s="44"/>
      <c r="IQ71" s="47"/>
      <c r="IV71" s="45"/>
    </row>
    <row r="72" spans="1:256" s="3" customFormat="1" ht="13.5" customHeight="1">
      <c r="A72" s="42"/>
      <c r="B72" s="2"/>
      <c r="C72" s="4"/>
      <c r="E72" s="25"/>
      <c r="F72" s="43"/>
      <c r="G72" s="44"/>
      <c r="H72" s="2"/>
      <c r="I72" s="43"/>
      <c r="J72" s="44"/>
      <c r="K72" s="25"/>
      <c r="L72" s="44"/>
      <c r="M72" s="44"/>
      <c r="P72" s="45"/>
      <c r="Q72" s="25"/>
      <c r="R72" s="44"/>
      <c r="S72" s="44"/>
      <c r="U72" s="44"/>
      <c r="V72" s="44"/>
      <c r="W72" s="4"/>
      <c r="Y72" s="25"/>
      <c r="Z72" s="43"/>
      <c r="AA72" s="43"/>
      <c r="AB72" s="2"/>
      <c r="AC72" s="43"/>
      <c r="AD72" s="43"/>
      <c r="AE72" s="25"/>
      <c r="AF72" s="44"/>
      <c r="AG72" s="44"/>
      <c r="AJ72" s="45"/>
      <c r="AK72" s="25"/>
      <c r="AM72" s="44"/>
      <c r="AO72" s="44"/>
      <c r="AP72" s="44"/>
      <c r="AQ72" s="4"/>
      <c r="AS72" s="25"/>
      <c r="AT72" s="43"/>
      <c r="AU72" s="43"/>
      <c r="AV72" s="2"/>
      <c r="AW72" s="43"/>
      <c r="AX72" s="43"/>
      <c r="AY72" s="25"/>
      <c r="AZ72" s="44"/>
      <c r="BA72" s="44"/>
      <c r="BD72" s="45"/>
      <c r="BE72" s="25"/>
      <c r="BF72" s="44"/>
      <c r="BG72" s="44"/>
      <c r="BI72" s="44"/>
      <c r="BJ72" s="44"/>
      <c r="BK72" s="4"/>
      <c r="BM72" s="25"/>
      <c r="BN72" s="43"/>
      <c r="BO72" s="43"/>
      <c r="BP72" s="2"/>
      <c r="BQ72" s="43"/>
      <c r="BR72" s="43"/>
      <c r="BS72" s="25"/>
      <c r="BT72" s="44"/>
      <c r="BU72" s="44"/>
      <c r="BX72" s="45"/>
      <c r="BY72" s="25"/>
      <c r="BZ72" s="44"/>
      <c r="CA72" s="44"/>
      <c r="CC72" s="44"/>
      <c r="CD72" s="44"/>
      <c r="CE72" s="25"/>
      <c r="CG72" s="25"/>
      <c r="CH72" s="43"/>
      <c r="CI72" s="43"/>
      <c r="CJ72" s="2"/>
      <c r="CK72" s="43"/>
      <c r="CL72" s="43"/>
      <c r="CM72" s="25"/>
      <c r="CN72" s="44"/>
      <c r="CO72" s="44"/>
      <c r="CR72" s="45"/>
      <c r="CS72" s="25"/>
      <c r="CT72" s="44"/>
      <c r="CU72" s="44"/>
      <c r="CW72" s="44"/>
      <c r="CX72" s="44"/>
      <c r="CY72" s="4"/>
      <c r="DA72" s="25"/>
      <c r="DB72" s="43"/>
      <c r="DC72" s="43"/>
      <c r="DD72" s="2"/>
      <c r="DE72" s="43"/>
      <c r="DF72" s="43"/>
      <c r="DG72" s="25"/>
      <c r="DH72" s="44"/>
      <c r="DI72" s="44"/>
      <c r="DL72" s="45"/>
      <c r="DM72" s="25"/>
      <c r="DN72" s="44"/>
      <c r="DO72" s="44"/>
      <c r="DQ72" s="44"/>
      <c r="DR72" s="44"/>
      <c r="DS72" s="4"/>
      <c r="DU72" s="25"/>
      <c r="DV72" s="43"/>
      <c r="DW72" s="43"/>
      <c r="DX72" s="2"/>
      <c r="DY72" s="43"/>
      <c r="DZ72" s="43"/>
      <c r="EA72" s="25"/>
      <c r="EC72" s="46"/>
      <c r="EF72" s="45"/>
      <c r="EG72" s="25"/>
      <c r="EH72" s="44"/>
      <c r="EI72" s="44"/>
      <c r="EK72" s="44"/>
      <c r="EL72" s="44"/>
      <c r="EM72" s="4"/>
      <c r="EO72" s="25"/>
      <c r="EP72" s="43"/>
      <c r="EQ72" s="43"/>
      <c r="ER72" s="2"/>
      <c r="ES72" s="43"/>
      <c r="ET72" s="43"/>
      <c r="EU72" s="25"/>
      <c r="EV72" s="44"/>
      <c r="EW72" s="44"/>
      <c r="EZ72" s="45"/>
      <c r="FA72" s="25"/>
      <c r="FB72" s="44"/>
      <c r="FC72" s="44"/>
      <c r="FE72" s="44"/>
      <c r="FF72" s="44"/>
      <c r="FG72" s="4"/>
      <c r="FI72" s="25"/>
      <c r="FJ72" s="43"/>
      <c r="FK72" s="43"/>
      <c r="FL72" s="2"/>
      <c r="FM72" s="43"/>
      <c r="FN72" s="43"/>
      <c r="FO72" s="25"/>
      <c r="FP72" s="44"/>
      <c r="FQ72" s="44"/>
      <c r="FT72" s="45"/>
      <c r="FU72" s="25"/>
      <c r="FV72" s="44"/>
      <c r="FW72" s="44"/>
      <c r="FY72" s="44"/>
      <c r="FZ72" s="44"/>
      <c r="GA72" s="4"/>
      <c r="GI72" s="47"/>
      <c r="GN72" s="45"/>
      <c r="GU72" s="4"/>
      <c r="HC72" s="47"/>
      <c r="HH72" s="45"/>
      <c r="HO72" s="4"/>
      <c r="HW72" s="47"/>
      <c r="IB72" s="45"/>
      <c r="II72" s="4"/>
      <c r="IQ72" s="47"/>
      <c r="IV72" s="45"/>
    </row>
    <row r="73" spans="1:256" s="3" customFormat="1" ht="13.5" customHeight="1">
      <c r="A73" s="42"/>
      <c r="B73" s="2"/>
      <c r="C73" s="4"/>
      <c r="E73" s="25"/>
      <c r="F73" s="43"/>
      <c r="G73" s="44"/>
      <c r="H73" s="2"/>
      <c r="I73" s="43"/>
      <c r="J73" s="44"/>
      <c r="K73" s="25"/>
      <c r="L73" s="44"/>
      <c r="M73" s="44"/>
      <c r="P73" s="45"/>
      <c r="Q73" s="25"/>
      <c r="R73" s="44"/>
      <c r="S73" s="44"/>
      <c r="U73" s="44"/>
      <c r="V73" s="44"/>
      <c r="W73" s="4"/>
      <c r="Y73" s="25"/>
      <c r="Z73" s="43"/>
      <c r="AA73" s="43"/>
      <c r="AB73" s="2"/>
      <c r="AC73" s="43"/>
      <c r="AD73" s="43"/>
      <c r="AE73" s="25"/>
      <c r="AF73" s="44"/>
      <c r="AG73" s="44"/>
      <c r="AJ73" s="45"/>
      <c r="AK73" s="25"/>
      <c r="AM73" s="44"/>
      <c r="AO73" s="44"/>
      <c r="AP73" s="44"/>
      <c r="AQ73" s="4"/>
      <c r="AS73" s="25"/>
      <c r="AT73" s="43"/>
      <c r="AU73" s="43"/>
      <c r="AV73" s="2"/>
      <c r="AW73" s="43"/>
      <c r="AX73" s="43"/>
      <c r="AY73" s="25"/>
      <c r="AZ73" s="44"/>
      <c r="BA73" s="44"/>
      <c r="BD73" s="45"/>
      <c r="BE73" s="25"/>
      <c r="BF73" s="44"/>
      <c r="BG73" s="44"/>
      <c r="BI73" s="44"/>
      <c r="BJ73" s="44"/>
      <c r="BK73" s="4"/>
      <c r="BM73" s="25"/>
      <c r="BN73" s="43"/>
      <c r="BO73" s="43"/>
      <c r="BP73" s="2"/>
      <c r="BQ73" s="43"/>
      <c r="BR73" s="43"/>
      <c r="BS73" s="25"/>
      <c r="BT73" s="44"/>
      <c r="BU73" s="44"/>
      <c r="BX73" s="45"/>
      <c r="BY73" s="25"/>
      <c r="BZ73" s="44"/>
      <c r="CA73" s="44"/>
      <c r="CC73" s="44"/>
      <c r="CD73" s="44"/>
      <c r="CE73" s="25"/>
      <c r="CG73" s="25"/>
      <c r="CH73" s="43"/>
      <c r="CI73" s="43"/>
      <c r="CJ73" s="2"/>
      <c r="CK73" s="43"/>
      <c r="CL73" s="43"/>
      <c r="CM73" s="25"/>
      <c r="CN73" s="44"/>
      <c r="CO73" s="44"/>
      <c r="CR73" s="45"/>
      <c r="CS73" s="25"/>
      <c r="CT73" s="44"/>
      <c r="CU73" s="44"/>
      <c r="CW73" s="44"/>
      <c r="CX73" s="44"/>
      <c r="CY73" s="4"/>
      <c r="DA73" s="25"/>
      <c r="DB73" s="43"/>
      <c r="DC73" s="43"/>
      <c r="DD73" s="2"/>
      <c r="DE73" s="43"/>
      <c r="DF73" s="43"/>
      <c r="DG73" s="25"/>
      <c r="DH73" s="44"/>
      <c r="DI73" s="44"/>
      <c r="DL73" s="45"/>
      <c r="DM73" s="25"/>
      <c r="DN73" s="44"/>
      <c r="DO73" s="44"/>
      <c r="DQ73" s="44"/>
      <c r="DR73" s="44"/>
      <c r="DS73" s="4"/>
      <c r="DU73" s="25"/>
      <c r="DV73" s="43"/>
      <c r="DW73" s="43"/>
      <c r="DX73" s="2"/>
      <c r="DY73" s="43"/>
      <c r="DZ73" s="43"/>
      <c r="EA73" s="25"/>
      <c r="EC73" s="46"/>
      <c r="EF73" s="45"/>
      <c r="EG73" s="25"/>
      <c r="EH73" s="44"/>
      <c r="EI73" s="44"/>
      <c r="EK73" s="44"/>
      <c r="EL73" s="44"/>
      <c r="EM73" s="4"/>
      <c r="EO73" s="25"/>
      <c r="EP73" s="43"/>
      <c r="EQ73" s="43"/>
      <c r="ER73" s="2"/>
      <c r="ES73" s="43"/>
      <c r="ET73" s="43"/>
      <c r="EU73" s="25"/>
      <c r="EV73" s="44"/>
      <c r="EW73" s="44"/>
      <c r="EZ73" s="45"/>
      <c r="FA73" s="25"/>
      <c r="FB73" s="44"/>
      <c r="FC73" s="44"/>
      <c r="FE73" s="44"/>
      <c r="FF73" s="44"/>
      <c r="FG73" s="4"/>
      <c r="FI73" s="25"/>
      <c r="FJ73" s="43"/>
      <c r="FK73" s="43"/>
      <c r="FL73" s="2"/>
      <c r="FM73" s="43"/>
      <c r="FN73" s="43"/>
      <c r="FO73" s="25"/>
      <c r="FP73" s="44"/>
      <c r="FQ73" s="44"/>
      <c r="FT73" s="45"/>
      <c r="FU73" s="25"/>
      <c r="FV73" s="44"/>
      <c r="FW73" s="44"/>
      <c r="FY73" s="44"/>
      <c r="FZ73" s="44"/>
      <c r="GA73" s="4"/>
      <c r="GI73" s="47"/>
      <c r="GN73" s="45"/>
      <c r="GU73" s="4"/>
      <c r="HC73" s="47"/>
      <c r="HH73" s="45"/>
      <c r="HO73" s="4"/>
      <c r="HW73" s="47"/>
      <c r="IB73" s="45"/>
      <c r="II73" s="4"/>
      <c r="IQ73" s="47"/>
      <c r="IV73" s="45"/>
    </row>
    <row r="74" spans="1:256" s="3" customFormat="1" ht="13.5" customHeight="1">
      <c r="A74" s="42"/>
      <c r="B74" s="2"/>
      <c r="C74" s="4"/>
      <c r="E74" s="25"/>
      <c r="F74" s="43"/>
      <c r="G74" s="44"/>
      <c r="H74" s="2"/>
      <c r="I74" s="43"/>
      <c r="J74" s="44"/>
      <c r="K74" s="25"/>
      <c r="L74" s="44"/>
      <c r="M74" s="44"/>
      <c r="P74" s="45"/>
      <c r="Q74" s="25"/>
      <c r="R74" s="44"/>
      <c r="S74" s="44"/>
      <c r="U74" s="44"/>
      <c r="V74" s="44"/>
      <c r="W74" s="4"/>
      <c r="Y74" s="25"/>
      <c r="Z74" s="43"/>
      <c r="AA74" s="43"/>
      <c r="AB74" s="2"/>
      <c r="AC74" s="43"/>
      <c r="AD74" s="43"/>
      <c r="AE74" s="25"/>
      <c r="AF74" s="44"/>
      <c r="AG74" s="44"/>
      <c r="AJ74" s="45"/>
      <c r="AK74" s="25"/>
      <c r="AM74" s="44"/>
      <c r="AO74" s="44"/>
      <c r="AP74" s="44"/>
      <c r="AQ74" s="4"/>
      <c r="AS74" s="25"/>
      <c r="AT74" s="43"/>
      <c r="AU74" s="43"/>
      <c r="AV74" s="2"/>
      <c r="AW74" s="43"/>
      <c r="AX74" s="43"/>
      <c r="AY74" s="25"/>
      <c r="AZ74" s="44"/>
      <c r="BA74" s="44"/>
      <c r="BD74" s="45"/>
      <c r="BE74" s="25"/>
      <c r="BF74" s="44"/>
      <c r="BG74" s="44"/>
      <c r="BI74" s="44"/>
      <c r="BJ74" s="44"/>
      <c r="BK74" s="4"/>
      <c r="BM74" s="25"/>
      <c r="BN74" s="43"/>
      <c r="BO74" s="43"/>
      <c r="BP74" s="2"/>
      <c r="BQ74" s="43"/>
      <c r="BR74" s="43"/>
      <c r="BS74" s="25"/>
      <c r="BT74" s="44"/>
      <c r="BU74" s="44"/>
      <c r="BX74" s="45"/>
      <c r="BY74" s="25"/>
      <c r="BZ74" s="44"/>
      <c r="CA74" s="44"/>
      <c r="CC74" s="44"/>
      <c r="CD74" s="44"/>
      <c r="CE74" s="25"/>
      <c r="CG74" s="25"/>
      <c r="CH74" s="43"/>
      <c r="CI74" s="43"/>
      <c r="CJ74" s="2"/>
      <c r="CK74" s="43"/>
      <c r="CL74" s="43"/>
      <c r="CM74" s="25"/>
      <c r="CN74" s="44"/>
      <c r="CO74" s="44"/>
      <c r="CR74" s="45"/>
      <c r="CS74" s="25"/>
      <c r="CT74" s="44"/>
      <c r="CU74" s="44"/>
      <c r="CW74" s="44"/>
      <c r="CX74" s="44"/>
      <c r="CY74" s="4"/>
      <c r="DA74" s="25"/>
      <c r="DB74" s="43"/>
      <c r="DC74" s="43"/>
      <c r="DD74" s="2"/>
      <c r="DE74" s="43"/>
      <c r="DF74" s="43"/>
      <c r="DG74" s="25"/>
      <c r="DH74" s="44"/>
      <c r="DI74" s="44"/>
      <c r="DL74" s="45"/>
      <c r="DM74" s="25"/>
      <c r="DN74" s="44"/>
      <c r="DO74" s="44"/>
      <c r="DQ74" s="44"/>
      <c r="DR74" s="44"/>
      <c r="DS74" s="4"/>
      <c r="DU74" s="25"/>
      <c r="DV74" s="43"/>
      <c r="DW74" s="43"/>
      <c r="DX74" s="2"/>
      <c r="DY74" s="43"/>
      <c r="DZ74" s="43"/>
      <c r="EA74" s="25"/>
      <c r="EC74" s="46"/>
      <c r="EF74" s="45"/>
      <c r="EG74" s="25"/>
      <c r="EH74" s="44"/>
      <c r="EI74" s="44"/>
      <c r="EK74" s="44"/>
      <c r="EL74" s="44"/>
      <c r="EM74" s="4"/>
      <c r="EO74" s="25"/>
      <c r="EP74" s="43"/>
      <c r="EQ74" s="43"/>
      <c r="ER74" s="2"/>
      <c r="ES74" s="43"/>
      <c r="ET74" s="43"/>
      <c r="EU74" s="25"/>
      <c r="EV74" s="44"/>
      <c r="EW74" s="44"/>
      <c r="EZ74" s="45"/>
      <c r="FA74" s="25"/>
      <c r="FB74" s="44"/>
      <c r="FC74" s="44"/>
      <c r="FE74" s="44"/>
      <c r="FF74" s="44"/>
      <c r="FG74" s="4"/>
      <c r="FI74" s="25"/>
      <c r="FJ74" s="43"/>
      <c r="FK74" s="43"/>
      <c r="FL74" s="2"/>
      <c r="FM74" s="43"/>
      <c r="FN74" s="43"/>
      <c r="FO74" s="25"/>
      <c r="FP74" s="44"/>
      <c r="FQ74" s="44"/>
      <c r="FT74" s="45"/>
      <c r="FU74" s="25"/>
      <c r="FV74" s="44"/>
      <c r="FW74" s="44"/>
      <c r="FY74" s="44"/>
      <c r="FZ74" s="44"/>
      <c r="GA74" s="4"/>
      <c r="GI74" s="47"/>
      <c r="GN74" s="45"/>
      <c r="GU74" s="4"/>
      <c r="HC74" s="47"/>
      <c r="HH74" s="45"/>
      <c r="HO74" s="4"/>
      <c r="HW74" s="47"/>
      <c r="IB74" s="45"/>
      <c r="II74" s="4"/>
      <c r="IQ74" s="47"/>
      <c r="IV74" s="45"/>
    </row>
    <row r="75" spans="1:256" s="3" customFormat="1" ht="13.5" customHeight="1">
      <c r="A75" s="42"/>
      <c r="B75" s="2"/>
      <c r="C75" s="4"/>
      <c r="E75" s="25"/>
      <c r="F75" s="43"/>
      <c r="G75" s="44"/>
      <c r="H75" s="2"/>
      <c r="I75" s="43"/>
      <c r="J75" s="44"/>
      <c r="K75" s="25"/>
      <c r="L75" s="44"/>
      <c r="M75" s="44"/>
      <c r="P75" s="45"/>
      <c r="Q75" s="25"/>
      <c r="R75" s="44"/>
      <c r="S75" s="44"/>
      <c r="U75" s="44"/>
      <c r="V75" s="44"/>
      <c r="W75" s="4"/>
      <c r="Y75" s="25"/>
      <c r="Z75" s="43"/>
      <c r="AA75" s="43"/>
      <c r="AB75" s="2"/>
      <c r="AC75" s="43"/>
      <c r="AD75" s="43"/>
      <c r="AE75" s="25"/>
      <c r="AF75" s="44"/>
      <c r="AG75" s="44"/>
      <c r="AJ75" s="45"/>
      <c r="AK75" s="25"/>
      <c r="AM75" s="44"/>
      <c r="AO75" s="44"/>
      <c r="AP75" s="44"/>
      <c r="AQ75" s="4"/>
      <c r="AS75" s="25"/>
      <c r="AT75" s="43"/>
      <c r="AU75" s="43"/>
      <c r="AV75" s="2"/>
      <c r="AW75" s="43"/>
      <c r="AX75" s="43"/>
      <c r="AY75" s="25"/>
      <c r="AZ75" s="44"/>
      <c r="BA75" s="44"/>
      <c r="BD75" s="45"/>
      <c r="BE75" s="25"/>
      <c r="BF75" s="44"/>
      <c r="BG75" s="44"/>
      <c r="BI75" s="44"/>
      <c r="BJ75" s="44"/>
      <c r="BK75" s="4"/>
      <c r="BM75" s="25"/>
      <c r="BN75" s="43"/>
      <c r="BO75" s="43"/>
      <c r="BP75" s="2"/>
      <c r="BQ75" s="43"/>
      <c r="BR75" s="43"/>
      <c r="BS75" s="25"/>
      <c r="BT75" s="44"/>
      <c r="BU75" s="44"/>
      <c r="BX75" s="45"/>
      <c r="BY75" s="25"/>
      <c r="BZ75" s="44"/>
      <c r="CA75" s="44"/>
      <c r="CC75" s="44"/>
      <c r="CD75" s="44"/>
      <c r="CE75" s="25"/>
      <c r="CG75" s="25"/>
      <c r="CH75" s="43"/>
      <c r="CI75" s="43"/>
      <c r="CJ75" s="2"/>
      <c r="CK75" s="43"/>
      <c r="CL75" s="43"/>
      <c r="CM75" s="25"/>
      <c r="CN75" s="44"/>
      <c r="CO75" s="44"/>
      <c r="CR75" s="45"/>
      <c r="CS75" s="25"/>
      <c r="CT75" s="44"/>
      <c r="CU75" s="44"/>
      <c r="CW75" s="44"/>
      <c r="CX75" s="44"/>
      <c r="CY75" s="4"/>
      <c r="DA75" s="25"/>
      <c r="DB75" s="43"/>
      <c r="DC75" s="43"/>
      <c r="DD75" s="2"/>
      <c r="DE75" s="43"/>
      <c r="DF75" s="43"/>
      <c r="DG75" s="25"/>
      <c r="DH75" s="44"/>
      <c r="DI75" s="44"/>
      <c r="DL75" s="45"/>
      <c r="DM75" s="25"/>
      <c r="DN75" s="44"/>
      <c r="DO75" s="44"/>
      <c r="DQ75" s="44"/>
      <c r="DR75" s="44"/>
      <c r="DS75" s="4"/>
      <c r="DU75" s="25"/>
      <c r="DV75" s="43"/>
      <c r="DW75" s="43"/>
      <c r="DX75" s="2"/>
      <c r="DY75" s="43"/>
      <c r="DZ75" s="43"/>
      <c r="EA75" s="25"/>
      <c r="EC75" s="46"/>
      <c r="EF75" s="45"/>
      <c r="EG75" s="25"/>
      <c r="EH75" s="44"/>
      <c r="EI75" s="44"/>
      <c r="EK75" s="44"/>
      <c r="EL75" s="44"/>
      <c r="EM75" s="4"/>
      <c r="EO75" s="25"/>
      <c r="EP75" s="43"/>
      <c r="EQ75" s="43"/>
      <c r="ER75" s="2"/>
      <c r="ES75" s="43"/>
      <c r="ET75" s="43"/>
      <c r="EU75" s="25"/>
      <c r="EV75" s="44"/>
      <c r="EW75" s="44"/>
      <c r="EZ75" s="45"/>
      <c r="FA75" s="25"/>
      <c r="FB75" s="44"/>
      <c r="FC75" s="44"/>
      <c r="FE75" s="44"/>
      <c r="FF75" s="44"/>
      <c r="FG75" s="4"/>
      <c r="FI75" s="25"/>
      <c r="FJ75" s="43"/>
      <c r="FK75" s="43"/>
      <c r="FL75" s="2"/>
      <c r="FM75" s="43"/>
      <c r="FN75" s="43"/>
      <c r="FO75" s="25"/>
      <c r="FP75" s="44"/>
      <c r="FQ75" s="44"/>
      <c r="FT75" s="45"/>
      <c r="FU75" s="25"/>
      <c r="FV75" s="44"/>
      <c r="FW75" s="44"/>
      <c r="FY75" s="44"/>
      <c r="FZ75" s="44"/>
      <c r="GA75" s="4"/>
      <c r="GI75" s="47"/>
      <c r="GN75" s="45"/>
      <c r="GU75" s="4"/>
      <c r="HC75" s="47"/>
      <c r="HH75" s="45"/>
      <c r="HO75" s="4"/>
      <c r="HW75" s="47"/>
      <c r="IB75" s="45"/>
      <c r="II75" s="4"/>
      <c r="IQ75" s="47"/>
      <c r="IV75" s="45"/>
    </row>
    <row r="76" spans="1:256" s="3" customFormat="1" ht="13.5" customHeight="1">
      <c r="A76" s="42"/>
      <c r="B76" s="2"/>
      <c r="C76" s="4"/>
      <c r="E76" s="25"/>
      <c r="F76" s="43"/>
      <c r="G76" s="44"/>
      <c r="H76" s="2"/>
      <c r="I76" s="43"/>
      <c r="J76" s="44"/>
      <c r="K76" s="25"/>
      <c r="L76" s="44"/>
      <c r="M76" s="44"/>
      <c r="P76" s="45"/>
      <c r="Q76" s="25"/>
      <c r="R76" s="44"/>
      <c r="S76" s="44"/>
      <c r="U76" s="44"/>
      <c r="V76" s="44"/>
      <c r="W76" s="4"/>
      <c r="Y76" s="25"/>
      <c r="Z76" s="43"/>
      <c r="AA76" s="43"/>
      <c r="AB76" s="2"/>
      <c r="AC76" s="43"/>
      <c r="AD76" s="43"/>
      <c r="AE76" s="25"/>
      <c r="AF76" s="44"/>
      <c r="AG76" s="44"/>
      <c r="AJ76" s="45"/>
      <c r="AK76" s="25"/>
      <c r="AM76" s="44"/>
      <c r="AO76" s="44"/>
      <c r="AP76" s="44"/>
      <c r="AQ76" s="4"/>
      <c r="AS76" s="25"/>
      <c r="AT76" s="43"/>
      <c r="AU76" s="43"/>
      <c r="AV76" s="2"/>
      <c r="AW76" s="43"/>
      <c r="AX76" s="43"/>
      <c r="AY76" s="25"/>
      <c r="AZ76" s="44"/>
      <c r="BA76" s="44"/>
      <c r="BD76" s="45"/>
      <c r="BE76" s="25"/>
      <c r="BF76" s="44"/>
      <c r="BG76" s="44"/>
      <c r="BI76" s="44"/>
      <c r="BJ76" s="44"/>
      <c r="BK76" s="4"/>
      <c r="BM76" s="25"/>
      <c r="BN76" s="43"/>
      <c r="BO76" s="43"/>
      <c r="BP76" s="2"/>
      <c r="BQ76" s="43"/>
      <c r="BR76" s="43"/>
      <c r="BS76" s="25"/>
      <c r="BT76" s="44"/>
      <c r="BU76" s="44"/>
      <c r="BX76" s="45"/>
      <c r="BY76" s="25"/>
      <c r="BZ76" s="44"/>
      <c r="CA76" s="44"/>
      <c r="CC76" s="44"/>
      <c r="CD76" s="44"/>
      <c r="CE76" s="25"/>
      <c r="CG76" s="25"/>
      <c r="CH76" s="43"/>
      <c r="CI76" s="43"/>
      <c r="CJ76" s="2"/>
      <c r="CK76" s="43"/>
      <c r="CL76" s="43"/>
      <c r="CM76" s="25"/>
      <c r="CN76" s="44"/>
      <c r="CO76" s="44"/>
      <c r="CR76" s="45"/>
      <c r="CS76" s="25"/>
      <c r="CT76" s="44"/>
      <c r="CU76" s="44"/>
      <c r="CW76" s="44"/>
      <c r="CX76" s="44"/>
      <c r="CY76" s="4"/>
      <c r="DA76" s="25"/>
      <c r="DB76" s="43"/>
      <c r="DC76" s="43"/>
      <c r="DD76" s="2"/>
      <c r="DE76" s="43"/>
      <c r="DF76" s="43"/>
      <c r="DG76" s="25"/>
      <c r="DH76" s="44"/>
      <c r="DI76" s="44"/>
      <c r="DL76" s="45"/>
      <c r="DM76" s="25"/>
      <c r="DN76" s="44"/>
      <c r="DO76" s="44"/>
      <c r="DQ76" s="44"/>
      <c r="DR76" s="44"/>
      <c r="DS76" s="4"/>
      <c r="DU76" s="25"/>
      <c r="DV76" s="43"/>
      <c r="DW76" s="43"/>
      <c r="DX76" s="2"/>
      <c r="DY76" s="43"/>
      <c r="DZ76" s="43"/>
      <c r="EA76" s="25"/>
      <c r="EC76" s="46"/>
      <c r="EF76" s="45"/>
      <c r="EG76" s="25"/>
      <c r="EH76" s="44"/>
      <c r="EI76" s="44"/>
      <c r="EK76" s="44"/>
      <c r="EL76" s="44"/>
      <c r="EM76" s="4"/>
      <c r="EO76" s="25"/>
      <c r="EP76" s="43"/>
      <c r="EQ76" s="43"/>
      <c r="ER76" s="2"/>
      <c r="ES76" s="43"/>
      <c r="ET76" s="43"/>
      <c r="EU76" s="25"/>
      <c r="EV76" s="44"/>
      <c r="EW76" s="44"/>
      <c r="EZ76" s="45"/>
      <c r="FA76" s="25"/>
      <c r="FB76" s="44"/>
      <c r="FC76" s="44"/>
      <c r="FE76" s="44"/>
      <c r="FF76" s="44"/>
      <c r="FG76" s="4"/>
      <c r="FI76" s="25"/>
      <c r="FJ76" s="43"/>
      <c r="FK76" s="43"/>
      <c r="FL76" s="2"/>
      <c r="FM76" s="43"/>
      <c r="FN76" s="43"/>
      <c r="FO76" s="25"/>
      <c r="FP76" s="44"/>
      <c r="FQ76" s="44"/>
      <c r="FT76" s="45"/>
      <c r="FU76" s="25"/>
      <c r="FV76" s="44"/>
      <c r="FW76" s="44"/>
      <c r="FY76" s="44"/>
      <c r="FZ76" s="44"/>
      <c r="GA76" s="4"/>
      <c r="GI76" s="47"/>
      <c r="GN76" s="45"/>
      <c r="GU76" s="4"/>
      <c r="HC76" s="47"/>
      <c r="HH76" s="45"/>
      <c r="HO76" s="4"/>
      <c r="HW76" s="47"/>
      <c r="IB76" s="45"/>
      <c r="II76" s="4"/>
      <c r="IQ76" s="47"/>
      <c r="IV76" s="45"/>
    </row>
    <row r="77" spans="1:256" s="3" customFormat="1" ht="13.5" customHeight="1">
      <c r="A77" s="42"/>
      <c r="B77" s="2"/>
      <c r="C77" s="4"/>
      <c r="E77" s="25"/>
      <c r="F77" s="43"/>
      <c r="G77" s="44"/>
      <c r="H77" s="2"/>
      <c r="I77" s="43"/>
      <c r="J77" s="44"/>
      <c r="K77" s="25"/>
      <c r="L77" s="44"/>
      <c r="M77" s="44"/>
      <c r="P77" s="45"/>
      <c r="Q77" s="25"/>
      <c r="R77" s="44"/>
      <c r="S77" s="44"/>
      <c r="U77" s="44"/>
      <c r="V77" s="44"/>
      <c r="W77" s="4"/>
      <c r="Y77" s="25"/>
      <c r="Z77" s="43"/>
      <c r="AA77" s="43"/>
      <c r="AB77" s="2"/>
      <c r="AC77" s="43"/>
      <c r="AD77" s="43"/>
      <c r="AE77" s="25"/>
      <c r="AF77" s="44"/>
      <c r="AG77" s="44"/>
      <c r="AJ77" s="45"/>
      <c r="AK77" s="25"/>
      <c r="AM77" s="44"/>
      <c r="AO77" s="44"/>
      <c r="AP77" s="44"/>
      <c r="AQ77" s="4"/>
      <c r="AS77" s="25"/>
      <c r="AT77" s="43"/>
      <c r="AU77" s="43"/>
      <c r="AV77" s="2"/>
      <c r="AW77" s="43"/>
      <c r="AX77" s="43"/>
      <c r="AY77" s="25"/>
      <c r="AZ77" s="44"/>
      <c r="BA77" s="44"/>
      <c r="BD77" s="45"/>
      <c r="BE77" s="25"/>
      <c r="BF77" s="44"/>
      <c r="BG77" s="44"/>
      <c r="BI77" s="44"/>
      <c r="BJ77" s="44"/>
      <c r="BK77" s="4"/>
      <c r="BM77" s="25"/>
      <c r="BN77" s="43"/>
      <c r="BO77" s="43"/>
      <c r="BP77" s="2"/>
      <c r="BQ77" s="43"/>
      <c r="BR77" s="43"/>
      <c r="BS77" s="25"/>
      <c r="BT77" s="44"/>
      <c r="BU77" s="44"/>
      <c r="BX77" s="45"/>
      <c r="BY77" s="25"/>
      <c r="BZ77" s="44"/>
      <c r="CA77" s="44"/>
      <c r="CC77" s="44"/>
      <c r="CD77" s="44"/>
      <c r="CE77" s="25"/>
      <c r="CG77" s="25"/>
      <c r="CH77" s="43"/>
      <c r="CI77" s="43"/>
      <c r="CJ77" s="2"/>
      <c r="CK77" s="43"/>
      <c r="CL77" s="43"/>
      <c r="CM77" s="25"/>
      <c r="CN77" s="44"/>
      <c r="CO77" s="44"/>
      <c r="CR77" s="45"/>
      <c r="CS77" s="25"/>
      <c r="CT77" s="44"/>
      <c r="CU77" s="44"/>
      <c r="CW77" s="44"/>
      <c r="CX77" s="44"/>
      <c r="CY77" s="4"/>
      <c r="DA77" s="25"/>
      <c r="DB77" s="43"/>
      <c r="DC77" s="43"/>
      <c r="DD77" s="2"/>
      <c r="DE77" s="43"/>
      <c r="DF77" s="43"/>
      <c r="DG77" s="25"/>
      <c r="DH77" s="44"/>
      <c r="DI77" s="44"/>
      <c r="DL77" s="45"/>
      <c r="DM77" s="25"/>
      <c r="DN77" s="44"/>
      <c r="DO77" s="44"/>
      <c r="DQ77" s="44"/>
      <c r="DR77" s="44"/>
      <c r="DS77" s="4"/>
      <c r="DU77" s="25"/>
      <c r="DV77" s="43"/>
      <c r="DW77" s="43"/>
      <c r="DX77" s="2"/>
      <c r="DY77" s="43"/>
      <c r="DZ77" s="43"/>
      <c r="EA77" s="25"/>
      <c r="EC77" s="46"/>
      <c r="EF77" s="45"/>
      <c r="EG77" s="25"/>
      <c r="EH77" s="44"/>
      <c r="EI77" s="44"/>
      <c r="EK77" s="44"/>
      <c r="EL77" s="44"/>
      <c r="EM77" s="4"/>
      <c r="EO77" s="25"/>
      <c r="EP77" s="43"/>
      <c r="EQ77" s="43"/>
      <c r="ER77" s="2"/>
      <c r="ES77" s="43"/>
      <c r="ET77" s="43"/>
      <c r="EU77" s="25"/>
      <c r="EV77" s="44"/>
      <c r="EW77" s="44"/>
      <c r="EZ77" s="45"/>
      <c r="FA77" s="25"/>
      <c r="FB77" s="44"/>
      <c r="FC77" s="44"/>
      <c r="FE77" s="44"/>
      <c r="FF77" s="44"/>
      <c r="FG77" s="4"/>
      <c r="FI77" s="25"/>
      <c r="FJ77" s="43"/>
      <c r="FK77" s="43"/>
      <c r="FL77" s="2"/>
      <c r="FM77" s="43"/>
      <c r="FN77" s="43"/>
      <c r="FO77" s="25"/>
      <c r="FP77" s="44"/>
      <c r="FQ77" s="44"/>
      <c r="FT77" s="45"/>
      <c r="FU77" s="25"/>
      <c r="FV77" s="44"/>
      <c r="FW77" s="44"/>
      <c r="FY77" s="44"/>
      <c r="FZ77" s="44"/>
      <c r="GA77" s="4"/>
      <c r="GI77" s="47"/>
      <c r="GN77" s="45"/>
      <c r="GU77" s="4"/>
      <c r="HC77" s="47"/>
      <c r="HH77" s="45"/>
      <c r="HO77" s="4"/>
      <c r="HW77" s="47"/>
      <c r="IB77" s="45"/>
      <c r="II77" s="4"/>
      <c r="IQ77" s="47"/>
      <c r="IV77" s="45"/>
    </row>
    <row r="78" spans="1:256" s="3" customFormat="1" ht="13.5" customHeight="1">
      <c r="A78" s="42"/>
      <c r="B78" s="2"/>
      <c r="C78" s="4"/>
      <c r="E78" s="25"/>
      <c r="F78" s="43"/>
      <c r="G78" s="44"/>
      <c r="H78" s="2"/>
      <c r="I78" s="43"/>
      <c r="J78" s="44"/>
      <c r="K78" s="25"/>
      <c r="L78" s="44"/>
      <c r="M78" s="44"/>
      <c r="P78" s="45"/>
      <c r="Q78" s="25"/>
      <c r="R78" s="44"/>
      <c r="S78" s="44"/>
      <c r="U78" s="44"/>
      <c r="V78" s="44"/>
      <c r="W78" s="4"/>
      <c r="Y78" s="25"/>
      <c r="Z78" s="43"/>
      <c r="AA78" s="43"/>
      <c r="AB78" s="2"/>
      <c r="AC78" s="43"/>
      <c r="AD78" s="43"/>
      <c r="AE78" s="25"/>
      <c r="AF78" s="44"/>
      <c r="AG78" s="44"/>
      <c r="AJ78" s="45"/>
      <c r="AK78" s="25"/>
      <c r="AM78" s="44"/>
      <c r="AO78" s="44"/>
      <c r="AP78" s="44"/>
      <c r="AQ78" s="4"/>
      <c r="AS78" s="25"/>
      <c r="AT78" s="43"/>
      <c r="AU78" s="43"/>
      <c r="AV78" s="2"/>
      <c r="AW78" s="43"/>
      <c r="AX78" s="43"/>
      <c r="AY78" s="25"/>
      <c r="AZ78" s="44"/>
      <c r="BA78" s="44"/>
      <c r="BD78" s="45"/>
      <c r="BE78" s="25"/>
      <c r="BF78" s="44"/>
      <c r="BG78" s="44"/>
      <c r="BI78" s="44"/>
      <c r="BJ78" s="44"/>
      <c r="BK78" s="4"/>
      <c r="BM78" s="25"/>
      <c r="BN78" s="43"/>
      <c r="BO78" s="43"/>
      <c r="BP78" s="2"/>
      <c r="BQ78" s="43"/>
      <c r="BR78" s="43"/>
      <c r="BS78" s="25"/>
      <c r="BT78" s="44"/>
      <c r="BU78" s="44"/>
      <c r="BX78" s="45"/>
      <c r="BY78" s="25"/>
      <c r="BZ78" s="44"/>
      <c r="CA78" s="44"/>
      <c r="CC78" s="44"/>
      <c r="CD78" s="44"/>
      <c r="CE78" s="25"/>
      <c r="CG78" s="25"/>
      <c r="CH78" s="43"/>
      <c r="CI78" s="43"/>
      <c r="CJ78" s="2"/>
      <c r="CK78" s="43"/>
      <c r="CL78" s="43"/>
      <c r="CM78" s="25"/>
      <c r="CN78" s="44"/>
      <c r="CO78" s="44"/>
      <c r="CR78" s="45"/>
      <c r="CS78" s="25"/>
      <c r="CT78" s="44"/>
      <c r="CU78" s="44"/>
      <c r="CW78" s="44"/>
      <c r="CX78" s="44"/>
      <c r="CY78" s="4"/>
      <c r="DA78" s="25"/>
      <c r="DB78" s="43"/>
      <c r="DC78" s="43"/>
      <c r="DD78" s="2"/>
      <c r="DE78" s="43"/>
      <c r="DF78" s="43"/>
      <c r="DG78" s="25"/>
      <c r="DH78" s="44"/>
      <c r="DI78" s="44"/>
      <c r="DL78" s="45"/>
      <c r="DM78" s="25"/>
      <c r="DN78" s="44"/>
      <c r="DO78" s="44"/>
      <c r="DQ78" s="44"/>
      <c r="DR78" s="44"/>
      <c r="DS78" s="4"/>
      <c r="DU78" s="25"/>
      <c r="DV78" s="43"/>
      <c r="DW78" s="43"/>
      <c r="DX78" s="2"/>
      <c r="DY78" s="43"/>
      <c r="DZ78" s="43"/>
      <c r="EA78" s="25"/>
      <c r="EC78" s="46"/>
      <c r="EF78" s="45"/>
      <c r="EG78" s="25"/>
      <c r="EH78" s="44"/>
      <c r="EI78" s="44"/>
      <c r="EK78" s="44"/>
      <c r="EL78" s="44"/>
      <c r="EM78" s="4"/>
      <c r="EO78" s="25"/>
      <c r="EP78" s="43"/>
      <c r="EQ78" s="43"/>
      <c r="ER78" s="2"/>
      <c r="ES78" s="43"/>
      <c r="ET78" s="43"/>
      <c r="EU78" s="25"/>
      <c r="EV78" s="44"/>
      <c r="EW78" s="44"/>
      <c r="EZ78" s="45"/>
      <c r="FA78" s="25"/>
      <c r="FB78" s="44"/>
      <c r="FC78" s="44"/>
      <c r="FE78" s="44"/>
      <c r="FF78" s="44"/>
      <c r="FG78" s="4"/>
      <c r="FI78" s="25"/>
      <c r="FJ78" s="43"/>
      <c r="FK78" s="43"/>
      <c r="FL78" s="2"/>
      <c r="FM78" s="43"/>
      <c r="FN78" s="43"/>
      <c r="FO78" s="25"/>
      <c r="FP78" s="44"/>
      <c r="FQ78" s="44"/>
      <c r="FT78" s="45"/>
      <c r="FU78" s="25"/>
      <c r="FV78" s="44"/>
      <c r="FW78" s="44"/>
      <c r="FY78" s="44"/>
      <c r="FZ78" s="44"/>
      <c r="GA78" s="4"/>
      <c r="GI78" s="47"/>
      <c r="GN78" s="45"/>
      <c r="GU78" s="4"/>
      <c r="HC78" s="47"/>
      <c r="HH78" s="45"/>
      <c r="HO78" s="4"/>
      <c r="HW78" s="47"/>
      <c r="IB78" s="45"/>
      <c r="II78" s="4"/>
      <c r="IQ78" s="47"/>
      <c r="IV78" s="45"/>
    </row>
    <row r="79" spans="1:256" s="3" customFormat="1" ht="13.5" customHeight="1">
      <c r="A79" s="42"/>
      <c r="B79" s="2"/>
      <c r="C79" s="4"/>
      <c r="E79" s="25"/>
      <c r="F79" s="43"/>
      <c r="G79" s="44"/>
      <c r="H79" s="2"/>
      <c r="I79" s="43"/>
      <c r="J79" s="44"/>
      <c r="K79" s="25"/>
      <c r="L79" s="44"/>
      <c r="M79" s="44"/>
      <c r="P79" s="45"/>
      <c r="Q79" s="25"/>
      <c r="R79" s="44"/>
      <c r="S79" s="44"/>
      <c r="U79" s="44"/>
      <c r="V79" s="44"/>
      <c r="W79" s="4"/>
      <c r="Y79" s="25"/>
      <c r="Z79" s="43"/>
      <c r="AA79" s="43"/>
      <c r="AB79" s="2"/>
      <c r="AC79" s="43"/>
      <c r="AD79" s="43"/>
      <c r="AE79" s="25"/>
      <c r="AF79" s="44"/>
      <c r="AG79" s="44"/>
      <c r="AJ79" s="45"/>
      <c r="AK79" s="25"/>
      <c r="AM79" s="44"/>
      <c r="AO79" s="44"/>
      <c r="AP79" s="44"/>
      <c r="AQ79" s="4"/>
      <c r="AS79" s="25"/>
      <c r="AT79" s="43"/>
      <c r="AU79" s="43"/>
      <c r="AV79" s="2"/>
      <c r="AW79" s="43"/>
      <c r="AX79" s="43"/>
      <c r="AY79" s="25"/>
      <c r="AZ79" s="44"/>
      <c r="BA79" s="44"/>
      <c r="BD79" s="45"/>
      <c r="BE79" s="25"/>
      <c r="BF79" s="44"/>
      <c r="BG79" s="44"/>
      <c r="BI79" s="44"/>
      <c r="BJ79" s="44"/>
      <c r="BK79" s="4"/>
      <c r="BM79" s="25"/>
      <c r="BN79" s="43"/>
      <c r="BO79" s="43"/>
      <c r="BP79" s="2"/>
      <c r="BQ79" s="43"/>
      <c r="BR79" s="43"/>
      <c r="BS79" s="25"/>
      <c r="BT79" s="44"/>
      <c r="BU79" s="44"/>
      <c r="BX79" s="45"/>
      <c r="BY79" s="25"/>
      <c r="BZ79" s="44"/>
      <c r="CA79" s="44"/>
      <c r="CC79" s="44"/>
      <c r="CD79" s="44"/>
      <c r="CE79" s="25"/>
      <c r="CG79" s="25"/>
      <c r="CH79" s="43"/>
      <c r="CI79" s="43"/>
      <c r="CJ79" s="2"/>
      <c r="CK79" s="43"/>
      <c r="CL79" s="43"/>
      <c r="CM79" s="25"/>
      <c r="CN79" s="44"/>
      <c r="CO79" s="44"/>
      <c r="CR79" s="45"/>
      <c r="CS79" s="25"/>
      <c r="CT79" s="44"/>
      <c r="CU79" s="44"/>
      <c r="CW79" s="44"/>
      <c r="CX79" s="44"/>
      <c r="CY79" s="4"/>
      <c r="DA79" s="25"/>
      <c r="DB79" s="43"/>
      <c r="DC79" s="43"/>
      <c r="DD79" s="2"/>
      <c r="DE79" s="43"/>
      <c r="DF79" s="43"/>
      <c r="DG79" s="25"/>
      <c r="DH79" s="44"/>
      <c r="DI79" s="44"/>
      <c r="DL79" s="45"/>
      <c r="DM79" s="25"/>
      <c r="DN79" s="44"/>
      <c r="DO79" s="44"/>
      <c r="DQ79" s="44"/>
      <c r="DR79" s="44"/>
      <c r="DS79" s="4"/>
      <c r="DU79" s="25"/>
      <c r="DV79" s="43"/>
      <c r="DW79" s="43"/>
      <c r="DX79" s="2"/>
      <c r="DY79" s="43"/>
      <c r="DZ79" s="43"/>
      <c r="EA79" s="25"/>
      <c r="EC79" s="46"/>
      <c r="EF79" s="45"/>
      <c r="EG79" s="25"/>
      <c r="EH79" s="44"/>
      <c r="EI79" s="44"/>
      <c r="EK79" s="44"/>
      <c r="EL79" s="44"/>
      <c r="EM79" s="4"/>
      <c r="EO79" s="25"/>
      <c r="EP79" s="43"/>
      <c r="EQ79" s="43"/>
      <c r="ER79" s="2"/>
      <c r="ES79" s="43"/>
      <c r="ET79" s="43"/>
      <c r="EU79" s="25"/>
      <c r="EV79" s="44"/>
      <c r="EW79" s="44"/>
      <c r="EZ79" s="45"/>
      <c r="FA79" s="25"/>
      <c r="FB79" s="44"/>
      <c r="FC79" s="44"/>
      <c r="FE79" s="44"/>
      <c r="FF79" s="44"/>
      <c r="FG79" s="4"/>
      <c r="FI79" s="25"/>
      <c r="FJ79" s="43"/>
      <c r="FK79" s="43"/>
      <c r="FL79" s="2"/>
      <c r="FM79" s="43"/>
      <c r="FN79" s="43"/>
      <c r="FO79" s="25"/>
      <c r="FP79" s="44"/>
      <c r="FQ79" s="44"/>
      <c r="FT79" s="45"/>
      <c r="FU79" s="25"/>
      <c r="FV79" s="44"/>
      <c r="FW79" s="44"/>
      <c r="FY79" s="44"/>
      <c r="FZ79" s="44"/>
      <c r="GA79" s="4"/>
      <c r="GI79" s="47"/>
      <c r="GN79" s="45"/>
      <c r="GU79" s="4"/>
      <c r="HC79" s="47"/>
      <c r="HH79" s="45"/>
      <c r="HO79" s="4"/>
      <c r="HW79" s="47"/>
      <c r="IB79" s="45"/>
      <c r="II79" s="4"/>
      <c r="IQ79" s="47"/>
      <c r="IV79" s="45"/>
    </row>
    <row r="80" spans="1:256" s="3" customFormat="1" ht="13.5" customHeight="1">
      <c r="A80" s="42"/>
      <c r="B80" s="2"/>
      <c r="C80" s="4"/>
      <c r="E80" s="25"/>
      <c r="F80" s="43"/>
      <c r="G80" s="44"/>
      <c r="H80" s="2"/>
      <c r="I80" s="43"/>
      <c r="J80" s="44"/>
      <c r="K80" s="25"/>
      <c r="L80" s="44"/>
      <c r="M80" s="44"/>
      <c r="P80" s="45"/>
      <c r="Q80" s="25"/>
      <c r="R80" s="44"/>
      <c r="S80" s="44"/>
      <c r="U80" s="44"/>
      <c r="V80" s="44"/>
      <c r="W80" s="4"/>
      <c r="Y80" s="25"/>
      <c r="Z80" s="43"/>
      <c r="AA80" s="43"/>
      <c r="AB80" s="2"/>
      <c r="AC80" s="43"/>
      <c r="AD80" s="43"/>
      <c r="AE80" s="25"/>
      <c r="AF80" s="44"/>
      <c r="AG80" s="44"/>
      <c r="AJ80" s="45"/>
      <c r="AK80" s="25"/>
      <c r="AM80" s="44"/>
      <c r="AO80" s="44"/>
      <c r="AP80" s="44"/>
      <c r="AQ80" s="4"/>
      <c r="AS80" s="25"/>
      <c r="AT80" s="43"/>
      <c r="AU80" s="43"/>
      <c r="AV80" s="2"/>
      <c r="AW80" s="43"/>
      <c r="AX80" s="43"/>
      <c r="AY80" s="25"/>
      <c r="AZ80" s="44"/>
      <c r="BA80" s="44"/>
      <c r="BD80" s="45"/>
      <c r="BE80" s="25"/>
      <c r="BF80" s="44"/>
      <c r="BG80" s="44"/>
      <c r="BI80" s="44"/>
      <c r="BJ80" s="44"/>
      <c r="BK80" s="4"/>
      <c r="BM80" s="25"/>
      <c r="BN80" s="43"/>
      <c r="BO80" s="43"/>
      <c r="BP80" s="2"/>
      <c r="BQ80" s="43"/>
      <c r="BR80" s="43"/>
      <c r="BS80" s="25"/>
      <c r="BT80" s="44"/>
      <c r="BU80" s="44"/>
      <c r="BX80" s="45"/>
      <c r="BY80" s="25"/>
      <c r="BZ80" s="44"/>
      <c r="CA80" s="44"/>
      <c r="CC80" s="44"/>
      <c r="CD80" s="44"/>
      <c r="CE80" s="25"/>
      <c r="CG80" s="25"/>
      <c r="CH80" s="43"/>
      <c r="CI80" s="43"/>
      <c r="CJ80" s="2"/>
      <c r="CK80" s="43"/>
      <c r="CL80" s="43"/>
      <c r="CM80" s="25"/>
      <c r="CN80" s="44"/>
      <c r="CO80" s="44"/>
      <c r="CR80" s="45"/>
      <c r="CS80" s="25"/>
      <c r="CT80" s="44"/>
      <c r="CU80" s="44"/>
      <c r="CW80" s="44"/>
      <c r="CX80" s="44"/>
      <c r="CY80" s="4"/>
      <c r="DA80" s="25"/>
      <c r="DB80" s="43"/>
      <c r="DC80" s="43"/>
      <c r="DD80" s="2"/>
      <c r="DE80" s="43"/>
      <c r="DF80" s="43"/>
      <c r="DG80" s="25"/>
      <c r="DH80" s="44"/>
      <c r="DI80" s="44"/>
      <c r="DL80" s="45"/>
      <c r="DM80" s="25"/>
      <c r="DN80" s="44"/>
      <c r="DO80" s="44"/>
      <c r="DQ80" s="44"/>
      <c r="DR80" s="44"/>
      <c r="DS80" s="4"/>
      <c r="DU80" s="25"/>
      <c r="DV80" s="43"/>
      <c r="DW80" s="43"/>
      <c r="DX80" s="2"/>
      <c r="DY80" s="43"/>
      <c r="DZ80" s="43"/>
      <c r="EA80" s="25"/>
      <c r="EC80" s="46"/>
      <c r="EF80" s="45"/>
      <c r="EG80" s="25"/>
      <c r="EH80" s="44"/>
      <c r="EI80" s="44"/>
      <c r="EK80" s="44"/>
      <c r="EL80" s="44"/>
      <c r="EM80" s="4"/>
      <c r="EO80" s="25"/>
      <c r="EP80" s="43"/>
      <c r="EQ80" s="43"/>
      <c r="ER80" s="2"/>
      <c r="ES80" s="43"/>
      <c r="ET80" s="43"/>
      <c r="EU80" s="25"/>
      <c r="EV80" s="44"/>
      <c r="EW80" s="44"/>
      <c r="EZ80" s="45"/>
      <c r="FA80" s="25"/>
      <c r="FB80" s="44"/>
      <c r="FC80" s="44"/>
      <c r="FE80" s="44"/>
      <c r="FF80" s="44"/>
      <c r="FG80" s="4"/>
      <c r="FI80" s="25"/>
      <c r="FJ80" s="43"/>
      <c r="FK80" s="43"/>
      <c r="FL80" s="2"/>
      <c r="FM80" s="43"/>
      <c r="FN80" s="43"/>
      <c r="FO80" s="25"/>
      <c r="FP80" s="44"/>
      <c r="FQ80" s="44"/>
      <c r="FT80" s="45"/>
      <c r="FU80" s="25"/>
      <c r="FV80" s="44"/>
      <c r="FW80" s="44"/>
      <c r="FY80" s="44"/>
      <c r="FZ80" s="44"/>
      <c r="GA80" s="4"/>
      <c r="GI80" s="47"/>
      <c r="GN80" s="45"/>
      <c r="GU80" s="4"/>
      <c r="HC80" s="47"/>
      <c r="HH80" s="45"/>
      <c r="HO80" s="4"/>
      <c r="HW80" s="47"/>
      <c r="IB80" s="45"/>
      <c r="II80" s="4"/>
      <c r="IQ80" s="47"/>
      <c r="IV80" s="45"/>
    </row>
    <row r="81" spans="1:256" s="3" customFormat="1" ht="13.5" customHeight="1">
      <c r="A81" s="42"/>
      <c r="B81" s="2"/>
      <c r="C81" s="4"/>
      <c r="E81" s="25"/>
      <c r="F81" s="43"/>
      <c r="G81" s="44"/>
      <c r="H81" s="2"/>
      <c r="I81" s="43"/>
      <c r="J81" s="44"/>
      <c r="K81" s="25"/>
      <c r="L81" s="44"/>
      <c r="M81" s="44"/>
      <c r="P81" s="45"/>
      <c r="Q81" s="25"/>
      <c r="R81" s="44"/>
      <c r="S81" s="44"/>
      <c r="U81" s="44"/>
      <c r="V81" s="44"/>
      <c r="W81" s="4"/>
      <c r="Y81" s="25"/>
      <c r="Z81" s="43"/>
      <c r="AA81" s="43"/>
      <c r="AB81" s="2"/>
      <c r="AC81" s="43"/>
      <c r="AD81" s="43"/>
      <c r="AE81" s="25"/>
      <c r="AF81" s="44"/>
      <c r="AG81" s="44"/>
      <c r="AJ81" s="45"/>
      <c r="AK81" s="25"/>
      <c r="AM81" s="44"/>
      <c r="AO81" s="44"/>
      <c r="AP81" s="44"/>
      <c r="AQ81" s="4"/>
      <c r="AS81" s="25"/>
      <c r="AT81" s="43"/>
      <c r="AU81" s="43"/>
      <c r="AV81" s="2"/>
      <c r="AW81" s="43"/>
      <c r="AX81" s="43"/>
      <c r="AY81" s="25"/>
      <c r="AZ81" s="44"/>
      <c r="BA81" s="44"/>
      <c r="BD81" s="45"/>
      <c r="BE81" s="25"/>
      <c r="BF81" s="44"/>
      <c r="BG81" s="44"/>
      <c r="BI81" s="44"/>
      <c r="BJ81" s="44"/>
      <c r="BK81" s="4"/>
      <c r="BM81" s="25"/>
      <c r="BN81" s="43"/>
      <c r="BO81" s="43"/>
      <c r="BP81" s="2"/>
      <c r="BQ81" s="43"/>
      <c r="BR81" s="43"/>
      <c r="BS81" s="25"/>
      <c r="BT81" s="44"/>
      <c r="BU81" s="44"/>
      <c r="BX81" s="45"/>
      <c r="BY81" s="25"/>
      <c r="BZ81" s="44"/>
      <c r="CA81" s="44"/>
      <c r="CC81" s="44"/>
      <c r="CD81" s="44"/>
      <c r="CE81" s="25"/>
      <c r="CG81" s="25"/>
      <c r="CH81" s="43"/>
      <c r="CI81" s="43"/>
      <c r="CJ81" s="2"/>
      <c r="CK81" s="43"/>
      <c r="CL81" s="43"/>
      <c r="CM81" s="25"/>
      <c r="CN81" s="44"/>
      <c r="CO81" s="44"/>
      <c r="CR81" s="45"/>
      <c r="CS81" s="25"/>
      <c r="CT81" s="44"/>
      <c r="CU81" s="44"/>
      <c r="CW81" s="44"/>
      <c r="CX81" s="44"/>
      <c r="CY81" s="4"/>
      <c r="DA81" s="25"/>
      <c r="DB81" s="43"/>
      <c r="DC81" s="43"/>
      <c r="DD81" s="2"/>
      <c r="DE81" s="43"/>
      <c r="DF81" s="43"/>
      <c r="DG81" s="25"/>
      <c r="DH81" s="44"/>
      <c r="DI81" s="44"/>
      <c r="DL81" s="45"/>
      <c r="DM81" s="25"/>
      <c r="DN81" s="44"/>
      <c r="DO81" s="44"/>
      <c r="DQ81" s="44"/>
      <c r="DR81" s="44"/>
      <c r="DS81" s="4"/>
      <c r="DU81" s="25"/>
      <c r="DV81" s="43"/>
      <c r="DW81" s="43"/>
      <c r="DX81" s="2"/>
      <c r="DY81" s="43"/>
      <c r="DZ81" s="43"/>
      <c r="EA81" s="25"/>
      <c r="EC81" s="46"/>
      <c r="EF81" s="45"/>
      <c r="EG81" s="25"/>
      <c r="EH81" s="44"/>
      <c r="EI81" s="44"/>
      <c r="EK81" s="44"/>
      <c r="EL81" s="44"/>
      <c r="EM81" s="4"/>
      <c r="EO81" s="25"/>
      <c r="EP81" s="43"/>
      <c r="EQ81" s="43"/>
      <c r="ER81" s="2"/>
      <c r="ES81" s="43"/>
      <c r="ET81" s="43"/>
      <c r="EU81" s="25"/>
      <c r="EV81" s="44"/>
      <c r="EW81" s="44"/>
      <c r="EZ81" s="45"/>
      <c r="FA81" s="25"/>
      <c r="FB81" s="44"/>
      <c r="FC81" s="44"/>
      <c r="FE81" s="44"/>
      <c r="FF81" s="44"/>
      <c r="FG81" s="4"/>
      <c r="FI81" s="25"/>
      <c r="FJ81" s="43"/>
      <c r="FK81" s="43"/>
      <c r="FL81" s="2"/>
      <c r="FM81" s="43"/>
      <c r="FN81" s="43"/>
      <c r="FO81" s="25"/>
      <c r="FP81" s="44"/>
      <c r="FQ81" s="44"/>
      <c r="FT81" s="45"/>
      <c r="FU81" s="25"/>
      <c r="FV81" s="44"/>
      <c r="FW81" s="44"/>
      <c r="FY81" s="44"/>
      <c r="FZ81" s="44"/>
      <c r="GA81" s="4"/>
      <c r="GI81" s="47"/>
      <c r="GN81" s="45"/>
      <c r="GU81" s="4"/>
      <c r="HC81" s="47"/>
      <c r="HH81" s="45"/>
      <c r="HO81" s="4"/>
      <c r="HW81" s="47"/>
      <c r="IB81" s="45"/>
      <c r="II81" s="4"/>
      <c r="IQ81" s="47"/>
      <c r="IV81" s="45"/>
    </row>
    <row r="82" spans="1:256" s="3" customFormat="1" ht="13.5" customHeight="1">
      <c r="A82" s="42"/>
      <c r="B82" s="2"/>
      <c r="C82" s="4"/>
      <c r="E82" s="25"/>
      <c r="F82" s="43"/>
      <c r="G82" s="44"/>
      <c r="H82" s="2"/>
      <c r="I82" s="43"/>
      <c r="J82" s="44"/>
      <c r="K82" s="25"/>
      <c r="L82" s="44"/>
      <c r="M82" s="44"/>
      <c r="P82" s="45"/>
      <c r="Q82" s="25"/>
      <c r="R82" s="44"/>
      <c r="S82" s="44"/>
      <c r="U82" s="44"/>
      <c r="V82" s="44"/>
      <c r="W82" s="4"/>
      <c r="Y82" s="25"/>
      <c r="Z82" s="43"/>
      <c r="AA82" s="43"/>
      <c r="AB82" s="2"/>
      <c r="AC82" s="43"/>
      <c r="AD82" s="43"/>
      <c r="AE82" s="25"/>
      <c r="AF82" s="44"/>
      <c r="AG82" s="44"/>
      <c r="AJ82" s="45"/>
      <c r="AK82" s="25"/>
      <c r="AM82" s="44"/>
      <c r="AO82" s="44"/>
      <c r="AP82" s="44"/>
      <c r="AQ82" s="4"/>
      <c r="AS82" s="25"/>
      <c r="AT82" s="43"/>
      <c r="AU82" s="43"/>
      <c r="AV82" s="2"/>
      <c r="AW82" s="43"/>
      <c r="AX82" s="43"/>
      <c r="AY82" s="25"/>
      <c r="AZ82" s="44"/>
      <c r="BA82" s="44"/>
      <c r="BD82" s="45"/>
      <c r="BE82" s="25"/>
      <c r="BF82" s="44"/>
      <c r="BG82" s="44"/>
      <c r="BI82" s="44"/>
      <c r="BJ82" s="44"/>
      <c r="BK82" s="4"/>
      <c r="BM82" s="25"/>
      <c r="BN82" s="43"/>
      <c r="BO82" s="43"/>
      <c r="BP82" s="2"/>
      <c r="BQ82" s="43"/>
      <c r="BR82" s="43"/>
      <c r="BS82" s="25"/>
      <c r="BT82" s="44"/>
      <c r="BU82" s="44"/>
      <c r="BX82" s="45"/>
      <c r="BY82" s="25"/>
      <c r="BZ82" s="44"/>
      <c r="CA82" s="44"/>
      <c r="CC82" s="44"/>
      <c r="CD82" s="44"/>
      <c r="CE82" s="25"/>
      <c r="CG82" s="25"/>
      <c r="CH82" s="43"/>
      <c r="CI82" s="43"/>
      <c r="CJ82" s="2"/>
      <c r="CK82" s="43"/>
      <c r="CL82" s="43"/>
      <c r="CM82" s="25"/>
      <c r="CN82" s="44"/>
      <c r="CO82" s="44"/>
      <c r="CR82" s="45"/>
      <c r="CS82" s="25"/>
      <c r="CT82" s="44"/>
      <c r="CU82" s="44"/>
      <c r="CW82" s="44"/>
      <c r="CX82" s="44"/>
      <c r="CY82" s="4"/>
      <c r="DA82" s="25"/>
      <c r="DB82" s="43"/>
      <c r="DC82" s="43"/>
      <c r="DD82" s="2"/>
      <c r="DE82" s="43"/>
      <c r="DF82" s="43"/>
      <c r="DG82" s="25"/>
      <c r="DH82" s="44"/>
      <c r="DI82" s="44"/>
      <c r="DL82" s="45"/>
      <c r="DM82" s="25"/>
      <c r="DN82" s="44"/>
      <c r="DO82" s="44"/>
      <c r="DQ82" s="44"/>
      <c r="DR82" s="44"/>
      <c r="DS82" s="4"/>
      <c r="DU82" s="25"/>
      <c r="DV82" s="43"/>
      <c r="DW82" s="43"/>
      <c r="DX82" s="2"/>
      <c r="DY82" s="43"/>
      <c r="DZ82" s="43"/>
      <c r="EA82" s="25"/>
      <c r="EC82" s="46"/>
      <c r="EF82" s="45"/>
      <c r="EG82" s="25"/>
      <c r="EH82" s="44"/>
      <c r="EI82" s="44"/>
      <c r="EK82" s="44"/>
      <c r="EL82" s="44"/>
      <c r="EM82" s="4"/>
      <c r="EO82" s="25"/>
      <c r="EP82" s="43"/>
      <c r="EQ82" s="43"/>
      <c r="ER82" s="2"/>
      <c r="ES82" s="43"/>
      <c r="ET82" s="43"/>
      <c r="EU82" s="25"/>
      <c r="EV82" s="44"/>
      <c r="EW82" s="44"/>
      <c r="EZ82" s="45"/>
      <c r="FA82" s="25"/>
      <c r="FB82" s="44"/>
      <c r="FC82" s="44"/>
      <c r="FE82" s="44"/>
      <c r="FF82" s="44"/>
      <c r="FG82" s="4"/>
      <c r="FI82" s="25"/>
      <c r="FJ82" s="43"/>
      <c r="FK82" s="43"/>
      <c r="FL82" s="2"/>
      <c r="FM82" s="43"/>
      <c r="FN82" s="43"/>
      <c r="FO82" s="25"/>
      <c r="FP82" s="44"/>
      <c r="FQ82" s="44"/>
      <c r="FT82" s="45"/>
      <c r="FU82" s="25"/>
      <c r="FV82" s="44"/>
      <c r="FW82" s="44"/>
      <c r="FY82" s="44"/>
      <c r="FZ82" s="44"/>
      <c r="GA82" s="4"/>
      <c r="GI82" s="47"/>
      <c r="GN82" s="45"/>
      <c r="GU82" s="4"/>
      <c r="HC82" s="47"/>
      <c r="HH82" s="45"/>
      <c r="HO82" s="4"/>
      <c r="HW82" s="47"/>
      <c r="IB82" s="45"/>
      <c r="II82" s="4"/>
      <c r="IQ82" s="47"/>
      <c r="IV82" s="45"/>
    </row>
    <row r="83" spans="1:256" s="3" customFormat="1" ht="13.5" customHeight="1">
      <c r="A83" s="42"/>
      <c r="B83" s="2"/>
      <c r="C83" s="4"/>
      <c r="E83" s="25"/>
      <c r="F83" s="43"/>
      <c r="G83" s="44"/>
      <c r="H83" s="2"/>
      <c r="I83" s="43"/>
      <c r="J83" s="44"/>
      <c r="K83" s="25"/>
      <c r="L83" s="44"/>
      <c r="M83" s="44"/>
      <c r="P83" s="45"/>
      <c r="Q83" s="25"/>
      <c r="R83" s="44"/>
      <c r="S83" s="44"/>
      <c r="U83" s="44"/>
      <c r="V83" s="44"/>
      <c r="W83" s="4"/>
      <c r="Y83" s="25"/>
      <c r="Z83" s="43"/>
      <c r="AA83" s="43"/>
      <c r="AB83" s="2"/>
      <c r="AC83" s="43"/>
      <c r="AD83" s="43"/>
      <c r="AE83" s="25"/>
      <c r="AF83" s="44"/>
      <c r="AG83" s="44"/>
      <c r="AJ83" s="45"/>
      <c r="AK83" s="25"/>
      <c r="AM83" s="44"/>
      <c r="AO83" s="44"/>
      <c r="AP83" s="44"/>
      <c r="AQ83" s="4"/>
      <c r="AS83" s="25"/>
      <c r="AT83" s="43"/>
      <c r="AU83" s="43"/>
      <c r="AV83" s="2"/>
      <c r="AW83" s="43"/>
      <c r="AX83" s="43"/>
      <c r="AY83" s="25"/>
      <c r="AZ83" s="44"/>
      <c r="BA83" s="44"/>
      <c r="BD83" s="45"/>
      <c r="BE83" s="25"/>
      <c r="BF83" s="44"/>
      <c r="BG83" s="44"/>
      <c r="BI83" s="44"/>
      <c r="BJ83" s="44"/>
      <c r="BK83" s="4"/>
      <c r="BM83" s="25"/>
      <c r="BN83" s="43"/>
      <c r="BO83" s="43"/>
      <c r="BP83" s="2"/>
      <c r="BQ83" s="43"/>
      <c r="BR83" s="43"/>
      <c r="BS83" s="25"/>
      <c r="BT83" s="44"/>
      <c r="BU83" s="44"/>
      <c r="BX83" s="45"/>
      <c r="BY83" s="25"/>
      <c r="BZ83" s="44"/>
      <c r="CA83" s="44"/>
      <c r="CC83" s="44"/>
      <c r="CD83" s="44"/>
      <c r="CE83" s="25"/>
      <c r="CG83" s="25"/>
      <c r="CH83" s="43"/>
      <c r="CI83" s="43"/>
      <c r="CJ83" s="2"/>
      <c r="CK83" s="43"/>
      <c r="CL83" s="43"/>
      <c r="CM83" s="25"/>
      <c r="CN83" s="44"/>
      <c r="CO83" s="44"/>
      <c r="CR83" s="45"/>
      <c r="CS83" s="25"/>
      <c r="CT83" s="44"/>
      <c r="CU83" s="44"/>
      <c r="CW83" s="44"/>
      <c r="CX83" s="44"/>
      <c r="CY83" s="4"/>
      <c r="DA83" s="25"/>
      <c r="DB83" s="43"/>
      <c r="DC83" s="43"/>
      <c r="DD83" s="2"/>
      <c r="DE83" s="43"/>
      <c r="DF83" s="43"/>
      <c r="DG83" s="25"/>
      <c r="DH83" s="44"/>
      <c r="DI83" s="44"/>
      <c r="DL83" s="45"/>
      <c r="DM83" s="25"/>
      <c r="DN83" s="44"/>
      <c r="DO83" s="44"/>
      <c r="DQ83" s="44"/>
      <c r="DR83" s="44"/>
      <c r="DS83" s="4"/>
      <c r="DU83" s="25"/>
      <c r="DV83" s="43"/>
      <c r="DW83" s="43"/>
      <c r="DX83" s="2"/>
      <c r="DY83" s="43"/>
      <c r="DZ83" s="43"/>
      <c r="EA83" s="25"/>
      <c r="EC83" s="46"/>
      <c r="EF83" s="45"/>
      <c r="EG83" s="25"/>
      <c r="EH83" s="44"/>
      <c r="EI83" s="44"/>
      <c r="EK83" s="44"/>
      <c r="EL83" s="44"/>
      <c r="EM83" s="4"/>
      <c r="EO83" s="25"/>
      <c r="EP83" s="43"/>
      <c r="EQ83" s="43"/>
      <c r="ER83" s="2"/>
      <c r="ES83" s="43"/>
      <c r="ET83" s="43"/>
      <c r="EU83" s="25"/>
      <c r="EV83" s="44"/>
      <c r="EW83" s="44"/>
      <c r="EZ83" s="45"/>
      <c r="FA83" s="25"/>
      <c r="FB83" s="44"/>
      <c r="FC83" s="44"/>
      <c r="FE83" s="44"/>
      <c r="FF83" s="44"/>
      <c r="FG83" s="4"/>
      <c r="FI83" s="25"/>
      <c r="FJ83" s="43"/>
      <c r="FK83" s="43"/>
      <c r="FL83" s="2"/>
      <c r="FM83" s="43"/>
      <c r="FN83" s="43"/>
      <c r="FO83" s="25"/>
      <c r="FP83" s="44"/>
      <c r="FQ83" s="44"/>
      <c r="FT83" s="45"/>
      <c r="FU83" s="25"/>
      <c r="FV83" s="44"/>
      <c r="FW83" s="44"/>
      <c r="FY83" s="44"/>
      <c r="FZ83" s="44"/>
      <c r="GA83" s="4"/>
      <c r="GI83" s="47"/>
      <c r="GN83" s="45"/>
      <c r="GU83" s="4"/>
      <c r="HC83" s="47"/>
      <c r="HH83" s="45"/>
      <c r="HO83" s="4"/>
      <c r="HW83" s="47"/>
      <c r="IB83" s="45"/>
      <c r="II83" s="4"/>
      <c r="IQ83" s="47"/>
      <c r="IV83" s="45"/>
    </row>
    <row r="84" spans="1:256" s="3" customFormat="1" ht="13.5" customHeight="1">
      <c r="A84" s="42"/>
      <c r="B84" s="2"/>
      <c r="C84" s="4"/>
      <c r="E84" s="25"/>
      <c r="F84" s="43"/>
      <c r="G84" s="44"/>
      <c r="H84" s="2"/>
      <c r="I84" s="43"/>
      <c r="J84" s="44"/>
      <c r="K84" s="25"/>
      <c r="L84" s="44"/>
      <c r="M84" s="44"/>
      <c r="P84" s="45"/>
      <c r="Q84" s="25"/>
      <c r="R84" s="44"/>
      <c r="S84" s="44"/>
      <c r="U84" s="44"/>
      <c r="V84" s="44"/>
      <c r="W84" s="4"/>
      <c r="Y84" s="25"/>
      <c r="Z84" s="43"/>
      <c r="AA84" s="43"/>
      <c r="AB84" s="2"/>
      <c r="AC84" s="43"/>
      <c r="AD84" s="43"/>
      <c r="AE84" s="25"/>
      <c r="AF84" s="44"/>
      <c r="AG84" s="44"/>
      <c r="AJ84" s="45"/>
      <c r="AK84" s="25"/>
      <c r="AM84" s="44"/>
      <c r="AO84" s="44"/>
      <c r="AP84" s="44"/>
      <c r="AQ84" s="4"/>
      <c r="AS84" s="25"/>
      <c r="AT84" s="43"/>
      <c r="AU84" s="43"/>
      <c r="AV84" s="2"/>
      <c r="AW84" s="43"/>
      <c r="AX84" s="43"/>
      <c r="AY84" s="25"/>
      <c r="AZ84" s="44"/>
      <c r="BA84" s="44"/>
      <c r="BD84" s="45"/>
      <c r="BE84" s="25"/>
      <c r="BF84" s="44"/>
      <c r="BG84" s="44"/>
      <c r="BI84" s="44"/>
      <c r="BJ84" s="44"/>
      <c r="BK84" s="4"/>
      <c r="BM84" s="25"/>
      <c r="BN84" s="43"/>
      <c r="BO84" s="43"/>
      <c r="BP84" s="2"/>
      <c r="BQ84" s="43"/>
      <c r="BR84" s="43"/>
      <c r="BS84" s="25"/>
      <c r="BT84" s="44"/>
      <c r="BU84" s="44"/>
      <c r="BX84" s="45"/>
      <c r="BY84" s="25"/>
      <c r="BZ84" s="44"/>
      <c r="CA84" s="44"/>
      <c r="CC84" s="44"/>
      <c r="CD84" s="44"/>
      <c r="CE84" s="25"/>
      <c r="CG84" s="25"/>
      <c r="CH84" s="43"/>
      <c r="CI84" s="43"/>
      <c r="CJ84" s="2"/>
      <c r="CK84" s="43"/>
      <c r="CL84" s="43"/>
      <c r="CM84" s="25"/>
      <c r="CN84" s="44"/>
      <c r="CO84" s="44"/>
      <c r="CR84" s="45"/>
      <c r="CS84" s="25"/>
      <c r="CT84" s="44"/>
      <c r="CU84" s="44"/>
      <c r="CW84" s="44"/>
      <c r="CX84" s="44"/>
      <c r="CY84" s="4"/>
      <c r="DA84" s="25"/>
      <c r="DB84" s="43"/>
      <c r="DC84" s="43"/>
      <c r="DD84" s="2"/>
      <c r="DE84" s="43"/>
      <c r="DF84" s="43"/>
      <c r="DG84" s="25"/>
      <c r="DH84" s="44"/>
      <c r="DI84" s="44"/>
      <c r="DL84" s="45"/>
      <c r="DM84" s="25"/>
      <c r="DN84" s="44"/>
      <c r="DO84" s="44"/>
      <c r="DQ84" s="44"/>
      <c r="DR84" s="44"/>
      <c r="DS84" s="4"/>
      <c r="DU84" s="25"/>
      <c r="DV84" s="43"/>
      <c r="DW84" s="43"/>
      <c r="DX84" s="2"/>
      <c r="DY84" s="43"/>
      <c r="DZ84" s="43"/>
      <c r="EA84" s="25"/>
      <c r="EC84" s="46"/>
      <c r="EF84" s="45"/>
      <c r="EG84" s="25"/>
      <c r="EH84" s="44"/>
      <c r="EI84" s="44"/>
      <c r="EK84" s="44"/>
      <c r="EL84" s="44"/>
      <c r="EM84" s="4"/>
      <c r="EO84" s="25"/>
      <c r="EP84" s="43"/>
      <c r="EQ84" s="43"/>
      <c r="ER84" s="2"/>
      <c r="ES84" s="43"/>
      <c r="ET84" s="43"/>
      <c r="EU84" s="25"/>
      <c r="EV84" s="44"/>
      <c r="EW84" s="44"/>
      <c r="EZ84" s="45"/>
      <c r="FA84" s="25"/>
      <c r="FB84" s="44"/>
      <c r="FC84" s="44"/>
      <c r="FE84" s="44"/>
      <c r="FF84" s="44"/>
      <c r="FG84" s="4"/>
      <c r="FI84" s="25"/>
      <c r="FJ84" s="43"/>
      <c r="FK84" s="43"/>
      <c r="FL84" s="2"/>
      <c r="FM84" s="43"/>
      <c r="FN84" s="43"/>
      <c r="FO84" s="25"/>
      <c r="FP84" s="44"/>
      <c r="FQ84" s="44"/>
      <c r="FT84" s="45"/>
      <c r="FU84" s="25"/>
      <c r="FV84" s="44"/>
      <c r="FW84" s="44"/>
      <c r="FY84" s="44"/>
      <c r="FZ84" s="44"/>
      <c r="GA84" s="4"/>
      <c r="GI84" s="47"/>
      <c r="GN84" s="45"/>
      <c r="GU84" s="4"/>
      <c r="HC84" s="47"/>
      <c r="HH84" s="45"/>
      <c r="HO84" s="4"/>
      <c r="HW84" s="47"/>
      <c r="IB84" s="45"/>
      <c r="II84" s="4"/>
      <c r="IQ84" s="47"/>
      <c r="IV84" s="45"/>
    </row>
    <row r="85" spans="1:256" s="3" customFormat="1" ht="13.5" customHeight="1">
      <c r="A85" s="42"/>
      <c r="B85" s="2"/>
      <c r="C85" s="4"/>
      <c r="E85" s="25"/>
      <c r="F85" s="43"/>
      <c r="G85" s="44"/>
      <c r="H85" s="2"/>
      <c r="I85" s="43"/>
      <c r="J85" s="44"/>
      <c r="K85" s="25"/>
      <c r="L85" s="44"/>
      <c r="M85" s="44"/>
      <c r="P85" s="45"/>
      <c r="Q85" s="25"/>
      <c r="R85" s="44"/>
      <c r="S85" s="44"/>
      <c r="U85" s="44"/>
      <c r="V85" s="44"/>
      <c r="W85" s="4"/>
      <c r="Y85" s="25"/>
      <c r="Z85" s="43"/>
      <c r="AA85" s="43"/>
      <c r="AB85" s="2"/>
      <c r="AC85" s="43"/>
      <c r="AD85" s="43"/>
      <c r="AE85" s="25"/>
      <c r="AF85" s="44"/>
      <c r="AG85" s="44"/>
      <c r="AJ85" s="45"/>
      <c r="AK85" s="25"/>
      <c r="AM85" s="44"/>
      <c r="AO85" s="44"/>
      <c r="AP85" s="44"/>
      <c r="AQ85" s="4"/>
      <c r="AS85" s="25"/>
      <c r="AT85" s="43"/>
      <c r="AU85" s="43"/>
      <c r="AV85" s="2"/>
      <c r="AW85" s="43"/>
      <c r="AX85" s="43"/>
      <c r="AY85" s="25"/>
      <c r="AZ85" s="44"/>
      <c r="BA85" s="44"/>
      <c r="BD85" s="45"/>
      <c r="BE85" s="25"/>
      <c r="BF85" s="44"/>
      <c r="BG85" s="44"/>
      <c r="BI85" s="44"/>
      <c r="BJ85" s="44"/>
      <c r="BK85" s="4"/>
      <c r="BM85" s="25"/>
      <c r="BN85" s="43"/>
      <c r="BO85" s="43"/>
      <c r="BP85" s="2"/>
      <c r="BQ85" s="43"/>
      <c r="BR85" s="43"/>
      <c r="BS85" s="25"/>
      <c r="BT85" s="44"/>
      <c r="BU85" s="44"/>
      <c r="BX85" s="45"/>
      <c r="BY85" s="25"/>
      <c r="BZ85" s="44"/>
      <c r="CA85" s="44"/>
      <c r="CC85" s="44"/>
      <c r="CD85" s="44"/>
      <c r="CE85" s="25"/>
      <c r="CG85" s="25"/>
      <c r="CH85" s="43"/>
      <c r="CI85" s="43"/>
      <c r="CJ85" s="2"/>
      <c r="CK85" s="43"/>
      <c r="CL85" s="43"/>
      <c r="CM85" s="25"/>
      <c r="CN85" s="44"/>
      <c r="CO85" s="44"/>
      <c r="CR85" s="45"/>
      <c r="CS85" s="25"/>
      <c r="CT85" s="44"/>
      <c r="CU85" s="44"/>
      <c r="CW85" s="44"/>
      <c r="CX85" s="44"/>
      <c r="CY85" s="4"/>
      <c r="DA85" s="25"/>
      <c r="DB85" s="43"/>
      <c r="DC85" s="43"/>
      <c r="DD85" s="2"/>
      <c r="DE85" s="43"/>
      <c r="DF85" s="43"/>
      <c r="DG85" s="25"/>
      <c r="DH85" s="44"/>
      <c r="DI85" s="44"/>
      <c r="DL85" s="45"/>
      <c r="DM85" s="25"/>
      <c r="DN85" s="44"/>
      <c r="DO85" s="44"/>
      <c r="DQ85" s="44"/>
      <c r="DR85" s="44"/>
      <c r="DS85" s="4"/>
      <c r="DU85" s="25"/>
      <c r="DV85" s="43"/>
      <c r="DW85" s="43"/>
      <c r="DX85" s="2"/>
      <c r="DY85" s="43"/>
      <c r="DZ85" s="43"/>
      <c r="EA85" s="25"/>
      <c r="EC85" s="46"/>
      <c r="EF85" s="45"/>
      <c r="EG85" s="25"/>
      <c r="EH85" s="44"/>
      <c r="EI85" s="44"/>
      <c r="EK85" s="44"/>
      <c r="EL85" s="44"/>
      <c r="EM85" s="4"/>
      <c r="EO85" s="25"/>
      <c r="EP85" s="43"/>
      <c r="EQ85" s="43"/>
      <c r="ER85" s="2"/>
      <c r="ES85" s="43"/>
      <c r="ET85" s="43"/>
      <c r="EU85" s="25"/>
      <c r="EV85" s="44"/>
      <c r="EW85" s="44"/>
      <c r="EZ85" s="45"/>
      <c r="FA85" s="25"/>
      <c r="FB85" s="44"/>
      <c r="FC85" s="44"/>
      <c r="FE85" s="44"/>
      <c r="FF85" s="44"/>
      <c r="FG85" s="4"/>
      <c r="FI85" s="25"/>
      <c r="FJ85" s="43"/>
      <c r="FK85" s="43"/>
      <c r="FL85" s="2"/>
      <c r="FM85" s="43"/>
      <c r="FN85" s="43"/>
      <c r="FO85" s="25"/>
      <c r="FP85" s="44"/>
      <c r="FQ85" s="44"/>
      <c r="FT85" s="45"/>
      <c r="FU85" s="25"/>
      <c r="FV85" s="44"/>
      <c r="FW85" s="44"/>
      <c r="FY85" s="44"/>
      <c r="FZ85" s="44"/>
      <c r="GA85" s="4"/>
      <c r="GI85" s="47"/>
      <c r="GN85" s="45"/>
      <c r="GU85" s="4"/>
      <c r="HC85" s="47"/>
      <c r="HH85" s="45"/>
      <c r="HO85" s="4"/>
      <c r="HW85" s="47"/>
      <c r="IB85" s="45"/>
      <c r="II85" s="4"/>
      <c r="IQ85" s="47"/>
      <c r="IV85" s="45"/>
    </row>
    <row r="86" spans="1:256" s="3" customFormat="1" ht="13.5" customHeight="1">
      <c r="A86" s="42"/>
      <c r="B86" s="2"/>
      <c r="C86" s="4"/>
      <c r="E86" s="25"/>
      <c r="F86" s="43"/>
      <c r="G86" s="44"/>
      <c r="H86" s="2"/>
      <c r="I86" s="43"/>
      <c r="J86" s="44"/>
      <c r="K86" s="25"/>
      <c r="L86" s="44"/>
      <c r="M86" s="44"/>
      <c r="P86" s="45"/>
      <c r="Q86" s="25"/>
      <c r="R86" s="44"/>
      <c r="S86" s="44"/>
      <c r="U86" s="44"/>
      <c r="V86" s="44"/>
      <c r="W86" s="4"/>
      <c r="Y86" s="25"/>
      <c r="Z86" s="43"/>
      <c r="AA86" s="43"/>
      <c r="AB86" s="2"/>
      <c r="AC86" s="43"/>
      <c r="AD86" s="43"/>
      <c r="AE86" s="25"/>
      <c r="AF86" s="44"/>
      <c r="AG86" s="44"/>
      <c r="AJ86" s="45"/>
      <c r="AK86" s="25"/>
      <c r="AM86" s="44"/>
      <c r="AO86" s="44"/>
      <c r="AP86" s="44"/>
      <c r="AQ86" s="4"/>
      <c r="AS86" s="25"/>
      <c r="AT86" s="43"/>
      <c r="AU86" s="43"/>
      <c r="AV86" s="2"/>
      <c r="AW86" s="43"/>
      <c r="AX86" s="43"/>
      <c r="AY86" s="25"/>
      <c r="AZ86" s="44"/>
      <c r="BA86" s="44"/>
      <c r="BD86" s="45"/>
      <c r="BE86" s="25"/>
      <c r="BF86" s="44"/>
      <c r="BG86" s="44"/>
      <c r="BI86" s="44"/>
      <c r="BJ86" s="44"/>
      <c r="BK86" s="4"/>
      <c r="BM86" s="25"/>
      <c r="BN86" s="43"/>
      <c r="BO86" s="43"/>
      <c r="BP86" s="2"/>
      <c r="BQ86" s="43"/>
      <c r="BR86" s="43"/>
      <c r="BS86" s="25"/>
      <c r="BT86" s="44"/>
      <c r="BU86" s="44"/>
      <c r="BX86" s="45"/>
      <c r="BY86" s="25"/>
      <c r="BZ86" s="44"/>
      <c r="CA86" s="44"/>
      <c r="CC86" s="44"/>
      <c r="CD86" s="44"/>
      <c r="CE86" s="25"/>
      <c r="CG86" s="25"/>
      <c r="CH86" s="43"/>
      <c r="CI86" s="43"/>
      <c r="CJ86" s="2"/>
      <c r="CK86" s="43"/>
      <c r="CL86" s="43"/>
      <c r="CM86" s="25"/>
      <c r="CN86" s="44"/>
      <c r="CO86" s="44"/>
      <c r="CR86" s="45"/>
      <c r="CS86" s="25"/>
      <c r="CT86" s="44"/>
      <c r="CU86" s="44"/>
      <c r="CW86" s="44"/>
      <c r="CX86" s="44"/>
      <c r="CY86" s="4"/>
      <c r="DA86" s="25"/>
      <c r="DB86" s="43"/>
      <c r="DC86" s="43"/>
      <c r="DD86" s="2"/>
      <c r="DE86" s="43"/>
      <c r="DF86" s="43"/>
      <c r="DG86" s="25"/>
      <c r="DH86" s="44"/>
      <c r="DI86" s="44"/>
      <c r="DL86" s="45"/>
      <c r="DM86" s="25"/>
      <c r="DN86" s="44"/>
      <c r="DO86" s="44"/>
      <c r="DQ86" s="44"/>
      <c r="DR86" s="44"/>
      <c r="DS86" s="4"/>
      <c r="DU86" s="25"/>
      <c r="DV86" s="43"/>
      <c r="DW86" s="43"/>
      <c r="DX86" s="2"/>
      <c r="DY86" s="43"/>
      <c r="DZ86" s="43"/>
      <c r="EA86" s="25"/>
      <c r="EC86" s="46"/>
      <c r="EF86" s="45"/>
      <c r="EG86" s="25"/>
      <c r="EH86" s="44"/>
      <c r="EI86" s="44"/>
      <c r="EK86" s="44"/>
      <c r="EL86" s="44"/>
      <c r="EM86" s="4"/>
      <c r="EO86" s="25"/>
      <c r="EP86" s="43"/>
      <c r="EQ86" s="43"/>
      <c r="ER86" s="2"/>
      <c r="ES86" s="43"/>
      <c r="ET86" s="43"/>
      <c r="EU86" s="25"/>
      <c r="EV86" s="44"/>
      <c r="EW86" s="44"/>
      <c r="EZ86" s="45"/>
      <c r="FA86" s="25"/>
      <c r="FB86" s="44"/>
      <c r="FC86" s="44"/>
      <c r="FE86" s="44"/>
      <c r="FF86" s="44"/>
      <c r="FG86" s="4"/>
      <c r="FI86" s="25"/>
      <c r="FJ86" s="43"/>
      <c r="FK86" s="43"/>
      <c r="FL86" s="2"/>
      <c r="FM86" s="43"/>
      <c r="FN86" s="43"/>
      <c r="FO86" s="25"/>
      <c r="FP86" s="44"/>
      <c r="FQ86" s="44"/>
      <c r="FT86" s="45"/>
      <c r="FU86" s="25"/>
      <c r="FV86" s="44"/>
      <c r="FW86" s="44"/>
      <c r="FY86" s="44"/>
      <c r="FZ86" s="44"/>
      <c r="GA86" s="4"/>
      <c r="GI86" s="47"/>
      <c r="GN86" s="45"/>
      <c r="GU86" s="4"/>
      <c r="HC86" s="47"/>
      <c r="HH86" s="45"/>
      <c r="HO86" s="4"/>
      <c r="HW86" s="47"/>
      <c r="IB86" s="45"/>
      <c r="II86" s="4"/>
      <c r="IQ86" s="47"/>
      <c r="IV86" s="45"/>
    </row>
    <row r="87" spans="1:256" s="3" customFormat="1" ht="13.5" customHeight="1">
      <c r="A87" s="42"/>
      <c r="B87" s="2"/>
      <c r="C87" s="4"/>
      <c r="E87" s="25"/>
      <c r="F87" s="43"/>
      <c r="G87" s="44"/>
      <c r="H87" s="2"/>
      <c r="I87" s="43"/>
      <c r="J87" s="44"/>
      <c r="K87" s="25"/>
      <c r="L87" s="44"/>
      <c r="M87" s="44"/>
      <c r="P87" s="45"/>
      <c r="Q87" s="25"/>
      <c r="R87" s="44"/>
      <c r="S87" s="44"/>
      <c r="U87" s="44"/>
      <c r="V87" s="44"/>
      <c r="W87" s="4"/>
      <c r="Y87" s="25"/>
      <c r="Z87" s="43"/>
      <c r="AA87" s="43"/>
      <c r="AB87" s="2"/>
      <c r="AC87" s="43"/>
      <c r="AD87" s="43"/>
      <c r="AE87" s="25"/>
      <c r="AF87" s="44"/>
      <c r="AG87" s="44"/>
      <c r="AJ87" s="45"/>
      <c r="AK87" s="25"/>
      <c r="AM87" s="44"/>
      <c r="AO87" s="44"/>
      <c r="AP87" s="44"/>
      <c r="AQ87" s="4"/>
      <c r="AS87" s="25"/>
      <c r="AT87" s="43"/>
      <c r="AU87" s="43"/>
      <c r="AV87" s="2"/>
      <c r="AW87" s="43"/>
      <c r="AX87" s="43"/>
      <c r="AY87" s="25"/>
      <c r="AZ87" s="44"/>
      <c r="BA87" s="44"/>
      <c r="BD87" s="45"/>
      <c r="BE87" s="25"/>
      <c r="BF87" s="44"/>
      <c r="BG87" s="44"/>
      <c r="BI87" s="44"/>
      <c r="BJ87" s="44"/>
      <c r="BK87" s="4"/>
      <c r="BM87" s="25"/>
      <c r="BN87" s="43"/>
      <c r="BO87" s="43"/>
      <c r="BP87" s="2"/>
      <c r="BQ87" s="43"/>
      <c r="BR87" s="43"/>
      <c r="BS87" s="25"/>
      <c r="BT87" s="44"/>
      <c r="BU87" s="44"/>
      <c r="BX87" s="45"/>
      <c r="BY87" s="25"/>
      <c r="BZ87" s="44"/>
      <c r="CA87" s="44"/>
      <c r="CC87" s="44"/>
      <c r="CD87" s="44"/>
      <c r="CE87" s="25"/>
      <c r="CG87" s="25"/>
      <c r="CH87" s="43"/>
      <c r="CI87" s="43"/>
      <c r="CJ87" s="2"/>
      <c r="CK87" s="43"/>
      <c r="CL87" s="43"/>
      <c r="CM87" s="25"/>
      <c r="CN87" s="44"/>
      <c r="CO87" s="44"/>
      <c r="CR87" s="45"/>
      <c r="CS87" s="25"/>
      <c r="CT87" s="44"/>
      <c r="CU87" s="44"/>
      <c r="CW87" s="44"/>
      <c r="CX87" s="44"/>
      <c r="CY87" s="4"/>
      <c r="DA87" s="25"/>
      <c r="DB87" s="43"/>
      <c r="DC87" s="43"/>
      <c r="DD87" s="2"/>
      <c r="DE87" s="43"/>
      <c r="DF87" s="43"/>
      <c r="DG87" s="25"/>
      <c r="DH87" s="44"/>
      <c r="DI87" s="44"/>
      <c r="DL87" s="45"/>
      <c r="DM87" s="25"/>
      <c r="DN87" s="44"/>
      <c r="DO87" s="44"/>
      <c r="DQ87" s="44"/>
      <c r="DR87" s="44"/>
      <c r="DS87" s="4"/>
      <c r="DU87" s="25"/>
      <c r="DV87" s="43"/>
      <c r="DW87" s="43"/>
      <c r="DX87" s="2"/>
      <c r="DY87" s="43"/>
      <c r="DZ87" s="43"/>
      <c r="EA87" s="25"/>
      <c r="EC87" s="46"/>
      <c r="EF87" s="45"/>
      <c r="EG87" s="25"/>
      <c r="EH87" s="44"/>
      <c r="EI87" s="44"/>
      <c r="EK87" s="44"/>
      <c r="EL87" s="44"/>
      <c r="EM87" s="4"/>
      <c r="EO87" s="25"/>
      <c r="EP87" s="43"/>
      <c r="EQ87" s="43"/>
      <c r="ER87" s="2"/>
      <c r="ES87" s="43"/>
      <c r="ET87" s="43"/>
      <c r="EU87" s="25"/>
      <c r="EV87" s="44"/>
      <c r="EW87" s="44"/>
      <c r="EZ87" s="45"/>
      <c r="FA87" s="25"/>
      <c r="FB87" s="44"/>
      <c r="FC87" s="44"/>
      <c r="FE87" s="44"/>
      <c r="FF87" s="44"/>
      <c r="FG87" s="4"/>
      <c r="FI87" s="25"/>
      <c r="FJ87" s="43"/>
      <c r="FK87" s="43"/>
      <c r="FL87" s="2"/>
      <c r="FM87" s="43"/>
      <c r="FN87" s="43"/>
      <c r="FO87" s="25"/>
      <c r="FP87" s="44"/>
      <c r="FQ87" s="44"/>
      <c r="FT87" s="45"/>
      <c r="FU87" s="25"/>
      <c r="FV87" s="44"/>
      <c r="FW87" s="44"/>
      <c r="FY87" s="44"/>
      <c r="FZ87" s="44"/>
      <c r="GA87" s="4"/>
      <c r="GI87" s="47"/>
      <c r="GN87" s="45"/>
      <c r="GU87" s="4"/>
      <c r="HC87" s="47"/>
      <c r="HH87" s="45"/>
      <c r="HO87" s="4"/>
      <c r="HW87" s="47"/>
      <c r="IB87" s="45"/>
      <c r="II87" s="4"/>
      <c r="IQ87" s="47"/>
      <c r="IV87" s="45"/>
    </row>
    <row r="88" spans="1:256" s="3" customFormat="1" ht="13.5" customHeight="1">
      <c r="A88" s="42"/>
      <c r="B88" s="2"/>
      <c r="C88" s="4"/>
      <c r="E88" s="25"/>
      <c r="F88" s="43"/>
      <c r="G88" s="44"/>
      <c r="H88" s="2"/>
      <c r="I88" s="43"/>
      <c r="J88" s="44"/>
      <c r="K88" s="25"/>
      <c r="L88" s="44"/>
      <c r="M88" s="44"/>
      <c r="P88" s="45"/>
      <c r="Q88" s="25"/>
      <c r="R88" s="44"/>
      <c r="S88" s="44"/>
      <c r="U88" s="44"/>
      <c r="V88" s="44"/>
      <c r="W88" s="4"/>
      <c r="Y88" s="25"/>
      <c r="Z88" s="43"/>
      <c r="AA88" s="43"/>
      <c r="AB88" s="2"/>
      <c r="AC88" s="43"/>
      <c r="AD88" s="43"/>
      <c r="AE88" s="25"/>
      <c r="AF88" s="44"/>
      <c r="AG88" s="44"/>
      <c r="AJ88" s="45"/>
      <c r="AK88" s="25"/>
      <c r="AM88" s="44"/>
      <c r="AO88" s="44"/>
      <c r="AP88" s="44"/>
      <c r="AQ88" s="4"/>
      <c r="AS88" s="25"/>
      <c r="AT88" s="43"/>
      <c r="AU88" s="43"/>
      <c r="AV88" s="2"/>
      <c r="AW88" s="43"/>
      <c r="AX88" s="43"/>
      <c r="AY88" s="25"/>
      <c r="AZ88" s="44"/>
      <c r="BA88" s="44"/>
      <c r="BD88" s="45"/>
      <c r="BE88" s="25"/>
      <c r="BF88" s="44"/>
      <c r="BG88" s="44"/>
      <c r="BI88" s="44"/>
      <c r="BJ88" s="44"/>
      <c r="BK88" s="4"/>
      <c r="BM88" s="25"/>
      <c r="BN88" s="43"/>
      <c r="BO88" s="43"/>
      <c r="BP88" s="2"/>
      <c r="BQ88" s="43"/>
      <c r="BR88" s="43"/>
      <c r="BS88" s="25"/>
      <c r="BT88" s="44"/>
      <c r="BU88" s="44"/>
      <c r="BX88" s="45"/>
      <c r="BY88" s="25"/>
      <c r="BZ88" s="44"/>
      <c r="CA88" s="44"/>
      <c r="CC88" s="44"/>
      <c r="CD88" s="44"/>
      <c r="CE88" s="25"/>
      <c r="CG88" s="25"/>
      <c r="CH88" s="43"/>
      <c r="CI88" s="43"/>
      <c r="CJ88" s="2"/>
      <c r="CK88" s="43"/>
      <c r="CL88" s="43"/>
      <c r="CM88" s="25"/>
      <c r="CN88" s="44"/>
      <c r="CO88" s="44"/>
      <c r="CR88" s="45"/>
      <c r="CS88" s="25"/>
      <c r="CT88" s="44"/>
      <c r="CU88" s="44"/>
      <c r="CW88" s="44"/>
      <c r="CX88" s="44"/>
      <c r="CY88" s="4"/>
      <c r="DA88" s="25"/>
      <c r="DB88" s="43"/>
      <c r="DC88" s="43"/>
      <c r="DD88" s="2"/>
      <c r="DE88" s="43"/>
      <c r="DF88" s="43"/>
      <c r="DG88" s="25"/>
      <c r="DH88" s="44"/>
      <c r="DI88" s="44"/>
      <c r="DL88" s="45"/>
      <c r="DM88" s="25"/>
      <c r="DN88" s="44"/>
      <c r="DO88" s="44"/>
      <c r="DQ88" s="44"/>
      <c r="DR88" s="44"/>
      <c r="DS88" s="4"/>
      <c r="DU88" s="25"/>
      <c r="DV88" s="43"/>
      <c r="DW88" s="43"/>
      <c r="DX88" s="2"/>
      <c r="DY88" s="43"/>
      <c r="DZ88" s="43"/>
      <c r="EA88" s="25"/>
      <c r="EC88" s="46"/>
      <c r="EF88" s="45"/>
      <c r="EG88" s="25"/>
      <c r="EH88" s="44"/>
      <c r="EI88" s="44"/>
      <c r="EK88" s="44"/>
      <c r="EL88" s="44"/>
      <c r="EM88" s="4"/>
      <c r="EO88" s="25"/>
      <c r="EP88" s="43"/>
      <c r="EQ88" s="43"/>
      <c r="ER88" s="2"/>
      <c r="ES88" s="43"/>
      <c r="ET88" s="43"/>
      <c r="EU88" s="25"/>
      <c r="EV88" s="44"/>
      <c r="EW88" s="44"/>
      <c r="EZ88" s="45"/>
      <c r="FA88" s="25"/>
      <c r="FB88" s="44"/>
      <c r="FC88" s="44"/>
      <c r="FE88" s="44"/>
      <c r="FF88" s="44"/>
      <c r="FG88" s="4"/>
      <c r="FI88" s="25"/>
      <c r="FJ88" s="43"/>
      <c r="FK88" s="43"/>
      <c r="FL88" s="2"/>
      <c r="FM88" s="43"/>
      <c r="FN88" s="43"/>
      <c r="FO88" s="25"/>
      <c r="FP88" s="44"/>
      <c r="FQ88" s="44"/>
      <c r="FT88" s="45"/>
      <c r="FU88" s="25"/>
      <c r="FV88" s="44"/>
      <c r="FW88" s="44"/>
      <c r="FY88" s="44"/>
      <c r="FZ88" s="44"/>
      <c r="GA88" s="4"/>
      <c r="GI88" s="47"/>
      <c r="GN88" s="45"/>
      <c r="GU88" s="4"/>
      <c r="HC88" s="47"/>
      <c r="HH88" s="45"/>
      <c r="HO88" s="4"/>
      <c r="HW88" s="47"/>
      <c r="IB88" s="45"/>
      <c r="II88" s="4"/>
      <c r="IQ88" s="47"/>
      <c r="IV88" s="45"/>
    </row>
    <row r="89" spans="1:256" s="3" customFormat="1" ht="13.5" customHeight="1">
      <c r="A89" s="42"/>
      <c r="B89" s="2"/>
      <c r="C89" s="4"/>
      <c r="E89" s="25"/>
      <c r="F89" s="43"/>
      <c r="G89" s="44"/>
      <c r="H89" s="2"/>
      <c r="I89" s="43"/>
      <c r="J89" s="44"/>
      <c r="K89" s="25"/>
      <c r="L89" s="44"/>
      <c r="M89" s="44"/>
      <c r="P89" s="45"/>
      <c r="Q89" s="25"/>
      <c r="R89" s="44"/>
      <c r="S89" s="44"/>
      <c r="U89" s="44"/>
      <c r="V89" s="44"/>
      <c r="W89" s="4"/>
      <c r="Y89" s="25"/>
      <c r="Z89" s="43"/>
      <c r="AA89" s="43"/>
      <c r="AB89" s="2"/>
      <c r="AC89" s="43"/>
      <c r="AD89" s="43"/>
      <c r="AE89" s="25"/>
      <c r="AF89" s="44"/>
      <c r="AG89" s="44"/>
      <c r="AJ89" s="45"/>
      <c r="AK89" s="25"/>
      <c r="AM89" s="44"/>
      <c r="AO89" s="44"/>
      <c r="AP89" s="44"/>
      <c r="AQ89" s="4"/>
      <c r="AS89" s="25"/>
      <c r="AT89" s="43"/>
      <c r="AU89" s="43"/>
      <c r="AV89" s="2"/>
      <c r="AW89" s="43"/>
      <c r="AX89" s="43"/>
      <c r="AY89" s="25"/>
      <c r="AZ89" s="44"/>
      <c r="BA89" s="44"/>
      <c r="BD89" s="45"/>
      <c r="BE89" s="25"/>
      <c r="BF89" s="44"/>
      <c r="BG89" s="44"/>
      <c r="BI89" s="44"/>
      <c r="BJ89" s="44"/>
      <c r="BK89" s="4"/>
      <c r="BM89" s="25"/>
      <c r="BN89" s="43"/>
      <c r="BO89" s="43"/>
      <c r="BP89" s="2"/>
      <c r="BQ89" s="43"/>
      <c r="BR89" s="43"/>
      <c r="BS89" s="25"/>
      <c r="BT89" s="44"/>
      <c r="BU89" s="44"/>
      <c r="BX89" s="45"/>
      <c r="BY89" s="25"/>
      <c r="BZ89" s="44"/>
      <c r="CA89" s="44"/>
      <c r="CC89" s="44"/>
      <c r="CD89" s="44"/>
      <c r="CE89" s="25"/>
      <c r="CG89" s="25"/>
      <c r="CH89" s="43"/>
      <c r="CI89" s="43"/>
      <c r="CJ89" s="2"/>
      <c r="CK89" s="43"/>
      <c r="CL89" s="43"/>
      <c r="CM89" s="25"/>
      <c r="CN89" s="44"/>
      <c r="CO89" s="44"/>
      <c r="CR89" s="45"/>
      <c r="CS89" s="25"/>
      <c r="CT89" s="44"/>
      <c r="CU89" s="44"/>
      <c r="CW89" s="44"/>
      <c r="CX89" s="44"/>
      <c r="CY89" s="4"/>
      <c r="DA89" s="25"/>
      <c r="DB89" s="43"/>
      <c r="DC89" s="43"/>
      <c r="DD89" s="2"/>
      <c r="DE89" s="43"/>
      <c r="DF89" s="43"/>
      <c r="DG89" s="25"/>
      <c r="DH89" s="44"/>
      <c r="DI89" s="44"/>
      <c r="DL89" s="45"/>
      <c r="DM89" s="25"/>
      <c r="DN89" s="44"/>
      <c r="DO89" s="44"/>
      <c r="DQ89" s="44"/>
      <c r="DR89" s="44"/>
      <c r="DS89" s="4"/>
      <c r="DU89" s="25"/>
      <c r="DV89" s="43"/>
      <c r="DW89" s="43"/>
      <c r="DX89" s="2"/>
      <c r="DY89" s="43"/>
      <c r="DZ89" s="43"/>
      <c r="EA89" s="25"/>
      <c r="EC89" s="46"/>
      <c r="EF89" s="45"/>
      <c r="EG89" s="25"/>
      <c r="EH89" s="44"/>
      <c r="EI89" s="44"/>
      <c r="EK89" s="44"/>
      <c r="EL89" s="44"/>
      <c r="EM89" s="4"/>
      <c r="EO89" s="25"/>
      <c r="EP89" s="43"/>
      <c r="EQ89" s="43"/>
      <c r="ER89" s="2"/>
      <c r="ES89" s="43"/>
      <c r="ET89" s="43"/>
      <c r="EU89" s="25"/>
      <c r="EV89" s="44"/>
      <c r="EW89" s="44"/>
      <c r="EZ89" s="45"/>
      <c r="FA89" s="25"/>
      <c r="FB89" s="44"/>
      <c r="FC89" s="44"/>
      <c r="FE89" s="44"/>
      <c r="FF89" s="44"/>
      <c r="FG89" s="4"/>
      <c r="FI89" s="25"/>
      <c r="FJ89" s="43"/>
      <c r="FK89" s="43"/>
      <c r="FL89" s="2"/>
      <c r="FM89" s="43"/>
      <c r="FN89" s="43"/>
      <c r="FO89" s="25"/>
      <c r="FP89" s="44"/>
      <c r="FQ89" s="44"/>
      <c r="FT89" s="45"/>
      <c r="FU89" s="25"/>
      <c r="FV89" s="44"/>
      <c r="FW89" s="44"/>
      <c r="FY89" s="44"/>
      <c r="FZ89" s="44"/>
      <c r="GA89" s="4"/>
      <c r="GI89" s="47"/>
      <c r="GN89" s="45"/>
      <c r="GU89" s="4"/>
      <c r="HC89" s="47"/>
      <c r="HH89" s="45"/>
      <c r="HO89" s="4"/>
      <c r="HW89" s="47"/>
      <c r="IB89" s="45"/>
      <c r="II89" s="4"/>
      <c r="IQ89" s="47"/>
      <c r="IV89" s="45"/>
    </row>
    <row r="90" spans="1:256" s="3" customFormat="1" ht="13.5" customHeight="1">
      <c r="A90" s="42"/>
      <c r="B90" s="2"/>
      <c r="C90" s="4"/>
      <c r="E90" s="25"/>
      <c r="F90" s="43"/>
      <c r="G90" s="44"/>
      <c r="H90" s="2"/>
      <c r="I90" s="43"/>
      <c r="J90" s="44"/>
      <c r="K90" s="25"/>
      <c r="L90" s="44"/>
      <c r="M90" s="44"/>
      <c r="P90" s="45"/>
      <c r="Q90" s="25"/>
      <c r="R90" s="44"/>
      <c r="S90" s="44"/>
      <c r="U90" s="44"/>
      <c r="V90" s="44"/>
      <c r="W90" s="4"/>
      <c r="Y90" s="25"/>
      <c r="Z90" s="43"/>
      <c r="AA90" s="43"/>
      <c r="AB90" s="2"/>
      <c r="AC90" s="43"/>
      <c r="AD90" s="43"/>
      <c r="AE90" s="25"/>
      <c r="AF90" s="44"/>
      <c r="AG90" s="44"/>
      <c r="AJ90" s="45"/>
      <c r="AK90" s="25"/>
      <c r="AM90" s="44"/>
      <c r="AO90" s="44"/>
      <c r="AP90" s="44"/>
      <c r="AQ90" s="4"/>
      <c r="AS90" s="25"/>
      <c r="AT90" s="43"/>
      <c r="AU90" s="43"/>
      <c r="AV90" s="2"/>
      <c r="AW90" s="43"/>
      <c r="AX90" s="43"/>
      <c r="AY90" s="25"/>
      <c r="AZ90" s="44"/>
      <c r="BA90" s="44"/>
      <c r="BD90" s="45"/>
      <c r="BE90" s="25"/>
      <c r="BF90" s="44"/>
      <c r="BG90" s="44"/>
      <c r="BI90" s="44"/>
      <c r="BJ90" s="44"/>
      <c r="BK90" s="4"/>
      <c r="BM90" s="25"/>
      <c r="BN90" s="43"/>
      <c r="BO90" s="43"/>
      <c r="BP90" s="2"/>
      <c r="BQ90" s="43"/>
      <c r="BR90" s="43"/>
      <c r="BS90" s="25"/>
      <c r="BT90" s="44"/>
      <c r="BU90" s="44"/>
      <c r="BX90" s="45"/>
      <c r="BY90" s="25"/>
      <c r="BZ90" s="44"/>
      <c r="CA90" s="44"/>
      <c r="CC90" s="44"/>
      <c r="CD90" s="44"/>
      <c r="CE90" s="25"/>
      <c r="CG90" s="25"/>
      <c r="CH90" s="43"/>
      <c r="CI90" s="43"/>
      <c r="CJ90" s="2"/>
      <c r="CK90" s="43"/>
      <c r="CL90" s="43"/>
      <c r="CM90" s="25"/>
      <c r="CN90" s="44"/>
      <c r="CO90" s="44"/>
      <c r="CR90" s="45"/>
      <c r="CS90" s="25"/>
      <c r="CT90" s="44"/>
      <c r="CU90" s="44"/>
      <c r="CW90" s="44"/>
      <c r="CX90" s="44"/>
      <c r="CY90" s="4"/>
      <c r="DA90" s="25"/>
      <c r="DB90" s="43"/>
      <c r="DC90" s="43"/>
      <c r="DD90" s="2"/>
      <c r="DE90" s="43"/>
      <c r="DF90" s="43"/>
      <c r="DG90" s="25"/>
      <c r="DH90" s="44"/>
      <c r="DI90" s="44"/>
      <c r="DL90" s="45"/>
      <c r="DM90" s="25"/>
      <c r="DN90" s="44"/>
      <c r="DO90" s="44"/>
      <c r="DQ90" s="44"/>
      <c r="DR90" s="44"/>
      <c r="DS90" s="4"/>
      <c r="DU90" s="25"/>
      <c r="DV90" s="43"/>
      <c r="DW90" s="43"/>
      <c r="DX90" s="2"/>
      <c r="DY90" s="43"/>
      <c r="DZ90" s="43"/>
      <c r="EA90" s="25"/>
      <c r="EC90" s="46"/>
      <c r="EF90" s="45"/>
      <c r="EG90" s="25"/>
      <c r="EH90" s="44"/>
      <c r="EI90" s="44"/>
      <c r="EK90" s="44"/>
      <c r="EL90" s="44"/>
      <c r="EM90" s="4"/>
      <c r="EO90" s="25"/>
      <c r="EP90" s="43"/>
      <c r="EQ90" s="43"/>
      <c r="ER90" s="2"/>
      <c r="ES90" s="43"/>
      <c r="ET90" s="43"/>
      <c r="EU90" s="25"/>
      <c r="EV90" s="44"/>
      <c r="EW90" s="44"/>
      <c r="EZ90" s="45"/>
      <c r="FA90" s="25"/>
      <c r="FB90" s="44"/>
      <c r="FC90" s="44"/>
      <c r="FE90" s="44"/>
      <c r="FF90" s="44"/>
      <c r="FG90" s="4"/>
      <c r="FI90" s="25"/>
      <c r="FJ90" s="43"/>
      <c r="FK90" s="43"/>
      <c r="FL90" s="2"/>
      <c r="FM90" s="43"/>
      <c r="FN90" s="43"/>
      <c r="FO90" s="25"/>
      <c r="FP90" s="44"/>
      <c r="FQ90" s="44"/>
      <c r="FT90" s="45"/>
      <c r="FU90" s="25"/>
      <c r="FV90" s="44"/>
      <c r="FW90" s="44"/>
      <c r="FY90" s="44"/>
      <c r="FZ90" s="44"/>
      <c r="GA90" s="4"/>
      <c r="GI90" s="47"/>
      <c r="GN90" s="45"/>
      <c r="GU90" s="4"/>
      <c r="HC90" s="47"/>
      <c r="HH90" s="45"/>
      <c r="HO90" s="4"/>
      <c r="HW90" s="47"/>
      <c r="IB90" s="45"/>
      <c r="II90" s="4"/>
      <c r="IQ90" s="47"/>
      <c r="IV90" s="45"/>
    </row>
    <row r="91" spans="1:256" s="3" customFormat="1" ht="13.5" customHeight="1">
      <c r="A91" s="42"/>
      <c r="B91" s="2"/>
      <c r="C91" s="4"/>
      <c r="E91" s="25"/>
      <c r="F91" s="43"/>
      <c r="G91" s="44"/>
      <c r="H91" s="2"/>
      <c r="I91" s="43"/>
      <c r="J91" s="44"/>
      <c r="K91" s="25"/>
      <c r="L91" s="44"/>
      <c r="M91" s="44"/>
      <c r="P91" s="45"/>
      <c r="Q91" s="25"/>
      <c r="R91" s="44"/>
      <c r="S91" s="44"/>
      <c r="U91" s="44"/>
      <c r="V91" s="44"/>
      <c r="W91" s="4"/>
      <c r="Y91" s="25"/>
      <c r="Z91" s="43"/>
      <c r="AA91" s="43"/>
      <c r="AB91" s="2"/>
      <c r="AC91" s="43"/>
      <c r="AD91" s="43"/>
      <c r="AE91" s="25"/>
      <c r="AF91" s="44"/>
      <c r="AG91" s="44"/>
      <c r="AJ91" s="45"/>
      <c r="AK91" s="25"/>
      <c r="AM91" s="44"/>
      <c r="AO91" s="44"/>
      <c r="AP91" s="44"/>
      <c r="AQ91" s="4"/>
      <c r="AS91" s="25"/>
      <c r="AT91" s="43"/>
      <c r="AU91" s="43"/>
      <c r="AV91" s="2"/>
      <c r="AW91" s="43"/>
      <c r="AX91" s="43"/>
      <c r="AY91" s="25"/>
      <c r="AZ91" s="44"/>
      <c r="BA91" s="44"/>
      <c r="BD91" s="45"/>
      <c r="BE91" s="25"/>
      <c r="BF91" s="44"/>
      <c r="BG91" s="44"/>
      <c r="BI91" s="44"/>
      <c r="BJ91" s="44"/>
      <c r="BK91" s="4"/>
      <c r="BM91" s="25"/>
      <c r="BN91" s="43"/>
      <c r="BO91" s="43"/>
      <c r="BP91" s="2"/>
      <c r="BQ91" s="43"/>
      <c r="BR91" s="43"/>
      <c r="BS91" s="25"/>
      <c r="BT91" s="44"/>
      <c r="BU91" s="44"/>
      <c r="BX91" s="45"/>
      <c r="BY91" s="25"/>
      <c r="BZ91" s="44"/>
      <c r="CA91" s="44"/>
      <c r="CC91" s="44"/>
      <c r="CD91" s="44"/>
      <c r="CE91" s="25"/>
      <c r="CG91" s="25"/>
      <c r="CH91" s="43"/>
      <c r="CI91" s="43"/>
      <c r="CJ91" s="2"/>
      <c r="CK91" s="43"/>
      <c r="CL91" s="43"/>
      <c r="CM91" s="25"/>
      <c r="CN91" s="44"/>
      <c r="CO91" s="44"/>
      <c r="CR91" s="45"/>
      <c r="CS91" s="25"/>
      <c r="CT91" s="44"/>
      <c r="CU91" s="44"/>
      <c r="CW91" s="44"/>
      <c r="CX91" s="44"/>
      <c r="CY91" s="4"/>
      <c r="DA91" s="25"/>
      <c r="DB91" s="43"/>
      <c r="DC91" s="43"/>
      <c r="DD91" s="2"/>
      <c r="DE91" s="43"/>
      <c r="DF91" s="43"/>
      <c r="DG91" s="25"/>
      <c r="DH91" s="44"/>
      <c r="DI91" s="44"/>
      <c r="DL91" s="45"/>
      <c r="DM91" s="25"/>
      <c r="DN91" s="44"/>
      <c r="DO91" s="44"/>
      <c r="DQ91" s="44"/>
      <c r="DR91" s="44"/>
      <c r="DS91" s="4"/>
      <c r="DU91" s="25"/>
      <c r="DV91" s="43"/>
      <c r="DW91" s="43"/>
      <c r="DX91" s="2"/>
      <c r="DY91" s="43"/>
      <c r="DZ91" s="43"/>
      <c r="EA91" s="25"/>
      <c r="EC91" s="46"/>
      <c r="EF91" s="45"/>
      <c r="EG91" s="25"/>
      <c r="EH91" s="44"/>
      <c r="EI91" s="44"/>
      <c r="EK91" s="44"/>
      <c r="EL91" s="44"/>
      <c r="EM91" s="4"/>
      <c r="EO91" s="25"/>
      <c r="EP91" s="43"/>
      <c r="EQ91" s="43"/>
      <c r="ER91" s="2"/>
      <c r="ES91" s="43"/>
      <c r="ET91" s="43"/>
      <c r="EU91" s="25"/>
      <c r="EV91" s="44"/>
      <c r="EW91" s="44"/>
      <c r="EZ91" s="45"/>
      <c r="FA91" s="25"/>
      <c r="FB91" s="44"/>
      <c r="FC91" s="44"/>
      <c r="FE91" s="44"/>
      <c r="FF91" s="44"/>
      <c r="FG91" s="4"/>
      <c r="FI91" s="25"/>
      <c r="FJ91" s="43"/>
      <c r="FK91" s="43"/>
      <c r="FL91" s="2"/>
      <c r="FM91" s="43"/>
      <c r="FN91" s="43"/>
      <c r="FO91" s="25"/>
      <c r="FP91" s="44"/>
      <c r="FQ91" s="44"/>
      <c r="FT91" s="45"/>
      <c r="FU91" s="25"/>
      <c r="FV91" s="44"/>
      <c r="FW91" s="44"/>
      <c r="FY91" s="44"/>
      <c r="FZ91" s="44"/>
      <c r="GA91" s="4"/>
      <c r="GI91" s="47"/>
      <c r="GN91" s="45"/>
      <c r="GU91" s="4"/>
      <c r="HC91" s="47"/>
      <c r="HH91" s="45"/>
      <c r="HO91" s="4"/>
      <c r="HW91" s="47"/>
      <c r="IB91" s="45"/>
      <c r="II91" s="4"/>
      <c r="IQ91" s="47"/>
      <c r="IV91" s="45"/>
    </row>
    <row r="92" spans="1:256" ht="13.5" customHeight="1">
      <c r="A92" s="42"/>
      <c r="C92" s="4"/>
      <c r="D92" s="3"/>
      <c r="E92" s="25"/>
      <c r="F92" s="43"/>
      <c r="G92" s="44"/>
      <c r="I92" s="43"/>
      <c r="J92" s="44"/>
      <c r="K92" s="25"/>
      <c r="L92" s="44"/>
      <c r="M92" s="44"/>
      <c r="N92" s="3"/>
      <c r="O92" s="3"/>
      <c r="P92" s="45"/>
      <c r="Q92" s="25"/>
      <c r="R92" s="44"/>
      <c r="S92" s="44"/>
      <c r="T92" s="3"/>
      <c r="U92" s="44"/>
      <c r="V92" s="44"/>
      <c r="W92" s="4"/>
      <c r="X92" s="3"/>
      <c r="Y92" s="25"/>
      <c r="Z92" s="43"/>
      <c r="AA92" s="43"/>
      <c r="AC92" s="43"/>
      <c r="AD92" s="43"/>
      <c r="AE92" s="25"/>
      <c r="AF92" s="44"/>
      <c r="AG92" s="44"/>
      <c r="AH92" s="3"/>
      <c r="AI92" s="3"/>
      <c r="AJ92" s="45"/>
      <c r="AK92" s="25"/>
      <c r="AL92" s="3"/>
      <c r="AM92" s="44"/>
      <c r="AN92" s="3"/>
      <c r="AO92" s="44"/>
      <c r="AP92" s="44"/>
      <c r="AQ92" s="4"/>
      <c r="AR92" s="3"/>
      <c r="AS92" s="25"/>
      <c r="AT92" s="43"/>
      <c r="AU92" s="43"/>
      <c r="AW92" s="43"/>
      <c r="AX92" s="43"/>
      <c r="AY92" s="25"/>
      <c r="AZ92" s="44"/>
      <c r="BA92" s="44"/>
      <c r="BB92" s="3"/>
      <c r="BC92" s="3"/>
      <c r="BD92" s="45"/>
      <c r="BE92" s="25"/>
      <c r="BF92" s="44"/>
      <c r="BG92" s="44"/>
      <c r="BH92" s="3"/>
      <c r="BI92" s="44"/>
      <c r="BJ92" s="44"/>
      <c r="BK92" s="4"/>
      <c r="BL92" s="3"/>
      <c r="BM92" s="25"/>
      <c r="BN92" s="43"/>
      <c r="BO92" s="43"/>
      <c r="BQ92" s="43"/>
      <c r="BR92" s="43"/>
      <c r="BS92" s="25"/>
      <c r="BT92" s="44"/>
      <c r="BU92" s="44"/>
      <c r="BV92" s="3"/>
      <c r="BW92" s="3"/>
      <c r="BX92" s="45"/>
      <c r="BY92" s="25"/>
      <c r="BZ92" s="44"/>
      <c r="CA92" s="44"/>
      <c r="CB92" s="3"/>
      <c r="CC92" s="44"/>
      <c r="CD92" s="44"/>
      <c r="CE92" s="25"/>
      <c r="CF92" s="3"/>
      <c r="CG92" s="25"/>
      <c r="CH92" s="43"/>
      <c r="CI92" s="43"/>
      <c r="CK92" s="43"/>
      <c r="CL92" s="43"/>
      <c r="CM92" s="25"/>
      <c r="CN92" s="44"/>
      <c r="CO92" s="44"/>
      <c r="CP92" s="3"/>
      <c r="CQ92" s="3"/>
      <c r="CR92" s="45"/>
      <c r="CS92" s="25"/>
      <c r="CT92" s="44"/>
      <c r="CU92" s="44"/>
      <c r="CV92" s="3"/>
      <c r="CW92" s="44"/>
      <c r="CX92" s="44"/>
      <c r="CY92" s="4"/>
      <c r="CZ92" s="3"/>
      <c r="DA92" s="25"/>
      <c r="DB92" s="43"/>
      <c r="DC92" s="43"/>
      <c r="DE92" s="43"/>
      <c r="DF92" s="43"/>
      <c r="DG92" s="25"/>
      <c r="DH92" s="44"/>
      <c r="DI92" s="44"/>
      <c r="DJ92" s="3"/>
      <c r="DK92" s="3"/>
      <c r="DL92" s="45"/>
      <c r="DM92" s="25"/>
      <c r="DN92" s="44"/>
      <c r="DO92" s="44"/>
      <c r="DP92" s="3"/>
      <c r="DQ92" s="44"/>
      <c r="DR92" s="44"/>
      <c r="DS92" s="4"/>
      <c r="DT92" s="3"/>
      <c r="DU92" s="25"/>
      <c r="DV92" s="43"/>
      <c r="DW92" s="43"/>
      <c r="DY92" s="43"/>
      <c r="DZ92" s="43"/>
      <c r="EA92" s="25"/>
      <c r="EB92" s="3"/>
      <c r="EC92" s="46"/>
      <c r="ED92" s="3"/>
      <c r="EE92" s="3"/>
      <c r="EF92" s="45"/>
      <c r="EG92" s="25"/>
      <c r="EH92" s="44"/>
      <c r="EI92" s="44"/>
      <c r="EJ92" s="3"/>
      <c r="EK92" s="44"/>
      <c r="EL92" s="44"/>
      <c r="EM92" s="4"/>
      <c r="EN92" s="3"/>
      <c r="EO92" s="25"/>
      <c r="EP92" s="43"/>
      <c r="EQ92" s="43"/>
      <c r="ES92" s="43"/>
      <c r="ET92" s="43"/>
      <c r="EU92" s="25"/>
      <c r="EV92" s="44"/>
      <c r="EW92" s="44"/>
      <c r="EX92" s="3"/>
      <c r="EY92" s="3"/>
      <c r="EZ92" s="45"/>
      <c r="FA92" s="25"/>
      <c r="FB92" s="44"/>
      <c r="FC92" s="44"/>
      <c r="FD92" s="3"/>
      <c r="FE92" s="44"/>
      <c r="FF92" s="44"/>
      <c r="FG92" s="4"/>
      <c r="FH92" s="3"/>
      <c r="FI92" s="25"/>
      <c r="FJ92" s="43"/>
      <c r="FK92" s="43"/>
      <c r="FM92" s="43"/>
      <c r="FN92" s="43"/>
      <c r="FO92" s="25"/>
      <c r="FP92" s="44"/>
      <c r="FQ92" s="44"/>
      <c r="FR92" s="3"/>
      <c r="FS92" s="3"/>
      <c r="FT92" s="45"/>
      <c r="FU92" s="25"/>
      <c r="FV92" s="44"/>
      <c r="FW92" s="44"/>
      <c r="FX92" s="3"/>
      <c r="FY92" s="44"/>
      <c r="FZ92" s="44"/>
      <c r="GA92" s="15"/>
      <c r="GI92" s="52"/>
      <c r="GN92" s="53"/>
      <c r="GU92" s="15"/>
      <c r="HC92" s="52"/>
      <c r="HH92" s="53"/>
      <c r="HO92" s="15"/>
      <c r="HW92" s="52"/>
      <c r="IB92" s="53"/>
      <c r="II92" s="15"/>
      <c r="IQ92" s="52"/>
      <c r="IV92" s="53"/>
    </row>
    <row r="93" spans="1:256" ht="13.5" customHeight="1">
      <c r="A93" s="42"/>
      <c r="C93" s="4"/>
      <c r="D93" s="3"/>
      <c r="E93" s="25"/>
      <c r="F93" s="43"/>
      <c r="G93" s="44"/>
      <c r="I93" s="43"/>
      <c r="J93" s="44"/>
      <c r="K93" s="25"/>
      <c r="L93" s="44"/>
      <c r="M93" s="44"/>
      <c r="N93" s="3"/>
      <c r="O93" s="3"/>
      <c r="P93" s="45"/>
      <c r="Q93" s="25"/>
      <c r="R93" s="44"/>
      <c r="S93" s="44"/>
      <c r="T93" s="3"/>
      <c r="U93" s="44"/>
      <c r="V93" s="44"/>
      <c r="W93" s="4"/>
      <c r="X93" s="3"/>
      <c r="Y93" s="25"/>
      <c r="Z93" s="43"/>
      <c r="AA93" s="43"/>
      <c r="AC93" s="43"/>
      <c r="AD93" s="43"/>
      <c r="AE93" s="25"/>
      <c r="AF93" s="44"/>
      <c r="AG93" s="44"/>
      <c r="AH93" s="3"/>
      <c r="AI93" s="3"/>
      <c r="AJ93" s="45"/>
      <c r="AK93" s="25"/>
      <c r="AL93" s="3"/>
      <c r="AM93" s="44"/>
      <c r="AN93" s="3"/>
      <c r="AO93" s="44"/>
      <c r="AP93" s="44"/>
      <c r="AQ93" s="4"/>
      <c r="AR93" s="3"/>
      <c r="AS93" s="25"/>
      <c r="AT93" s="43"/>
      <c r="AU93" s="43"/>
      <c r="AW93" s="43"/>
      <c r="AX93" s="43"/>
      <c r="AY93" s="25"/>
      <c r="AZ93" s="44"/>
      <c r="BA93" s="44"/>
      <c r="BB93" s="3"/>
      <c r="BC93" s="3"/>
      <c r="BD93" s="45"/>
      <c r="BE93" s="25"/>
      <c r="BF93" s="44"/>
      <c r="BG93" s="44"/>
      <c r="BH93" s="3"/>
      <c r="BI93" s="44"/>
      <c r="BJ93" s="44"/>
      <c r="BK93" s="4"/>
      <c r="BL93" s="3"/>
      <c r="BM93" s="25"/>
      <c r="BN93" s="43"/>
      <c r="BO93" s="43"/>
      <c r="BQ93" s="43"/>
      <c r="BR93" s="43"/>
      <c r="BS93" s="25"/>
      <c r="BT93" s="44"/>
      <c r="BU93" s="44"/>
      <c r="BV93" s="3"/>
      <c r="BW93" s="3"/>
      <c r="BX93" s="45"/>
      <c r="BY93" s="25"/>
      <c r="BZ93" s="44"/>
      <c r="CA93" s="44"/>
      <c r="CB93" s="3"/>
      <c r="CC93" s="44"/>
      <c r="CD93" s="44"/>
      <c r="CE93" s="25"/>
      <c r="CF93" s="3"/>
      <c r="CG93" s="25"/>
      <c r="CH93" s="43"/>
      <c r="CI93" s="43"/>
      <c r="CK93" s="43"/>
      <c r="CL93" s="43"/>
      <c r="CM93" s="25"/>
      <c r="CN93" s="44"/>
      <c r="CO93" s="44"/>
      <c r="CP93" s="3"/>
      <c r="CQ93" s="3"/>
      <c r="CR93" s="45"/>
      <c r="CS93" s="25"/>
      <c r="CT93" s="44"/>
      <c r="CU93" s="44"/>
      <c r="CV93" s="3"/>
      <c r="CW93" s="44"/>
      <c r="CX93" s="44"/>
      <c r="CY93" s="4"/>
      <c r="CZ93" s="3"/>
      <c r="DA93" s="25"/>
      <c r="DB93" s="43"/>
      <c r="DC93" s="43"/>
      <c r="DE93" s="43"/>
      <c r="DF93" s="43"/>
      <c r="DG93" s="25"/>
      <c r="DH93" s="44"/>
      <c r="DI93" s="44"/>
      <c r="DJ93" s="3"/>
      <c r="DK93" s="3"/>
      <c r="DL93" s="45"/>
      <c r="DM93" s="25"/>
      <c r="DN93" s="44"/>
      <c r="DO93" s="44"/>
      <c r="DP93" s="3"/>
      <c r="DQ93" s="44"/>
      <c r="DR93" s="44"/>
      <c r="DS93" s="4"/>
      <c r="DT93" s="3"/>
      <c r="DU93" s="25"/>
      <c r="DV93" s="43"/>
      <c r="DW93" s="43"/>
      <c r="DY93" s="43"/>
      <c r="DZ93" s="43"/>
      <c r="EA93" s="25"/>
      <c r="EB93" s="3"/>
      <c r="EC93" s="46"/>
      <c r="ED93" s="3"/>
      <c r="EE93" s="3"/>
      <c r="EF93" s="45"/>
      <c r="EG93" s="25"/>
      <c r="EH93" s="44"/>
      <c r="EI93" s="44"/>
      <c r="EJ93" s="3"/>
      <c r="EK93" s="44"/>
      <c r="EL93" s="44"/>
      <c r="EM93" s="4"/>
      <c r="EN93" s="3"/>
      <c r="EO93" s="25"/>
      <c r="EP93" s="43"/>
      <c r="EQ93" s="43"/>
      <c r="ES93" s="43"/>
      <c r="ET93" s="43"/>
      <c r="EU93" s="25"/>
      <c r="EV93" s="44"/>
      <c r="EW93" s="44"/>
      <c r="EX93" s="3"/>
      <c r="EY93" s="3"/>
      <c r="EZ93" s="45"/>
      <c r="FA93" s="25"/>
      <c r="FB93" s="44"/>
      <c r="FC93" s="44"/>
      <c r="FD93" s="3"/>
      <c r="FE93" s="44"/>
      <c r="FF93" s="44"/>
      <c r="FG93" s="4"/>
      <c r="FH93" s="3"/>
      <c r="FI93" s="25"/>
      <c r="FJ93" s="43"/>
      <c r="FK93" s="43"/>
      <c r="FM93" s="43"/>
      <c r="FN93" s="43"/>
      <c r="FO93" s="25"/>
      <c r="FP93" s="44"/>
      <c r="FQ93" s="44"/>
      <c r="FR93" s="3"/>
      <c r="FS93" s="3"/>
      <c r="FT93" s="45"/>
      <c r="FU93" s="25"/>
      <c r="FV93" s="44"/>
      <c r="FW93" s="44"/>
      <c r="FX93" s="3"/>
      <c r="FY93" s="44"/>
      <c r="FZ93" s="44"/>
      <c r="GA93" s="15"/>
      <c r="GI93" s="52"/>
      <c r="GN93" s="53"/>
      <c r="GU93" s="15"/>
      <c r="HC93" s="52"/>
      <c r="HH93" s="53"/>
      <c r="HO93" s="15"/>
      <c r="HW93" s="52"/>
      <c r="IB93" s="53"/>
      <c r="II93" s="15"/>
      <c r="IQ93" s="52"/>
      <c r="IV93" s="53"/>
    </row>
    <row r="94" spans="1:256" ht="13.5" customHeight="1">
      <c r="A94" s="42"/>
      <c r="C94" s="4"/>
      <c r="D94" s="3"/>
      <c r="E94" s="25"/>
      <c r="F94" s="43"/>
      <c r="G94" s="44"/>
      <c r="I94" s="43"/>
      <c r="J94" s="44"/>
      <c r="K94" s="25"/>
      <c r="L94" s="44"/>
      <c r="M94" s="44"/>
      <c r="N94" s="3"/>
      <c r="O94" s="3"/>
      <c r="P94" s="45"/>
      <c r="Q94" s="25"/>
      <c r="R94" s="44"/>
      <c r="S94" s="44"/>
      <c r="T94" s="3"/>
      <c r="U94" s="44"/>
      <c r="V94" s="44"/>
      <c r="W94" s="4"/>
      <c r="X94" s="3"/>
      <c r="Y94" s="25"/>
      <c r="Z94" s="43"/>
      <c r="AA94" s="43"/>
      <c r="AC94" s="43"/>
      <c r="AD94" s="43"/>
      <c r="AE94" s="25"/>
      <c r="AF94" s="44"/>
      <c r="AG94" s="44"/>
      <c r="AH94" s="3"/>
      <c r="AI94" s="3"/>
      <c r="AJ94" s="45"/>
      <c r="AK94" s="25"/>
      <c r="AL94" s="3"/>
      <c r="AM94" s="44"/>
      <c r="AN94" s="3"/>
      <c r="AO94" s="44"/>
      <c r="AP94" s="44"/>
      <c r="AQ94" s="4"/>
      <c r="AR94" s="3"/>
      <c r="AS94" s="25"/>
      <c r="AT94" s="43"/>
      <c r="AU94" s="43"/>
      <c r="AW94" s="43"/>
      <c r="AX94" s="43"/>
      <c r="AY94" s="25"/>
      <c r="AZ94" s="44"/>
      <c r="BA94" s="44"/>
      <c r="BB94" s="3"/>
      <c r="BC94" s="3"/>
      <c r="BD94" s="45"/>
      <c r="BE94" s="25"/>
      <c r="BF94" s="44"/>
      <c r="BG94" s="44"/>
      <c r="BH94" s="3"/>
      <c r="BI94" s="44"/>
      <c r="BJ94" s="44"/>
      <c r="BK94" s="4"/>
      <c r="BL94" s="3"/>
      <c r="BM94" s="25"/>
      <c r="BN94" s="43"/>
      <c r="BO94" s="43"/>
      <c r="BQ94" s="43"/>
      <c r="BR94" s="43"/>
      <c r="BS94" s="25"/>
      <c r="BT94" s="44"/>
      <c r="BU94" s="44"/>
      <c r="BV94" s="3"/>
      <c r="BW94" s="3"/>
      <c r="BX94" s="45"/>
      <c r="BY94" s="25"/>
      <c r="BZ94" s="44"/>
      <c r="CA94" s="44"/>
      <c r="CB94" s="3"/>
      <c r="CC94" s="44"/>
      <c r="CD94" s="44"/>
      <c r="CE94" s="25"/>
      <c r="CF94" s="3"/>
      <c r="CG94" s="25"/>
      <c r="CH94" s="43"/>
      <c r="CI94" s="43"/>
      <c r="CK94" s="43"/>
      <c r="CL94" s="43"/>
      <c r="CM94" s="25"/>
      <c r="CN94" s="44"/>
      <c r="CO94" s="44"/>
      <c r="CP94" s="3"/>
      <c r="CQ94" s="3"/>
      <c r="CR94" s="45"/>
      <c r="CS94" s="25"/>
      <c r="CT94" s="44"/>
      <c r="CU94" s="44"/>
      <c r="CV94" s="3"/>
      <c r="CW94" s="44"/>
      <c r="CX94" s="44"/>
      <c r="CY94" s="4"/>
      <c r="CZ94" s="3"/>
      <c r="DA94" s="25"/>
      <c r="DB94" s="43"/>
      <c r="DC94" s="43"/>
      <c r="DE94" s="43"/>
      <c r="DF94" s="43"/>
      <c r="DG94" s="25"/>
      <c r="DH94" s="44"/>
      <c r="DI94" s="44"/>
      <c r="DJ94" s="3"/>
      <c r="DK94" s="3"/>
      <c r="DL94" s="45"/>
      <c r="DM94" s="25"/>
      <c r="DN94" s="44"/>
      <c r="DO94" s="44"/>
      <c r="DP94" s="3"/>
      <c r="DQ94" s="44"/>
      <c r="DR94" s="44"/>
      <c r="DS94" s="4"/>
      <c r="DT94" s="3"/>
      <c r="DU94" s="25"/>
      <c r="DV94" s="43"/>
      <c r="DW94" s="43"/>
      <c r="DY94" s="43"/>
      <c r="DZ94" s="43"/>
      <c r="EA94" s="25"/>
      <c r="EB94" s="3"/>
      <c r="EC94" s="46"/>
      <c r="ED94" s="3"/>
      <c r="EE94" s="3"/>
      <c r="EF94" s="45"/>
      <c r="EG94" s="25"/>
      <c r="EH94" s="44"/>
      <c r="EI94" s="44"/>
      <c r="EJ94" s="3"/>
      <c r="EK94" s="44"/>
      <c r="EL94" s="44"/>
      <c r="EM94" s="4"/>
      <c r="EN94" s="3"/>
      <c r="EO94" s="25"/>
      <c r="EP94" s="43"/>
      <c r="EQ94" s="43"/>
      <c r="ES94" s="43"/>
      <c r="ET94" s="43"/>
      <c r="EU94" s="25"/>
      <c r="EV94" s="44"/>
      <c r="EW94" s="44"/>
      <c r="EX94" s="3"/>
      <c r="EY94" s="3"/>
      <c r="EZ94" s="45"/>
      <c r="FA94" s="25"/>
      <c r="FB94" s="44"/>
      <c r="FC94" s="44"/>
      <c r="FD94" s="3"/>
      <c r="FE94" s="44"/>
      <c r="FF94" s="44"/>
      <c r="FG94" s="4"/>
      <c r="FH94" s="3"/>
      <c r="FI94" s="25"/>
      <c r="FJ94" s="43"/>
      <c r="FK94" s="43"/>
      <c r="FM94" s="43"/>
      <c r="FN94" s="43"/>
      <c r="FO94" s="25"/>
      <c r="FP94" s="44"/>
      <c r="FQ94" s="44"/>
      <c r="FR94" s="3"/>
      <c r="FS94" s="3"/>
      <c r="FT94" s="45"/>
      <c r="FU94" s="25"/>
      <c r="FV94" s="44"/>
      <c r="FW94" s="44"/>
      <c r="FX94" s="3"/>
      <c r="FY94" s="44"/>
      <c r="FZ94" s="44"/>
      <c r="GA94" s="15"/>
      <c r="GI94" s="52"/>
      <c r="GN94" s="53"/>
      <c r="GU94" s="15"/>
      <c r="HC94" s="52"/>
      <c r="HH94" s="53"/>
      <c r="HO94" s="15"/>
      <c r="HW94" s="52"/>
      <c r="IB94" s="53"/>
      <c r="II94" s="15"/>
      <c r="IQ94" s="52"/>
      <c r="IV94" s="53"/>
    </row>
    <row r="95" spans="1:256" ht="13.5" customHeight="1">
      <c r="A95" s="42"/>
      <c r="C95" s="4"/>
      <c r="D95" s="3"/>
      <c r="E95" s="25"/>
      <c r="F95" s="43"/>
      <c r="G95" s="44"/>
      <c r="I95" s="43"/>
      <c r="J95" s="44"/>
      <c r="K95" s="25"/>
      <c r="L95" s="44"/>
      <c r="M95" s="44"/>
      <c r="N95" s="3"/>
      <c r="O95" s="3"/>
      <c r="P95" s="45"/>
      <c r="Q95" s="25"/>
      <c r="R95" s="44"/>
      <c r="S95" s="44"/>
      <c r="T95" s="3"/>
      <c r="U95" s="44"/>
      <c r="V95" s="44"/>
      <c r="W95" s="4"/>
      <c r="X95" s="3"/>
      <c r="Y95" s="25"/>
      <c r="Z95" s="43"/>
      <c r="AA95" s="43"/>
      <c r="AC95" s="43"/>
      <c r="AD95" s="43"/>
      <c r="AE95" s="25"/>
      <c r="AF95" s="44"/>
      <c r="AG95" s="44"/>
      <c r="AH95" s="3"/>
      <c r="AI95" s="3"/>
      <c r="AJ95" s="45"/>
      <c r="AK95" s="25"/>
      <c r="AL95" s="3"/>
      <c r="AM95" s="44"/>
      <c r="AN95" s="3"/>
      <c r="AO95" s="44"/>
      <c r="AP95" s="44"/>
      <c r="AQ95" s="4"/>
      <c r="AR95" s="3"/>
      <c r="AS95" s="25"/>
      <c r="AT95" s="43"/>
      <c r="AU95" s="43"/>
      <c r="AW95" s="43"/>
      <c r="AX95" s="43"/>
      <c r="AY95" s="25"/>
      <c r="AZ95" s="44"/>
      <c r="BA95" s="44"/>
      <c r="BB95" s="3"/>
      <c r="BC95" s="3"/>
      <c r="BD95" s="45"/>
      <c r="BE95" s="25"/>
      <c r="BF95" s="44"/>
      <c r="BG95" s="44"/>
      <c r="BH95" s="3"/>
      <c r="BI95" s="44"/>
      <c r="BJ95" s="44"/>
      <c r="BK95" s="4"/>
      <c r="BL95" s="3"/>
      <c r="BM95" s="25"/>
      <c r="BN95" s="43"/>
      <c r="BO95" s="43"/>
      <c r="BQ95" s="43"/>
      <c r="BR95" s="43"/>
      <c r="BS95" s="25"/>
      <c r="BT95" s="44"/>
      <c r="BU95" s="44"/>
      <c r="BV95" s="3"/>
      <c r="BW95" s="3"/>
      <c r="BX95" s="45"/>
      <c r="BY95" s="25"/>
      <c r="BZ95" s="44"/>
      <c r="CA95" s="44"/>
      <c r="CB95" s="3"/>
      <c r="CC95" s="44"/>
      <c r="CD95" s="44"/>
      <c r="CE95" s="25"/>
      <c r="CF95" s="3"/>
      <c r="CG95" s="25"/>
      <c r="CH95" s="43"/>
      <c r="CI95" s="43"/>
      <c r="CK95" s="43"/>
      <c r="CL95" s="43"/>
      <c r="CM95" s="25"/>
      <c r="CN95" s="44"/>
      <c r="CO95" s="44"/>
      <c r="CP95" s="3"/>
      <c r="CQ95" s="3"/>
      <c r="CR95" s="45"/>
      <c r="CS95" s="25"/>
      <c r="CT95" s="44"/>
      <c r="CU95" s="44"/>
      <c r="CV95" s="3"/>
      <c r="CW95" s="44"/>
      <c r="CX95" s="44"/>
      <c r="CY95" s="4"/>
      <c r="CZ95" s="3"/>
      <c r="DA95" s="25"/>
      <c r="DB95" s="43"/>
      <c r="DC95" s="43"/>
      <c r="DE95" s="43"/>
      <c r="DF95" s="43"/>
      <c r="DG95" s="25"/>
      <c r="DH95" s="44"/>
      <c r="DI95" s="44"/>
      <c r="DJ95" s="3"/>
      <c r="DK95" s="3"/>
      <c r="DL95" s="45"/>
      <c r="DM95" s="25"/>
      <c r="DN95" s="44"/>
      <c r="DO95" s="44"/>
      <c r="DP95" s="3"/>
      <c r="DQ95" s="44"/>
      <c r="DR95" s="44"/>
      <c r="DS95" s="4"/>
      <c r="DT95" s="3"/>
      <c r="DU95" s="25"/>
      <c r="DV95" s="43"/>
      <c r="DW95" s="43"/>
      <c r="DY95" s="43"/>
      <c r="DZ95" s="43"/>
      <c r="EA95" s="25"/>
      <c r="EB95" s="3"/>
      <c r="EC95" s="46"/>
      <c r="ED95" s="3"/>
      <c r="EE95" s="3"/>
      <c r="EF95" s="45"/>
      <c r="EG95" s="25"/>
      <c r="EH95" s="44"/>
      <c r="EI95" s="44"/>
      <c r="EJ95" s="3"/>
      <c r="EK95" s="44"/>
      <c r="EL95" s="44"/>
      <c r="EM95" s="4"/>
      <c r="EN95" s="3"/>
      <c r="EO95" s="25"/>
      <c r="EP95" s="43"/>
      <c r="EQ95" s="43"/>
      <c r="ES95" s="43"/>
      <c r="ET95" s="43"/>
      <c r="EU95" s="25"/>
      <c r="EV95" s="44"/>
      <c r="EW95" s="44"/>
      <c r="EX95" s="3"/>
      <c r="EY95" s="3"/>
      <c r="EZ95" s="45"/>
      <c r="FA95" s="25"/>
      <c r="FB95" s="44"/>
      <c r="FC95" s="44"/>
      <c r="FD95" s="3"/>
      <c r="FE95" s="44"/>
      <c r="FF95" s="44"/>
      <c r="FG95" s="4"/>
      <c r="FH95" s="3"/>
      <c r="FI95" s="25"/>
      <c r="FJ95" s="43"/>
      <c r="FK95" s="43"/>
      <c r="FM95" s="43"/>
      <c r="FN95" s="43"/>
      <c r="FO95" s="25"/>
      <c r="FP95" s="44"/>
      <c r="FQ95" s="44"/>
      <c r="FR95" s="3"/>
      <c r="FS95" s="3"/>
      <c r="FT95" s="45"/>
      <c r="FU95" s="25"/>
      <c r="FV95" s="44"/>
      <c r="FW95" s="44"/>
      <c r="FX95" s="3"/>
      <c r="FY95" s="44"/>
      <c r="FZ95" s="44"/>
      <c r="GA95" s="15"/>
      <c r="GI95" s="52"/>
      <c r="GN95" s="53"/>
      <c r="GU95" s="15"/>
      <c r="HC95" s="52"/>
      <c r="HH95" s="53"/>
      <c r="HO95" s="15"/>
      <c r="HW95" s="52"/>
      <c r="IB95" s="53"/>
      <c r="II95" s="15"/>
      <c r="IQ95" s="52"/>
      <c r="IV95" s="53"/>
    </row>
    <row r="96" spans="1:256" ht="13.5" customHeight="1">
      <c r="A96" s="42"/>
      <c r="C96" s="4"/>
      <c r="D96" s="3"/>
      <c r="E96" s="25"/>
      <c r="F96" s="43"/>
      <c r="G96" s="44"/>
      <c r="I96" s="43"/>
      <c r="J96" s="44"/>
      <c r="K96" s="25"/>
      <c r="L96" s="44"/>
      <c r="M96" s="44"/>
      <c r="N96" s="3"/>
      <c r="O96" s="3"/>
      <c r="P96" s="45"/>
      <c r="Q96" s="25"/>
      <c r="R96" s="44"/>
      <c r="S96" s="44"/>
      <c r="T96" s="3"/>
      <c r="U96" s="44"/>
      <c r="V96" s="44"/>
      <c r="W96" s="4"/>
      <c r="X96" s="3"/>
      <c r="Y96" s="25"/>
      <c r="Z96" s="43"/>
      <c r="AA96" s="43"/>
      <c r="AC96" s="43"/>
      <c r="AD96" s="43"/>
      <c r="AE96" s="25"/>
      <c r="AF96" s="44"/>
      <c r="AG96" s="44"/>
      <c r="AH96" s="3"/>
      <c r="AI96" s="3"/>
      <c r="AJ96" s="45"/>
      <c r="AK96" s="25"/>
      <c r="AL96" s="3"/>
      <c r="AM96" s="44"/>
      <c r="AN96" s="3"/>
      <c r="AO96" s="44"/>
      <c r="AP96" s="44"/>
      <c r="AQ96" s="4"/>
      <c r="AR96" s="3"/>
      <c r="AS96" s="25"/>
      <c r="AT96" s="43"/>
      <c r="AU96" s="43"/>
      <c r="AW96" s="43"/>
      <c r="AX96" s="43"/>
      <c r="AY96" s="25"/>
      <c r="AZ96" s="44"/>
      <c r="BA96" s="44"/>
      <c r="BB96" s="3"/>
      <c r="BC96" s="3"/>
      <c r="BD96" s="45"/>
      <c r="BE96" s="25"/>
      <c r="BF96" s="44"/>
      <c r="BG96" s="44"/>
      <c r="BH96" s="3"/>
      <c r="BI96" s="44"/>
      <c r="BJ96" s="44"/>
      <c r="BK96" s="4"/>
      <c r="BL96" s="3"/>
      <c r="BM96" s="25"/>
      <c r="BN96" s="43"/>
      <c r="BO96" s="43"/>
      <c r="BQ96" s="43"/>
      <c r="BR96" s="43"/>
      <c r="BS96" s="25"/>
      <c r="BT96" s="44"/>
      <c r="BU96" s="44"/>
      <c r="BV96" s="3"/>
      <c r="BW96" s="3"/>
      <c r="BX96" s="45"/>
      <c r="BY96" s="25"/>
      <c r="BZ96" s="44"/>
      <c r="CA96" s="44"/>
      <c r="CB96" s="3"/>
      <c r="CC96" s="44"/>
      <c r="CD96" s="44"/>
      <c r="CE96" s="25"/>
      <c r="CF96" s="3"/>
      <c r="CG96" s="25"/>
      <c r="CH96" s="43"/>
      <c r="CI96" s="43"/>
      <c r="CK96" s="43"/>
      <c r="CL96" s="43"/>
      <c r="CM96" s="25"/>
      <c r="CN96" s="44"/>
      <c r="CO96" s="44"/>
      <c r="CP96" s="3"/>
      <c r="CQ96" s="3"/>
      <c r="CR96" s="45"/>
      <c r="CS96" s="25"/>
      <c r="CT96" s="44"/>
      <c r="CU96" s="44"/>
      <c r="CV96" s="3"/>
      <c r="CW96" s="44"/>
      <c r="CX96" s="44"/>
      <c r="CY96" s="4"/>
      <c r="CZ96" s="3"/>
      <c r="DA96" s="25"/>
      <c r="DB96" s="43"/>
      <c r="DC96" s="43"/>
      <c r="DE96" s="43"/>
      <c r="DF96" s="43"/>
      <c r="DG96" s="25"/>
      <c r="DH96" s="44"/>
      <c r="DI96" s="44"/>
      <c r="DJ96" s="3"/>
      <c r="DK96" s="3"/>
      <c r="DL96" s="45"/>
      <c r="DM96" s="25"/>
      <c r="DN96" s="44"/>
      <c r="DO96" s="44"/>
      <c r="DP96" s="3"/>
      <c r="DQ96" s="44"/>
      <c r="DR96" s="44"/>
      <c r="DS96" s="4"/>
      <c r="DT96" s="3"/>
      <c r="DU96" s="25"/>
      <c r="DV96" s="43"/>
      <c r="DW96" s="43"/>
      <c r="DY96" s="43"/>
      <c r="DZ96" s="43"/>
      <c r="EA96" s="25"/>
      <c r="EB96" s="3"/>
      <c r="EC96" s="46"/>
      <c r="ED96" s="3"/>
      <c r="EE96" s="3"/>
      <c r="EF96" s="45"/>
      <c r="EG96" s="25"/>
      <c r="EH96" s="44"/>
      <c r="EI96" s="44"/>
      <c r="EJ96" s="3"/>
      <c r="EK96" s="44"/>
      <c r="EL96" s="44"/>
      <c r="EM96" s="4"/>
      <c r="EN96" s="3"/>
      <c r="EO96" s="25"/>
      <c r="EP96" s="43"/>
      <c r="EQ96" s="43"/>
      <c r="ES96" s="43"/>
      <c r="ET96" s="43"/>
      <c r="EU96" s="25"/>
      <c r="EV96" s="44"/>
      <c r="EW96" s="44"/>
      <c r="EX96" s="3"/>
      <c r="EY96" s="3"/>
      <c r="EZ96" s="45"/>
      <c r="FA96" s="25"/>
      <c r="FB96" s="44"/>
      <c r="FC96" s="44"/>
      <c r="FD96" s="3"/>
      <c r="FE96" s="44"/>
      <c r="FF96" s="44"/>
      <c r="FG96" s="4"/>
      <c r="FH96" s="3"/>
      <c r="FI96" s="25"/>
      <c r="FJ96" s="43"/>
      <c r="FK96" s="43"/>
      <c r="FM96" s="43"/>
      <c r="FN96" s="43"/>
      <c r="FO96" s="25"/>
      <c r="FP96" s="44"/>
      <c r="FQ96" s="44"/>
      <c r="FR96" s="3"/>
      <c r="FS96" s="3"/>
      <c r="FT96" s="45"/>
      <c r="FU96" s="25"/>
      <c r="FV96" s="44"/>
      <c r="FW96" s="44"/>
      <c r="FX96" s="3"/>
      <c r="FY96" s="44"/>
      <c r="FZ96" s="44"/>
      <c r="GA96" s="15"/>
      <c r="GI96" s="52"/>
      <c r="GN96" s="53"/>
      <c r="GU96" s="15"/>
      <c r="HC96" s="52"/>
      <c r="HH96" s="53"/>
      <c r="HO96" s="15"/>
      <c r="HW96" s="52"/>
      <c r="IB96" s="53"/>
      <c r="II96" s="15"/>
      <c r="IQ96" s="52"/>
      <c r="IV96" s="53"/>
    </row>
    <row r="97" spans="1:256" ht="13.5" customHeight="1">
      <c r="A97" s="42"/>
      <c r="C97" s="4"/>
      <c r="D97" s="3"/>
      <c r="E97" s="25"/>
      <c r="F97" s="43"/>
      <c r="G97" s="44"/>
      <c r="I97" s="43"/>
      <c r="J97" s="44"/>
      <c r="K97" s="25"/>
      <c r="L97" s="44"/>
      <c r="M97" s="44"/>
      <c r="N97" s="3"/>
      <c r="O97" s="3"/>
      <c r="P97" s="45"/>
      <c r="Q97" s="25"/>
      <c r="R97" s="44"/>
      <c r="S97" s="44"/>
      <c r="T97" s="3"/>
      <c r="U97" s="44"/>
      <c r="V97" s="44"/>
      <c r="W97" s="4"/>
      <c r="X97" s="3"/>
      <c r="Y97" s="25"/>
      <c r="Z97" s="43"/>
      <c r="AA97" s="43"/>
      <c r="AC97" s="43"/>
      <c r="AD97" s="43"/>
      <c r="AE97" s="25"/>
      <c r="AF97" s="44"/>
      <c r="AG97" s="44"/>
      <c r="AH97" s="3"/>
      <c r="AI97" s="3"/>
      <c r="AJ97" s="45"/>
      <c r="AK97" s="25"/>
      <c r="AL97" s="3"/>
      <c r="AM97" s="44"/>
      <c r="AN97" s="3"/>
      <c r="AO97" s="44"/>
      <c r="AP97" s="44"/>
      <c r="AQ97" s="4"/>
      <c r="AR97" s="3"/>
      <c r="AS97" s="25"/>
      <c r="AT97" s="43"/>
      <c r="AU97" s="43"/>
      <c r="AW97" s="43"/>
      <c r="AX97" s="43"/>
      <c r="AY97" s="25"/>
      <c r="AZ97" s="44"/>
      <c r="BA97" s="44"/>
      <c r="BB97" s="3"/>
      <c r="BC97" s="3"/>
      <c r="BD97" s="45"/>
      <c r="BE97" s="25"/>
      <c r="BF97" s="44"/>
      <c r="BG97" s="44"/>
      <c r="BH97" s="3"/>
      <c r="BI97" s="44"/>
      <c r="BJ97" s="44"/>
      <c r="BK97" s="4"/>
      <c r="BL97" s="3"/>
      <c r="BM97" s="25"/>
      <c r="BN97" s="43"/>
      <c r="BO97" s="43"/>
      <c r="BQ97" s="43"/>
      <c r="BR97" s="43"/>
      <c r="BS97" s="25"/>
      <c r="BT97" s="44"/>
      <c r="BU97" s="44"/>
      <c r="BV97" s="3"/>
      <c r="BW97" s="3"/>
      <c r="BX97" s="45"/>
      <c r="BY97" s="25"/>
      <c r="BZ97" s="44"/>
      <c r="CA97" s="44"/>
      <c r="CB97" s="3"/>
      <c r="CC97" s="44"/>
      <c r="CD97" s="44"/>
      <c r="CE97" s="25"/>
      <c r="CF97" s="3"/>
      <c r="CG97" s="25"/>
      <c r="CH97" s="43"/>
      <c r="CI97" s="43"/>
      <c r="CK97" s="43"/>
      <c r="CL97" s="43"/>
      <c r="CM97" s="25"/>
      <c r="CN97" s="44"/>
      <c r="CO97" s="44"/>
      <c r="CP97" s="3"/>
      <c r="CQ97" s="3"/>
      <c r="CR97" s="45"/>
      <c r="CS97" s="25"/>
      <c r="CT97" s="44"/>
      <c r="CU97" s="44"/>
      <c r="CV97" s="3"/>
      <c r="CW97" s="44"/>
      <c r="CX97" s="44"/>
      <c r="CY97" s="4"/>
      <c r="CZ97" s="3"/>
      <c r="DA97" s="25"/>
      <c r="DB97" s="43"/>
      <c r="DC97" s="43"/>
      <c r="DE97" s="43"/>
      <c r="DF97" s="43"/>
      <c r="DG97" s="25"/>
      <c r="DH97" s="44"/>
      <c r="DI97" s="44"/>
      <c r="DJ97" s="3"/>
      <c r="DK97" s="3"/>
      <c r="DL97" s="45"/>
      <c r="DM97" s="25"/>
      <c r="DN97" s="44"/>
      <c r="DO97" s="44"/>
      <c r="DP97" s="3"/>
      <c r="DQ97" s="44"/>
      <c r="DR97" s="44"/>
      <c r="DS97" s="4"/>
      <c r="DT97" s="3"/>
      <c r="DU97" s="25"/>
      <c r="DV97" s="43"/>
      <c r="DW97" s="43"/>
      <c r="DY97" s="43"/>
      <c r="DZ97" s="43"/>
      <c r="EA97" s="25"/>
      <c r="EB97" s="3"/>
      <c r="EC97" s="46"/>
      <c r="ED97" s="3"/>
      <c r="EE97" s="3"/>
      <c r="EF97" s="45"/>
      <c r="EG97" s="25"/>
      <c r="EH97" s="44"/>
      <c r="EI97" s="44"/>
      <c r="EJ97" s="3"/>
      <c r="EK97" s="44"/>
      <c r="EL97" s="44"/>
      <c r="EM97" s="4"/>
      <c r="EN97" s="3"/>
      <c r="EO97" s="25"/>
      <c r="EP97" s="43"/>
      <c r="EQ97" s="43"/>
      <c r="ES97" s="43"/>
      <c r="ET97" s="43"/>
      <c r="EU97" s="25"/>
      <c r="EV97" s="44"/>
      <c r="EW97" s="44"/>
      <c r="EX97" s="3"/>
      <c r="EY97" s="3"/>
      <c r="EZ97" s="45"/>
      <c r="FA97" s="25"/>
      <c r="FB97" s="44"/>
      <c r="FC97" s="44"/>
      <c r="FD97" s="3"/>
      <c r="FE97" s="44"/>
      <c r="FF97" s="44"/>
      <c r="FG97" s="4"/>
      <c r="FH97" s="3"/>
      <c r="FI97" s="25"/>
      <c r="FJ97" s="43"/>
      <c r="FK97" s="43"/>
      <c r="FM97" s="43"/>
      <c r="FN97" s="43"/>
      <c r="FO97" s="25"/>
      <c r="FP97" s="44"/>
      <c r="FQ97" s="44"/>
      <c r="FR97" s="3"/>
      <c r="FS97" s="3"/>
      <c r="FT97" s="45"/>
      <c r="FU97" s="25"/>
      <c r="FV97" s="44"/>
      <c r="FW97" s="44"/>
      <c r="FX97" s="3"/>
      <c r="FY97" s="44"/>
      <c r="FZ97" s="44"/>
      <c r="GA97" s="15"/>
      <c r="GI97" s="52"/>
      <c r="GN97" s="53"/>
      <c r="GU97" s="15"/>
      <c r="HC97" s="52"/>
      <c r="HH97" s="53"/>
      <c r="HO97" s="15"/>
      <c r="HW97" s="52"/>
      <c r="IB97" s="53"/>
      <c r="II97" s="15"/>
      <c r="IQ97" s="52"/>
      <c r="IV97" s="53"/>
    </row>
    <row r="98" spans="1:256" ht="13.5" customHeight="1">
      <c r="A98" s="42"/>
      <c r="C98" s="4"/>
      <c r="D98" s="3"/>
      <c r="E98" s="25"/>
      <c r="F98" s="43"/>
      <c r="G98" s="44"/>
      <c r="I98" s="43"/>
      <c r="J98" s="44"/>
      <c r="K98" s="25"/>
      <c r="L98" s="44"/>
      <c r="M98" s="44"/>
      <c r="N98" s="3"/>
      <c r="O98" s="3"/>
      <c r="P98" s="45"/>
      <c r="Q98" s="25"/>
      <c r="R98" s="44"/>
      <c r="S98" s="44"/>
      <c r="T98" s="3"/>
      <c r="U98" s="44"/>
      <c r="V98" s="44"/>
      <c r="W98" s="4"/>
      <c r="X98" s="3"/>
      <c r="Y98" s="25"/>
      <c r="Z98" s="43"/>
      <c r="AA98" s="43"/>
      <c r="AC98" s="43"/>
      <c r="AD98" s="43"/>
      <c r="AE98" s="25"/>
      <c r="AF98" s="44"/>
      <c r="AG98" s="44"/>
      <c r="AH98" s="3"/>
      <c r="AI98" s="3"/>
      <c r="AJ98" s="45"/>
      <c r="AK98" s="25"/>
      <c r="AL98" s="3"/>
      <c r="AM98" s="44"/>
      <c r="AN98" s="3"/>
      <c r="AO98" s="44"/>
      <c r="AP98" s="44"/>
      <c r="AQ98" s="4"/>
      <c r="AR98" s="3"/>
      <c r="AS98" s="25"/>
      <c r="AT98" s="43"/>
      <c r="AU98" s="43"/>
      <c r="AW98" s="43"/>
      <c r="AX98" s="43"/>
      <c r="AY98" s="25"/>
      <c r="AZ98" s="44"/>
      <c r="BA98" s="44"/>
      <c r="BB98" s="3"/>
      <c r="BC98" s="3"/>
      <c r="BD98" s="45"/>
      <c r="BE98" s="25"/>
      <c r="BF98" s="44"/>
      <c r="BG98" s="44"/>
      <c r="BH98" s="3"/>
      <c r="BI98" s="44"/>
      <c r="BJ98" s="44"/>
      <c r="BK98" s="4"/>
      <c r="BL98" s="3"/>
      <c r="BM98" s="25"/>
      <c r="BN98" s="43"/>
      <c r="BO98" s="43"/>
      <c r="BQ98" s="43"/>
      <c r="BR98" s="43"/>
      <c r="BS98" s="25"/>
      <c r="BT98" s="44"/>
      <c r="BU98" s="44"/>
      <c r="BV98" s="3"/>
      <c r="BW98" s="3"/>
      <c r="BX98" s="45"/>
      <c r="BY98" s="25"/>
      <c r="BZ98" s="44"/>
      <c r="CA98" s="44"/>
      <c r="CB98" s="3"/>
      <c r="CC98" s="44"/>
      <c r="CD98" s="44"/>
      <c r="CE98" s="25"/>
      <c r="CF98" s="3"/>
      <c r="CG98" s="25"/>
      <c r="CH98" s="43"/>
      <c r="CI98" s="43"/>
      <c r="CK98" s="43"/>
      <c r="CL98" s="43"/>
      <c r="CM98" s="25"/>
      <c r="CN98" s="44"/>
      <c r="CO98" s="44"/>
      <c r="CP98" s="3"/>
      <c r="CQ98" s="3"/>
      <c r="CR98" s="45"/>
      <c r="CS98" s="25"/>
      <c r="CT98" s="44"/>
      <c r="CU98" s="44"/>
      <c r="CV98" s="3"/>
      <c r="CW98" s="44"/>
      <c r="CX98" s="44"/>
      <c r="CY98" s="4"/>
      <c r="CZ98" s="3"/>
      <c r="DA98" s="25"/>
      <c r="DB98" s="43"/>
      <c r="DC98" s="43"/>
      <c r="DE98" s="43"/>
      <c r="DF98" s="43"/>
      <c r="DG98" s="25"/>
      <c r="DH98" s="44"/>
      <c r="DI98" s="44"/>
      <c r="DJ98" s="3"/>
      <c r="DK98" s="3"/>
      <c r="DL98" s="45"/>
      <c r="DM98" s="25"/>
      <c r="DN98" s="44"/>
      <c r="DO98" s="44"/>
      <c r="DP98" s="3"/>
      <c r="DQ98" s="44"/>
      <c r="DR98" s="44"/>
      <c r="DS98" s="4"/>
      <c r="DT98" s="3"/>
      <c r="DU98" s="25"/>
      <c r="DV98" s="43"/>
      <c r="DW98" s="43"/>
      <c r="DY98" s="43"/>
      <c r="DZ98" s="43"/>
      <c r="EA98" s="25"/>
      <c r="EB98" s="3"/>
      <c r="EC98" s="46"/>
      <c r="ED98" s="3"/>
      <c r="EE98" s="3"/>
      <c r="EF98" s="45"/>
      <c r="EG98" s="25"/>
      <c r="EH98" s="44"/>
      <c r="EI98" s="44"/>
      <c r="EJ98" s="3"/>
      <c r="EK98" s="44"/>
      <c r="EL98" s="44"/>
      <c r="EM98" s="4"/>
      <c r="EN98" s="3"/>
      <c r="EO98" s="25"/>
      <c r="EP98" s="43"/>
      <c r="EQ98" s="43"/>
      <c r="ES98" s="43"/>
      <c r="ET98" s="43"/>
      <c r="EU98" s="25"/>
      <c r="EV98" s="44"/>
      <c r="EW98" s="44"/>
      <c r="EX98" s="3"/>
      <c r="EY98" s="3"/>
      <c r="EZ98" s="45"/>
      <c r="FA98" s="25"/>
      <c r="FB98" s="44"/>
      <c r="FC98" s="44"/>
      <c r="FD98" s="3"/>
      <c r="FE98" s="44"/>
      <c r="FF98" s="44"/>
      <c r="FG98" s="4"/>
      <c r="FH98" s="3"/>
      <c r="FI98" s="25"/>
      <c r="FJ98" s="43"/>
      <c r="FK98" s="43"/>
      <c r="FM98" s="43"/>
      <c r="FN98" s="43"/>
      <c r="FO98" s="25"/>
      <c r="FP98" s="44"/>
      <c r="FQ98" s="44"/>
      <c r="FR98" s="3"/>
      <c r="FS98" s="3"/>
      <c r="FT98" s="45"/>
      <c r="FU98" s="25"/>
      <c r="FV98" s="44"/>
      <c r="FW98" s="44"/>
      <c r="FX98" s="3"/>
      <c r="FY98" s="44"/>
      <c r="FZ98" s="44"/>
      <c r="GA98" s="15"/>
      <c r="GI98" s="52"/>
      <c r="GN98" s="53"/>
      <c r="GU98" s="15"/>
      <c r="HC98" s="52"/>
      <c r="HH98" s="53"/>
      <c r="HO98" s="15"/>
      <c r="HW98" s="52"/>
      <c r="IB98" s="53"/>
      <c r="II98" s="15"/>
      <c r="IQ98" s="52"/>
      <c r="IV98" s="53"/>
    </row>
    <row r="99" spans="1:256" ht="13.5" customHeight="1">
      <c r="A99" s="42"/>
      <c r="C99" s="4"/>
      <c r="D99" s="3"/>
      <c r="E99" s="25"/>
      <c r="F99" s="43"/>
      <c r="G99" s="44"/>
      <c r="I99" s="43"/>
      <c r="J99" s="44"/>
      <c r="K99" s="25"/>
      <c r="L99" s="44"/>
      <c r="M99" s="44"/>
      <c r="N99" s="3"/>
      <c r="O99" s="3"/>
      <c r="P99" s="45"/>
      <c r="Q99" s="25"/>
      <c r="R99" s="44"/>
      <c r="S99" s="44"/>
      <c r="T99" s="3"/>
      <c r="U99" s="44"/>
      <c r="V99" s="44"/>
      <c r="W99" s="4"/>
      <c r="X99" s="3"/>
      <c r="Y99" s="25"/>
      <c r="Z99" s="43"/>
      <c r="AA99" s="43"/>
      <c r="AC99" s="43"/>
      <c r="AD99" s="43"/>
      <c r="AE99" s="25"/>
      <c r="AF99" s="44"/>
      <c r="AG99" s="44"/>
      <c r="AH99" s="3"/>
      <c r="AI99" s="3"/>
      <c r="AJ99" s="45"/>
      <c r="AK99" s="25"/>
      <c r="AL99" s="3"/>
      <c r="AM99" s="44"/>
      <c r="AN99" s="3"/>
      <c r="AO99" s="44"/>
      <c r="AP99" s="44"/>
      <c r="AQ99" s="4"/>
      <c r="AR99" s="3"/>
      <c r="AS99" s="25"/>
      <c r="AT99" s="43"/>
      <c r="AU99" s="43"/>
      <c r="AW99" s="43"/>
      <c r="AX99" s="43"/>
      <c r="AY99" s="25"/>
      <c r="AZ99" s="44"/>
      <c r="BA99" s="44"/>
      <c r="BB99" s="3"/>
      <c r="BC99" s="3"/>
      <c r="BD99" s="45"/>
      <c r="BE99" s="25"/>
      <c r="BF99" s="44"/>
      <c r="BG99" s="44"/>
      <c r="BH99" s="3"/>
      <c r="BI99" s="44"/>
      <c r="BJ99" s="44"/>
      <c r="BK99" s="4"/>
      <c r="BL99" s="3"/>
      <c r="BM99" s="25"/>
      <c r="BN99" s="43"/>
      <c r="BO99" s="43"/>
      <c r="BQ99" s="43"/>
      <c r="BR99" s="43"/>
      <c r="BS99" s="25"/>
      <c r="BT99" s="44"/>
      <c r="BU99" s="44"/>
      <c r="BV99" s="3"/>
      <c r="BW99" s="3"/>
      <c r="BX99" s="45"/>
      <c r="BY99" s="25"/>
      <c r="BZ99" s="44"/>
      <c r="CA99" s="44"/>
      <c r="CB99" s="3"/>
      <c r="CC99" s="44"/>
      <c r="CD99" s="44"/>
      <c r="CE99" s="25"/>
      <c r="CF99" s="3"/>
      <c r="CG99" s="25"/>
      <c r="CH99" s="43"/>
      <c r="CI99" s="43"/>
      <c r="CK99" s="43"/>
      <c r="CL99" s="43"/>
      <c r="CM99" s="25"/>
      <c r="CN99" s="44"/>
      <c r="CO99" s="44"/>
      <c r="CP99" s="3"/>
      <c r="CQ99" s="3"/>
      <c r="CR99" s="45"/>
      <c r="CS99" s="25"/>
      <c r="CT99" s="44"/>
      <c r="CU99" s="44"/>
      <c r="CV99" s="3"/>
      <c r="CW99" s="44"/>
      <c r="CX99" s="44"/>
      <c r="CY99" s="4"/>
      <c r="CZ99" s="3"/>
      <c r="DA99" s="25"/>
      <c r="DB99" s="43"/>
      <c r="DC99" s="43"/>
      <c r="DE99" s="43"/>
      <c r="DF99" s="43"/>
      <c r="DG99" s="25"/>
      <c r="DH99" s="44"/>
      <c r="DI99" s="44"/>
      <c r="DJ99" s="3"/>
      <c r="DK99" s="3"/>
      <c r="DL99" s="45"/>
      <c r="DM99" s="25"/>
      <c r="DN99" s="44"/>
      <c r="DO99" s="44"/>
      <c r="DP99" s="3"/>
      <c r="DQ99" s="44"/>
      <c r="DR99" s="44"/>
      <c r="DS99" s="4"/>
      <c r="DT99" s="3"/>
      <c r="DU99" s="25"/>
      <c r="DV99" s="43"/>
      <c r="DW99" s="43"/>
      <c r="DY99" s="43"/>
      <c r="DZ99" s="43"/>
      <c r="EA99" s="25"/>
      <c r="EB99" s="3"/>
      <c r="EC99" s="46"/>
      <c r="ED99" s="3"/>
      <c r="EE99" s="3"/>
      <c r="EF99" s="45"/>
      <c r="EG99" s="25"/>
      <c r="EH99" s="44"/>
      <c r="EI99" s="44"/>
      <c r="EJ99" s="3"/>
      <c r="EK99" s="44"/>
      <c r="EL99" s="44"/>
      <c r="EM99" s="4"/>
      <c r="EN99" s="3"/>
      <c r="EO99" s="25"/>
      <c r="EP99" s="43"/>
      <c r="EQ99" s="43"/>
      <c r="ES99" s="43"/>
      <c r="ET99" s="43"/>
      <c r="EU99" s="25"/>
      <c r="EV99" s="44"/>
      <c r="EW99" s="44"/>
      <c r="EX99" s="3"/>
      <c r="EY99" s="3"/>
      <c r="EZ99" s="45"/>
      <c r="FA99" s="25"/>
      <c r="FB99" s="44"/>
      <c r="FC99" s="44"/>
      <c r="FD99" s="3"/>
      <c r="FE99" s="44"/>
      <c r="FF99" s="44"/>
      <c r="FG99" s="4"/>
      <c r="FH99" s="3"/>
      <c r="FI99" s="25"/>
      <c r="FJ99" s="43"/>
      <c r="FK99" s="43"/>
      <c r="FM99" s="43"/>
      <c r="FN99" s="43"/>
      <c r="FO99" s="25"/>
      <c r="FP99" s="44"/>
      <c r="FQ99" s="44"/>
      <c r="FR99" s="3"/>
      <c r="FS99" s="3"/>
      <c r="FT99" s="45"/>
      <c r="FU99" s="25"/>
      <c r="FV99" s="44"/>
      <c r="FW99" s="44"/>
      <c r="FX99" s="3"/>
      <c r="FY99" s="44"/>
      <c r="FZ99" s="44"/>
      <c r="GA99" s="15"/>
      <c r="GI99" s="52"/>
      <c r="GN99" s="53"/>
      <c r="GU99" s="15"/>
      <c r="HC99" s="52"/>
      <c r="HH99" s="53"/>
      <c r="HO99" s="15"/>
      <c r="HW99" s="52"/>
      <c r="IB99" s="53"/>
      <c r="II99" s="15"/>
      <c r="IQ99" s="52"/>
      <c r="IV99" s="53"/>
    </row>
    <row r="100" spans="1:256" ht="13.5" customHeight="1">
      <c r="A100" s="42"/>
      <c r="C100" s="4"/>
      <c r="D100" s="3"/>
      <c r="E100" s="25"/>
      <c r="F100" s="43"/>
      <c r="G100" s="44"/>
      <c r="I100" s="43"/>
      <c r="J100" s="44"/>
      <c r="K100" s="25"/>
      <c r="L100" s="44"/>
      <c r="M100" s="44"/>
      <c r="N100" s="3"/>
      <c r="O100" s="3"/>
      <c r="P100" s="45"/>
      <c r="Q100" s="25"/>
      <c r="R100" s="44"/>
      <c r="S100" s="44"/>
      <c r="T100" s="3"/>
      <c r="U100" s="44"/>
      <c r="V100" s="44"/>
      <c r="W100" s="4"/>
      <c r="X100" s="3"/>
      <c r="Y100" s="25"/>
      <c r="Z100" s="43"/>
      <c r="AA100" s="43"/>
      <c r="AC100" s="43"/>
      <c r="AD100" s="43"/>
      <c r="AE100" s="25"/>
      <c r="AF100" s="44"/>
      <c r="AG100" s="44"/>
      <c r="AH100" s="3"/>
      <c r="AI100" s="3"/>
      <c r="AJ100" s="45"/>
      <c r="AK100" s="25"/>
      <c r="AL100" s="3"/>
      <c r="AM100" s="44"/>
      <c r="AN100" s="3"/>
      <c r="AO100" s="44"/>
      <c r="AP100" s="44"/>
      <c r="AQ100" s="4"/>
      <c r="AR100" s="3"/>
      <c r="AS100" s="25"/>
      <c r="AT100" s="43"/>
      <c r="AU100" s="43"/>
      <c r="AW100" s="43"/>
      <c r="AX100" s="43"/>
      <c r="AY100" s="25"/>
      <c r="AZ100" s="44"/>
      <c r="BA100" s="44"/>
      <c r="BB100" s="3"/>
      <c r="BC100" s="3"/>
      <c r="BD100" s="45"/>
      <c r="BE100" s="25"/>
      <c r="BF100" s="44"/>
      <c r="BG100" s="44"/>
      <c r="BH100" s="3"/>
      <c r="BI100" s="44"/>
      <c r="BJ100" s="44"/>
      <c r="BK100" s="4"/>
      <c r="BL100" s="3"/>
      <c r="BM100" s="25"/>
      <c r="BN100" s="43"/>
      <c r="BO100" s="43"/>
      <c r="BQ100" s="43"/>
      <c r="BR100" s="43"/>
      <c r="BS100" s="25"/>
      <c r="BT100" s="44"/>
      <c r="BU100" s="44"/>
      <c r="BV100" s="3"/>
      <c r="BW100" s="3"/>
      <c r="BX100" s="45"/>
      <c r="BY100" s="25"/>
      <c r="BZ100" s="44"/>
      <c r="CA100" s="44"/>
      <c r="CB100" s="3"/>
      <c r="CC100" s="44"/>
      <c r="CD100" s="44"/>
      <c r="CE100" s="25"/>
      <c r="CF100" s="3"/>
      <c r="CG100" s="25"/>
      <c r="CH100" s="43"/>
      <c r="CI100" s="43"/>
      <c r="CK100" s="43"/>
      <c r="CL100" s="43"/>
      <c r="CM100" s="25"/>
      <c r="CN100" s="44"/>
      <c r="CO100" s="44"/>
      <c r="CP100" s="3"/>
      <c r="CQ100" s="3"/>
      <c r="CR100" s="45"/>
      <c r="CS100" s="25"/>
      <c r="CT100" s="44"/>
      <c r="CU100" s="44"/>
      <c r="CV100" s="3"/>
      <c r="CW100" s="44"/>
      <c r="CX100" s="44"/>
      <c r="CY100" s="4"/>
      <c r="CZ100" s="3"/>
      <c r="DA100" s="25"/>
      <c r="DB100" s="43"/>
      <c r="DC100" s="43"/>
      <c r="DE100" s="43"/>
      <c r="DF100" s="43"/>
      <c r="DG100" s="25"/>
      <c r="DH100" s="44"/>
      <c r="DI100" s="44"/>
      <c r="DJ100" s="3"/>
      <c r="DK100" s="3"/>
      <c r="DL100" s="45"/>
      <c r="DM100" s="25"/>
      <c r="DN100" s="44"/>
      <c r="DO100" s="44"/>
      <c r="DP100" s="3"/>
      <c r="DQ100" s="44"/>
      <c r="DR100" s="44"/>
      <c r="DS100" s="4"/>
      <c r="DT100" s="3"/>
      <c r="DU100" s="25"/>
      <c r="DV100" s="43"/>
      <c r="DW100" s="43"/>
      <c r="DY100" s="43"/>
      <c r="DZ100" s="43"/>
      <c r="EA100" s="25"/>
      <c r="EB100" s="3"/>
      <c r="EC100" s="46"/>
      <c r="ED100" s="3"/>
      <c r="EE100" s="3"/>
      <c r="EF100" s="45"/>
      <c r="EG100" s="25"/>
      <c r="EH100" s="44"/>
      <c r="EI100" s="44"/>
      <c r="EJ100" s="3"/>
      <c r="EK100" s="44"/>
      <c r="EL100" s="44"/>
      <c r="EM100" s="4"/>
      <c r="EN100" s="3"/>
      <c r="EO100" s="25"/>
      <c r="EP100" s="43"/>
      <c r="EQ100" s="43"/>
      <c r="ES100" s="43"/>
      <c r="ET100" s="43"/>
      <c r="EU100" s="25"/>
      <c r="EV100" s="44"/>
      <c r="EW100" s="44"/>
      <c r="EX100" s="3"/>
      <c r="EY100" s="3"/>
      <c r="EZ100" s="45"/>
      <c r="FA100" s="25"/>
      <c r="FB100" s="44"/>
      <c r="FC100" s="44"/>
      <c r="FD100" s="3"/>
      <c r="FE100" s="44"/>
      <c r="FF100" s="44"/>
      <c r="FG100" s="4"/>
      <c r="FH100" s="3"/>
      <c r="FI100" s="25"/>
      <c r="FJ100" s="43"/>
      <c r="FK100" s="43"/>
      <c r="FM100" s="43"/>
      <c r="FN100" s="43"/>
      <c r="FO100" s="25"/>
      <c r="FP100" s="44"/>
      <c r="FQ100" s="44"/>
      <c r="FR100" s="3"/>
      <c r="FS100" s="3"/>
      <c r="FT100" s="45"/>
      <c r="FU100" s="25"/>
      <c r="FV100" s="44"/>
      <c r="FW100" s="44"/>
      <c r="FX100" s="3"/>
      <c r="FY100" s="44"/>
      <c r="FZ100" s="44"/>
      <c r="GA100" s="15"/>
      <c r="GI100" s="52"/>
      <c r="GN100" s="53"/>
      <c r="GU100" s="15"/>
      <c r="HC100" s="52"/>
      <c r="HH100" s="53"/>
      <c r="HO100" s="15"/>
      <c r="HW100" s="52"/>
      <c r="IB100" s="53"/>
      <c r="II100" s="15"/>
      <c r="IQ100" s="52"/>
      <c r="IV100" s="53"/>
    </row>
    <row r="101" spans="1:256" ht="13.5" customHeight="1">
      <c r="A101" s="42"/>
      <c r="C101" s="4"/>
      <c r="D101" s="3"/>
      <c r="E101" s="25"/>
      <c r="F101" s="43"/>
      <c r="G101" s="44"/>
      <c r="I101" s="43"/>
      <c r="J101" s="44"/>
      <c r="K101" s="25"/>
      <c r="L101" s="44"/>
      <c r="M101" s="44"/>
      <c r="N101" s="3"/>
      <c r="O101" s="3"/>
      <c r="P101" s="45"/>
      <c r="Q101" s="25"/>
      <c r="R101" s="44"/>
      <c r="S101" s="44"/>
      <c r="T101" s="3"/>
      <c r="U101" s="44"/>
      <c r="V101" s="44"/>
      <c r="W101" s="4"/>
      <c r="X101" s="3"/>
      <c r="Y101" s="25"/>
      <c r="Z101" s="43"/>
      <c r="AA101" s="43"/>
      <c r="AC101" s="43"/>
      <c r="AD101" s="43"/>
      <c r="AE101" s="25"/>
      <c r="AF101" s="44"/>
      <c r="AG101" s="44"/>
      <c r="AH101" s="3"/>
      <c r="AI101" s="3"/>
      <c r="AJ101" s="45"/>
      <c r="AK101" s="25"/>
      <c r="AL101" s="3"/>
      <c r="AM101" s="44"/>
      <c r="AN101" s="3"/>
      <c r="AO101" s="44"/>
      <c r="AP101" s="44"/>
      <c r="AQ101" s="4"/>
      <c r="AR101" s="3"/>
      <c r="AS101" s="25"/>
      <c r="AT101" s="43"/>
      <c r="AU101" s="43"/>
      <c r="AW101" s="43"/>
      <c r="AX101" s="43"/>
      <c r="AY101" s="25"/>
      <c r="AZ101" s="44"/>
      <c r="BA101" s="44"/>
      <c r="BB101" s="3"/>
      <c r="BC101" s="3"/>
      <c r="BD101" s="45"/>
      <c r="BE101" s="25"/>
      <c r="BF101" s="44"/>
      <c r="BG101" s="44"/>
      <c r="BH101" s="3"/>
      <c r="BI101" s="44"/>
      <c r="BJ101" s="44"/>
      <c r="BK101" s="4"/>
      <c r="BL101" s="3"/>
      <c r="BM101" s="25"/>
      <c r="BN101" s="43"/>
      <c r="BO101" s="43"/>
      <c r="BQ101" s="43"/>
      <c r="BR101" s="43"/>
      <c r="BS101" s="25"/>
      <c r="BT101" s="44"/>
      <c r="BU101" s="44"/>
      <c r="BV101" s="3"/>
      <c r="BW101" s="3"/>
      <c r="BX101" s="45"/>
      <c r="BY101" s="25"/>
      <c r="BZ101" s="44"/>
      <c r="CA101" s="44"/>
      <c r="CB101" s="3"/>
      <c r="CC101" s="44"/>
      <c r="CD101" s="44"/>
      <c r="CE101" s="25"/>
      <c r="CF101" s="3"/>
      <c r="CG101" s="25"/>
      <c r="CH101" s="43"/>
      <c r="CI101" s="43"/>
      <c r="CK101" s="43"/>
      <c r="CL101" s="43"/>
      <c r="CM101" s="25"/>
      <c r="CN101" s="44"/>
      <c r="CO101" s="44"/>
      <c r="CP101" s="3"/>
      <c r="CQ101" s="3"/>
      <c r="CR101" s="45"/>
      <c r="CS101" s="25"/>
      <c r="CT101" s="44"/>
      <c r="CU101" s="44"/>
      <c r="CV101" s="3"/>
      <c r="CW101" s="44"/>
      <c r="CX101" s="44"/>
      <c r="CY101" s="4"/>
      <c r="CZ101" s="3"/>
      <c r="DA101" s="25"/>
      <c r="DB101" s="43"/>
      <c r="DC101" s="43"/>
      <c r="DE101" s="43"/>
      <c r="DF101" s="43"/>
      <c r="DG101" s="25"/>
      <c r="DH101" s="44"/>
      <c r="DI101" s="44"/>
      <c r="DJ101" s="3"/>
      <c r="DK101" s="3"/>
      <c r="DL101" s="45"/>
      <c r="DM101" s="25"/>
      <c r="DN101" s="44"/>
      <c r="DO101" s="44"/>
      <c r="DP101" s="3"/>
      <c r="DQ101" s="44"/>
      <c r="DR101" s="44"/>
      <c r="DS101" s="4"/>
      <c r="DT101" s="3"/>
      <c r="DU101" s="25"/>
      <c r="DV101" s="43"/>
      <c r="DW101" s="43"/>
      <c r="DY101" s="43"/>
      <c r="DZ101" s="43"/>
      <c r="EA101" s="25"/>
      <c r="EB101" s="3"/>
      <c r="EC101" s="46"/>
      <c r="ED101" s="3"/>
      <c r="EE101" s="3"/>
      <c r="EF101" s="45"/>
      <c r="EG101" s="25"/>
      <c r="EH101" s="44"/>
      <c r="EI101" s="44"/>
      <c r="EJ101" s="3"/>
      <c r="EK101" s="44"/>
      <c r="EL101" s="44"/>
      <c r="EM101" s="4"/>
      <c r="EN101" s="3"/>
      <c r="EO101" s="25"/>
      <c r="EP101" s="43"/>
      <c r="EQ101" s="43"/>
      <c r="ES101" s="43"/>
      <c r="ET101" s="43"/>
      <c r="EU101" s="25"/>
      <c r="EV101" s="44"/>
      <c r="EW101" s="44"/>
      <c r="EX101" s="3"/>
      <c r="EY101" s="3"/>
      <c r="EZ101" s="45"/>
      <c r="FA101" s="25"/>
      <c r="FB101" s="44"/>
      <c r="FC101" s="44"/>
      <c r="FD101" s="3"/>
      <c r="FE101" s="44"/>
      <c r="FF101" s="44"/>
      <c r="FG101" s="4"/>
      <c r="FH101" s="3"/>
      <c r="FI101" s="25"/>
      <c r="FJ101" s="43"/>
      <c r="FK101" s="43"/>
      <c r="FM101" s="43"/>
      <c r="FN101" s="43"/>
      <c r="FO101" s="25"/>
      <c r="FP101" s="44"/>
      <c r="FQ101" s="44"/>
      <c r="FR101" s="3"/>
      <c r="FS101" s="3"/>
      <c r="FT101" s="45"/>
      <c r="FU101" s="25"/>
      <c r="FV101" s="44"/>
      <c r="FW101" s="44"/>
      <c r="FX101" s="3"/>
      <c r="FY101" s="44"/>
      <c r="FZ101" s="44"/>
      <c r="GA101" s="15"/>
      <c r="GI101" s="52"/>
      <c r="GN101" s="53"/>
      <c r="GU101" s="15"/>
      <c r="HC101" s="52"/>
      <c r="HH101" s="53"/>
      <c r="HO101" s="15"/>
      <c r="HW101" s="52"/>
      <c r="IB101" s="53"/>
      <c r="II101" s="15"/>
      <c r="IQ101" s="52"/>
      <c r="IV101" s="53"/>
    </row>
    <row r="102" spans="1:256" ht="13.5" customHeight="1">
      <c r="A102" s="42"/>
      <c r="C102" s="4"/>
      <c r="D102" s="3"/>
      <c r="E102" s="25"/>
      <c r="F102" s="43"/>
      <c r="G102" s="44"/>
      <c r="I102" s="43"/>
      <c r="J102" s="44"/>
      <c r="K102" s="25"/>
      <c r="L102" s="44"/>
      <c r="M102" s="44"/>
      <c r="N102" s="3"/>
      <c r="O102" s="3"/>
      <c r="P102" s="45"/>
      <c r="Q102" s="25"/>
      <c r="R102" s="44"/>
      <c r="S102" s="44"/>
      <c r="T102" s="3"/>
      <c r="U102" s="44"/>
      <c r="V102" s="44"/>
      <c r="W102" s="4"/>
      <c r="X102" s="3"/>
      <c r="Y102" s="25"/>
      <c r="Z102" s="43"/>
      <c r="AA102" s="43"/>
      <c r="AC102" s="43"/>
      <c r="AD102" s="43"/>
      <c r="AE102" s="25"/>
      <c r="AF102" s="44"/>
      <c r="AG102" s="44"/>
      <c r="AH102" s="3"/>
      <c r="AI102" s="3"/>
      <c r="AJ102" s="45"/>
      <c r="AK102" s="25"/>
      <c r="AL102" s="3"/>
      <c r="AM102" s="44"/>
      <c r="AN102" s="3"/>
      <c r="AO102" s="44"/>
      <c r="AP102" s="44"/>
      <c r="AQ102" s="4"/>
      <c r="AR102" s="3"/>
      <c r="AS102" s="25"/>
      <c r="AT102" s="43"/>
      <c r="AU102" s="43"/>
      <c r="AW102" s="43"/>
      <c r="AX102" s="43"/>
      <c r="AY102" s="25"/>
      <c r="AZ102" s="44"/>
      <c r="BA102" s="44"/>
      <c r="BB102" s="3"/>
      <c r="BC102" s="3"/>
      <c r="BD102" s="45"/>
      <c r="BE102" s="25"/>
      <c r="BF102" s="44"/>
      <c r="BG102" s="44"/>
      <c r="BH102" s="3"/>
      <c r="BI102" s="44"/>
      <c r="BJ102" s="44"/>
      <c r="BK102" s="4"/>
      <c r="BL102" s="3"/>
      <c r="BM102" s="25"/>
      <c r="BN102" s="43"/>
      <c r="BO102" s="43"/>
      <c r="BQ102" s="43"/>
      <c r="BR102" s="43"/>
      <c r="BS102" s="25"/>
      <c r="BT102" s="44"/>
      <c r="BU102" s="44"/>
      <c r="BV102" s="3"/>
      <c r="BW102" s="3"/>
      <c r="BX102" s="45"/>
      <c r="BY102" s="25"/>
      <c r="BZ102" s="44"/>
      <c r="CA102" s="44"/>
      <c r="CB102" s="3"/>
      <c r="CC102" s="44"/>
      <c r="CD102" s="44"/>
      <c r="CE102" s="25"/>
      <c r="CF102" s="3"/>
      <c r="CG102" s="25"/>
      <c r="CH102" s="43"/>
      <c r="CI102" s="43"/>
      <c r="CK102" s="43"/>
      <c r="CL102" s="43"/>
      <c r="CM102" s="25"/>
      <c r="CN102" s="44"/>
      <c r="CO102" s="44"/>
      <c r="CP102" s="3"/>
      <c r="CQ102" s="3"/>
      <c r="CR102" s="45"/>
      <c r="CS102" s="25"/>
      <c r="CT102" s="44"/>
      <c r="CU102" s="44"/>
      <c r="CV102" s="3"/>
      <c r="CW102" s="44"/>
      <c r="CX102" s="44"/>
      <c r="CY102" s="4"/>
      <c r="CZ102" s="3"/>
      <c r="DA102" s="25"/>
      <c r="DB102" s="43"/>
      <c r="DC102" s="43"/>
      <c r="DE102" s="43"/>
      <c r="DF102" s="43"/>
      <c r="DG102" s="25"/>
      <c r="DH102" s="44"/>
      <c r="DI102" s="44"/>
      <c r="DJ102" s="3"/>
      <c r="DK102" s="3"/>
      <c r="DL102" s="45"/>
      <c r="DM102" s="25"/>
      <c r="DN102" s="44"/>
      <c r="DO102" s="44"/>
      <c r="DP102" s="3"/>
      <c r="DQ102" s="44"/>
      <c r="DR102" s="44"/>
      <c r="DS102" s="4"/>
      <c r="DT102" s="3"/>
      <c r="DU102" s="25"/>
      <c r="DV102" s="43"/>
      <c r="DW102" s="43"/>
      <c r="DY102" s="43"/>
      <c r="DZ102" s="43"/>
      <c r="EA102" s="25"/>
      <c r="EB102" s="3"/>
      <c r="EC102" s="46"/>
      <c r="ED102" s="3"/>
      <c r="EE102" s="3"/>
      <c r="EF102" s="45"/>
      <c r="EG102" s="25"/>
      <c r="EH102" s="44"/>
      <c r="EI102" s="44"/>
      <c r="EJ102" s="3"/>
      <c r="EK102" s="44"/>
      <c r="EL102" s="44"/>
      <c r="EM102" s="4"/>
      <c r="EN102" s="3"/>
      <c r="EO102" s="25"/>
      <c r="EP102" s="43"/>
      <c r="EQ102" s="43"/>
      <c r="ES102" s="43"/>
      <c r="ET102" s="43"/>
      <c r="EU102" s="25"/>
      <c r="EV102" s="44"/>
      <c r="EW102" s="44"/>
      <c r="EX102" s="3"/>
      <c r="EY102" s="3"/>
      <c r="EZ102" s="45"/>
      <c r="FA102" s="25"/>
      <c r="FB102" s="44"/>
      <c r="FC102" s="44"/>
      <c r="FD102" s="3"/>
      <c r="FE102" s="44"/>
      <c r="FF102" s="44"/>
      <c r="FG102" s="4"/>
      <c r="FH102" s="3"/>
      <c r="FI102" s="25"/>
      <c r="FJ102" s="43"/>
      <c r="FK102" s="43"/>
      <c r="FM102" s="43"/>
      <c r="FN102" s="43"/>
      <c r="FO102" s="25"/>
      <c r="FP102" s="44"/>
      <c r="FQ102" s="44"/>
      <c r="FR102" s="3"/>
      <c r="FS102" s="3"/>
      <c r="FT102" s="45"/>
      <c r="FU102" s="25"/>
      <c r="FV102" s="44"/>
      <c r="FW102" s="44"/>
      <c r="FX102" s="3"/>
      <c r="FY102" s="44"/>
      <c r="FZ102" s="44"/>
      <c r="GA102" s="15"/>
      <c r="GI102" s="52"/>
      <c r="GN102" s="53"/>
      <c r="GU102" s="15"/>
      <c r="HC102" s="52"/>
      <c r="HH102" s="53"/>
      <c r="HO102" s="15"/>
      <c r="HW102" s="52"/>
      <c r="IB102" s="53"/>
      <c r="II102" s="15"/>
      <c r="IQ102" s="52"/>
      <c r="IV102" s="53"/>
    </row>
    <row r="103" spans="1:256" ht="13.5" customHeight="1">
      <c r="A103" s="42"/>
      <c r="C103" s="4"/>
      <c r="D103" s="3"/>
      <c r="E103" s="25"/>
      <c r="F103" s="43"/>
      <c r="G103" s="44"/>
      <c r="I103" s="43"/>
      <c r="J103" s="44"/>
      <c r="K103" s="25"/>
      <c r="L103" s="44"/>
      <c r="M103" s="44"/>
      <c r="N103" s="3"/>
      <c r="O103" s="3"/>
      <c r="P103" s="45"/>
      <c r="Q103" s="25"/>
      <c r="R103" s="44"/>
      <c r="S103" s="44"/>
      <c r="T103" s="3"/>
      <c r="U103" s="44"/>
      <c r="V103" s="44"/>
      <c r="W103" s="4"/>
      <c r="X103" s="3"/>
      <c r="Y103" s="25"/>
      <c r="Z103" s="43"/>
      <c r="AA103" s="43"/>
      <c r="AC103" s="43"/>
      <c r="AD103" s="43"/>
      <c r="AE103" s="25"/>
      <c r="AF103" s="44"/>
      <c r="AG103" s="44"/>
      <c r="AH103" s="3"/>
      <c r="AI103" s="3"/>
      <c r="AJ103" s="45"/>
      <c r="AK103" s="25"/>
      <c r="AL103" s="3"/>
      <c r="AM103" s="44"/>
      <c r="AN103" s="3"/>
      <c r="AO103" s="44"/>
      <c r="AP103" s="44"/>
      <c r="AQ103" s="4"/>
      <c r="AR103" s="3"/>
      <c r="AS103" s="25"/>
      <c r="AT103" s="43"/>
      <c r="AU103" s="43"/>
      <c r="AW103" s="43"/>
      <c r="AX103" s="43"/>
      <c r="AY103" s="25"/>
      <c r="AZ103" s="44"/>
      <c r="BA103" s="44"/>
      <c r="BB103" s="3"/>
      <c r="BC103" s="3"/>
      <c r="BD103" s="45"/>
      <c r="BE103" s="25"/>
      <c r="BF103" s="44"/>
      <c r="BG103" s="44"/>
      <c r="BH103" s="3"/>
      <c r="BI103" s="44"/>
      <c r="BJ103" s="44"/>
      <c r="BK103" s="4"/>
      <c r="BL103" s="3"/>
      <c r="BM103" s="25"/>
      <c r="BN103" s="43"/>
      <c r="BO103" s="43"/>
      <c r="BQ103" s="43"/>
      <c r="BR103" s="43"/>
      <c r="BS103" s="25"/>
      <c r="BT103" s="44"/>
      <c r="BU103" s="44"/>
      <c r="BV103" s="3"/>
      <c r="BW103" s="3"/>
      <c r="BX103" s="45"/>
      <c r="BY103" s="25"/>
      <c r="BZ103" s="44"/>
      <c r="CA103" s="44"/>
      <c r="CB103" s="3"/>
      <c r="CC103" s="44"/>
      <c r="CD103" s="44"/>
      <c r="CE103" s="25"/>
      <c r="CF103" s="3"/>
      <c r="CG103" s="25"/>
      <c r="CH103" s="43"/>
      <c r="CI103" s="43"/>
      <c r="CK103" s="43"/>
      <c r="CL103" s="43"/>
      <c r="CM103" s="25"/>
      <c r="CN103" s="44"/>
      <c r="CO103" s="44"/>
      <c r="CP103" s="3"/>
      <c r="CQ103" s="3"/>
      <c r="CR103" s="45"/>
      <c r="CS103" s="25"/>
      <c r="CT103" s="44"/>
      <c r="CU103" s="44"/>
      <c r="CV103" s="3"/>
      <c r="CW103" s="44"/>
      <c r="CX103" s="44"/>
      <c r="CY103" s="4"/>
      <c r="CZ103" s="3"/>
      <c r="DA103" s="25"/>
      <c r="DB103" s="43"/>
      <c r="DC103" s="43"/>
      <c r="DE103" s="43"/>
      <c r="DF103" s="43"/>
      <c r="DG103" s="25"/>
      <c r="DH103" s="44"/>
      <c r="DI103" s="44"/>
      <c r="DJ103" s="3"/>
      <c r="DK103" s="3"/>
      <c r="DL103" s="45"/>
      <c r="DM103" s="25"/>
      <c r="DN103" s="44"/>
      <c r="DO103" s="44"/>
      <c r="DP103" s="3"/>
      <c r="DQ103" s="44"/>
      <c r="DR103" s="44"/>
      <c r="DS103" s="4"/>
      <c r="DT103" s="3"/>
      <c r="DU103" s="25"/>
      <c r="DV103" s="43"/>
      <c r="DW103" s="43"/>
      <c r="DY103" s="43"/>
      <c r="DZ103" s="43"/>
      <c r="EA103" s="25"/>
      <c r="EB103" s="3"/>
      <c r="EC103" s="46"/>
      <c r="ED103" s="3"/>
      <c r="EE103" s="3"/>
      <c r="EF103" s="45"/>
      <c r="EG103" s="25"/>
      <c r="EH103" s="44"/>
      <c r="EI103" s="44"/>
      <c r="EJ103" s="3"/>
      <c r="EK103" s="44"/>
      <c r="EL103" s="44"/>
      <c r="EM103" s="4"/>
      <c r="EN103" s="3"/>
      <c r="EO103" s="25"/>
      <c r="EP103" s="43"/>
      <c r="EQ103" s="43"/>
      <c r="ES103" s="43"/>
      <c r="ET103" s="43"/>
      <c r="EU103" s="25"/>
      <c r="EV103" s="44"/>
      <c r="EW103" s="44"/>
      <c r="EX103" s="3"/>
      <c r="EY103" s="3"/>
      <c r="EZ103" s="45"/>
      <c r="FA103" s="25"/>
      <c r="FB103" s="44"/>
      <c r="FC103" s="44"/>
      <c r="FD103" s="3"/>
      <c r="FE103" s="44"/>
      <c r="FF103" s="44"/>
      <c r="FG103" s="4"/>
      <c r="FH103" s="3"/>
      <c r="FI103" s="25"/>
      <c r="FJ103" s="43"/>
      <c r="FK103" s="43"/>
      <c r="FM103" s="43"/>
      <c r="FN103" s="43"/>
      <c r="FO103" s="25"/>
      <c r="FP103" s="44"/>
      <c r="FQ103" s="44"/>
      <c r="FR103" s="3"/>
      <c r="FS103" s="3"/>
      <c r="FT103" s="45"/>
      <c r="FU103" s="25"/>
      <c r="FV103" s="44"/>
      <c r="FW103" s="44"/>
      <c r="FX103" s="3"/>
      <c r="FY103" s="44"/>
      <c r="FZ103" s="44"/>
      <c r="GA103" s="15"/>
      <c r="GI103" s="52"/>
      <c r="GN103" s="53"/>
      <c r="GU103" s="15"/>
      <c r="HC103" s="52"/>
      <c r="HH103" s="53"/>
      <c r="HO103" s="15"/>
      <c r="HW103" s="52"/>
      <c r="IB103" s="53"/>
      <c r="II103" s="15"/>
      <c r="IQ103" s="52"/>
      <c r="IV103" s="53"/>
    </row>
    <row r="104" spans="1:256" ht="13.5" customHeight="1">
      <c r="A104" s="42"/>
      <c r="C104" s="4"/>
      <c r="D104" s="3"/>
      <c r="E104" s="25"/>
      <c r="F104" s="43"/>
      <c r="G104" s="44"/>
      <c r="I104" s="43"/>
      <c r="J104" s="44"/>
      <c r="K104" s="25"/>
      <c r="L104" s="44"/>
      <c r="M104" s="44"/>
      <c r="N104" s="3"/>
      <c r="O104" s="3"/>
      <c r="P104" s="45"/>
      <c r="Q104" s="25"/>
      <c r="R104" s="44"/>
      <c r="S104" s="44"/>
      <c r="T104" s="3"/>
      <c r="U104" s="44"/>
      <c r="V104" s="44"/>
      <c r="W104" s="4"/>
      <c r="X104" s="3"/>
      <c r="Y104" s="25"/>
      <c r="Z104" s="43"/>
      <c r="AA104" s="43"/>
      <c r="AC104" s="43"/>
      <c r="AD104" s="43"/>
      <c r="AE104" s="25"/>
      <c r="AF104" s="44"/>
      <c r="AG104" s="44"/>
      <c r="AH104" s="3"/>
      <c r="AI104" s="3"/>
      <c r="AJ104" s="45"/>
      <c r="AK104" s="25"/>
      <c r="AL104" s="3"/>
      <c r="AM104" s="44"/>
      <c r="AN104" s="3"/>
      <c r="AO104" s="44"/>
      <c r="AP104" s="44"/>
      <c r="AQ104" s="4"/>
      <c r="AR104" s="3"/>
      <c r="AS104" s="25"/>
      <c r="AT104" s="43"/>
      <c r="AU104" s="43"/>
      <c r="AW104" s="43"/>
      <c r="AX104" s="43"/>
      <c r="AY104" s="25"/>
      <c r="AZ104" s="44"/>
      <c r="BA104" s="44"/>
      <c r="BB104" s="3"/>
      <c r="BC104" s="3"/>
      <c r="BD104" s="45"/>
      <c r="BE104" s="25"/>
      <c r="BF104" s="44"/>
      <c r="BG104" s="44"/>
      <c r="BH104" s="3"/>
      <c r="BI104" s="44"/>
      <c r="BJ104" s="44"/>
      <c r="BK104" s="4"/>
      <c r="BL104" s="3"/>
      <c r="BM104" s="25"/>
      <c r="BN104" s="43"/>
      <c r="BO104" s="43"/>
      <c r="BQ104" s="43"/>
      <c r="BR104" s="43"/>
      <c r="BS104" s="25"/>
      <c r="BT104" s="44"/>
      <c r="BU104" s="44"/>
      <c r="BV104" s="3"/>
      <c r="BW104" s="3"/>
      <c r="BX104" s="45"/>
      <c r="BY104" s="25"/>
      <c r="BZ104" s="44"/>
      <c r="CA104" s="44"/>
      <c r="CB104" s="3"/>
      <c r="CC104" s="44"/>
      <c r="CD104" s="44"/>
      <c r="CE104" s="25"/>
      <c r="CF104" s="3"/>
      <c r="CG104" s="25"/>
      <c r="CH104" s="43"/>
      <c r="CI104" s="43"/>
      <c r="CK104" s="43"/>
      <c r="CL104" s="43"/>
      <c r="CM104" s="25"/>
      <c r="CN104" s="44"/>
      <c r="CO104" s="44"/>
      <c r="CP104" s="3"/>
      <c r="CQ104" s="3"/>
      <c r="CR104" s="45"/>
      <c r="CS104" s="25"/>
      <c r="CT104" s="44"/>
      <c r="CU104" s="44"/>
      <c r="CV104" s="3"/>
      <c r="CW104" s="44"/>
      <c r="CX104" s="44"/>
      <c r="CY104" s="4"/>
      <c r="CZ104" s="3"/>
      <c r="DA104" s="25"/>
      <c r="DB104" s="43"/>
      <c r="DC104" s="43"/>
      <c r="DE104" s="43"/>
      <c r="DF104" s="43"/>
      <c r="DG104" s="25"/>
      <c r="DH104" s="44"/>
      <c r="DI104" s="44"/>
      <c r="DJ104" s="3"/>
      <c r="DK104" s="3"/>
      <c r="DL104" s="45"/>
      <c r="DM104" s="25"/>
      <c r="DN104" s="44"/>
      <c r="DO104" s="44"/>
      <c r="DP104" s="3"/>
      <c r="DQ104" s="44"/>
      <c r="DR104" s="44"/>
      <c r="DS104" s="4"/>
      <c r="DT104" s="3"/>
      <c r="DU104" s="25"/>
      <c r="DV104" s="43"/>
      <c r="DW104" s="43"/>
      <c r="DY104" s="43"/>
      <c r="DZ104" s="43"/>
      <c r="EA104" s="25"/>
      <c r="EB104" s="3"/>
      <c r="EC104" s="46"/>
      <c r="ED104" s="3"/>
      <c r="EE104" s="3"/>
      <c r="EF104" s="45"/>
      <c r="EG104" s="25"/>
      <c r="EH104" s="44"/>
      <c r="EI104" s="44"/>
      <c r="EJ104" s="3"/>
      <c r="EK104" s="44"/>
      <c r="EL104" s="44"/>
      <c r="EM104" s="4"/>
      <c r="EN104" s="3"/>
      <c r="EO104" s="25"/>
      <c r="EP104" s="43"/>
      <c r="EQ104" s="43"/>
      <c r="ES104" s="43"/>
      <c r="ET104" s="43"/>
      <c r="EU104" s="25"/>
      <c r="EV104" s="44"/>
      <c r="EW104" s="44"/>
      <c r="EX104" s="3"/>
      <c r="EY104" s="3"/>
      <c r="EZ104" s="45"/>
      <c r="FA104" s="25"/>
      <c r="FB104" s="44"/>
      <c r="FC104" s="44"/>
      <c r="FD104" s="3"/>
      <c r="FE104" s="44"/>
      <c r="FF104" s="44"/>
      <c r="FG104" s="4"/>
      <c r="FH104" s="3"/>
      <c r="FI104" s="25"/>
      <c r="FJ104" s="43"/>
      <c r="FK104" s="43"/>
      <c r="FM104" s="43"/>
      <c r="FN104" s="43"/>
      <c r="FO104" s="25"/>
      <c r="FP104" s="44"/>
      <c r="FQ104" s="44"/>
      <c r="FR104" s="3"/>
      <c r="FS104" s="3"/>
      <c r="FT104" s="45"/>
      <c r="FU104" s="25"/>
      <c r="FV104" s="44"/>
      <c r="FW104" s="44"/>
      <c r="FX104" s="3"/>
      <c r="FY104" s="44"/>
      <c r="FZ104" s="44"/>
      <c r="GA104" s="15"/>
      <c r="GI104" s="52"/>
      <c r="GN104" s="53"/>
      <c r="GU104" s="15"/>
      <c r="HC104" s="52"/>
      <c r="HH104" s="53"/>
      <c r="HO104" s="15"/>
      <c r="HW104" s="52"/>
      <c r="IB104" s="53"/>
      <c r="II104" s="15"/>
      <c r="IQ104" s="52"/>
      <c r="IV104" s="53"/>
    </row>
    <row r="105" spans="1:256" ht="13.5" customHeight="1">
      <c r="S105" s="43"/>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row r="208" s="2" customFormat="1" ht="13.5" customHeight="1"/>
    <row r="209" s="2" customFormat="1" ht="13.5" customHeight="1"/>
    <row r="210" s="2" customFormat="1" ht="13.5" customHeight="1"/>
    <row r="211" s="2"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hyperlinks>
    <hyperlink ref="CY9" r:id="rId1" xr:uid="{00000000-0004-0000-0800-000000000000}"/>
  </hyperlink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800-000000000000}">
          <x14:formula1>
            <xm:f>info_parties!$A$1:$A$97</xm:f>
          </x14:formula1>
          <xm:sqref>A11:A104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Lucas Jantunen</cp:lastModifiedBy>
  <cp:lastPrinted>2010-09-24T23:21:34Z</cp:lastPrinted>
  <dcterms:created xsi:type="dcterms:W3CDTF">2007-12-18T22:28:08Z</dcterms:created>
  <dcterms:modified xsi:type="dcterms:W3CDTF">2025-05-25T10:17:18Z</dcterms:modified>
</cp:coreProperties>
</file>