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D:\working\waccache\CP1PEPF00005ADD\EXCELCNV\5f921981-7039-4130-a855-9e4c55277106\"/>
    </mc:Choice>
  </mc:AlternateContent>
  <xr:revisionPtr revIDLastSave="85" documentId="8_{B9580567-C6CC-4DA9-A9DE-4B8A6D13BB78}" xr6:coauthVersionLast="47" xr6:coauthVersionMax="47" xr10:uidLastSave="{3CF740E5-A37D-430F-92B5-7C77875E6FDA}"/>
  <bookViews>
    <workbookView xWindow="-60" yWindow="-60" windowWidth="15480" windowHeight="11640" xr2:uid="{A38E04AD-69AB-45E2-B6AA-71BE8707F953}"/>
  </bookViews>
  <sheets>
    <sheet name="Hoja1" sheetId="1" r:id="rId1"/>
    <sheet name="Hoja2" sheetId="2" r:id="rId2"/>
    <sheet name="Hoja3" sheetId="3" r:id="rId3"/>
  </sheets>
  <definedNames>
    <definedName name="_xlnm.Print_Area" localSheetId="0">Hoja1!$B$2:$H$111</definedName>
    <definedName name="Complejo">Hoja1!$F$7:$F$18</definedName>
    <definedName name="Medio">Hoja1!$E$7:$E$18</definedName>
    <definedName name="Simple">Hoja1!$D$7:$D$18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E80" i="1"/>
  <c r="F80" i="1"/>
  <c r="G80" i="1"/>
  <c r="H80" i="1"/>
  <c r="C80" i="1"/>
  <c r="H19" i="1"/>
  <c r="F81" i="1" l="1"/>
  <c r="E82" i="1" s="1"/>
  <c r="E91" i="1" l="1"/>
  <c r="E96" i="1"/>
  <c r="E88" i="1"/>
  <c r="E97" i="1"/>
  <c r="E89" i="1"/>
  <c r="E93" i="1"/>
  <c r="E87" i="1"/>
  <c r="E90" i="1"/>
  <c r="E94" i="1"/>
  <c r="C102" i="1" s="1"/>
  <c r="E95" i="1"/>
  <c r="D107" i="1" s="1"/>
  <c r="D108" i="1" s="1"/>
  <c r="E92" i="1"/>
</calcChain>
</file>

<file path=xl/sharedStrings.xml><?xml version="1.0" encoding="utf-8"?>
<sst xmlns="http://schemas.openxmlformats.org/spreadsheetml/2006/main" count="112" uniqueCount="92">
  <si>
    <t>COMPUTACIÓN DE MÉTRICAS DE PUNTO DE FUNCIONES.</t>
  </si>
  <si>
    <t>Factor de ponderación.</t>
  </si>
  <si>
    <t>Parámetro de medición</t>
  </si>
  <si>
    <t>Cuenta</t>
  </si>
  <si>
    <t>Simple</t>
  </si>
  <si>
    <t>Medio</t>
  </si>
  <si>
    <t>Complejo</t>
  </si>
  <si>
    <t>Total</t>
  </si>
  <si>
    <t>Número de entradas de usuario</t>
  </si>
  <si>
    <t>=</t>
  </si>
  <si>
    <t>Número de salidas de usuario</t>
  </si>
  <si>
    <t>Número de peticiones de usuario</t>
  </si>
  <si>
    <t>Número de archivos</t>
  </si>
  <si>
    <t>Número de interfaces externas</t>
  </si>
  <si>
    <t xml:space="preserve">Cuenta = Total </t>
  </si>
  <si>
    <t>Nº de entradas de usuario</t>
  </si>
  <si>
    <t>Los datos ingresados por el usuario.</t>
  </si>
  <si>
    <t>Nº de salidas de usuario</t>
  </si>
  <si>
    <t>Informes, pantallas, mensajes de error .</t>
  </si>
  <si>
    <t>Nº de peticiones de usuario</t>
  </si>
  <si>
    <t>Entradas interactivas</t>
  </si>
  <si>
    <t>Nº de archivos</t>
  </si>
  <si>
    <t>Archivos maestro (lógico)</t>
  </si>
  <si>
    <t>Nº de interfaces externas</t>
  </si>
  <si>
    <t>Todos los dispositivos que se utilicen para intercambiar datos.</t>
  </si>
  <si>
    <t>PF.= Cuenta-Total * (0,65+0,001* sumatoria de Fi)</t>
  </si>
  <si>
    <t>Fi (i=1 a 14 ) son los valores de ajuste de complejidad.</t>
  </si>
  <si>
    <t>AJUSTE DE COMPLEJIDAD</t>
  </si>
  <si>
    <t>No influencia</t>
  </si>
  <si>
    <t>Incidental</t>
  </si>
  <si>
    <t>Moderado</t>
  </si>
  <si>
    <t>Significativo</t>
  </si>
  <si>
    <t>Esencial</t>
  </si>
  <si>
    <t xml:space="preserve">1. ¿Requiere el sistema copias </t>
  </si>
  <si>
    <t>de seguridad y recup. fiables?</t>
  </si>
  <si>
    <t>si</t>
  </si>
  <si>
    <t xml:space="preserve">2. ¿Se requiere comunicac. de </t>
  </si>
  <si>
    <t>datos ?</t>
  </si>
  <si>
    <t xml:space="preserve">3.¿ Existen funciones de func. </t>
  </si>
  <si>
    <t>distribuido?</t>
  </si>
  <si>
    <t>4. ¿ Es crítico el rendimiento?</t>
  </si>
  <si>
    <t xml:space="preserve">5. ¿ Se ejecutará el sistema en </t>
  </si>
  <si>
    <t xml:space="preserve">un entorno operativo existente </t>
  </si>
  <si>
    <t>y fuertemente utilizado ?</t>
  </si>
  <si>
    <t xml:space="preserve">6- ¿ Requiere el sistema entrada </t>
  </si>
  <si>
    <t>de datos interactiva ?</t>
  </si>
  <si>
    <t xml:space="preserve">7. ¿ Requiere la entrada de </t>
  </si>
  <si>
    <t>datos interactivas que las transac.</t>
  </si>
  <si>
    <t xml:space="preserve">de entrada se lleven a cabo sobre </t>
  </si>
  <si>
    <t>múltiples pantallas u operaciones ?</t>
  </si>
  <si>
    <t>8. ¿ Se actualizan los archivos</t>
  </si>
  <si>
    <t>maestro en forma interactiva ?</t>
  </si>
  <si>
    <t>9. ¿ Son complejas las entradas, las</t>
  </si>
  <si>
    <t>salidas, los archivos o  las peticiones?</t>
  </si>
  <si>
    <t xml:space="preserve">10. ¿ Es complejo el procesamiento </t>
  </si>
  <si>
    <t>interno ?</t>
  </si>
  <si>
    <t>11. ¿ Se  diseñará el código para ser</t>
  </si>
  <si>
    <t>reutilizable ?</t>
  </si>
  <si>
    <t xml:space="preserve">12. ¿ Están incluidas en el diseño la </t>
  </si>
  <si>
    <t>conversión y la instalación ?</t>
  </si>
  <si>
    <t xml:space="preserve">13. ¿ Se diseñará el sistema para </t>
  </si>
  <si>
    <t>múltiples instalaciones en diferentes</t>
  </si>
  <si>
    <t xml:space="preserve">organizaciones ? </t>
  </si>
  <si>
    <t xml:space="preserve"> </t>
  </si>
  <si>
    <t xml:space="preserve">14. ¿ Se diseñará la aplicación para </t>
  </si>
  <si>
    <t xml:space="preserve"> facilitar los cambios y para ser</t>
  </si>
  <si>
    <t>fácilmente  utilizada por el usuario ?</t>
  </si>
  <si>
    <t>Fi =</t>
  </si>
  <si>
    <t>TAMAÑO DEL PROYECTO y COSTOS DEL PROYECTO.</t>
  </si>
  <si>
    <t>LENGUAJE DE PROGRAMACIÓN</t>
  </si>
  <si>
    <t>LDC/PF</t>
  </si>
  <si>
    <t>TOTALES</t>
  </si>
  <si>
    <t>Ensamblador</t>
  </si>
  <si>
    <t>C</t>
  </si>
  <si>
    <t>COBOL</t>
  </si>
  <si>
    <t>FORTRAN</t>
  </si>
  <si>
    <t>PASCAL</t>
  </si>
  <si>
    <t>ADA</t>
  </si>
  <si>
    <t>LENGUAJES ORIENTADO A OBJET.</t>
  </si>
  <si>
    <t>LENGUAJES DE 4a.GENERACION</t>
  </si>
  <si>
    <t>GENERADORES DE CÓDIGO</t>
  </si>
  <si>
    <t>HOJAS DE CÁLCULO</t>
  </si>
  <si>
    <t>LENGUAJES GRÁFICOS (ICONOS)</t>
  </si>
  <si>
    <t xml:space="preserve">                       VALOR ESPERADO = (OPTIM +4PROBABLE+PESIMISTA )/6</t>
  </si>
  <si>
    <t>VALOR ESPERADO =</t>
  </si>
  <si>
    <t>lineas</t>
  </si>
  <si>
    <t>Según valores tomados de la bibliografía específica , se escriben 620 Líneas/mes</t>
  </si>
  <si>
    <t>por persona</t>
  </si>
  <si>
    <t>tiempo total =</t>
  </si>
  <si>
    <t xml:space="preserve">Precio          = </t>
  </si>
  <si>
    <t xml:space="preserve">dólares </t>
  </si>
  <si>
    <t>Se consideró un salario de U$S 15/hora , y 200 horas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</si>
</sst>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2" borderId="0" xfId="0" applyFont="1" applyFill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0" fillId="0" borderId="27" xfId="0" applyBorder="1"/>
    <xf numFmtId="0" fontId="0" fillId="3" borderId="0" xfId="0" applyFill="1"/>
    <xf numFmtId="0" fontId="0" fillId="3" borderId="28" xfId="0" applyFill="1" applyBorder="1"/>
    <xf numFmtId="0" fontId="0" fillId="0" borderId="13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34" xfId="0" applyBorder="1" applyAlignment="1">
      <alignment horizontal="center"/>
    </xf>
    <xf numFmtId="0" fontId="1" fillId="0" borderId="6" xfId="0" applyFont="1" applyBorder="1"/>
    <xf numFmtId="0" fontId="1" fillId="3" borderId="0" xfId="0" applyFont="1" applyFill="1"/>
    <xf numFmtId="0" fontId="1" fillId="0" borderId="3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39" xfId="0" applyFill="1" applyBorder="1"/>
    <xf numFmtId="0" fontId="1" fillId="0" borderId="27" xfId="0" applyFont="1" applyBorder="1"/>
    <xf numFmtId="0" fontId="1" fillId="0" borderId="29" xfId="0" applyFont="1" applyBorder="1" applyAlignment="1">
      <alignment horizontal="center"/>
    </xf>
    <xf numFmtId="0" fontId="0" fillId="0" borderId="40" xfId="0" applyBorder="1"/>
    <xf numFmtId="0" fontId="0" fillId="0" borderId="34" xfId="0" applyBorder="1"/>
    <xf numFmtId="0" fontId="0" fillId="0" borderId="20" xfId="0" applyBorder="1"/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41" xfId="0" applyBorder="1"/>
    <xf numFmtId="0" fontId="0" fillId="0" borderId="28" xfId="0" applyBorder="1"/>
    <xf numFmtId="0" fontId="3" fillId="0" borderId="1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18</xdr:row>
      <xdr:rowOff>85725</xdr:rowOff>
    </xdr:from>
    <xdr:to>
      <xdr:col>6</xdr:col>
      <xdr:colOff>666750</xdr:colOff>
      <xdr:row>18</xdr:row>
      <xdr:rowOff>85725</xdr:rowOff>
    </xdr:to>
    <xdr:sp macro="" textlink="">
      <xdr:nvSpPr>
        <xdr:cNvPr id="1029" name="Line 2">
          <a:extLst>
            <a:ext uri="{FF2B5EF4-FFF2-40B4-BE49-F238E27FC236}">
              <a16:creationId xmlns:a16="http://schemas.microsoft.com/office/drawing/2014/main" id="{B637712E-66B7-350F-3271-B93877C03F45}"/>
            </a:ext>
          </a:extLst>
        </xdr:cNvPr>
        <xdr:cNvSpPr>
          <a:spLocks noChangeShapeType="1"/>
        </xdr:cNvSpPr>
      </xdr:nvSpPr>
      <xdr:spPr bwMode="auto">
        <a:xfrm>
          <a:off x="2971800" y="3152775"/>
          <a:ext cx="377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8794-A873-49A2-ABBA-DF0000CDC878}">
  <dimension ref="B1:I111"/>
  <sheetViews>
    <sheetView tabSelected="1" topLeftCell="A2" zoomScale="208" zoomScaleNormal="208" workbookViewId="0">
      <selection activeCell="H18" sqref="H18"/>
    </sheetView>
  </sheetViews>
  <sheetFormatPr defaultRowHeight="12.75"/>
  <cols>
    <col min="1" max="1" width="11.42578125" customWidth="1"/>
    <col min="2" max="2" width="33" customWidth="1"/>
    <col min="3" max="3" width="12.42578125" customWidth="1"/>
    <col min="4" max="256" width="11.42578125" customWidth="1"/>
  </cols>
  <sheetData>
    <row r="1" spans="2:8" ht="13.5" thickBot="1">
      <c r="B1" s="25"/>
      <c r="C1" s="66"/>
      <c r="D1" s="66"/>
      <c r="E1" s="66"/>
      <c r="F1" s="66"/>
      <c r="G1" s="66"/>
      <c r="H1" s="17"/>
    </row>
    <row r="2" spans="2:8">
      <c r="B2" s="87" t="s">
        <v>0</v>
      </c>
      <c r="C2" s="88"/>
      <c r="D2" s="88"/>
      <c r="E2" s="88"/>
      <c r="F2" s="88"/>
      <c r="G2" s="88"/>
      <c r="H2" s="89"/>
    </row>
    <row r="3" spans="2:8">
      <c r="B3" s="90"/>
      <c r="C3" s="91"/>
      <c r="D3" s="91"/>
      <c r="E3" s="91"/>
      <c r="F3" s="91"/>
      <c r="G3" s="91"/>
      <c r="H3" s="92"/>
    </row>
    <row r="4" spans="2:8" ht="13.5" thickBot="1">
      <c r="B4" s="93"/>
      <c r="C4" s="94"/>
      <c r="D4" s="94"/>
      <c r="E4" s="94"/>
      <c r="F4" s="94"/>
      <c r="G4" s="94"/>
      <c r="H4" s="95"/>
    </row>
    <row r="5" spans="2:8" ht="13.5" thickBot="1">
      <c r="B5" s="67"/>
      <c r="H5" s="2"/>
    </row>
    <row r="6" spans="2:8" ht="13.5" thickBot="1">
      <c r="B6" s="67"/>
      <c r="C6" s="96" t="s">
        <v>1</v>
      </c>
      <c r="D6" s="97"/>
      <c r="E6" s="97"/>
      <c r="F6" s="98"/>
      <c r="G6" s="16"/>
      <c r="H6" s="17"/>
    </row>
    <row r="7" spans="2:8" ht="13.5" thickBot="1">
      <c r="B7" s="8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9"/>
      <c r="H7" s="18" t="s">
        <v>7</v>
      </c>
    </row>
    <row r="8" spans="2:8" ht="13.5" thickBot="1">
      <c r="B8" s="9"/>
      <c r="C8" s="13"/>
      <c r="D8" s="4"/>
      <c r="E8" s="4"/>
      <c r="F8" s="14"/>
      <c r="G8" s="20"/>
      <c r="H8" s="2"/>
    </row>
    <row r="9" spans="2:8" ht="13.5" thickBot="1">
      <c r="B9" s="10" t="s">
        <v>8</v>
      </c>
      <c r="C9" s="54">
        <v>17</v>
      </c>
      <c r="D9" s="7">
        <v>3</v>
      </c>
      <c r="E9" s="6">
        <v>4</v>
      </c>
      <c r="F9" s="15">
        <v>6</v>
      </c>
      <c r="G9" s="20" t="s">
        <v>9</v>
      </c>
      <c r="H9" s="55">
        <v>67</v>
      </c>
    </row>
    <row r="10" spans="2:8" ht="13.5" thickBot="1">
      <c r="B10" s="10"/>
      <c r="C10" s="56"/>
      <c r="D10" s="6"/>
      <c r="E10" s="6"/>
      <c r="F10" s="15"/>
      <c r="G10" s="20"/>
      <c r="H10" s="57"/>
    </row>
    <row r="11" spans="2:8" ht="13.5" thickBot="1">
      <c r="B11" s="10" t="s">
        <v>10</v>
      </c>
      <c r="C11" s="54">
        <v>12</v>
      </c>
      <c r="D11" s="7">
        <v>4</v>
      </c>
      <c r="E11" s="6">
        <v>5</v>
      </c>
      <c r="F11" s="15">
        <v>7</v>
      </c>
      <c r="G11" s="20" t="s">
        <v>9</v>
      </c>
      <c r="H11" s="55">
        <v>50</v>
      </c>
    </row>
    <row r="12" spans="2:8" ht="13.5" thickBot="1">
      <c r="B12" s="10"/>
      <c r="C12" s="56"/>
      <c r="D12" s="6"/>
      <c r="E12" s="6"/>
      <c r="F12" s="15"/>
      <c r="G12" s="20"/>
      <c r="H12" s="57"/>
    </row>
    <row r="13" spans="2:8" ht="13.5" thickBot="1">
      <c r="B13" s="10" t="s">
        <v>11</v>
      </c>
      <c r="C13" s="54">
        <v>4</v>
      </c>
      <c r="D13" s="7">
        <v>3</v>
      </c>
      <c r="E13" s="6">
        <v>4</v>
      </c>
      <c r="F13" s="15">
        <v>6</v>
      </c>
      <c r="G13" s="20" t="s">
        <v>9</v>
      </c>
      <c r="H13" s="55">
        <v>15</v>
      </c>
    </row>
    <row r="14" spans="2:8" ht="13.5" thickBot="1">
      <c r="B14" s="10"/>
      <c r="C14" s="56"/>
      <c r="D14" s="6"/>
      <c r="E14" s="6"/>
      <c r="F14" s="15"/>
      <c r="G14" s="20"/>
      <c r="H14" s="57"/>
    </row>
    <row r="15" spans="2:8" ht="13.5" thickBot="1">
      <c r="B15" s="10" t="s">
        <v>12</v>
      </c>
      <c r="C15" s="54">
        <v>10</v>
      </c>
      <c r="D15" s="7">
        <v>7</v>
      </c>
      <c r="E15" s="6">
        <v>10</v>
      </c>
      <c r="F15" s="15">
        <v>15</v>
      </c>
      <c r="G15" s="20" t="s">
        <v>9</v>
      </c>
      <c r="H15" s="55">
        <v>78</v>
      </c>
    </row>
    <row r="16" spans="2:8" ht="13.5" thickBot="1">
      <c r="B16" s="10"/>
      <c r="C16" s="56"/>
      <c r="D16" s="6"/>
      <c r="E16" s="6"/>
      <c r="F16" s="15"/>
      <c r="G16" s="20"/>
      <c r="H16" s="57"/>
    </row>
    <row r="17" spans="2:8" ht="13.5" thickBot="1">
      <c r="B17" s="10" t="s">
        <v>13</v>
      </c>
      <c r="C17" s="54">
        <v>1</v>
      </c>
      <c r="D17" s="7">
        <v>5</v>
      </c>
      <c r="E17" s="6">
        <v>7</v>
      </c>
      <c r="F17" s="15">
        <v>10</v>
      </c>
      <c r="G17" s="20" t="s">
        <v>9</v>
      </c>
      <c r="H17" s="55">
        <v>10</v>
      </c>
    </row>
    <row r="18" spans="2:8" ht="13.5" thickBot="1">
      <c r="B18" s="11"/>
      <c r="C18" s="58"/>
      <c r="D18" s="59"/>
      <c r="E18" s="59"/>
      <c r="F18" s="60"/>
      <c r="G18" s="21"/>
      <c r="H18" s="61"/>
    </row>
    <row r="19" spans="2:8" ht="13.5" thickBot="1">
      <c r="B19" s="12" t="s">
        <v>14</v>
      </c>
      <c r="C19" s="99"/>
      <c r="D19" s="99"/>
      <c r="E19" s="99"/>
      <c r="F19" s="99"/>
      <c r="G19" s="99"/>
      <c r="H19" s="62">
        <f>SUM(H9:H17)</f>
        <v>220</v>
      </c>
    </row>
    <row r="20" spans="2:8">
      <c r="B20" s="67"/>
      <c r="H20" s="2"/>
    </row>
    <row r="21" spans="2:8">
      <c r="B21" s="68" t="s">
        <v>15</v>
      </c>
      <c r="C21" s="5" t="s">
        <v>16</v>
      </c>
      <c r="D21" s="5"/>
      <c r="E21" s="5"/>
      <c r="F21" s="5"/>
      <c r="G21" s="5"/>
      <c r="H21" s="2"/>
    </row>
    <row r="22" spans="2:8">
      <c r="B22" s="68" t="s">
        <v>17</v>
      </c>
      <c r="C22" s="5" t="s">
        <v>18</v>
      </c>
      <c r="D22" s="5"/>
      <c r="E22" s="5"/>
      <c r="F22" s="5"/>
      <c r="G22" s="5"/>
      <c r="H22" s="2"/>
    </row>
    <row r="23" spans="2:8">
      <c r="B23" s="68" t="s">
        <v>19</v>
      </c>
      <c r="C23" s="5" t="s">
        <v>20</v>
      </c>
      <c r="D23" s="5"/>
      <c r="E23" s="5"/>
      <c r="F23" s="5"/>
      <c r="G23" s="5"/>
      <c r="H23" s="2"/>
    </row>
    <row r="24" spans="2:8">
      <c r="B24" s="68" t="s">
        <v>21</v>
      </c>
      <c r="C24" s="5" t="s">
        <v>22</v>
      </c>
      <c r="D24" s="5"/>
      <c r="E24" s="5"/>
      <c r="F24" s="5"/>
      <c r="G24" s="5"/>
      <c r="H24" s="2"/>
    </row>
    <row r="25" spans="2:8">
      <c r="B25" s="68" t="s">
        <v>23</v>
      </c>
      <c r="C25" s="5" t="s">
        <v>24</v>
      </c>
      <c r="D25" s="5"/>
      <c r="E25" s="5"/>
      <c r="F25" s="5"/>
      <c r="G25" s="5"/>
      <c r="H25" s="2"/>
    </row>
    <row r="26" spans="2:8">
      <c r="B26" s="67"/>
      <c r="H26" s="2"/>
    </row>
    <row r="27" spans="2:8">
      <c r="B27" s="67" t="s">
        <v>25</v>
      </c>
      <c r="H27" s="2"/>
    </row>
    <row r="28" spans="2:8">
      <c r="B28" s="67"/>
      <c r="H28" s="2"/>
    </row>
    <row r="29" spans="2:8">
      <c r="B29" s="67" t="s">
        <v>26</v>
      </c>
      <c r="H29" s="2"/>
    </row>
    <row r="30" spans="2:8" ht="13.5" thickBot="1">
      <c r="B30" s="67"/>
      <c r="H30" s="2"/>
    </row>
    <row r="31" spans="2:8" ht="21" thickBot="1">
      <c r="B31" s="79" t="s">
        <v>27</v>
      </c>
      <c r="C31" s="80"/>
      <c r="D31" s="80"/>
      <c r="E31" s="80"/>
      <c r="F31" s="80"/>
      <c r="G31" s="80"/>
      <c r="H31" s="81"/>
    </row>
    <row r="32" spans="2:8">
      <c r="B32" s="69"/>
      <c r="C32" s="22"/>
      <c r="D32" s="22"/>
      <c r="E32" s="22"/>
      <c r="F32" s="22"/>
      <c r="G32" s="22"/>
      <c r="H32" s="70"/>
    </row>
    <row r="33" spans="2:8" ht="13.5" thickBot="1">
      <c r="B33" s="69"/>
      <c r="C33" s="35">
        <v>0</v>
      </c>
      <c r="D33" s="35">
        <v>1</v>
      </c>
      <c r="E33" s="35">
        <v>2</v>
      </c>
      <c r="F33" s="35">
        <v>3</v>
      </c>
      <c r="G33" s="35">
        <v>4</v>
      </c>
      <c r="H33" s="71">
        <v>5</v>
      </c>
    </row>
    <row r="34" spans="2:8" ht="13.5" thickBot="1">
      <c r="B34" s="25"/>
      <c r="C34" s="36" t="s">
        <v>28</v>
      </c>
      <c r="D34" s="37" t="s">
        <v>29</v>
      </c>
      <c r="E34" s="37" t="s">
        <v>30</v>
      </c>
      <c r="F34" s="37" t="s">
        <v>5</v>
      </c>
      <c r="G34" s="37" t="s">
        <v>31</v>
      </c>
      <c r="H34" s="38" t="s">
        <v>32</v>
      </c>
    </row>
    <row r="35" spans="2:8">
      <c r="B35" s="29" t="s">
        <v>33</v>
      </c>
      <c r="C35" s="33"/>
      <c r="D35" s="33"/>
      <c r="E35" s="33"/>
      <c r="F35" s="33"/>
      <c r="G35" s="33"/>
      <c r="H35" s="34"/>
    </row>
    <row r="36" spans="2:8">
      <c r="B36" s="30" t="s">
        <v>34</v>
      </c>
      <c r="C36" s="6"/>
      <c r="D36" s="6"/>
      <c r="E36" s="6"/>
      <c r="F36" s="6"/>
      <c r="G36" s="6"/>
      <c r="H36" s="15" t="s">
        <v>35</v>
      </c>
    </row>
    <row r="37" spans="2:8">
      <c r="B37" s="30"/>
      <c r="C37" s="6"/>
      <c r="D37" s="6"/>
      <c r="E37" s="6"/>
      <c r="F37" s="6"/>
      <c r="G37" s="6"/>
      <c r="H37" s="15"/>
    </row>
    <row r="38" spans="2:8">
      <c r="B38" s="30" t="s">
        <v>36</v>
      </c>
      <c r="C38" s="6"/>
      <c r="D38" s="6"/>
      <c r="E38" s="6"/>
      <c r="F38" s="6" t="s">
        <v>35</v>
      </c>
      <c r="G38" s="6"/>
      <c r="H38" s="15"/>
    </row>
    <row r="39" spans="2:8">
      <c r="B39" s="30" t="s">
        <v>37</v>
      </c>
      <c r="C39" s="6"/>
      <c r="D39" s="6"/>
      <c r="E39" s="6"/>
      <c r="F39" s="6"/>
      <c r="G39" s="6"/>
      <c r="H39" s="15"/>
    </row>
    <row r="40" spans="2:8">
      <c r="B40" s="30"/>
      <c r="C40" s="6"/>
      <c r="D40" s="6"/>
      <c r="E40" s="6"/>
      <c r="F40" s="6"/>
      <c r="G40" s="6"/>
      <c r="H40" s="15"/>
    </row>
    <row r="41" spans="2:8">
      <c r="B41" s="30" t="s">
        <v>38</v>
      </c>
      <c r="C41" s="6"/>
      <c r="D41" s="6"/>
      <c r="E41" s="6"/>
      <c r="F41" s="6"/>
      <c r="G41" s="6"/>
      <c r="H41" s="15"/>
    </row>
    <row r="42" spans="2:8">
      <c r="B42" s="30" t="s">
        <v>39</v>
      </c>
      <c r="C42" s="6"/>
      <c r="D42" s="6"/>
      <c r="E42" s="6"/>
      <c r="F42" s="6" t="s">
        <v>35</v>
      </c>
      <c r="G42" s="6"/>
      <c r="H42" s="15"/>
    </row>
    <row r="43" spans="2:8">
      <c r="B43" s="30"/>
      <c r="C43" s="6"/>
      <c r="D43" s="6"/>
      <c r="E43" s="6"/>
      <c r="F43" s="6"/>
      <c r="G43" s="6"/>
      <c r="H43" s="15"/>
    </row>
    <row r="44" spans="2:8">
      <c r="B44" s="30" t="s">
        <v>40</v>
      </c>
      <c r="C44" s="6"/>
      <c r="D44" s="6"/>
      <c r="E44" s="6"/>
      <c r="F44" s="6"/>
      <c r="G44" s="6" t="s">
        <v>35</v>
      </c>
      <c r="H44" s="15"/>
    </row>
    <row r="45" spans="2:8">
      <c r="B45" s="30"/>
      <c r="C45" s="6"/>
      <c r="D45" s="6"/>
      <c r="E45" s="6"/>
      <c r="F45" s="6"/>
      <c r="G45" s="6"/>
      <c r="H45" s="15"/>
    </row>
    <row r="46" spans="2:8">
      <c r="B46" s="30" t="s">
        <v>41</v>
      </c>
      <c r="C46" s="6"/>
      <c r="D46" s="6"/>
      <c r="E46" s="6"/>
      <c r="F46" s="6"/>
      <c r="G46" s="6"/>
      <c r="H46" s="15"/>
    </row>
    <row r="47" spans="2:8">
      <c r="B47" s="30" t="s">
        <v>42</v>
      </c>
      <c r="C47" s="6"/>
      <c r="D47" s="6"/>
      <c r="E47" s="6"/>
      <c r="F47" s="6"/>
      <c r="G47" s="6"/>
      <c r="H47" s="15"/>
    </row>
    <row r="48" spans="2:8">
      <c r="B48" s="30" t="s">
        <v>43</v>
      </c>
      <c r="C48" s="6"/>
      <c r="D48" s="6"/>
      <c r="E48" s="6"/>
      <c r="F48" s="6"/>
      <c r="G48" s="6" t="s">
        <v>35</v>
      </c>
      <c r="H48" s="15"/>
    </row>
    <row r="49" spans="2:8">
      <c r="B49" s="30"/>
      <c r="C49" s="6"/>
      <c r="D49" s="6"/>
      <c r="E49" s="6"/>
      <c r="F49" s="6"/>
      <c r="G49" s="6"/>
      <c r="H49" s="15"/>
    </row>
    <row r="50" spans="2:8">
      <c r="B50" s="30" t="s">
        <v>44</v>
      </c>
      <c r="C50" s="6"/>
      <c r="D50" s="6"/>
      <c r="E50" s="6"/>
      <c r="F50" s="6"/>
      <c r="G50" s="6"/>
      <c r="H50" s="15"/>
    </row>
    <row r="51" spans="2:8">
      <c r="B51" s="30" t="s">
        <v>45</v>
      </c>
      <c r="C51" s="6"/>
      <c r="D51" s="6"/>
      <c r="E51" s="6"/>
      <c r="F51" s="6"/>
      <c r="G51" s="6"/>
      <c r="H51" s="15" t="s">
        <v>35</v>
      </c>
    </row>
    <row r="52" spans="2:8">
      <c r="B52" s="30"/>
      <c r="C52" s="6"/>
      <c r="D52" s="6"/>
      <c r="E52" s="6"/>
      <c r="F52" s="6"/>
      <c r="G52" s="6"/>
      <c r="H52" s="15"/>
    </row>
    <row r="53" spans="2:8">
      <c r="B53" s="30" t="s">
        <v>46</v>
      </c>
      <c r="C53" s="6"/>
      <c r="D53" s="6"/>
      <c r="E53" s="6"/>
      <c r="F53" s="6"/>
      <c r="G53" s="6"/>
      <c r="H53" s="15"/>
    </row>
    <row r="54" spans="2:8">
      <c r="B54" s="30" t="s">
        <v>47</v>
      </c>
      <c r="C54" s="6"/>
      <c r="D54" s="6"/>
      <c r="E54" s="6"/>
      <c r="F54" s="6"/>
      <c r="G54" s="6"/>
      <c r="H54" s="15"/>
    </row>
    <row r="55" spans="2:8">
      <c r="B55" s="30" t="s">
        <v>48</v>
      </c>
      <c r="C55" s="6"/>
      <c r="D55" s="6"/>
      <c r="E55" s="6"/>
      <c r="F55" s="6"/>
      <c r="G55" s="6"/>
      <c r="H55" s="15"/>
    </row>
    <row r="56" spans="2:8">
      <c r="B56" s="30" t="s">
        <v>49</v>
      </c>
      <c r="C56" s="6"/>
      <c r="D56" s="6"/>
      <c r="E56" s="6"/>
      <c r="F56" s="6" t="s">
        <v>35</v>
      </c>
      <c r="G56" s="6"/>
      <c r="H56" s="15"/>
    </row>
    <row r="57" spans="2:8">
      <c r="B57" s="30"/>
      <c r="C57" s="6"/>
      <c r="D57" s="6"/>
      <c r="E57" s="6"/>
      <c r="F57" s="6"/>
      <c r="G57" s="6"/>
      <c r="H57" s="15"/>
    </row>
    <row r="58" spans="2:8">
      <c r="B58" s="30" t="s">
        <v>50</v>
      </c>
      <c r="C58" s="6"/>
      <c r="D58" s="6"/>
      <c r="E58" s="6"/>
      <c r="F58" s="6"/>
      <c r="G58" s="6"/>
      <c r="H58" s="15"/>
    </row>
    <row r="59" spans="2:8">
      <c r="B59" s="30" t="s">
        <v>51</v>
      </c>
      <c r="C59" s="6"/>
      <c r="D59" s="6"/>
      <c r="E59" s="6"/>
      <c r="F59" s="6"/>
      <c r="G59" s="6" t="s">
        <v>35</v>
      </c>
      <c r="H59" s="15"/>
    </row>
    <row r="60" spans="2:8">
      <c r="B60" s="30"/>
      <c r="C60" s="6"/>
      <c r="D60" s="6"/>
      <c r="E60" s="6"/>
      <c r="F60" s="6"/>
      <c r="G60" s="6"/>
      <c r="H60" s="15"/>
    </row>
    <row r="61" spans="2:8">
      <c r="B61" s="30" t="s">
        <v>52</v>
      </c>
      <c r="C61" s="6"/>
      <c r="D61" s="6"/>
      <c r="E61" s="6"/>
      <c r="F61" s="6"/>
      <c r="G61" s="6"/>
      <c r="H61" s="15"/>
    </row>
    <row r="62" spans="2:8">
      <c r="B62" s="30" t="s">
        <v>53</v>
      </c>
      <c r="C62" s="6"/>
      <c r="D62" s="6"/>
      <c r="E62" s="6"/>
      <c r="F62" s="6"/>
      <c r="G62" s="6"/>
      <c r="H62" s="15" t="s">
        <v>35</v>
      </c>
    </row>
    <row r="63" spans="2:8">
      <c r="B63" s="30"/>
      <c r="C63" s="6"/>
      <c r="D63" s="6"/>
      <c r="E63" s="6"/>
      <c r="F63" s="6"/>
      <c r="G63" s="6"/>
      <c r="H63" s="15"/>
    </row>
    <row r="64" spans="2:8">
      <c r="B64" s="30" t="s">
        <v>54</v>
      </c>
      <c r="C64" s="6"/>
      <c r="D64" s="6"/>
      <c r="E64" s="6"/>
      <c r="F64" s="6"/>
      <c r="G64" s="6"/>
      <c r="H64" s="15"/>
    </row>
    <row r="65" spans="2:9">
      <c r="B65" s="30" t="s">
        <v>55</v>
      </c>
      <c r="C65" s="6"/>
      <c r="D65" s="6"/>
      <c r="E65" s="6"/>
      <c r="F65" s="6" t="s">
        <v>35</v>
      </c>
      <c r="G65" s="6"/>
      <c r="H65" s="15"/>
    </row>
    <row r="66" spans="2:9">
      <c r="B66" s="30"/>
      <c r="C66" s="6"/>
      <c r="D66" s="6"/>
      <c r="E66" s="6"/>
      <c r="F66" s="6"/>
      <c r="G66" s="6"/>
      <c r="H66" s="15"/>
    </row>
    <row r="67" spans="2:9">
      <c r="B67" s="30" t="s">
        <v>56</v>
      </c>
      <c r="C67" s="6"/>
      <c r="D67" s="6"/>
      <c r="E67" s="6"/>
      <c r="F67" s="6"/>
      <c r="G67" s="6"/>
      <c r="H67" s="15"/>
    </row>
    <row r="68" spans="2:9">
      <c r="B68" s="30" t="s">
        <v>57</v>
      </c>
      <c r="C68" s="6"/>
      <c r="D68" s="6"/>
      <c r="E68" s="6"/>
      <c r="F68" s="6"/>
      <c r="G68" s="6"/>
      <c r="H68" s="15" t="s">
        <v>35</v>
      </c>
    </row>
    <row r="69" spans="2:9">
      <c r="B69" s="30"/>
      <c r="C69" s="6"/>
      <c r="D69" s="6"/>
      <c r="E69" s="6"/>
      <c r="F69" s="6"/>
      <c r="G69" s="6"/>
      <c r="H69" s="15"/>
    </row>
    <row r="70" spans="2:9">
      <c r="B70" s="30" t="s">
        <v>58</v>
      </c>
      <c r="C70" s="6"/>
      <c r="D70" s="6"/>
      <c r="E70" s="6"/>
      <c r="F70" s="6"/>
      <c r="G70" s="6"/>
      <c r="H70" s="15"/>
    </row>
    <row r="71" spans="2:9">
      <c r="B71" s="30" t="s">
        <v>59</v>
      </c>
      <c r="C71" s="6" t="s">
        <v>35</v>
      </c>
      <c r="D71" s="6"/>
      <c r="E71" s="6"/>
      <c r="F71" s="6"/>
      <c r="G71" s="6"/>
      <c r="H71" s="15"/>
    </row>
    <row r="72" spans="2:9">
      <c r="B72" s="30"/>
      <c r="C72" s="6"/>
      <c r="D72" s="6"/>
      <c r="E72" s="6"/>
      <c r="F72" s="6"/>
      <c r="G72" s="6"/>
      <c r="H72" s="15"/>
    </row>
    <row r="73" spans="2:9">
      <c r="B73" s="30" t="s">
        <v>60</v>
      </c>
      <c r="C73" s="6"/>
      <c r="D73" s="6"/>
      <c r="E73" s="6"/>
      <c r="F73" s="6"/>
      <c r="G73" s="6"/>
      <c r="H73" s="15"/>
    </row>
    <row r="74" spans="2:9">
      <c r="B74" s="30" t="s">
        <v>61</v>
      </c>
      <c r="C74" s="6"/>
      <c r="D74" s="6"/>
      <c r="E74" s="6"/>
      <c r="F74" s="6"/>
      <c r="G74" s="6"/>
      <c r="H74" s="15"/>
    </row>
    <row r="75" spans="2:9">
      <c r="B75" s="30" t="s">
        <v>62</v>
      </c>
      <c r="C75" s="6" t="s">
        <v>35</v>
      </c>
      <c r="D75" s="6"/>
      <c r="E75" s="6"/>
      <c r="F75" s="6"/>
      <c r="G75" s="6"/>
      <c r="H75" s="15"/>
    </row>
    <row r="76" spans="2:9">
      <c r="B76" s="30" t="s">
        <v>63</v>
      </c>
      <c r="C76" s="6"/>
      <c r="D76" s="6"/>
      <c r="E76" s="6"/>
      <c r="F76" s="6"/>
      <c r="G76" s="6"/>
      <c r="H76" s="15"/>
    </row>
    <row r="77" spans="2:9">
      <c r="B77" s="30" t="s">
        <v>64</v>
      </c>
      <c r="C77" s="6"/>
      <c r="D77" s="6"/>
      <c r="E77" s="6"/>
      <c r="F77" s="6"/>
      <c r="G77" s="6"/>
      <c r="H77" s="15"/>
    </row>
    <row r="78" spans="2:9">
      <c r="B78" s="30" t="s">
        <v>65</v>
      </c>
      <c r="C78" s="6"/>
      <c r="D78" s="6"/>
      <c r="E78" s="6"/>
      <c r="F78" s="6"/>
      <c r="G78" s="6"/>
      <c r="H78" s="15"/>
    </row>
    <row r="79" spans="2:9" ht="13.5" thickBot="1">
      <c r="B79" s="31" t="s">
        <v>66</v>
      </c>
      <c r="C79" s="26"/>
      <c r="D79" s="26"/>
      <c r="E79" s="26"/>
      <c r="F79" s="26"/>
      <c r="G79" s="26"/>
      <c r="H79" s="27" t="s">
        <v>35</v>
      </c>
    </row>
    <row r="80" spans="2:9">
      <c r="B80" s="67"/>
      <c r="C80" s="6">
        <f t="shared" ref="C80:H80" si="0">COUNTA(C35:C79)*C33</f>
        <v>0</v>
      </c>
      <c r="D80" s="6">
        <f t="shared" si="0"/>
        <v>0</v>
      </c>
      <c r="E80" s="6">
        <f t="shared" si="0"/>
        <v>0</v>
      </c>
      <c r="F80" s="6">
        <f t="shared" si="0"/>
        <v>12</v>
      </c>
      <c r="G80" s="6">
        <f t="shared" si="0"/>
        <v>12</v>
      </c>
      <c r="H80" s="15">
        <f t="shared" si="0"/>
        <v>25</v>
      </c>
      <c r="I80" s="28"/>
    </row>
    <row r="81" spans="2:8">
      <c r="B81" s="67"/>
      <c r="E81" s="72" t="s">
        <v>67</v>
      </c>
      <c r="F81" s="28">
        <f>H80+G80+F80+E80+D80+C80</f>
        <v>49</v>
      </c>
      <c r="H81" s="2"/>
    </row>
    <row r="82" spans="2:8">
      <c r="B82" s="67" t="s">
        <v>25</v>
      </c>
      <c r="D82" t="s">
        <v>9</v>
      </c>
      <c r="E82" s="73">
        <f>H19*(0.65+0.001*F81)</f>
        <v>153.78</v>
      </c>
      <c r="H82" s="2"/>
    </row>
    <row r="83" spans="2:8" ht="13.5" thickBot="1">
      <c r="B83" s="67"/>
      <c r="H83" s="2"/>
    </row>
    <row r="84" spans="2:8" ht="21" thickBot="1">
      <c r="B84" s="79" t="s">
        <v>68</v>
      </c>
      <c r="C84" s="80"/>
      <c r="D84" s="80"/>
      <c r="E84" s="80"/>
      <c r="F84" s="80"/>
      <c r="G84" s="80"/>
      <c r="H84" s="81"/>
    </row>
    <row r="85" spans="2:8" ht="13.5" thickBot="1">
      <c r="B85" s="67"/>
      <c r="H85" s="2"/>
    </row>
    <row r="86" spans="2:8" ht="13.5" thickBot="1">
      <c r="B86" s="23" t="s">
        <v>69</v>
      </c>
      <c r="C86" s="63"/>
      <c r="D86" s="24" t="s">
        <v>70</v>
      </c>
      <c r="E86" s="23" t="s">
        <v>71</v>
      </c>
      <c r="H86" s="2"/>
    </row>
    <row r="87" spans="2:8">
      <c r="B87" s="64" t="s">
        <v>72</v>
      </c>
      <c r="C87" s="40"/>
      <c r="D87" s="65">
        <v>320</v>
      </c>
      <c r="E87" s="53">
        <f>$E$82*D87</f>
        <v>49209.599999999999</v>
      </c>
      <c r="H87" s="2"/>
    </row>
    <row r="88" spans="2:8">
      <c r="B88" s="50" t="s">
        <v>73</v>
      </c>
      <c r="C88" s="40"/>
      <c r="D88" s="52">
        <v>128</v>
      </c>
      <c r="E88" s="53">
        <f t="shared" ref="E88:E97" si="1">$E$82*D88</f>
        <v>19683.84</v>
      </c>
      <c r="H88" s="2"/>
    </row>
    <row r="89" spans="2:8">
      <c r="B89" s="50" t="s">
        <v>74</v>
      </c>
      <c r="C89" s="40"/>
      <c r="D89" s="52">
        <v>105</v>
      </c>
      <c r="E89" s="53">
        <f t="shared" si="1"/>
        <v>16146.9</v>
      </c>
      <c r="H89" s="2"/>
    </row>
    <row r="90" spans="2:8">
      <c r="B90" s="50" t="s">
        <v>75</v>
      </c>
      <c r="C90" s="40"/>
      <c r="D90" s="52">
        <v>105</v>
      </c>
      <c r="E90" s="53">
        <f t="shared" si="1"/>
        <v>16146.9</v>
      </c>
      <c r="H90" s="2"/>
    </row>
    <row r="91" spans="2:8">
      <c r="B91" s="50" t="s">
        <v>76</v>
      </c>
      <c r="C91" s="40"/>
      <c r="D91" s="52">
        <v>90</v>
      </c>
      <c r="E91" s="53">
        <f t="shared" si="1"/>
        <v>13840.2</v>
      </c>
      <c r="H91" s="2"/>
    </row>
    <row r="92" spans="2:8">
      <c r="B92" s="50" t="s">
        <v>77</v>
      </c>
      <c r="C92" s="40"/>
      <c r="D92" s="52">
        <v>70</v>
      </c>
      <c r="E92" s="53">
        <f t="shared" si="1"/>
        <v>10764.6</v>
      </c>
      <c r="H92" s="2"/>
    </row>
    <row r="93" spans="2:8">
      <c r="B93" s="50" t="s">
        <v>78</v>
      </c>
      <c r="C93" s="40"/>
      <c r="D93" s="52">
        <v>30</v>
      </c>
      <c r="E93" s="53">
        <f t="shared" si="1"/>
        <v>4613.3999999999996</v>
      </c>
      <c r="H93" s="2"/>
    </row>
    <row r="94" spans="2:8">
      <c r="B94" s="50" t="s">
        <v>79</v>
      </c>
      <c r="C94" s="40"/>
      <c r="D94" s="52">
        <v>20</v>
      </c>
      <c r="E94" s="53">
        <f t="shared" si="1"/>
        <v>3075.6</v>
      </c>
      <c r="H94" s="2"/>
    </row>
    <row r="95" spans="2:8">
      <c r="B95" s="50" t="s">
        <v>80</v>
      </c>
      <c r="C95" s="51"/>
      <c r="D95" s="52">
        <v>15</v>
      </c>
      <c r="E95" s="53">
        <f t="shared" si="1"/>
        <v>2306.6999999999998</v>
      </c>
      <c r="H95" s="2"/>
    </row>
    <row r="96" spans="2:8">
      <c r="B96" s="50" t="s">
        <v>81</v>
      </c>
      <c r="C96" s="40"/>
      <c r="D96" s="52">
        <v>6</v>
      </c>
      <c r="E96" s="53">
        <f t="shared" si="1"/>
        <v>922.68000000000006</v>
      </c>
      <c r="H96" s="2"/>
    </row>
    <row r="97" spans="2:8">
      <c r="B97" s="50" t="s">
        <v>82</v>
      </c>
      <c r="C97" s="40"/>
      <c r="D97" s="52">
        <v>4</v>
      </c>
      <c r="E97" s="53">
        <f t="shared" si="1"/>
        <v>615.12</v>
      </c>
      <c r="H97" s="2"/>
    </row>
    <row r="98" spans="2:8">
      <c r="B98" s="11"/>
      <c r="C98" s="40"/>
      <c r="D98" s="44"/>
      <c r="E98" s="11"/>
      <c r="H98" s="2"/>
    </row>
    <row r="99" spans="2:8" ht="13.5" thickBot="1">
      <c r="B99" s="46"/>
      <c r="C99" s="40"/>
      <c r="D99" s="47"/>
      <c r="E99" s="46"/>
      <c r="H99" s="2"/>
    </row>
    <row r="100" spans="2:8" ht="13.5" thickBot="1">
      <c r="B100" s="82" t="s">
        <v>83</v>
      </c>
      <c r="C100" s="83"/>
      <c r="D100" s="83"/>
      <c r="E100" s="84"/>
      <c r="H100" s="2"/>
    </row>
    <row r="101" spans="2:8" ht="13.5" thickBot="1">
      <c r="B101" s="39"/>
      <c r="C101" s="40"/>
      <c r="D101" s="49"/>
      <c r="E101" s="42"/>
      <c r="H101" s="2"/>
    </row>
    <row r="102" spans="2:8" ht="13.5" thickBot="1">
      <c r="B102" s="48" t="s">
        <v>84</v>
      </c>
      <c r="C102" s="32">
        <f>(E94+4*(E94*1.05)+E94*1.2)/6</f>
        <v>3280.64</v>
      </c>
      <c r="D102" s="85" t="s">
        <v>85</v>
      </c>
      <c r="E102" s="86"/>
      <c r="H102" s="2"/>
    </row>
    <row r="103" spans="2:8">
      <c r="B103" s="11"/>
      <c r="C103" s="40"/>
      <c r="D103" s="43"/>
      <c r="E103" s="39"/>
      <c r="H103" s="2"/>
    </row>
    <row r="104" spans="2:8" ht="13.5" thickBot="1">
      <c r="B104" s="12"/>
      <c r="C104" s="41"/>
      <c r="D104" s="45"/>
      <c r="E104" s="12"/>
      <c r="H104" s="2"/>
    </row>
    <row r="105" spans="2:8">
      <c r="B105" s="67"/>
      <c r="H105" s="2"/>
    </row>
    <row r="106" spans="2:8">
      <c r="B106" s="67" t="s">
        <v>86</v>
      </c>
      <c r="F106" t="s">
        <v>87</v>
      </c>
      <c r="H106" s="2"/>
    </row>
    <row r="107" spans="2:8">
      <c r="B107" s="67"/>
      <c r="C107" s="74" t="s">
        <v>88</v>
      </c>
      <c r="D107" s="75">
        <f>C102/620</f>
        <v>5.2913548387096769</v>
      </c>
      <c r="H107" s="2"/>
    </row>
    <row r="108" spans="2:8">
      <c r="B108" s="67"/>
      <c r="C108" s="76" t="s">
        <v>89</v>
      </c>
      <c r="D108" s="73">
        <f>(15*200)*D107</f>
        <v>15874.06451612903</v>
      </c>
      <c r="E108" t="s">
        <v>90</v>
      </c>
      <c r="H108" s="2"/>
    </row>
    <row r="109" spans="2:8">
      <c r="B109" s="67" t="s">
        <v>91</v>
      </c>
      <c r="H109" s="2"/>
    </row>
    <row r="110" spans="2:8">
      <c r="B110" s="67"/>
      <c r="H110" s="2"/>
    </row>
    <row r="111" spans="2:8" ht="13.5" thickBot="1">
      <c r="B111" s="77"/>
      <c r="C111" s="78"/>
      <c r="D111" s="78"/>
      <c r="E111" s="78"/>
      <c r="F111" s="78"/>
      <c r="G111" s="78"/>
      <c r="H111" s="3"/>
    </row>
  </sheetData>
  <mergeCells count="7">
    <mergeCell ref="B84:H84"/>
    <mergeCell ref="B100:E100"/>
    <mergeCell ref="D102:E102"/>
    <mergeCell ref="B2:H4"/>
    <mergeCell ref="C6:F6"/>
    <mergeCell ref="C19:G19"/>
    <mergeCell ref="B31:H31"/>
  </mergeCells>
  <phoneticPr fontId="0" type="noConversion"/>
  <pageMargins left="0.25" right="0.17" top="0.22" bottom="0.19" header="0" footer="0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A590-D906-46B3-94DB-C1502C2DE0BF}">
  <dimension ref="A1"/>
  <sheetViews>
    <sheetView workbookViewId="0"/>
  </sheetViews>
  <sheetFormatPr defaultRowHeight="12.75"/>
  <cols>
    <col min="1" max="256" width="11.42578125" customWidth="1"/>
  </cols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4B7B-5A05-4119-B7D9-2AD419E24A6E}">
  <dimension ref="A1"/>
  <sheetViews>
    <sheetView workbookViewId="0"/>
  </sheetViews>
  <sheetFormatPr defaultRowHeight="12.75"/>
  <cols>
    <col min="1" max="256" width="11.42578125" customWidth="1"/>
  </cols>
  <sheetData/>
  <phoneticPr fontId="0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67E51F5D7B7D43A4A6BDA996A97852" ma:contentTypeVersion="4" ma:contentTypeDescription="Create a new document." ma:contentTypeScope="" ma:versionID="45ae1bb43d3dfe603f29513990c86d0a">
  <xsd:schema xmlns:xsd="http://www.w3.org/2001/XMLSchema" xmlns:xs="http://www.w3.org/2001/XMLSchema" xmlns:p="http://schemas.microsoft.com/office/2006/metadata/properties" xmlns:ns2="29b42769-b948-4d30-bbc3-ec06ff74ed76" targetNamespace="http://schemas.microsoft.com/office/2006/metadata/properties" ma:root="true" ma:fieldsID="d67da948dffac8568a635f320b0d2ec4" ns2:_="">
    <xsd:import namespace="29b42769-b948-4d30-bbc3-ec06ff74ed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42769-b948-4d30-bbc3-ec06ff74e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FCE279-F2DD-4373-BB59-CB966FEAEE98}"/>
</file>

<file path=customXml/itemProps2.xml><?xml version="1.0" encoding="utf-8"?>
<ds:datastoreItem xmlns:ds="http://schemas.openxmlformats.org/officeDocument/2006/customXml" ds:itemID="{BDC844CE-A646-44BF-8528-5A1EB69624EA}"/>
</file>

<file path=customXml/itemProps3.xml><?xml version="1.0" encoding="utf-8"?>
<ds:datastoreItem xmlns:ds="http://schemas.openxmlformats.org/officeDocument/2006/customXml" ds:itemID="{669F6A60-3CD2-4BF9-BC30-232E350FC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Tecsys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Cliente</dc:creator>
  <cp:keywords/>
  <dc:description/>
  <cp:lastModifiedBy>Guillermo Reherman</cp:lastModifiedBy>
  <cp:revision/>
  <dcterms:created xsi:type="dcterms:W3CDTF">2000-12-11T13:09:11Z</dcterms:created>
  <dcterms:modified xsi:type="dcterms:W3CDTF">2025-06-25T14:28:32Z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0x010100A367E51F5D7B7D43A4A6BDA996A97852</vt:lpwstr>
  </property>
</Properties>
</file>