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Projeto de redes" sheetId="1" r:id="rId4"/>
  </sheets>
</workbook>
</file>

<file path=xl/sharedStrings.xml><?xml version="1.0" encoding="utf-8"?>
<sst xmlns="http://schemas.openxmlformats.org/spreadsheetml/2006/main" uniqueCount="27">
  <si>
    <t>Projeto de redes</t>
  </si>
  <si>
    <t>Componente</t>
  </si>
  <si>
    <t xml:space="preserve">Quantidade </t>
  </si>
  <si>
    <t>Preço Unitário</t>
  </si>
  <si>
    <t xml:space="preserve">Preço Total </t>
  </si>
  <si>
    <t>Preço Final</t>
  </si>
  <si>
    <t>Matriz</t>
  </si>
  <si>
    <t>Roteador</t>
  </si>
  <si>
    <t>Servidor</t>
  </si>
  <si>
    <t>Computadores</t>
  </si>
  <si>
    <t>Serial HWIC</t>
  </si>
  <si>
    <t>Switch</t>
  </si>
  <si>
    <t>Switch core</t>
  </si>
  <si>
    <t xml:space="preserve">Espelho </t>
  </si>
  <si>
    <t>CAT6 RJ45 femea</t>
  </si>
  <si>
    <t>Patchpanel CAT6</t>
  </si>
  <si>
    <t>Rack 44 u</t>
  </si>
  <si>
    <t>Patchcords CAT6</t>
  </si>
  <si>
    <t>Cabo UTP CAT6(30 metros de distancia)</t>
  </si>
  <si>
    <t>F1</t>
  </si>
  <si>
    <t>F2</t>
  </si>
  <si>
    <t>F3</t>
  </si>
  <si>
    <t>Alunos</t>
  </si>
  <si>
    <t>Breno Rosa Almeida</t>
  </si>
  <si>
    <t>Matheus Brandão Freire</t>
  </si>
  <si>
    <t>Lucas Lage e Silva</t>
  </si>
  <si>
    <t xml:space="preserve">Valor Final 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</si>
</sst>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_-[$R$-416]* #,##0.00_-;_-[$R$-416]* \(#,##0.00\)_-;_-[$R$-416]* &quot;-&quot;??;_-@_-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horizontal="center" vertical="center" wrapText="1"/>
    </xf>
    <xf numFmtId="49" fontId="2" fillId="2" borderId="1" applyNumberFormat="1" applyFont="1" applyFill="1" applyBorder="1" applyAlignment="1" applyProtection="0">
      <alignment horizontal="center" vertical="center" wrapText="1"/>
    </xf>
    <xf numFmtId="49" fontId="2" fillId="3" borderId="2" applyNumberFormat="1" applyFont="1" applyFill="1" applyBorder="1" applyAlignment="1" applyProtection="0">
      <alignment horizontal="center" vertical="center" wrapText="1"/>
    </xf>
    <xf numFmtId="0" fontId="0" borderId="3" applyNumberFormat="0" applyFont="1" applyFill="0" applyBorder="1" applyAlignment="1" applyProtection="0">
      <alignment horizontal="center" vertical="center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horizontal="center" vertical="center" wrapText="1"/>
    </xf>
    <xf numFmtId="0" fontId="0" borderId="7" applyNumberFormat="1" applyFont="1" applyFill="0" applyBorder="1" applyAlignment="1" applyProtection="0">
      <alignment horizontal="center" vertical="center" wrapText="1"/>
    </xf>
    <xf numFmtId="59" fontId="0" borderId="7" applyNumberFormat="1" applyFont="1" applyFill="0" applyBorder="1" applyAlignment="1" applyProtection="0">
      <alignment horizontal="center" vertical="center" wrapText="1"/>
    </xf>
    <xf numFmtId="59" fontId="2" borderId="7" applyNumberFormat="1" applyFont="1" applyFill="0" applyBorder="1" applyAlignment="1" applyProtection="0">
      <alignment horizontal="center" vertical="center" wrapText="1"/>
    </xf>
    <xf numFmtId="0" fontId="0" borderId="7" applyNumberFormat="0" applyFont="1" applyFill="0" applyBorder="1" applyAlignment="1" applyProtection="0">
      <alignment horizontal="center" vertical="center" wrapText="1"/>
    </xf>
    <xf numFmtId="0" fontId="0" borderId="7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horizontal="center" vertical="center" wrapText="1"/>
    </xf>
    <xf numFmtId="0" fontId="0" borderId="6" applyNumberFormat="0" applyFont="1" applyFill="0" applyBorder="1" applyAlignment="1" applyProtection="0">
      <alignment horizontal="center" vertical="center" wrapText="1"/>
    </xf>
    <xf numFmtId="49" fontId="2" fillId="3" borderId="5" applyNumberFormat="1" applyFont="1" applyFill="1" applyBorder="1" applyAlignment="1" applyProtection="0">
      <alignment horizontal="center" vertical="center" wrapText="1"/>
    </xf>
    <xf numFmtId="1" fontId="0" borderId="7" applyNumberFormat="1" applyFont="1" applyFill="0" applyBorder="1" applyAlignment="1" applyProtection="0">
      <alignment horizontal="center" vertical="center" wrapText="1"/>
    </xf>
    <xf numFmtId="49" fontId="0" borderId="7" applyNumberFormat="1" applyFont="1" applyFill="0" applyBorder="1" applyAlignment="1" applyProtection="0">
      <alignment vertical="top" wrapText="1"/>
    </xf>
    <xf numFmtId="59" fontId="2" borderId="6" applyNumberFormat="1" applyFont="1" applyFill="0" applyBorder="1" applyAlignment="1" applyProtection="0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F5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25.9375" style="1" customWidth="1"/>
    <col min="3" max="3" width="20.4688" style="1" customWidth="1"/>
    <col min="4" max="4" width="18.7734" style="1" customWidth="1"/>
    <col min="5" max="5" width="20.75" style="1" customWidth="1"/>
    <col min="6" max="6" width="19.9922" style="1" customWidth="1"/>
    <col min="7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</row>
    <row r="2" ht="20.25" customHeight="1">
      <c r="A2" s="3"/>
      <c r="B2" t="s" s="4">
        <v>1</v>
      </c>
      <c r="C2" t="s" s="4">
        <v>2</v>
      </c>
      <c r="D2" t="s" s="4">
        <v>3</v>
      </c>
      <c r="E2" t="s" s="4">
        <v>4</v>
      </c>
      <c r="F2" t="s" s="4">
        <v>5</v>
      </c>
    </row>
    <row r="3" ht="20.25" customHeight="1">
      <c r="A3" t="s" s="5">
        <v>6</v>
      </c>
      <c r="B3" s="6"/>
      <c r="C3" s="7"/>
      <c r="D3" s="7"/>
      <c r="E3" s="7"/>
      <c r="F3" s="7"/>
    </row>
    <row r="4" ht="20.05" customHeight="1">
      <c r="A4" s="8"/>
      <c r="B4" t="s" s="9">
        <v>7</v>
      </c>
      <c r="C4" s="10">
        <v>1</v>
      </c>
      <c r="D4" s="11">
        <v>2000</v>
      </c>
      <c r="E4" s="11">
        <f>(D4*C4)</f>
        <v>2000</v>
      </c>
      <c r="F4" s="12">
        <f>SUM(E4:E15)</f>
        <v>964220</v>
      </c>
    </row>
    <row r="5" ht="20.05" customHeight="1">
      <c r="A5" s="8"/>
      <c r="B5" t="s" s="9">
        <v>8</v>
      </c>
      <c r="C5" s="10">
        <v>2</v>
      </c>
      <c r="D5" s="11">
        <v>50000</v>
      </c>
      <c r="E5" s="11">
        <f>(D5*C5)</f>
        <v>100000</v>
      </c>
      <c r="F5" s="13"/>
    </row>
    <row r="6" ht="20.05" customHeight="1">
      <c r="A6" s="8"/>
      <c r="B6" t="s" s="9">
        <v>9</v>
      </c>
      <c r="C6" s="10">
        <v>102</v>
      </c>
      <c r="D6" s="11">
        <v>5000</v>
      </c>
      <c r="E6" s="11">
        <f>(D6*C6)</f>
        <v>510000</v>
      </c>
      <c r="F6" s="13"/>
    </row>
    <row r="7" ht="20.05" customHeight="1">
      <c r="A7" s="8"/>
      <c r="B7" t="s" s="9">
        <v>10</v>
      </c>
      <c r="C7" s="10">
        <v>2</v>
      </c>
      <c r="D7" s="11">
        <v>2000</v>
      </c>
      <c r="E7" s="11">
        <f>(D7*C7)</f>
        <v>4000</v>
      </c>
      <c r="F7" s="13"/>
    </row>
    <row r="8" ht="20.05" customHeight="1">
      <c r="A8" s="8"/>
      <c r="B8" t="s" s="9">
        <v>11</v>
      </c>
      <c r="C8" s="10">
        <v>7</v>
      </c>
      <c r="D8" s="11">
        <v>25000</v>
      </c>
      <c r="E8" s="11">
        <f>(D8*C8)</f>
        <v>175000</v>
      </c>
      <c r="F8" s="13"/>
    </row>
    <row r="9" ht="20.05" customHeight="1">
      <c r="A9" s="8"/>
      <c r="B9" t="s" s="9">
        <v>12</v>
      </c>
      <c r="C9" s="10">
        <v>1</v>
      </c>
      <c r="D9" s="11">
        <v>50000</v>
      </c>
      <c r="E9" s="11">
        <f>(D9*C9)</f>
        <v>50000</v>
      </c>
      <c r="F9" s="14"/>
    </row>
    <row r="10" ht="20.05" customHeight="1">
      <c r="A10" s="8"/>
      <c r="B10" t="s" s="9">
        <v>13</v>
      </c>
      <c r="C10" s="10">
        <v>122</v>
      </c>
      <c r="D10" s="11">
        <v>20</v>
      </c>
      <c r="E10" s="11">
        <f>(D10*C10)</f>
        <v>2440</v>
      </c>
      <c r="F10" s="13"/>
    </row>
    <row r="11" ht="20.05" customHeight="1">
      <c r="A11" s="8"/>
      <c r="B11" t="s" s="9">
        <v>14</v>
      </c>
      <c r="C11" s="10">
        <v>244</v>
      </c>
      <c r="D11" s="11">
        <v>20</v>
      </c>
      <c r="E11" s="11">
        <f>(D11*C11)</f>
        <v>4880</v>
      </c>
      <c r="F11" s="13"/>
    </row>
    <row r="12" ht="20.05" customHeight="1">
      <c r="A12" s="8"/>
      <c r="B12" t="s" s="9">
        <v>15</v>
      </c>
      <c r="C12" s="10">
        <v>11</v>
      </c>
      <c r="D12" s="11">
        <v>1500</v>
      </c>
      <c r="E12" s="11">
        <f>(D12*C12)</f>
        <v>16500</v>
      </c>
      <c r="F12" s="13"/>
    </row>
    <row r="13" ht="20.05" customHeight="1">
      <c r="A13" s="8"/>
      <c r="B13" t="s" s="9">
        <v>16</v>
      </c>
      <c r="C13" s="10">
        <v>1</v>
      </c>
      <c r="D13" s="11">
        <v>3000</v>
      </c>
      <c r="E13" s="11">
        <f>(D13*C13)</f>
        <v>3000</v>
      </c>
      <c r="F13" s="13"/>
    </row>
    <row r="14" ht="20.05" customHeight="1">
      <c r="A14" s="8"/>
      <c r="B14" t="s" s="9">
        <v>17</v>
      </c>
      <c r="C14" s="10">
        <v>244</v>
      </c>
      <c r="D14" s="11">
        <v>100</v>
      </c>
      <c r="E14" s="11">
        <f>(D14*C14)</f>
        <v>24400</v>
      </c>
      <c r="F14" s="13"/>
    </row>
    <row r="15" ht="32.05" customHeight="1">
      <c r="A15" s="8"/>
      <c r="B15" t="s" s="9">
        <v>18</v>
      </c>
      <c r="C15" s="10">
        <v>24</v>
      </c>
      <c r="D15" s="11">
        <v>3000</v>
      </c>
      <c r="E15" s="11">
        <f>(D15*C15)</f>
        <v>72000</v>
      </c>
      <c r="F15" s="13"/>
    </row>
    <row r="16" ht="20.05" customHeight="1">
      <c r="A16" s="15"/>
      <c r="B16" s="16"/>
      <c r="C16" s="14"/>
      <c r="D16" s="14"/>
      <c r="E16" s="14"/>
      <c r="F16" s="14"/>
    </row>
    <row r="17" ht="20.05" customHeight="1">
      <c r="A17" t="s" s="17">
        <v>19</v>
      </c>
      <c r="B17" t="s" s="9">
        <v>7</v>
      </c>
      <c r="C17" s="10">
        <v>1</v>
      </c>
      <c r="D17" s="11">
        <v>2000</v>
      </c>
      <c r="E17" s="11">
        <f>(D17*C17)</f>
        <v>2000</v>
      </c>
      <c r="F17" s="12">
        <f>SUM(E17:E27)</f>
        <v>202326.93989071</v>
      </c>
    </row>
    <row r="18" ht="20.05" customHeight="1">
      <c r="A18" s="8"/>
      <c r="B18" t="s" s="9">
        <v>8</v>
      </c>
      <c r="C18" s="10">
        <v>1</v>
      </c>
      <c r="D18" s="11">
        <v>50000</v>
      </c>
      <c r="E18" s="11">
        <f>(D18*C18)</f>
        <v>50000</v>
      </c>
      <c r="F18" s="13"/>
    </row>
    <row r="19" ht="20.05" customHeight="1">
      <c r="A19" s="8"/>
      <c r="B19" t="s" s="9">
        <v>9</v>
      </c>
      <c r="C19" s="10">
        <v>20</v>
      </c>
      <c r="D19" s="11">
        <v>5000</v>
      </c>
      <c r="E19" s="11">
        <f>(D19*C19)</f>
        <v>100000</v>
      </c>
      <c r="F19" s="13"/>
    </row>
    <row r="20" ht="20.05" customHeight="1">
      <c r="A20" s="8"/>
      <c r="B20" t="s" s="9">
        <v>10</v>
      </c>
      <c r="C20" s="10">
        <v>1</v>
      </c>
      <c r="D20" s="11">
        <v>2000</v>
      </c>
      <c r="E20" s="11">
        <f>(D20*C20)</f>
        <v>2000</v>
      </c>
      <c r="F20" s="13"/>
    </row>
    <row r="21" ht="20.05" customHeight="1">
      <c r="A21" s="8"/>
      <c r="B21" t="s" s="9">
        <v>11</v>
      </c>
      <c r="C21" s="18">
        <f>C19/24</f>
        <v>0.833333333333333</v>
      </c>
      <c r="D21" s="11">
        <v>25000</v>
      </c>
      <c r="E21" s="11">
        <f>(D21*C21)</f>
        <v>20833.3333333333</v>
      </c>
      <c r="F21" s="13"/>
    </row>
    <row r="22" ht="20.05" customHeight="1">
      <c r="A22" s="8"/>
      <c r="B22" t="s" s="9">
        <v>13</v>
      </c>
      <c r="C22" s="10">
        <f>C19*1.2</f>
        <v>24</v>
      </c>
      <c r="D22" s="11">
        <v>20</v>
      </c>
      <c r="E22" s="11">
        <f>(D22*C22)</f>
        <v>480</v>
      </c>
      <c r="F22" s="14"/>
    </row>
    <row r="23" ht="20.05" customHeight="1">
      <c r="A23" s="8"/>
      <c r="B23" t="s" s="9">
        <v>14</v>
      </c>
      <c r="C23" s="10">
        <f>(C19*2.2)</f>
        <v>44</v>
      </c>
      <c r="D23" s="11">
        <v>20</v>
      </c>
      <c r="E23" s="11">
        <f>(D23*C23)</f>
        <v>880</v>
      </c>
      <c r="F23" s="13"/>
    </row>
    <row r="24" ht="20.05" customHeight="1">
      <c r="A24" s="8"/>
      <c r="B24" t="s" s="9">
        <v>15</v>
      </c>
      <c r="C24" s="18">
        <f>C23/C22</f>
        <v>1.83333333333333</v>
      </c>
      <c r="D24" s="11">
        <v>1500</v>
      </c>
      <c r="E24" s="11">
        <f>(D24*C24)</f>
        <v>2750</v>
      </c>
      <c r="F24" s="13"/>
    </row>
    <row r="25" ht="20.05" customHeight="1">
      <c r="A25" s="8"/>
      <c r="B25" t="s" s="9">
        <v>16</v>
      </c>
      <c r="C25" s="10">
        <v>1</v>
      </c>
      <c r="D25" s="11">
        <v>3000</v>
      </c>
      <c r="E25" s="11">
        <f>(D25*C25)</f>
        <v>3000</v>
      </c>
      <c r="F25" s="13"/>
    </row>
    <row r="26" ht="20.05" customHeight="1">
      <c r="A26" s="8"/>
      <c r="B26" t="s" s="9">
        <v>17</v>
      </c>
      <c r="C26" s="10">
        <f>(C19*2)+C18*4</f>
        <v>44</v>
      </c>
      <c r="D26" s="11">
        <v>100</v>
      </c>
      <c r="E26" s="11">
        <f>(D26*C26)</f>
        <v>4400</v>
      </c>
      <c r="F26" s="13"/>
    </row>
    <row r="27" ht="32.05" customHeight="1">
      <c r="A27" s="8"/>
      <c r="B27" t="s" s="9">
        <v>18</v>
      </c>
      <c r="C27" s="18">
        <f>(30*C23)/305+1</f>
        <v>5.32786885245902</v>
      </c>
      <c r="D27" s="11">
        <v>3000</v>
      </c>
      <c r="E27" s="11">
        <f>(D27*C27)</f>
        <v>15983.6065573771</v>
      </c>
      <c r="F27" s="13"/>
    </row>
    <row r="28" ht="20.05" customHeight="1">
      <c r="A28" s="15"/>
      <c r="B28" s="16"/>
      <c r="C28" s="14"/>
      <c r="D28" s="14"/>
      <c r="E28" s="14"/>
      <c r="F28" s="14"/>
    </row>
    <row r="29" ht="20.05" customHeight="1">
      <c r="A29" t="s" s="17">
        <v>20</v>
      </c>
      <c r="B29" t="s" s="9">
        <v>7</v>
      </c>
      <c r="C29" s="10">
        <v>1</v>
      </c>
      <c r="D29" s="11">
        <v>2000</v>
      </c>
      <c r="E29" s="11">
        <f>(D29*C29)</f>
        <v>2000</v>
      </c>
      <c r="F29" s="12">
        <f>SUM(E29:E39)</f>
        <v>204326.93989071</v>
      </c>
    </row>
    <row r="30" ht="20.05" customHeight="1">
      <c r="A30" s="8"/>
      <c r="B30" t="s" s="9">
        <v>8</v>
      </c>
      <c r="C30" s="10">
        <v>1</v>
      </c>
      <c r="D30" s="11">
        <v>50000</v>
      </c>
      <c r="E30" s="11">
        <f>(D30*C30)</f>
        <v>50000</v>
      </c>
      <c r="F30" s="13"/>
    </row>
    <row r="31" ht="20.05" customHeight="1">
      <c r="A31" s="8"/>
      <c r="B31" t="s" s="9">
        <v>9</v>
      </c>
      <c r="C31" s="10">
        <v>20</v>
      </c>
      <c r="D31" s="11">
        <v>5000</v>
      </c>
      <c r="E31" s="11">
        <f>(D31*C31)</f>
        <v>100000</v>
      </c>
      <c r="F31" s="13"/>
    </row>
    <row r="32" ht="20.05" customHeight="1">
      <c r="A32" s="8"/>
      <c r="B32" t="s" s="9">
        <v>10</v>
      </c>
      <c r="C32" s="10">
        <v>2</v>
      </c>
      <c r="D32" s="11">
        <v>2000</v>
      </c>
      <c r="E32" s="11">
        <f>(D32*C32)</f>
        <v>4000</v>
      </c>
      <c r="F32" s="13"/>
    </row>
    <row r="33" ht="20.05" customHeight="1">
      <c r="A33" s="8"/>
      <c r="B33" t="s" s="9">
        <v>11</v>
      </c>
      <c r="C33" s="18">
        <f>C31/24</f>
        <v>0.833333333333333</v>
      </c>
      <c r="D33" s="11">
        <v>25000</v>
      </c>
      <c r="E33" s="11">
        <f>(D33*C33)</f>
        <v>20833.3333333333</v>
      </c>
      <c r="F33" s="13"/>
    </row>
    <row r="34" ht="20.05" customHeight="1">
      <c r="A34" s="8"/>
      <c r="B34" t="s" s="9">
        <v>13</v>
      </c>
      <c r="C34" s="10">
        <f>C31*1.2</f>
        <v>24</v>
      </c>
      <c r="D34" s="11">
        <v>20</v>
      </c>
      <c r="E34" s="11">
        <f>(D34*C34)</f>
        <v>480</v>
      </c>
      <c r="F34" s="14"/>
    </row>
    <row r="35" ht="20.05" customHeight="1">
      <c r="A35" s="8"/>
      <c r="B35" t="s" s="9">
        <v>14</v>
      </c>
      <c r="C35" s="10">
        <f>(C31*2.2)</f>
        <v>44</v>
      </c>
      <c r="D35" s="11">
        <v>20</v>
      </c>
      <c r="E35" s="11">
        <f>(D35*C35)</f>
        <v>880</v>
      </c>
      <c r="F35" s="13"/>
    </row>
    <row r="36" ht="20.05" customHeight="1">
      <c r="A36" s="8"/>
      <c r="B36" t="s" s="9">
        <v>15</v>
      </c>
      <c r="C36" s="18">
        <f>C35/C34</f>
        <v>1.83333333333333</v>
      </c>
      <c r="D36" s="11">
        <v>1500</v>
      </c>
      <c r="E36" s="11">
        <f>(D36*C36)</f>
        <v>2750</v>
      </c>
      <c r="F36" s="13"/>
    </row>
    <row r="37" ht="20.05" customHeight="1">
      <c r="A37" s="8"/>
      <c r="B37" t="s" s="9">
        <v>16</v>
      </c>
      <c r="C37" s="10">
        <v>1</v>
      </c>
      <c r="D37" s="11">
        <v>3000</v>
      </c>
      <c r="E37" s="11">
        <f>(D37*C37)</f>
        <v>3000</v>
      </c>
      <c r="F37" s="13"/>
    </row>
    <row r="38" ht="20.05" customHeight="1">
      <c r="A38" s="8"/>
      <c r="B38" t="s" s="9">
        <v>17</v>
      </c>
      <c r="C38" s="10">
        <f>C31*2+C18*4</f>
        <v>44</v>
      </c>
      <c r="D38" s="11">
        <v>100</v>
      </c>
      <c r="E38" s="11">
        <f>(D38*C38)</f>
        <v>4400</v>
      </c>
      <c r="F38" s="13"/>
    </row>
    <row r="39" ht="32.05" customHeight="1">
      <c r="A39" s="8"/>
      <c r="B39" t="s" s="9">
        <v>18</v>
      </c>
      <c r="C39" s="18">
        <f>(30*C35)/305+1</f>
        <v>5.32786885245902</v>
      </c>
      <c r="D39" s="11">
        <v>3000</v>
      </c>
      <c r="E39" s="11">
        <f>(D39*C39)</f>
        <v>15983.6065573771</v>
      </c>
      <c r="F39" s="13"/>
    </row>
    <row r="40" ht="20.05" customHeight="1">
      <c r="A40" s="15"/>
      <c r="B40" s="16"/>
      <c r="C40" s="14"/>
      <c r="D40" s="14"/>
      <c r="E40" s="14"/>
      <c r="F40" s="14"/>
    </row>
    <row r="41" ht="20.05" customHeight="1">
      <c r="A41" t="s" s="17">
        <v>21</v>
      </c>
      <c r="B41" t="s" s="9">
        <v>7</v>
      </c>
      <c r="C41" s="10">
        <v>1</v>
      </c>
      <c r="D41" s="11">
        <v>2000</v>
      </c>
      <c r="E41" s="11">
        <f>(D41*C41)</f>
        <v>2000</v>
      </c>
      <c r="F41" s="12">
        <f>SUM(E41:E51)</f>
        <v>202326.93989071</v>
      </c>
    </row>
    <row r="42" ht="20.05" customHeight="1">
      <c r="A42" s="8"/>
      <c r="B42" t="s" s="9">
        <v>8</v>
      </c>
      <c r="C42" s="10">
        <v>1</v>
      </c>
      <c r="D42" s="11">
        <v>50000</v>
      </c>
      <c r="E42" s="11">
        <f>(D42*C42)</f>
        <v>50000</v>
      </c>
      <c r="F42" s="13"/>
    </row>
    <row r="43" ht="20.05" customHeight="1">
      <c r="A43" s="8"/>
      <c r="B43" t="s" s="9">
        <v>9</v>
      </c>
      <c r="C43" s="10">
        <v>20</v>
      </c>
      <c r="D43" s="11">
        <v>5000</v>
      </c>
      <c r="E43" s="11">
        <f>(D43*C43)</f>
        <v>100000</v>
      </c>
      <c r="F43" s="13"/>
    </row>
    <row r="44" ht="20.05" customHeight="1">
      <c r="A44" s="8"/>
      <c r="B44" t="s" s="9">
        <v>10</v>
      </c>
      <c r="C44" s="10">
        <v>1</v>
      </c>
      <c r="D44" s="11">
        <v>2000</v>
      </c>
      <c r="E44" s="11">
        <f>(D44*C44)</f>
        <v>2000</v>
      </c>
      <c r="F44" s="13"/>
    </row>
    <row r="45" ht="20.05" customHeight="1">
      <c r="A45" s="8"/>
      <c r="B45" t="s" s="9">
        <v>11</v>
      </c>
      <c r="C45" s="18">
        <f>C43/24</f>
        <v>0.833333333333333</v>
      </c>
      <c r="D45" s="11">
        <v>25000</v>
      </c>
      <c r="E45" s="11">
        <f>(D45*C45)</f>
        <v>20833.3333333333</v>
      </c>
      <c r="F45" s="13"/>
    </row>
    <row r="46" ht="20.05" customHeight="1">
      <c r="A46" s="8"/>
      <c r="B46" t="s" s="9">
        <v>13</v>
      </c>
      <c r="C46" s="10">
        <f>C43*1.2</f>
        <v>24</v>
      </c>
      <c r="D46" s="11">
        <v>20</v>
      </c>
      <c r="E46" s="11">
        <f>(D46*C46)</f>
        <v>480</v>
      </c>
      <c r="F46" s="14"/>
    </row>
    <row r="47" ht="20.05" customHeight="1">
      <c r="A47" s="8"/>
      <c r="B47" t="s" s="9">
        <v>14</v>
      </c>
      <c r="C47" s="10">
        <f>(C43*2.2)</f>
        <v>44</v>
      </c>
      <c r="D47" s="11">
        <v>20</v>
      </c>
      <c r="E47" s="11">
        <f>(D47*C47)</f>
        <v>880</v>
      </c>
      <c r="F47" s="13"/>
    </row>
    <row r="48" ht="20.05" customHeight="1">
      <c r="A48" s="8"/>
      <c r="B48" t="s" s="9">
        <v>15</v>
      </c>
      <c r="C48" s="18">
        <f>C47/C46</f>
        <v>1.83333333333333</v>
      </c>
      <c r="D48" s="11">
        <v>1500</v>
      </c>
      <c r="E48" s="11">
        <f>(D48*C48)</f>
        <v>2750</v>
      </c>
      <c r="F48" s="13"/>
    </row>
    <row r="49" ht="20.05" customHeight="1">
      <c r="A49" s="8"/>
      <c r="B49" t="s" s="9">
        <v>16</v>
      </c>
      <c r="C49" s="10">
        <v>1</v>
      </c>
      <c r="D49" s="11">
        <v>3000</v>
      </c>
      <c r="E49" s="11">
        <f>(D49*C49)</f>
        <v>3000</v>
      </c>
      <c r="F49" s="13"/>
    </row>
    <row r="50" ht="20.05" customHeight="1">
      <c r="A50" s="8"/>
      <c r="B50" t="s" s="9">
        <v>17</v>
      </c>
      <c r="C50" s="10">
        <f>(C43*2)+C42*4</f>
        <v>44</v>
      </c>
      <c r="D50" s="11">
        <v>100</v>
      </c>
      <c r="E50" s="11">
        <f>(D50*C50)</f>
        <v>4400</v>
      </c>
      <c r="F50" s="13"/>
    </row>
    <row r="51" ht="32.05" customHeight="1">
      <c r="A51" s="8"/>
      <c r="B51" t="s" s="9">
        <v>18</v>
      </c>
      <c r="C51" s="18">
        <f>(30*C47)/305+1</f>
        <v>5.32786885245902</v>
      </c>
      <c r="D51" s="11">
        <v>3000</v>
      </c>
      <c r="E51" s="11">
        <f>(D51*C51)</f>
        <v>15983.6065573771</v>
      </c>
      <c r="F51" s="13"/>
    </row>
    <row r="52" ht="20.05" customHeight="1">
      <c r="A52" s="15"/>
      <c r="B52" s="16"/>
      <c r="C52" s="14"/>
      <c r="D52" s="14"/>
      <c r="E52" s="14"/>
      <c r="F52" s="14"/>
    </row>
    <row r="53" ht="20.05" customHeight="1">
      <c r="A53" t="s" s="17">
        <v>22</v>
      </c>
      <c r="B53" t="s" s="9">
        <v>23</v>
      </c>
      <c r="C53" t="s" s="19">
        <v>24</v>
      </c>
      <c r="D53" t="s" s="19">
        <v>25</v>
      </c>
      <c r="E53" s="14"/>
      <c r="F53" s="14"/>
    </row>
    <row r="54" ht="20.05" customHeight="1">
      <c r="A54" t="s" s="17">
        <v>26</v>
      </c>
      <c r="B54" s="20">
        <f>SUM(F4+F17+F29+F41)</f>
        <v>1573200.81967213</v>
      </c>
      <c r="C54" s="14"/>
      <c r="D54" s="14"/>
      <c r="E54" s="14"/>
      <c r="F54" s="14"/>
    </row>
  </sheetData>
  <mergeCells count="16">
    <mergeCell ref="A1:F1"/>
    <mergeCell ref="F4:F15"/>
    <mergeCell ref="F17:F27"/>
    <mergeCell ref="B16:F16"/>
    <mergeCell ref="A17:A27"/>
    <mergeCell ref="F29:F39"/>
    <mergeCell ref="B28:F28"/>
    <mergeCell ref="A29:A39"/>
    <mergeCell ref="F41:F51"/>
    <mergeCell ref="A41:A51"/>
    <mergeCell ref="B52:F52"/>
    <mergeCell ref="B54:F54"/>
    <mergeCell ref="B40:F40"/>
    <mergeCell ref="E53:F53"/>
    <mergeCell ref="B3:F3"/>
    <mergeCell ref="A3:A15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