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lucas\Github\Public\Statistical-Process-Control\02_Implementacoes_Praticas\Excel\"/>
    </mc:Choice>
  </mc:AlternateContent>
  <xr:revisionPtr revIDLastSave="0" documentId="13_ncr:1_{32FE6E36-3854-428E-9231-D74715B78D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5abr-24mai-2017" sheetId="6" r:id="rId1"/>
  </sheets>
  <calcPr calcId="181029"/>
</workbook>
</file>

<file path=xl/calcChain.xml><?xml version="1.0" encoding="utf-8"?>
<calcChain xmlns="http://schemas.openxmlformats.org/spreadsheetml/2006/main">
  <c r="D28" i="6" l="1"/>
  <c r="E28" i="6"/>
  <c r="F28" i="6"/>
  <c r="G28" i="6"/>
  <c r="H28" i="6"/>
  <c r="I28" i="6"/>
  <c r="J28" i="6"/>
  <c r="K28" i="6"/>
  <c r="L28" i="6"/>
  <c r="M28" i="6"/>
  <c r="N28" i="6"/>
  <c r="O28" i="6"/>
  <c r="P28" i="6"/>
  <c r="Q28" i="6"/>
  <c r="R28" i="6"/>
  <c r="S28" i="6"/>
  <c r="T28" i="6"/>
  <c r="U28" i="6"/>
  <c r="V28" i="6"/>
  <c r="D29" i="6"/>
  <c r="E29" i="6"/>
  <c r="F29" i="6"/>
  <c r="G29" i="6"/>
  <c r="H29" i="6"/>
  <c r="I29" i="6"/>
  <c r="J29" i="6"/>
  <c r="J31" i="6" s="1"/>
  <c r="K29" i="6"/>
  <c r="L29" i="6"/>
  <c r="M29" i="6"/>
  <c r="N29" i="6"/>
  <c r="O29" i="6"/>
  <c r="P29" i="6"/>
  <c r="Q29" i="6"/>
  <c r="R29" i="6"/>
  <c r="R31" i="6" s="1"/>
  <c r="S29" i="6"/>
  <c r="T29" i="6"/>
  <c r="U29" i="6"/>
  <c r="V29" i="6"/>
  <c r="D30" i="6"/>
  <c r="D31" i="6" s="1"/>
  <c r="E30" i="6"/>
  <c r="E31" i="6" s="1"/>
  <c r="F30" i="6"/>
  <c r="F31" i="6" s="1"/>
  <c r="G30" i="6"/>
  <c r="H30" i="6"/>
  <c r="I30" i="6"/>
  <c r="J30" i="6"/>
  <c r="K30" i="6"/>
  <c r="L30" i="6"/>
  <c r="L31" i="6" s="1"/>
  <c r="M30" i="6"/>
  <c r="M31" i="6" s="1"/>
  <c r="N30" i="6"/>
  <c r="N31" i="6" s="1"/>
  <c r="O30" i="6"/>
  <c r="P30" i="6"/>
  <c r="Q30" i="6"/>
  <c r="R30" i="6"/>
  <c r="S30" i="6"/>
  <c r="T30" i="6"/>
  <c r="T31" i="6" s="1"/>
  <c r="U30" i="6"/>
  <c r="U31" i="6" s="1"/>
  <c r="V30" i="6"/>
  <c r="V31" i="6" s="1"/>
  <c r="C30" i="6"/>
  <c r="C29" i="6"/>
  <c r="C28" i="6"/>
  <c r="B35" i="6" l="1"/>
  <c r="B37" i="6"/>
  <c r="B39" i="6" s="1"/>
  <c r="I40" i="6" s="1"/>
  <c r="H41" i="6"/>
  <c r="H42" i="6" s="1"/>
  <c r="D41" i="6"/>
  <c r="D42" i="6" s="1"/>
  <c r="G41" i="6"/>
  <c r="G43" i="6" s="1"/>
  <c r="S41" i="6"/>
  <c r="S43" i="6" s="1"/>
  <c r="R40" i="6"/>
  <c r="O31" i="6"/>
  <c r="A35" i="6"/>
  <c r="G31" i="6"/>
  <c r="B33" i="6"/>
  <c r="Q31" i="6"/>
  <c r="I31" i="6"/>
  <c r="P31" i="6"/>
  <c r="H31" i="6"/>
  <c r="S31" i="6"/>
  <c r="K31" i="6"/>
  <c r="C31" i="6"/>
  <c r="S42" i="6" l="1"/>
  <c r="M41" i="6"/>
  <c r="K41" i="6"/>
  <c r="J40" i="6"/>
  <c r="O40" i="6"/>
  <c r="S40" i="6"/>
  <c r="D43" i="6"/>
  <c r="T41" i="6"/>
  <c r="T43" i="6" s="1"/>
  <c r="U40" i="6"/>
  <c r="V41" i="6"/>
  <c r="G40" i="6"/>
  <c r="K40" i="6"/>
  <c r="H43" i="6"/>
  <c r="L41" i="6"/>
  <c r="M40" i="6"/>
  <c r="E41" i="6"/>
  <c r="E42" i="6" s="1"/>
  <c r="R41" i="6"/>
  <c r="C41" i="6"/>
  <c r="V40" i="6"/>
  <c r="E40" i="6"/>
  <c r="P40" i="6"/>
  <c r="T40" i="6"/>
  <c r="O41" i="6"/>
  <c r="O43" i="6" s="1"/>
  <c r="V44" i="6"/>
  <c r="V46" i="6" s="1"/>
  <c r="N40" i="6"/>
  <c r="N41" i="6"/>
  <c r="H40" i="6"/>
  <c r="L40" i="6"/>
  <c r="F41" i="6"/>
  <c r="A39" i="6"/>
  <c r="F40" i="6"/>
  <c r="J41" i="6"/>
  <c r="J43" i="6" s="1"/>
  <c r="F44" i="6"/>
  <c r="F46" i="6" s="1"/>
  <c r="D40" i="6"/>
  <c r="Q40" i="6"/>
  <c r="G42" i="6"/>
  <c r="P41" i="6"/>
  <c r="P42" i="6" s="1"/>
  <c r="I41" i="6"/>
  <c r="C40" i="6"/>
  <c r="U41" i="6"/>
  <c r="U42" i="6" s="1"/>
  <c r="Q41" i="6"/>
  <c r="F45" i="6"/>
  <c r="M42" i="6"/>
  <c r="M43" i="6"/>
  <c r="C44" i="6"/>
  <c r="O44" i="6"/>
  <c r="C42" i="6"/>
  <c r="C43" i="6"/>
  <c r="U44" i="6"/>
  <c r="I42" i="6"/>
  <c r="I43" i="6"/>
  <c r="G44" i="6"/>
  <c r="P44" i="6"/>
  <c r="M44" i="6"/>
  <c r="T44" i="6"/>
  <c r="N43" i="6"/>
  <c r="N42" i="6"/>
  <c r="V43" i="6"/>
  <c r="V42" i="6"/>
  <c r="R44" i="6"/>
  <c r="H44" i="6"/>
  <c r="Q43" i="6"/>
  <c r="Q42" i="6"/>
  <c r="F43" i="6"/>
  <c r="F42" i="6"/>
  <c r="L44" i="6"/>
  <c r="J44" i="6"/>
  <c r="Q44" i="6"/>
  <c r="K44" i="6"/>
  <c r="I44" i="6"/>
  <c r="E44" i="6"/>
  <c r="E43" i="6"/>
  <c r="D44" i="6"/>
  <c r="S44" i="6"/>
  <c r="N44" i="6"/>
  <c r="R42" i="6"/>
  <c r="R43" i="6"/>
  <c r="C24" i="6"/>
  <c r="C23" i="6"/>
  <c r="C22" i="6"/>
  <c r="C20" i="6"/>
  <c r="C19" i="6"/>
  <c r="J42" i="6" l="1"/>
  <c r="T42" i="6"/>
  <c r="P43" i="6"/>
  <c r="V45" i="6"/>
  <c r="O42" i="6"/>
  <c r="U43" i="6"/>
  <c r="L43" i="6"/>
  <c r="L42" i="6"/>
  <c r="K43" i="6"/>
  <c r="K42" i="6"/>
  <c r="R46" i="6"/>
  <c r="R45" i="6"/>
  <c r="E45" i="6"/>
  <c r="E46" i="6"/>
  <c r="O46" i="6"/>
  <c r="O45" i="6"/>
  <c r="S45" i="6"/>
  <c r="S46" i="6"/>
  <c r="I45" i="6"/>
  <c r="I46" i="6"/>
  <c r="L45" i="6"/>
  <c r="L46" i="6"/>
  <c r="C46" i="6"/>
  <c r="C45" i="6"/>
  <c r="D45" i="6"/>
  <c r="D46" i="6"/>
  <c r="K46" i="6"/>
  <c r="K45" i="6"/>
  <c r="U45" i="6"/>
  <c r="U46" i="6"/>
  <c r="J46" i="6"/>
  <c r="J45" i="6"/>
  <c r="G46" i="6"/>
  <c r="G45" i="6"/>
  <c r="Q46" i="6"/>
  <c r="Q45" i="6"/>
  <c r="T45" i="6"/>
  <c r="T46" i="6"/>
  <c r="N46" i="6"/>
  <c r="N45" i="6"/>
  <c r="M46" i="6"/>
  <c r="M45" i="6"/>
  <c r="P46" i="6"/>
  <c r="P45" i="6"/>
  <c r="H46" i="6"/>
  <c r="H45" i="6"/>
  <c r="D21" i="6"/>
  <c r="D23" i="6"/>
  <c r="E23" i="6"/>
  <c r="F23" i="6"/>
  <c r="G23" i="6"/>
  <c r="H23" i="6"/>
  <c r="D22" i="6"/>
  <c r="E22" i="6"/>
  <c r="F22" i="6"/>
  <c r="G22" i="6"/>
  <c r="H22" i="6"/>
  <c r="E21" i="6"/>
  <c r="F21" i="6"/>
  <c r="G21" i="6"/>
  <c r="H21" i="6"/>
  <c r="D19" i="6"/>
  <c r="E19" i="6"/>
  <c r="F19" i="6"/>
  <c r="G19" i="6"/>
  <c r="H19" i="6"/>
  <c r="W19" i="6"/>
  <c r="W20" i="6"/>
  <c r="W21" i="6"/>
  <c r="W22" i="6"/>
  <c r="W23" i="6"/>
  <c r="W24" i="6"/>
  <c r="V24" i="6"/>
  <c r="U24" i="6"/>
  <c r="T24" i="6"/>
  <c r="S24" i="6"/>
  <c r="R24" i="6"/>
  <c r="Q24" i="6"/>
  <c r="P24" i="6"/>
  <c r="O24" i="6"/>
  <c r="N24" i="6"/>
  <c r="M24" i="6"/>
  <c r="L24" i="6"/>
  <c r="K24" i="6"/>
  <c r="J24" i="6"/>
  <c r="I24" i="6"/>
  <c r="H24" i="6"/>
  <c r="G24" i="6"/>
  <c r="F24" i="6"/>
  <c r="E24" i="6"/>
  <c r="D24" i="6"/>
  <c r="V23" i="6"/>
  <c r="U23" i="6"/>
  <c r="T23" i="6"/>
  <c r="S23" i="6"/>
  <c r="R23" i="6"/>
  <c r="Q23" i="6"/>
  <c r="P23" i="6"/>
  <c r="O23" i="6"/>
  <c r="N23" i="6"/>
  <c r="M23" i="6"/>
  <c r="L23" i="6"/>
  <c r="K23" i="6"/>
  <c r="J23" i="6"/>
  <c r="I23" i="6"/>
  <c r="V22" i="6"/>
  <c r="U22" i="6"/>
  <c r="T22" i="6"/>
  <c r="S22" i="6"/>
  <c r="R22" i="6"/>
  <c r="Q22" i="6"/>
  <c r="P22" i="6"/>
  <c r="O22" i="6"/>
  <c r="N22" i="6"/>
  <c r="M22" i="6"/>
  <c r="L22" i="6"/>
  <c r="K22" i="6"/>
  <c r="J22" i="6"/>
  <c r="I22" i="6"/>
  <c r="V21" i="6"/>
  <c r="U21" i="6"/>
  <c r="T21" i="6"/>
  <c r="S21" i="6"/>
  <c r="R21" i="6"/>
  <c r="Q21" i="6"/>
  <c r="P21" i="6"/>
  <c r="O21" i="6"/>
  <c r="N21" i="6"/>
  <c r="M21" i="6"/>
  <c r="L21" i="6"/>
  <c r="K21" i="6"/>
  <c r="J21" i="6"/>
  <c r="I21" i="6"/>
  <c r="V20" i="6"/>
  <c r="U20" i="6"/>
  <c r="T20" i="6"/>
  <c r="S20" i="6"/>
  <c r="R20" i="6"/>
  <c r="Q20" i="6"/>
  <c r="P20" i="6"/>
  <c r="O20" i="6"/>
  <c r="N20" i="6"/>
  <c r="M20" i="6"/>
  <c r="L20" i="6"/>
  <c r="K20" i="6"/>
  <c r="J20" i="6"/>
  <c r="I20" i="6"/>
  <c r="H20" i="6"/>
  <c r="G20" i="6"/>
  <c r="F20" i="6"/>
  <c r="E20" i="6"/>
  <c r="D20" i="6"/>
  <c r="V19" i="6"/>
  <c r="U19" i="6"/>
  <c r="T19" i="6"/>
  <c r="S19" i="6"/>
  <c r="R19" i="6"/>
  <c r="Q19" i="6"/>
  <c r="P19" i="6"/>
  <c r="O19" i="6"/>
  <c r="N19" i="6"/>
  <c r="M19" i="6"/>
  <c r="L19" i="6"/>
  <c r="K19" i="6"/>
  <c r="J19" i="6"/>
  <c r="I19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Toshiaki Saito Filho</author>
  </authors>
  <commentList>
    <comment ref="B2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 xml:space="preserve">Número total de chamados abertos no período  de fechamento
</t>
        </r>
      </text>
    </comment>
    <comment ref="B3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Total de chamados de sustentação abertos/encerrados no período</t>
        </r>
      </text>
    </comment>
    <comment ref="B4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Total de chamados abertos</t>
        </r>
      </text>
    </comment>
    <comment ref="B7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 xml:space="preserve">Número de chamados abertos no dia
</t>
        </r>
      </text>
    </comment>
    <comment ref="B8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 xml:space="preserve">Número de chamados encerrados no dia
</t>
        </r>
      </text>
    </comment>
    <comment ref="B9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Número de Chamados abertos e fechados no mesmo dia</t>
        </r>
      </text>
    </comment>
    <comment ref="B10" authorId="0" shapeId="0" xr:uid="{00000000-0006-0000-0200-000007000000}">
      <text>
        <r>
          <rPr>
            <b/>
            <sz val="9"/>
            <color indexed="81"/>
            <rFont val="Tahoma"/>
            <family val="2"/>
          </rPr>
          <t xml:space="preserve">Tempo médio de solução dos chamados de sustentação e que foram encerrados no período
</t>
        </r>
      </text>
    </comment>
    <comment ref="B11" authorId="0" shapeId="0" xr:uid="{00000000-0006-0000-0200-000008000000}">
      <text>
        <r>
          <rPr>
            <b/>
            <sz val="9"/>
            <color indexed="81"/>
            <rFont val="Tahoma"/>
            <family val="2"/>
          </rPr>
          <t>Número de chamados com mais de 15 dias abertos</t>
        </r>
      </text>
    </comment>
    <comment ref="B12" authorId="0" shapeId="0" xr:uid="{00000000-0006-0000-0200-000009000000}">
      <text>
        <r>
          <rPr>
            <b/>
            <sz val="9"/>
            <color indexed="81"/>
            <rFont val="Tahoma"/>
            <family val="2"/>
          </rPr>
          <t xml:space="preserve">Número de chamados com mais de 30 dias
</t>
        </r>
      </text>
    </comment>
    <comment ref="B13" authorId="0" shapeId="0" xr:uid="{00000000-0006-0000-0200-00000A000000}">
      <text>
        <r>
          <rPr>
            <b/>
            <sz val="9"/>
            <color indexed="81"/>
            <rFont val="Tahoma"/>
            <family val="2"/>
          </rPr>
          <t>Número de chamados  de sustentação com MPT excedido</t>
        </r>
      </text>
    </comment>
    <comment ref="B14" authorId="0" shapeId="0" xr:uid="{00000000-0006-0000-0200-00000B000000}">
      <text>
        <r>
          <rPr>
            <b/>
            <sz val="9"/>
            <color indexed="81"/>
            <rFont val="Tahoma"/>
            <family val="2"/>
          </rPr>
          <t xml:space="preserve">Somatório dos esforços reais de todos os chamados no período
</t>
        </r>
      </text>
    </comment>
    <comment ref="B15" authorId="0" shapeId="0" xr:uid="{00000000-0006-0000-0200-00000C000000}">
      <text>
        <r>
          <rPr>
            <b/>
            <sz val="9"/>
            <color indexed="81"/>
            <rFont val="Tahoma"/>
            <family val="2"/>
          </rPr>
          <t>Número de chamados sem follow-up há mais de dois dias - Verificar se há como extrair essa informação</t>
        </r>
      </text>
    </comment>
  </commentList>
</comments>
</file>

<file path=xl/sharedStrings.xml><?xml version="1.0" encoding="utf-8"?>
<sst xmlns="http://schemas.openxmlformats.org/spreadsheetml/2006/main" count="41" uniqueCount="41">
  <si>
    <t>Backlog Total</t>
  </si>
  <si>
    <t>Abertos e Fechados no mesmo dia</t>
  </si>
  <si>
    <t>Tempo Médio de Solução em horas</t>
  </si>
  <si>
    <t>Envelhecimento &gt; 30 dias</t>
  </si>
  <si>
    <t>Envelhecimento &gt; 15 dias</t>
  </si>
  <si>
    <t>MPT Excedido</t>
  </si>
  <si>
    <t>Total Chamados Sustentação</t>
  </si>
  <si>
    <t>SLA Global</t>
  </si>
  <si>
    <t>Sem Fup &gt; 2 dias</t>
  </si>
  <si>
    <t>% Abertos e Fechados no dia</t>
  </si>
  <si>
    <t>Esforço Real Total</t>
  </si>
  <si>
    <t>Esforço Diário</t>
  </si>
  <si>
    <t>Total Chamados no período</t>
  </si>
  <si>
    <t>% Sustentação</t>
  </si>
  <si>
    <t>Abertos no dia anterior</t>
  </si>
  <si>
    <t>Encerrados no dia anterior</t>
  </si>
  <si>
    <t>% &gt; 30 dias  x Backlog</t>
  </si>
  <si>
    <t>% Sem Fup&gt; 2 dias x Backlog</t>
  </si>
  <si>
    <t>Controle de processo "p"</t>
  </si>
  <si>
    <t>Proporção de atendimento abertos no período</t>
  </si>
  <si>
    <t>Quantidade de amostras</t>
  </si>
  <si>
    <t>n</t>
  </si>
  <si>
    <t>Numero de Chamados em Backlog Total (Tamanho da amostra)</t>
  </si>
  <si>
    <t>d</t>
  </si>
  <si>
    <t xml:space="preserve">encerrados no dia (numeros de </t>
  </si>
  <si>
    <t>p</t>
  </si>
  <si>
    <t>proporção</t>
  </si>
  <si>
    <t>Total de Amostras</t>
  </si>
  <si>
    <t>Soma n</t>
  </si>
  <si>
    <t>Soma d</t>
  </si>
  <si>
    <t>Média das proporções</t>
  </si>
  <si>
    <t>3x raiz</t>
  </si>
  <si>
    <t>LSC</t>
  </si>
  <si>
    <t>LCI</t>
  </si>
  <si>
    <t>3x raiz da média</t>
  </si>
  <si>
    <t>LSC da média</t>
  </si>
  <si>
    <t>LCI da média</t>
  </si>
  <si>
    <t>Moda n</t>
  </si>
  <si>
    <t>Backlog 1</t>
  </si>
  <si>
    <t>Backlog 2</t>
  </si>
  <si>
    <t>OBS: Excluir time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</si>
</sst>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2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1" fillId="0" borderId="1" xfId="0" applyFont="1" applyBorder="1"/>
    <xf numFmtId="16" fontId="1" fillId="0" borderId="1" xfId="0" applyNumberFormat="1" applyFont="1" applyBorder="1"/>
    <xf numFmtId="10" fontId="0" fillId="0" borderId="1" xfId="0" applyNumberFormat="1" applyBorder="1"/>
    <xf numFmtId="0" fontId="1" fillId="2" borderId="0" xfId="0" applyFont="1" applyFill="1"/>
    <xf numFmtId="0" fontId="0" fillId="0" borderId="2" xfId="0" applyBorder="1"/>
    <xf numFmtId="0" fontId="1" fillId="0" borderId="2" xfId="0" applyFont="1" applyBorder="1" applyAlignment="1">
      <alignment horizontal="right"/>
    </xf>
    <xf numFmtId="0" fontId="1" fillId="3" borderId="0" xfId="0" applyFont="1" applyFill="1"/>
    <xf numFmtId="16" fontId="0" fillId="3" borderId="0" xfId="0" applyNumberFormat="1" applyFill="1"/>
    <xf numFmtId="0" fontId="3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1" fontId="0" fillId="3" borderId="0" xfId="0" applyNumberForma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3" borderId="0" xfId="0" applyFont="1" applyFill="1" applyAlignment="1">
      <alignment horizontal="center"/>
    </xf>
    <xf numFmtId="2" fontId="0" fillId="4" borderId="0" xfId="0" applyNumberFormat="1" applyFill="1"/>
    <xf numFmtId="1" fontId="0" fillId="0" borderId="0" xfId="0" applyNumberFormat="1" applyAlignment="1">
      <alignment horizontal="center" vertical="center"/>
    </xf>
    <xf numFmtId="0" fontId="0" fillId="4" borderId="0" xfId="0" applyFill="1"/>
    <xf numFmtId="0" fontId="0" fillId="0" borderId="0" xfId="0" applyAlignment="1">
      <alignment horizontal="center" vertical="center"/>
    </xf>
    <xf numFmtId="164" fontId="0" fillId="0" borderId="0" xfId="0" applyNumberFormat="1"/>
    <xf numFmtId="165" fontId="0" fillId="0" borderId="0" xfId="0" applyNumberFormat="1" applyAlignment="1">
      <alignment horizontal="center" vertical="center"/>
    </xf>
    <xf numFmtId="165" fontId="0" fillId="0" borderId="0" xfId="0" applyNumberFormat="1"/>
    <xf numFmtId="165" fontId="0" fillId="0" borderId="3" xfId="0" applyNumberFormat="1" applyBorder="1"/>
  </cellXfs>
  <cellStyles count="1">
    <cellStyle name="Normal" xfId="0" builtinId="0"/>
  </cellStyles>
  <dxfs count="5"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 sz="1800" b="1" i="0" baseline="0">
                <a:effectLst/>
              </a:rPr>
              <a:t>Carta de Controle de Processo (p)</a:t>
            </a:r>
            <a:br>
              <a:rPr lang="pt-BR" sz="1800" b="1" i="0" baseline="0">
                <a:effectLst/>
              </a:rPr>
            </a:br>
            <a:r>
              <a:rPr lang="pt-BR" sz="1800" b="0" i="0" baseline="0">
                <a:effectLst/>
              </a:rPr>
              <a:t>Análise da proporção de atendimentos encerrados  </a:t>
            </a:r>
            <a:br>
              <a:rPr lang="pt-BR" sz="1800" b="0" i="0" baseline="0">
                <a:effectLst/>
              </a:rPr>
            </a:br>
            <a:r>
              <a:rPr lang="pt-BR" sz="1800" b="0" i="0" baseline="0">
                <a:effectLst/>
              </a:rPr>
              <a:t>em relação ao total de chamados abertos - por dia </a:t>
            </a:r>
            <a:endParaRPr lang="pt-BR">
              <a:effectLst/>
            </a:endParaRPr>
          </a:p>
        </c:rich>
      </c:tx>
      <c:layout>
        <c:manualLayout>
          <c:xMode val="edge"/>
          <c:yMode val="edge"/>
          <c:x val="0.12420750618160524"/>
          <c:y val="1.019580563021218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6.0797061451355432E-2"/>
          <c:y val="0.19391800123674319"/>
          <c:w val="0.92185526927693007"/>
          <c:h val="0.71907464634302742"/>
        </c:manualLayout>
      </c:layout>
      <c:lineChart>
        <c:grouping val="standard"/>
        <c:varyColors val="0"/>
        <c:ser>
          <c:idx val="0"/>
          <c:order val="0"/>
          <c:tx>
            <c:strRef>
              <c:f>'25abr-24mai-2017'!$B$31</c:f>
              <c:strCache>
                <c:ptCount val="1"/>
                <c:pt idx="0">
                  <c:v>proporção</c:v>
                </c:pt>
              </c:strCache>
            </c:strRef>
          </c:tx>
          <c:spPr>
            <a:ln w="19050">
              <a:solidFill>
                <a:srgbClr val="002060"/>
              </a:solidFill>
            </a:ln>
          </c:spPr>
          <c:marker>
            <c:symbol val="diamond"/>
            <c:size val="5"/>
          </c:marker>
          <c:cat>
            <c:strRef>
              <c:f>'25abr-24mai-2017'!$C$28:$V$28</c:f>
              <c:strCache>
                <c:ptCount val="20"/>
                <c:pt idx="0">
                  <c:v>26-abr</c:v>
                </c:pt>
                <c:pt idx="1">
                  <c:v>27-abr</c:v>
                </c:pt>
                <c:pt idx="2">
                  <c:v>28-abr</c:v>
                </c:pt>
                <c:pt idx="3">
                  <c:v>02-mai</c:v>
                </c:pt>
                <c:pt idx="4">
                  <c:v>03-mai</c:v>
                </c:pt>
                <c:pt idx="5">
                  <c:v>04-mai</c:v>
                </c:pt>
                <c:pt idx="6">
                  <c:v>05-mai</c:v>
                </c:pt>
                <c:pt idx="7">
                  <c:v>08-mai</c:v>
                </c:pt>
                <c:pt idx="8">
                  <c:v>09-mai</c:v>
                </c:pt>
                <c:pt idx="9">
                  <c:v>10-mai</c:v>
                </c:pt>
                <c:pt idx="10">
                  <c:v>11-mai</c:v>
                </c:pt>
                <c:pt idx="11">
                  <c:v>12-mai</c:v>
                </c:pt>
                <c:pt idx="12">
                  <c:v>15-mai</c:v>
                </c:pt>
                <c:pt idx="13">
                  <c:v>16-mai</c:v>
                </c:pt>
                <c:pt idx="14">
                  <c:v>17-mai</c:v>
                </c:pt>
                <c:pt idx="15">
                  <c:v>18-mai</c:v>
                </c:pt>
                <c:pt idx="16">
                  <c:v>19-mai</c:v>
                </c:pt>
                <c:pt idx="17">
                  <c:v>22-mai</c:v>
                </c:pt>
                <c:pt idx="18">
                  <c:v>23-mai</c:v>
                </c:pt>
                <c:pt idx="19">
                  <c:v>24-mai</c:v>
                </c:pt>
              </c:strCache>
            </c:strRef>
          </c:cat>
          <c:val>
            <c:numRef>
              <c:f>'25abr-24mai-2017'!$C$31:$V$31</c:f>
              <c:numCache>
                <c:formatCode>0.000</c:formatCode>
                <c:ptCount val="20"/>
                <c:pt idx="0">
                  <c:v>0.11214953271028037</c:v>
                </c:pt>
                <c:pt idx="1">
                  <c:v>9.5238095238095233E-2</c:v>
                </c:pt>
                <c:pt idx="2">
                  <c:v>0.11538461538461539</c:v>
                </c:pt>
                <c:pt idx="3">
                  <c:v>0.11009174311926606</c:v>
                </c:pt>
                <c:pt idx="4">
                  <c:v>0.1391304347826087</c:v>
                </c:pt>
                <c:pt idx="5">
                  <c:v>0.14285714285714285</c:v>
                </c:pt>
                <c:pt idx="6">
                  <c:v>0.23595505617977527</c:v>
                </c:pt>
                <c:pt idx="7">
                  <c:v>0.16666666666666666</c:v>
                </c:pt>
                <c:pt idx="8">
                  <c:v>8.6538461538461536E-2</c:v>
                </c:pt>
                <c:pt idx="9">
                  <c:v>0.14423076923076922</c:v>
                </c:pt>
                <c:pt idx="10">
                  <c:v>0.11428571428571428</c:v>
                </c:pt>
                <c:pt idx="11">
                  <c:v>0.15238095238095239</c:v>
                </c:pt>
                <c:pt idx="12">
                  <c:v>0.15238095238095239</c:v>
                </c:pt>
                <c:pt idx="13">
                  <c:v>0.11009174311926606</c:v>
                </c:pt>
                <c:pt idx="14">
                  <c:v>0.10526315789473684</c:v>
                </c:pt>
                <c:pt idx="15">
                  <c:v>8.6206896551724137E-3</c:v>
                </c:pt>
                <c:pt idx="16">
                  <c:v>0.17117117117117117</c:v>
                </c:pt>
                <c:pt idx="17">
                  <c:v>8.2644628099173556E-2</c:v>
                </c:pt>
                <c:pt idx="18">
                  <c:v>0.1721311475409836</c:v>
                </c:pt>
                <c:pt idx="19">
                  <c:v>0.1864406779661017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E7-44E4-BB41-ED5B4C59A5EC}"/>
            </c:ext>
          </c:extLst>
        </c:ser>
        <c:ser>
          <c:idx val="1"/>
          <c:order val="1"/>
          <c:tx>
            <c:strRef>
              <c:f>'25abr-24mai-2017'!$B$42</c:f>
              <c:strCache>
                <c:ptCount val="1"/>
                <c:pt idx="0">
                  <c:v>LSC</c:v>
                </c:pt>
              </c:strCache>
            </c:strRef>
          </c:tx>
          <c:spPr>
            <a:ln>
              <a:noFill/>
            </a:ln>
          </c:spPr>
          <c:marker>
            <c:symbol val="dash"/>
            <c:size val="5"/>
            <c:spPr>
              <a:solidFill>
                <a:schemeClr val="accent1"/>
              </a:solidFill>
            </c:spPr>
          </c:marker>
          <c:cat>
            <c:strRef>
              <c:f>'25abr-24mai-2017'!$C$28:$V$28</c:f>
              <c:strCache>
                <c:ptCount val="20"/>
                <c:pt idx="0">
                  <c:v>26-abr</c:v>
                </c:pt>
                <c:pt idx="1">
                  <c:v>27-abr</c:v>
                </c:pt>
                <c:pt idx="2">
                  <c:v>28-abr</c:v>
                </c:pt>
                <c:pt idx="3">
                  <c:v>02-mai</c:v>
                </c:pt>
                <c:pt idx="4">
                  <c:v>03-mai</c:v>
                </c:pt>
                <c:pt idx="5">
                  <c:v>04-mai</c:v>
                </c:pt>
                <c:pt idx="6">
                  <c:v>05-mai</c:v>
                </c:pt>
                <c:pt idx="7">
                  <c:v>08-mai</c:v>
                </c:pt>
                <c:pt idx="8">
                  <c:v>09-mai</c:v>
                </c:pt>
                <c:pt idx="9">
                  <c:v>10-mai</c:v>
                </c:pt>
                <c:pt idx="10">
                  <c:v>11-mai</c:v>
                </c:pt>
                <c:pt idx="11">
                  <c:v>12-mai</c:v>
                </c:pt>
                <c:pt idx="12">
                  <c:v>15-mai</c:v>
                </c:pt>
                <c:pt idx="13">
                  <c:v>16-mai</c:v>
                </c:pt>
                <c:pt idx="14">
                  <c:v>17-mai</c:v>
                </c:pt>
                <c:pt idx="15">
                  <c:v>18-mai</c:v>
                </c:pt>
                <c:pt idx="16">
                  <c:v>19-mai</c:v>
                </c:pt>
                <c:pt idx="17">
                  <c:v>22-mai</c:v>
                </c:pt>
                <c:pt idx="18">
                  <c:v>23-mai</c:v>
                </c:pt>
                <c:pt idx="19">
                  <c:v>24-mai</c:v>
                </c:pt>
              </c:strCache>
            </c:strRef>
          </c:cat>
          <c:val>
            <c:numRef>
              <c:f>'25abr-24mai-2017'!$C$42:$V$42</c:f>
              <c:numCache>
                <c:formatCode>0.0000</c:formatCode>
                <c:ptCount val="20"/>
                <c:pt idx="0">
                  <c:v>0.22611977012865203</c:v>
                </c:pt>
                <c:pt idx="1">
                  <c:v>0.22704104057139357</c:v>
                </c:pt>
                <c:pt idx="2">
                  <c:v>0.2275116098384492</c:v>
                </c:pt>
                <c:pt idx="3">
                  <c:v>0.22522397351574003</c:v>
                </c:pt>
                <c:pt idx="4">
                  <c:v>0.22267825247948692</c:v>
                </c:pt>
                <c:pt idx="5">
                  <c:v>0.22704104057139357</c:v>
                </c:pt>
                <c:pt idx="6">
                  <c:v>0.23549590111100116</c:v>
                </c:pt>
                <c:pt idx="7">
                  <c:v>0.23153707797555823</c:v>
                </c:pt>
                <c:pt idx="8">
                  <c:v>0.2275116098384492</c:v>
                </c:pt>
                <c:pt idx="9">
                  <c:v>0.2275116098384492</c:v>
                </c:pt>
                <c:pt idx="10">
                  <c:v>0.22704104057139357</c:v>
                </c:pt>
                <c:pt idx="11">
                  <c:v>0.22704104057139357</c:v>
                </c:pt>
                <c:pt idx="12">
                  <c:v>0.22704104057139357</c:v>
                </c:pt>
                <c:pt idx="13">
                  <c:v>0.22522397351574003</c:v>
                </c:pt>
                <c:pt idx="14">
                  <c:v>0.22308854039685572</c:v>
                </c:pt>
                <c:pt idx="15">
                  <c:v>0.22227328150978326</c:v>
                </c:pt>
                <c:pt idx="16">
                  <c:v>0.2243524980143157</c:v>
                </c:pt>
                <c:pt idx="17">
                  <c:v>0.22032431176542605</c:v>
                </c:pt>
                <c:pt idx="18">
                  <c:v>0.2199489656190185</c:v>
                </c:pt>
                <c:pt idx="19">
                  <c:v>0.22147883837962645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E7-44E4-BB41-ED5B4C59A5EC}"/>
            </c:ext>
          </c:extLst>
        </c:ser>
        <c:ser>
          <c:idx val="2"/>
          <c:order val="2"/>
          <c:tx>
            <c:strRef>
              <c:f>'25abr-24mai-2017'!$B$43</c:f>
              <c:strCache>
                <c:ptCount val="1"/>
                <c:pt idx="0">
                  <c:v>LCI</c:v>
                </c:pt>
              </c:strCache>
            </c:strRef>
          </c:tx>
          <c:spPr>
            <a:ln>
              <a:noFill/>
            </a:ln>
          </c:spPr>
          <c:marker>
            <c:symbol val="dash"/>
            <c:size val="5"/>
            <c:spPr>
              <a:solidFill>
                <a:srgbClr val="FFFF00"/>
              </a:solidFill>
            </c:spPr>
          </c:marker>
          <c:cat>
            <c:strRef>
              <c:f>'25abr-24mai-2017'!$C$28:$V$28</c:f>
              <c:strCache>
                <c:ptCount val="20"/>
                <c:pt idx="0">
                  <c:v>26-abr</c:v>
                </c:pt>
                <c:pt idx="1">
                  <c:v>27-abr</c:v>
                </c:pt>
                <c:pt idx="2">
                  <c:v>28-abr</c:v>
                </c:pt>
                <c:pt idx="3">
                  <c:v>02-mai</c:v>
                </c:pt>
                <c:pt idx="4">
                  <c:v>03-mai</c:v>
                </c:pt>
                <c:pt idx="5">
                  <c:v>04-mai</c:v>
                </c:pt>
                <c:pt idx="6">
                  <c:v>05-mai</c:v>
                </c:pt>
                <c:pt idx="7">
                  <c:v>08-mai</c:v>
                </c:pt>
                <c:pt idx="8">
                  <c:v>09-mai</c:v>
                </c:pt>
                <c:pt idx="9">
                  <c:v>10-mai</c:v>
                </c:pt>
                <c:pt idx="10">
                  <c:v>11-mai</c:v>
                </c:pt>
                <c:pt idx="11">
                  <c:v>12-mai</c:v>
                </c:pt>
                <c:pt idx="12">
                  <c:v>15-mai</c:v>
                </c:pt>
                <c:pt idx="13">
                  <c:v>16-mai</c:v>
                </c:pt>
                <c:pt idx="14">
                  <c:v>17-mai</c:v>
                </c:pt>
                <c:pt idx="15">
                  <c:v>18-mai</c:v>
                </c:pt>
                <c:pt idx="16">
                  <c:v>19-mai</c:v>
                </c:pt>
                <c:pt idx="17">
                  <c:v>22-mai</c:v>
                </c:pt>
                <c:pt idx="18">
                  <c:v>23-mai</c:v>
                </c:pt>
                <c:pt idx="19">
                  <c:v>24-mai</c:v>
                </c:pt>
              </c:strCache>
            </c:strRef>
          </c:cat>
          <c:val>
            <c:numRef>
              <c:f>'25abr-24mai-2017'!$C$43:$V$43</c:f>
              <c:numCache>
                <c:formatCode>0.0000</c:formatCode>
                <c:ptCount val="20"/>
                <c:pt idx="0">
                  <c:v>-3.173605242217975E-2</c:v>
                </c:pt>
                <c:pt idx="1">
                  <c:v>-3.0814781979438211E-2</c:v>
                </c:pt>
                <c:pt idx="2">
                  <c:v>-3.0344212712382593E-2</c:v>
                </c:pt>
                <c:pt idx="3">
                  <c:v>-3.2631849035091753E-2</c:v>
                </c:pt>
                <c:pt idx="4">
                  <c:v>-3.5177570071344866E-2</c:v>
                </c:pt>
                <c:pt idx="5">
                  <c:v>-3.0814781979438211E-2</c:v>
                </c:pt>
                <c:pt idx="6">
                  <c:v>-2.2359921439830621E-2</c:v>
                </c:pt>
                <c:pt idx="7">
                  <c:v>-2.6318744575273556E-2</c:v>
                </c:pt>
                <c:pt idx="8">
                  <c:v>-3.0344212712382593E-2</c:v>
                </c:pt>
                <c:pt idx="9">
                  <c:v>-3.0344212712382593E-2</c:v>
                </c:pt>
                <c:pt idx="10">
                  <c:v>-3.0814781979438211E-2</c:v>
                </c:pt>
                <c:pt idx="11">
                  <c:v>-3.0814781979438211E-2</c:v>
                </c:pt>
                <c:pt idx="12">
                  <c:v>-3.0814781979438211E-2</c:v>
                </c:pt>
                <c:pt idx="13">
                  <c:v>-3.2631849035091753E-2</c:v>
                </c:pt>
                <c:pt idx="14">
                  <c:v>-3.4767282153976051E-2</c:v>
                </c:pt>
                <c:pt idx="15">
                  <c:v>-3.5582541041048535E-2</c:v>
                </c:pt>
                <c:pt idx="16">
                  <c:v>-3.3503324536516083E-2</c:v>
                </c:pt>
                <c:pt idx="17">
                  <c:v>-3.7531510785405744E-2</c:v>
                </c:pt>
                <c:pt idx="18">
                  <c:v>-3.7906856931813268E-2</c:v>
                </c:pt>
                <c:pt idx="19">
                  <c:v>-3.6376984171205343E-2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5E7-44E4-BB41-ED5B4C59A5EC}"/>
            </c:ext>
          </c:extLst>
        </c:ser>
        <c:ser>
          <c:idx val="3"/>
          <c:order val="3"/>
          <c:tx>
            <c:strRef>
              <c:f>'25abr-24mai-2017'!$B$38</c:f>
              <c:strCache>
                <c:ptCount val="1"/>
                <c:pt idx="0">
                  <c:v>Média das proporções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cat>
            <c:strRef>
              <c:f>'25abr-24mai-2017'!$C$28:$V$28</c:f>
              <c:strCache>
                <c:ptCount val="20"/>
                <c:pt idx="0">
                  <c:v>26-abr</c:v>
                </c:pt>
                <c:pt idx="1">
                  <c:v>27-abr</c:v>
                </c:pt>
                <c:pt idx="2">
                  <c:v>28-abr</c:v>
                </c:pt>
                <c:pt idx="3">
                  <c:v>02-mai</c:v>
                </c:pt>
                <c:pt idx="4">
                  <c:v>03-mai</c:v>
                </c:pt>
                <c:pt idx="5">
                  <c:v>04-mai</c:v>
                </c:pt>
                <c:pt idx="6">
                  <c:v>05-mai</c:v>
                </c:pt>
                <c:pt idx="7">
                  <c:v>08-mai</c:v>
                </c:pt>
                <c:pt idx="8">
                  <c:v>09-mai</c:v>
                </c:pt>
                <c:pt idx="9">
                  <c:v>10-mai</c:v>
                </c:pt>
                <c:pt idx="10">
                  <c:v>11-mai</c:v>
                </c:pt>
                <c:pt idx="11">
                  <c:v>12-mai</c:v>
                </c:pt>
                <c:pt idx="12">
                  <c:v>15-mai</c:v>
                </c:pt>
                <c:pt idx="13">
                  <c:v>16-mai</c:v>
                </c:pt>
                <c:pt idx="14">
                  <c:v>17-mai</c:v>
                </c:pt>
                <c:pt idx="15">
                  <c:v>18-mai</c:v>
                </c:pt>
                <c:pt idx="16">
                  <c:v>19-mai</c:v>
                </c:pt>
                <c:pt idx="17">
                  <c:v>22-mai</c:v>
                </c:pt>
                <c:pt idx="18">
                  <c:v>23-mai</c:v>
                </c:pt>
                <c:pt idx="19">
                  <c:v>24-mai</c:v>
                </c:pt>
              </c:strCache>
            </c:strRef>
          </c:cat>
          <c:val>
            <c:numRef>
              <c:f>'25abr-24mai-2017'!$C$40:$V$40</c:f>
              <c:numCache>
                <c:formatCode>0.0000</c:formatCode>
                <c:ptCount val="20"/>
                <c:pt idx="0">
                  <c:v>0.12892791127541589</c:v>
                </c:pt>
                <c:pt idx="1">
                  <c:v>0.12892791127541589</c:v>
                </c:pt>
                <c:pt idx="2">
                  <c:v>0.12892791127541589</c:v>
                </c:pt>
                <c:pt idx="3">
                  <c:v>0.12892791127541589</c:v>
                </c:pt>
                <c:pt idx="4">
                  <c:v>0.12892791127541589</c:v>
                </c:pt>
                <c:pt idx="5">
                  <c:v>0.12892791127541589</c:v>
                </c:pt>
                <c:pt idx="6">
                  <c:v>0.12892791127541589</c:v>
                </c:pt>
                <c:pt idx="7">
                  <c:v>0.12892791127541589</c:v>
                </c:pt>
                <c:pt idx="8">
                  <c:v>0.12892791127541589</c:v>
                </c:pt>
                <c:pt idx="9">
                  <c:v>0.12892791127541589</c:v>
                </c:pt>
                <c:pt idx="10">
                  <c:v>0.12892791127541589</c:v>
                </c:pt>
                <c:pt idx="11">
                  <c:v>0.12892791127541589</c:v>
                </c:pt>
                <c:pt idx="12">
                  <c:v>0.12892791127541589</c:v>
                </c:pt>
                <c:pt idx="13">
                  <c:v>0.12892791127541589</c:v>
                </c:pt>
                <c:pt idx="14">
                  <c:v>0.12892791127541589</c:v>
                </c:pt>
                <c:pt idx="15">
                  <c:v>0.12892791127541589</c:v>
                </c:pt>
                <c:pt idx="16">
                  <c:v>0.12892791127541589</c:v>
                </c:pt>
                <c:pt idx="17">
                  <c:v>0.12892791127541589</c:v>
                </c:pt>
                <c:pt idx="18">
                  <c:v>0.12892791127541589</c:v>
                </c:pt>
                <c:pt idx="19">
                  <c:v>0.12892791127541589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5E7-44E4-BB41-ED5B4C59A5EC}"/>
            </c:ext>
          </c:extLst>
        </c:ser>
        <c:ser>
          <c:idx val="4"/>
          <c:order val="4"/>
          <c:tx>
            <c:strRef>
              <c:f>'25abr-24mai-2017'!$B$45</c:f>
              <c:strCache>
                <c:ptCount val="1"/>
                <c:pt idx="0">
                  <c:v>LSC da média</c:v>
                </c:pt>
              </c:strCache>
            </c:strRef>
          </c:tx>
          <c:spPr>
            <a:ln w="31750" cmpd="dbl"/>
          </c:spPr>
          <c:marker>
            <c:symbol val="none"/>
          </c:marker>
          <c:cat>
            <c:strRef>
              <c:f>'25abr-24mai-2017'!$C$28:$V$28</c:f>
              <c:strCache>
                <c:ptCount val="20"/>
                <c:pt idx="0">
                  <c:v>26-abr</c:v>
                </c:pt>
                <c:pt idx="1">
                  <c:v>27-abr</c:v>
                </c:pt>
                <c:pt idx="2">
                  <c:v>28-abr</c:v>
                </c:pt>
                <c:pt idx="3">
                  <c:v>02-mai</c:v>
                </c:pt>
                <c:pt idx="4">
                  <c:v>03-mai</c:v>
                </c:pt>
                <c:pt idx="5">
                  <c:v>04-mai</c:v>
                </c:pt>
                <c:pt idx="6">
                  <c:v>05-mai</c:v>
                </c:pt>
                <c:pt idx="7">
                  <c:v>08-mai</c:v>
                </c:pt>
                <c:pt idx="8">
                  <c:v>09-mai</c:v>
                </c:pt>
                <c:pt idx="9">
                  <c:v>10-mai</c:v>
                </c:pt>
                <c:pt idx="10">
                  <c:v>11-mai</c:v>
                </c:pt>
                <c:pt idx="11">
                  <c:v>12-mai</c:v>
                </c:pt>
                <c:pt idx="12">
                  <c:v>15-mai</c:v>
                </c:pt>
                <c:pt idx="13">
                  <c:v>16-mai</c:v>
                </c:pt>
                <c:pt idx="14">
                  <c:v>17-mai</c:v>
                </c:pt>
                <c:pt idx="15">
                  <c:v>18-mai</c:v>
                </c:pt>
                <c:pt idx="16">
                  <c:v>19-mai</c:v>
                </c:pt>
                <c:pt idx="17">
                  <c:v>22-mai</c:v>
                </c:pt>
                <c:pt idx="18">
                  <c:v>23-mai</c:v>
                </c:pt>
                <c:pt idx="19">
                  <c:v>24-mai</c:v>
                </c:pt>
              </c:strCache>
            </c:strRef>
          </c:cat>
          <c:val>
            <c:numRef>
              <c:f>'25abr-24mai-2017'!$C$45:$V$45</c:f>
              <c:numCache>
                <c:formatCode>0.0000</c:formatCode>
                <c:ptCount val="20"/>
                <c:pt idx="0">
                  <c:v>0.22704104057139357</c:v>
                </c:pt>
                <c:pt idx="1">
                  <c:v>0.22704104057139357</c:v>
                </c:pt>
                <c:pt idx="2">
                  <c:v>0.22704104057139357</c:v>
                </c:pt>
                <c:pt idx="3">
                  <c:v>0.22704104057139357</c:v>
                </c:pt>
                <c:pt idx="4">
                  <c:v>0.22704104057139357</c:v>
                </c:pt>
                <c:pt idx="5">
                  <c:v>0.22704104057139357</c:v>
                </c:pt>
                <c:pt idx="6">
                  <c:v>0.22704104057139357</c:v>
                </c:pt>
                <c:pt idx="7">
                  <c:v>0.22704104057139357</c:v>
                </c:pt>
                <c:pt idx="8">
                  <c:v>0.22704104057139357</c:v>
                </c:pt>
                <c:pt idx="9">
                  <c:v>0.22704104057139357</c:v>
                </c:pt>
                <c:pt idx="10">
                  <c:v>0.22704104057139357</c:v>
                </c:pt>
                <c:pt idx="11">
                  <c:v>0.22704104057139357</c:v>
                </c:pt>
                <c:pt idx="12">
                  <c:v>0.22704104057139357</c:v>
                </c:pt>
                <c:pt idx="13">
                  <c:v>0.22704104057139357</c:v>
                </c:pt>
                <c:pt idx="14">
                  <c:v>0.22704104057139357</c:v>
                </c:pt>
                <c:pt idx="15">
                  <c:v>0.22704104057139357</c:v>
                </c:pt>
                <c:pt idx="16">
                  <c:v>0.22704104057139357</c:v>
                </c:pt>
                <c:pt idx="17">
                  <c:v>0.22704104057139357</c:v>
                </c:pt>
                <c:pt idx="18">
                  <c:v>0.22704104057139357</c:v>
                </c:pt>
                <c:pt idx="19">
                  <c:v>0.22704104057139357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5E7-44E4-BB41-ED5B4C59A5EC}"/>
            </c:ext>
          </c:extLst>
        </c:ser>
        <c:ser>
          <c:idx val="5"/>
          <c:order val="5"/>
          <c:tx>
            <c:strRef>
              <c:f>'25abr-24mai-2017'!$B$46</c:f>
              <c:strCache>
                <c:ptCount val="1"/>
                <c:pt idx="0">
                  <c:v>LCI da média</c:v>
                </c:pt>
              </c:strCache>
            </c:strRef>
          </c:tx>
          <c:spPr>
            <a:ln w="31750" cmpd="dbl"/>
          </c:spPr>
          <c:marker>
            <c:symbol val="none"/>
          </c:marker>
          <c:cat>
            <c:strRef>
              <c:f>'25abr-24mai-2017'!$C$28:$V$28</c:f>
              <c:strCache>
                <c:ptCount val="20"/>
                <c:pt idx="0">
                  <c:v>26-abr</c:v>
                </c:pt>
                <c:pt idx="1">
                  <c:v>27-abr</c:v>
                </c:pt>
                <c:pt idx="2">
                  <c:v>28-abr</c:v>
                </c:pt>
                <c:pt idx="3">
                  <c:v>02-mai</c:v>
                </c:pt>
                <c:pt idx="4">
                  <c:v>03-mai</c:v>
                </c:pt>
                <c:pt idx="5">
                  <c:v>04-mai</c:v>
                </c:pt>
                <c:pt idx="6">
                  <c:v>05-mai</c:v>
                </c:pt>
                <c:pt idx="7">
                  <c:v>08-mai</c:v>
                </c:pt>
                <c:pt idx="8">
                  <c:v>09-mai</c:v>
                </c:pt>
                <c:pt idx="9">
                  <c:v>10-mai</c:v>
                </c:pt>
                <c:pt idx="10">
                  <c:v>11-mai</c:v>
                </c:pt>
                <c:pt idx="11">
                  <c:v>12-mai</c:v>
                </c:pt>
                <c:pt idx="12">
                  <c:v>15-mai</c:v>
                </c:pt>
                <c:pt idx="13">
                  <c:v>16-mai</c:v>
                </c:pt>
                <c:pt idx="14">
                  <c:v>17-mai</c:v>
                </c:pt>
                <c:pt idx="15">
                  <c:v>18-mai</c:v>
                </c:pt>
                <c:pt idx="16">
                  <c:v>19-mai</c:v>
                </c:pt>
                <c:pt idx="17">
                  <c:v>22-mai</c:v>
                </c:pt>
                <c:pt idx="18">
                  <c:v>23-mai</c:v>
                </c:pt>
                <c:pt idx="19">
                  <c:v>24-mai</c:v>
                </c:pt>
              </c:strCache>
            </c:strRef>
          </c:cat>
          <c:val>
            <c:numRef>
              <c:f>'25abr-24mai-2017'!$C$46:$V$46</c:f>
              <c:numCache>
                <c:formatCode>0.0000</c:formatCode>
                <c:ptCount val="20"/>
                <c:pt idx="0">
                  <c:v>-3.0814781979438211E-2</c:v>
                </c:pt>
                <c:pt idx="1">
                  <c:v>-3.0814781979438211E-2</c:v>
                </c:pt>
                <c:pt idx="2">
                  <c:v>-3.0814781979438211E-2</c:v>
                </c:pt>
                <c:pt idx="3">
                  <c:v>-3.0814781979438211E-2</c:v>
                </c:pt>
                <c:pt idx="4">
                  <c:v>-3.0814781979438211E-2</c:v>
                </c:pt>
                <c:pt idx="5">
                  <c:v>-3.0814781979438211E-2</c:v>
                </c:pt>
                <c:pt idx="6">
                  <c:v>-3.0814781979438211E-2</c:v>
                </c:pt>
                <c:pt idx="7">
                  <c:v>-3.0814781979438211E-2</c:v>
                </c:pt>
                <c:pt idx="8">
                  <c:v>-3.0814781979438211E-2</c:v>
                </c:pt>
                <c:pt idx="9">
                  <c:v>-3.0814781979438211E-2</c:v>
                </c:pt>
                <c:pt idx="10">
                  <c:v>-3.0814781979438211E-2</c:v>
                </c:pt>
                <c:pt idx="11">
                  <c:v>-3.0814781979438211E-2</c:v>
                </c:pt>
                <c:pt idx="12">
                  <c:v>-3.0814781979438211E-2</c:v>
                </c:pt>
                <c:pt idx="13">
                  <c:v>-3.0814781979438211E-2</c:v>
                </c:pt>
                <c:pt idx="14">
                  <c:v>-3.0814781979438211E-2</c:v>
                </c:pt>
                <c:pt idx="15">
                  <c:v>-3.0814781979438211E-2</c:v>
                </c:pt>
                <c:pt idx="16">
                  <c:v>-3.0814781979438211E-2</c:v>
                </c:pt>
                <c:pt idx="17">
                  <c:v>-3.0814781979438211E-2</c:v>
                </c:pt>
                <c:pt idx="18">
                  <c:v>-3.0814781979438211E-2</c:v>
                </c:pt>
                <c:pt idx="19">
                  <c:v>-3.0814781979438211E-2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5E7-44E4-BB41-ED5B4C59A5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5693952"/>
        <c:axId val="285484736"/>
      </c:lineChart>
      <c:catAx>
        <c:axId val="285693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low"/>
        <c:crossAx val="285484736"/>
        <c:crosses val="autoZero"/>
        <c:auto val="1"/>
        <c:lblAlgn val="ctr"/>
        <c:lblOffset val="100"/>
        <c:noMultiLvlLbl val="0"/>
      </c:catAx>
      <c:valAx>
        <c:axId val="285484736"/>
        <c:scaling>
          <c:orientation val="minMax"/>
        </c:scaling>
        <c:delete val="0"/>
        <c:axPos val="l"/>
        <c:majorGridlines/>
        <c:numFmt formatCode="0.000" sourceLinked="1"/>
        <c:majorTickMark val="none"/>
        <c:minorTickMark val="none"/>
        <c:tickLblPos val="nextTo"/>
        <c:spPr>
          <a:ln w="9525">
            <a:noFill/>
          </a:ln>
        </c:spPr>
        <c:crossAx val="285693952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64679862938819321"/>
          <c:y val="3.3736074345887893E-2"/>
          <c:w val="0.32370551255689112"/>
          <c:h val="0.14295262101447864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</xdr:colOff>
      <xdr:row>46</xdr:row>
      <xdr:rowOff>144978</xdr:rowOff>
    </xdr:from>
    <xdr:to>
      <xdr:col>22</xdr:col>
      <xdr:colOff>81642</xdr:colOff>
      <xdr:row>72</xdr:row>
      <xdr:rowOff>174419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3"/>
  <dimension ref="A1:W46"/>
  <sheetViews>
    <sheetView tabSelected="1" zoomScale="70" zoomScaleNormal="70" workbookViewId="0">
      <pane xSplit="2" topLeftCell="C1" activePane="topRight" state="frozen"/>
      <selection pane="topRight" activeCell="I9" sqref="I9"/>
    </sheetView>
  </sheetViews>
  <sheetFormatPr defaultRowHeight="14.4" x14ac:dyDescent="0.3"/>
  <cols>
    <col min="2" max="2" width="35" customWidth="1"/>
  </cols>
  <sheetData>
    <row r="1" spans="2:23" x14ac:dyDescent="0.3">
      <c r="B1" s="1"/>
      <c r="C1" s="3">
        <v>42851</v>
      </c>
      <c r="D1" s="3">
        <v>42852</v>
      </c>
      <c r="E1" s="3">
        <v>42853</v>
      </c>
      <c r="F1" s="3">
        <v>42857</v>
      </c>
      <c r="G1" s="3">
        <v>42858</v>
      </c>
      <c r="H1" s="3">
        <v>42859</v>
      </c>
      <c r="I1" s="3">
        <v>42860</v>
      </c>
      <c r="J1" s="3">
        <v>42863</v>
      </c>
      <c r="K1" s="3">
        <v>42864</v>
      </c>
      <c r="L1" s="3">
        <v>42865</v>
      </c>
      <c r="M1" s="3">
        <v>42866</v>
      </c>
      <c r="N1" s="3">
        <v>42867</v>
      </c>
      <c r="O1" s="3">
        <v>42870</v>
      </c>
      <c r="P1" s="3">
        <v>42871</v>
      </c>
      <c r="Q1" s="3">
        <v>42872</v>
      </c>
      <c r="R1" s="3">
        <v>42873</v>
      </c>
      <c r="S1" s="3">
        <v>42874</v>
      </c>
      <c r="T1" s="3">
        <v>42877</v>
      </c>
      <c r="U1" s="3">
        <v>42878</v>
      </c>
      <c r="V1" s="3">
        <v>42879</v>
      </c>
      <c r="W1" s="3"/>
    </row>
    <row r="2" spans="2:23" x14ac:dyDescent="0.3">
      <c r="B2" s="2" t="s">
        <v>12</v>
      </c>
      <c r="C2" s="1">
        <v>119</v>
      </c>
      <c r="D2" s="1">
        <v>127</v>
      </c>
      <c r="E2" s="1">
        <v>138</v>
      </c>
      <c r="F2" s="1">
        <v>156</v>
      </c>
      <c r="G2" s="1">
        <v>177</v>
      </c>
      <c r="H2" s="1">
        <v>183</v>
      </c>
      <c r="I2" s="1">
        <v>187</v>
      </c>
      <c r="J2" s="1">
        <v>211</v>
      </c>
      <c r="K2" s="1">
        <v>228</v>
      </c>
      <c r="L2" s="1">
        <v>243</v>
      </c>
      <c r="M2" s="1">
        <v>258</v>
      </c>
      <c r="N2" s="1">
        <v>272</v>
      </c>
      <c r="O2" s="1">
        <v>325</v>
      </c>
      <c r="P2" s="1">
        <v>341</v>
      </c>
      <c r="Q2" s="1">
        <v>358</v>
      </c>
      <c r="R2" s="1">
        <v>361</v>
      </c>
      <c r="S2" s="1">
        <v>376</v>
      </c>
      <c r="T2" s="1">
        <v>407</v>
      </c>
      <c r="U2" s="1">
        <v>429</v>
      </c>
      <c r="V2" s="1">
        <v>447</v>
      </c>
      <c r="W2" s="1"/>
    </row>
    <row r="3" spans="2:23" x14ac:dyDescent="0.3">
      <c r="B3" s="2" t="s">
        <v>6</v>
      </c>
      <c r="C3" s="1">
        <v>35</v>
      </c>
      <c r="D3" s="1">
        <v>40</v>
      </c>
      <c r="E3" s="1">
        <v>52</v>
      </c>
      <c r="F3" s="1">
        <v>66</v>
      </c>
      <c r="G3" s="1">
        <v>83</v>
      </c>
      <c r="H3" s="1">
        <v>90</v>
      </c>
      <c r="I3" s="1">
        <v>99</v>
      </c>
      <c r="J3" s="1">
        <v>112</v>
      </c>
      <c r="K3" s="1">
        <v>123</v>
      </c>
      <c r="L3" s="1">
        <v>132</v>
      </c>
      <c r="M3" s="1">
        <v>139</v>
      </c>
      <c r="N3" s="1">
        <v>151</v>
      </c>
      <c r="O3" s="1">
        <v>175</v>
      </c>
      <c r="P3" s="1">
        <v>184</v>
      </c>
      <c r="Q3" s="1">
        <v>195</v>
      </c>
      <c r="R3" s="1">
        <v>196</v>
      </c>
      <c r="S3" s="1">
        <v>204</v>
      </c>
      <c r="T3" s="1">
        <v>229</v>
      </c>
      <c r="U3" s="1">
        <v>242</v>
      </c>
      <c r="V3" s="1">
        <v>248</v>
      </c>
      <c r="W3" s="1"/>
    </row>
    <row r="4" spans="2:23" x14ac:dyDescent="0.3">
      <c r="B4" s="2" t="s">
        <v>0</v>
      </c>
      <c r="C4" s="1">
        <v>107</v>
      </c>
      <c r="D4" s="1">
        <v>105</v>
      </c>
      <c r="E4" s="1">
        <v>104</v>
      </c>
      <c r="F4" s="1">
        <v>109</v>
      </c>
      <c r="G4" s="1">
        <v>115</v>
      </c>
      <c r="H4" s="1">
        <v>105</v>
      </c>
      <c r="I4" s="1">
        <v>89</v>
      </c>
      <c r="J4" s="1">
        <v>96</v>
      </c>
      <c r="K4" s="1">
        <v>104</v>
      </c>
      <c r="L4" s="1">
        <v>104</v>
      </c>
      <c r="M4" s="1">
        <v>105</v>
      </c>
      <c r="N4" s="1">
        <v>105</v>
      </c>
      <c r="O4" s="1">
        <v>105</v>
      </c>
      <c r="P4" s="1">
        <v>109</v>
      </c>
      <c r="Q4" s="1">
        <v>114</v>
      </c>
      <c r="R4" s="1">
        <v>116</v>
      </c>
      <c r="S4" s="1">
        <v>111</v>
      </c>
      <c r="T4" s="1">
        <v>121</v>
      </c>
      <c r="U4" s="1">
        <v>122</v>
      </c>
      <c r="V4" s="1">
        <v>118</v>
      </c>
      <c r="W4" s="1"/>
    </row>
    <row r="5" spans="2:23" x14ac:dyDescent="0.3">
      <c r="B5" s="2" t="s">
        <v>38</v>
      </c>
      <c r="C5" s="1">
        <v>67</v>
      </c>
      <c r="D5" s="1">
        <v>67</v>
      </c>
      <c r="E5" s="1">
        <v>65</v>
      </c>
      <c r="F5" s="1">
        <v>64</v>
      </c>
      <c r="G5" s="1">
        <v>69</v>
      </c>
      <c r="H5" s="1">
        <v>66</v>
      </c>
      <c r="I5" s="1">
        <v>54</v>
      </c>
      <c r="J5" s="1">
        <v>57</v>
      </c>
      <c r="K5" s="1">
        <v>61</v>
      </c>
      <c r="L5" s="1">
        <v>61</v>
      </c>
      <c r="M5" s="1">
        <v>61</v>
      </c>
      <c r="N5" s="1">
        <v>59</v>
      </c>
      <c r="O5" s="1">
        <v>60</v>
      </c>
      <c r="P5" s="1">
        <v>64</v>
      </c>
      <c r="Q5" s="1">
        <v>69</v>
      </c>
      <c r="R5" s="1">
        <v>71</v>
      </c>
      <c r="S5" s="1">
        <v>70</v>
      </c>
      <c r="T5" s="1">
        <v>75</v>
      </c>
      <c r="U5" s="1">
        <v>74</v>
      </c>
      <c r="V5" s="1">
        <v>80</v>
      </c>
      <c r="W5" s="1"/>
    </row>
    <row r="6" spans="2:23" x14ac:dyDescent="0.3">
      <c r="B6" s="2" t="s">
        <v>39</v>
      </c>
      <c r="C6" s="1">
        <v>28</v>
      </c>
      <c r="D6" s="1">
        <v>24</v>
      </c>
      <c r="E6" s="1">
        <v>25</v>
      </c>
      <c r="F6" s="1">
        <v>29</v>
      </c>
      <c r="G6" s="1">
        <v>30</v>
      </c>
      <c r="H6" s="1">
        <v>25</v>
      </c>
      <c r="I6" s="1">
        <v>24</v>
      </c>
      <c r="J6" s="1">
        <v>25</v>
      </c>
      <c r="K6" s="1">
        <v>28</v>
      </c>
      <c r="L6" s="1">
        <v>16</v>
      </c>
      <c r="M6" s="1">
        <v>28</v>
      </c>
      <c r="N6" s="1">
        <v>29</v>
      </c>
      <c r="O6" s="1">
        <v>29</v>
      </c>
      <c r="P6" s="1">
        <v>30</v>
      </c>
      <c r="Q6" s="1">
        <v>30</v>
      </c>
      <c r="R6" s="1">
        <v>30</v>
      </c>
      <c r="S6" s="1">
        <v>26</v>
      </c>
      <c r="T6" s="1">
        <v>31</v>
      </c>
      <c r="U6" s="1">
        <v>33</v>
      </c>
      <c r="V6" s="1">
        <v>23</v>
      </c>
      <c r="W6" s="1"/>
    </row>
    <row r="7" spans="2:23" x14ac:dyDescent="0.3">
      <c r="B7" s="2" t="s">
        <v>14</v>
      </c>
      <c r="C7" s="1">
        <v>16</v>
      </c>
      <c r="D7" s="1">
        <v>16</v>
      </c>
      <c r="E7" s="1">
        <v>15</v>
      </c>
      <c r="F7" s="1">
        <v>20</v>
      </c>
      <c r="G7" s="1">
        <v>22</v>
      </c>
      <c r="H7" s="1">
        <v>12</v>
      </c>
      <c r="I7" s="1">
        <v>13</v>
      </c>
      <c r="J7" s="1">
        <v>22</v>
      </c>
      <c r="K7" s="1">
        <v>20</v>
      </c>
      <c r="L7" s="1">
        <v>16</v>
      </c>
      <c r="M7" s="1">
        <v>15</v>
      </c>
      <c r="N7" s="1">
        <v>15</v>
      </c>
      <c r="O7" s="1">
        <v>16</v>
      </c>
      <c r="P7" s="1">
        <v>16</v>
      </c>
      <c r="Q7" s="1">
        <v>17</v>
      </c>
      <c r="R7" s="1">
        <v>4</v>
      </c>
      <c r="S7" s="1">
        <v>15</v>
      </c>
      <c r="T7" s="1">
        <v>12</v>
      </c>
      <c r="U7" s="1">
        <v>11</v>
      </c>
      <c r="V7" s="1">
        <v>14</v>
      </c>
      <c r="W7" s="1"/>
    </row>
    <row r="8" spans="2:23" x14ac:dyDescent="0.3">
      <c r="B8" s="2" t="s">
        <v>15</v>
      </c>
      <c r="C8" s="1">
        <v>12</v>
      </c>
      <c r="D8" s="1">
        <v>10</v>
      </c>
      <c r="E8" s="1">
        <v>12</v>
      </c>
      <c r="F8" s="1">
        <v>12</v>
      </c>
      <c r="G8" s="1">
        <v>16</v>
      </c>
      <c r="H8" s="1">
        <v>15</v>
      </c>
      <c r="I8" s="1">
        <v>21</v>
      </c>
      <c r="J8" s="1">
        <v>16</v>
      </c>
      <c r="K8" s="1">
        <v>9</v>
      </c>
      <c r="L8" s="1">
        <v>15</v>
      </c>
      <c r="M8" s="1">
        <v>12</v>
      </c>
      <c r="N8" s="1">
        <v>16</v>
      </c>
      <c r="O8" s="1">
        <v>16</v>
      </c>
      <c r="P8" s="1">
        <v>12</v>
      </c>
      <c r="Q8" s="1">
        <v>12</v>
      </c>
      <c r="R8" s="1">
        <v>1</v>
      </c>
      <c r="S8" s="1">
        <v>19</v>
      </c>
      <c r="T8" s="1">
        <v>10</v>
      </c>
      <c r="U8" s="1">
        <v>21</v>
      </c>
      <c r="V8" s="1">
        <v>22</v>
      </c>
      <c r="W8" s="1"/>
    </row>
    <row r="9" spans="2:23" x14ac:dyDescent="0.3">
      <c r="B9" s="2" t="s">
        <v>1</v>
      </c>
      <c r="C9" s="1">
        <v>8</v>
      </c>
      <c r="D9" s="1">
        <v>7</v>
      </c>
      <c r="E9" s="1">
        <v>10</v>
      </c>
      <c r="F9" s="1">
        <v>10</v>
      </c>
      <c r="G9" s="1">
        <v>11</v>
      </c>
      <c r="H9" s="1">
        <v>6</v>
      </c>
      <c r="I9" s="1">
        <v>7</v>
      </c>
      <c r="J9" s="1">
        <v>10</v>
      </c>
      <c r="K9" s="1">
        <v>7</v>
      </c>
      <c r="L9" s="1">
        <v>5</v>
      </c>
      <c r="M9" s="1">
        <v>5</v>
      </c>
      <c r="N9" s="1">
        <v>11</v>
      </c>
      <c r="O9" s="1">
        <v>11</v>
      </c>
      <c r="P9" s="1">
        <v>6</v>
      </c>
      <c r="Q9" s="1">
        <v>8</v>
      </c>
      <c r="R9" s="1">
        <v>0</v>
      </c>
      <c r="S9" s="1">
        <v>5</v>
      </c>
      <c r="T9" s="1">
        <v>4</v>
      </c>
      <c r="U9" s="1">
        <v>11</v>
      </c>
      <c r="V9" s="1">
        <v>3</v>
      </c>
      <c r="W9" s="1"/>
    </row>
    <row r="10" spans="2:23" x14ac:dyDescent="0.3">
      <c r="B10" s="2" t="s">
        <v>2</v>
      </c>
      <c r="C10" s="1">
        <v>0.21</v>
      </c>
      <c r="D10" s="1">
        <v>0.37</v>
      </c>
      <c r="E10" s="1">
        <v>0.57999999999999996</v>
      </c>
      <c r="F10" s="1">
        <v>0.8</v>
      </c>
      <c r="G10" s="1">
        <v>0.85</v>
      </c>
      <c r="H10" s="1">
        <v>1.04</v>
      </c>
      <c r="I10" s="1">
        <v>1.2</v>
      </c>
      <c r="J10" s="1">
        <v>1.3</v>
      </c>
      <c r="K10" s="1">
        <v>1.34</v>
      </c>
      <c r="L10" s="1">
        <v>1.41</v>
      </c>
      <c r="M10" s="1">
        <v>1.43</v>
      </c>
      <c r="N10" s="1">
        <v>1.47</v>
      </c>
      <c r="O10" s="1">
        <v>1.81</v>
      </c>
      <c r="P10" s="1">
        <v>1.94</v>
      </c>
      <c r="Q10" s="1">
        <v>1.94</v>
      </c>
      <c r="R10" s="1">
        <v>2.14</v>
      </c>
      <c r="S10" s="1">
        <v>2.1800000000000002</v>
      </c>
      <c r="T10" s="1">
        <v>2.56</v>
      </c>
      <c r="U10" s="1">
        <v>2.5099999999999998</v>
      </c>
      <c r="V10" s="1">
        <v>2.48</v>
      </c>
      <c r="W10" s="1"/>
    </row>
    <row r="11" spans="2:23" x14ac:dyDescent="0.3">
      <c r="B11" s="2" t="s">
        <v>4</v>
      </c>
      <c r="C11" s="1">
        <v>67</v>
      </c>
      <c r="D11" s="1">
        <v>67</v>
      </c>
      <c r="E11" s="1">
        <v>64</v>
      </c>
      <c r="F11" s="1">
        <v>66</v>
      </c>
      <c r="G11" s="1">
        <v>66</v>
      </c>
      <c r="H11" s="1">
        <v>62</v>
      </c>
      <c r="I11" s="1">
        <v>60</v>
      </c>
      <c r="J11" s="1">
        <v>67</v>
      </c>
      <c r="K11" s="1">
        <v>66</v>
      </c>
      <c r="L11" s="1">
        <v>67</v>
      </c>
      <c r="M11" s="1">
        <v>58</v>
      </c>
      <c r="N11" s="1">
        <v>60</v>
      </c>
      <c r="O11" s="1">
        <v>63</v>
      </c>
      <c r="P11" s="1">
        <v>60</v>
      </c>
      <c r="Q11" s="1">
        <v>60</v>
      </c>
      <c r="R11" s="1">
        <v>66</v>
      </c>
      <c r="S11" s="1">
        <v>59</v>
      </c>
      <c r="T11" s="1">
        <v>65</v>
      </c>
      <c r="U11" s="1">
        <v>62</v>
      </c>
      <c r="V11" s="1">
        <v>58</v>
      </c>
      <c r="W11" s="1"/>
    </row>
    <row r="12" spans="2:23" x14ac:dyDescent="0.3">
      <c r="B12" s="2" t="s">
        <v>3</v>
      </c>
      <c r="C12" s="1">
        <v>50</v>
      </c>
      <c r="D12" s="1">
        <v>49</v>
      </c>
      <c r="E12" s="1">
        <v>46</v>
      </c>
      <c r="F12" s="1">
        <v>49</v>
      </c>
      <c r="G12" s="1">
        <v>48</v>
      </c>
      <c r="H12" s="1">
        <v>48</v>
      </c>
      <c r="I12" s="1">
        <v>26</v>
      </c>
      <c r="J12" s="1">
        <v>50</v>
      </c>
      <c r="K12" s="1">
        <v>49</v>
      </c>
      <c r="L12" s="1">
        <v>48</v>
      </c>
      <c r="M12" s="1">
        <v>45</v>
      </c>
      <c r="N12" s="1">
        <v>43</v>
      </c>
      <c r="O12" s="1">
        <v>44</v>
      </c>
      <c r="P12" s="1">
        <v>43</v>
      </c>
      <c r="Q12" s="1">
        <v>43</v>
      </c>
      <c r="R12" s="1">
        <v>44</v>
      </c>
      <c r="S12" s="1">
        <v>45</v>
      </c>
      <c r="T12" s="1">
        <v>47</v>
      </c>
      <c r="U12" s="1">
        <v>42</v>
      </c>
      <c r="V12" s="1">
        <v>38</v>
      </c>
      <c r="W12" s="1"/>
    </row>
    <row r="13" spans="2:23" x14ac:dyDescent="0.3">
      <c r="B13" s="2" t="s">
        <v>5</v>
      </c>
      <c r="C13" s="1">
        <v>7</v>
      </c>
      <c r="D13" s="1">
        <v>6</v>
      </c>
      <c r="E13" s="1">
        <v>6</v>
      </c>
      <c r="F13" s="1">
        <v>10</v>
      </c>
      <c r="G13" s="1">
        <v>9</v>
      </c>
      <c r="H13" s="1">
        <v>6</v>
      </c>
      <c r="I13" s="1">
        <v>9</v>
      </c>
      <c r="J13" s="1">
        <v>10</v>
      </c>
      <c r="K13" s="1">
        <v>11</v>
      </c>
      <c r="L13" s="1">
        <v>12</v>
      </c>
      <c r="M13" s="1">
        <v>14</v>
      </c>
      <c r="N13" s="1">
        <v>14</v>
      </c>
      <c r="O13" s="1">
        <v>10</v>
      </c>
      <c r="P13" s="1">
        <v>18</v>
      </c>
      <c r="Q13" s="1">
        <v>10</v>
      </c>
      <c r="R13" s="1">
        <v>18</v>
      </c>
      <c r="S13" s="1">
        <v>19</v>
      </c>
      <c r="T13" s="1">
        <v>20</v>
      </c>
      <c r="U13" s="1">
        <v>20</v>
      </c>
      <c r="V13" s="1">
        <v>21</v>
      </c>
      <c r="W13" s="1"/>
    </row>
    <row r="14" spans="2:23" x14ac:dyDescent="0.3">
      <c r="B14" s="2" t="s">
        <v>10</v>
      </c>
      <c r="C14" s="1">
        <v>24.46</v>
      </c>
      <c r="D14" s="1">
        <v>46.78</v>
      </c>
      <c r="E14" s="1">
        <v>79.930000000000007</v>
      </c>
      <c r="F14" s="1">
        <v>124.31</v>
      </c>
      <c r="G14" s="1">
        <v>142.12</v>
      </c>
      <c r="H14" s="1">
        <v>181.81</v>
      </c>
      <c r="I14" s="1">
        <v>224.14</v>
      </c>
      <c r="J14" s="1">
        <v>274.54000000000002</v>
      </c>
      <c r="K14" s="1">
        <v>304.61</v>
      </c>
      <c r="L14" s="1">
        <v>342.43</v>
      </c>
      <c r="M14" s="1">
        <v>368.11</v>
      </c>
      <c r="N14" s="1">
        <v>398.68</v>
      </c>
      <c r="O14" s="1">
        <v>587.08000000000004</v>
      </c>
      <c r="P14" s="1">
        <v>661.23</v>
      </c>
      <c r="Q14" s="1">
        <v>695.29</v>
      </c>
      <c r="R14" s="1">
        <v>774.3</v>
      </c>
      <c r="S14" s="1">
        <v>820.47</v>
      </c>
      <c r="T14" s="1">
        <v>1042.2</v>
      </c>
      <c r="U14" s="1">
        <v>1076.5</v>
      </c>
      <c r="V14" s="1">
        <v>1106.8</v>
      </c>
      <c r="W14" s="1"/>
    </row>
    <row r="15" spans="2:23" x14ac:dyDescent="0.3">
      <c r="B15" s="2" t="s">
        <v>8</v>
      </c>
      <c r="C15" s="1">
        <v>34</v>
      </c>
      <c r="D15" s="1">
        <v>17</v>
      </c>
      <c r="E15" s="1">
        <v>10</v>
      </c>
      <c r="F15" s="1">
        <v>28</v>
      </c>
      <c r="G15" s="1">
        <v>13</v>
      </c>
      <c r="H15" s="1">
        <v>25</v>
      </c>
      <c r="I15" s="1">
        <v>24</v>
      </c>
      <c r="J15" s="1">
        <v>34</v>
      </c>
      <c r="K15" s="1">
        <v>33</v>
      </c>
      <c r="L15" s="1">
        <v>34</v>
      </c>
      <c r="M15" s="1">
        <v>22</v>
      </c>
      <c r="N15" s="1">
        <v>44</v>
      </c>
      <c r="O15" s="1">
        <v>37</v>
      </c>
      <c r="P15" s="1">
        <v>69</v>
      </c>
      <c r="Q15" s="1">
        <v>37</v>
      </c>
      <c r="R15" s="1">
        <v>53</v>
      </c>
      <c r="S15" s="1">
        <v>47</v>
      </c>
      <c r="T15" s="1">
        <v>36</v>
      </c>
      <c r="U15" s="1">
        <v>36</v>
      </c>
      <c r="V15" s="1">
        <v>36</v>
      </c>
      <c r="W15" s="1"/>
    </row>
    <row r="17" spans="1:23" x14ac:dyDescent="0.3">
      <c r="B17" s="5" t="s">
        <v>40</v>
      </c>
    </row>
    <row r="19" spans="1:23" x14ac:dyDescent="0.3">
      <c r="B19" s="2" t="s">
        <v>7</v>
      </c>
      <c r="C19" s="4">
        <f>1-(+C13/C3)</f>
        <v>0.8</v>
      </c>
      <c r="D19" s="4">
        <f t="shared" ref="D19:I19" si="0">1-(+D13/D3)</f>
        <v>0.85</v>
      </c>
      <c r="E19" s="4">
        <f t="shared" si="0"/>
        <v>0.88461538461538458</v>
      </c>
      <c r="F19" s="4">
        <f t="shared" si="0"/>
        <v>0.84848484848484851</v>
      </c>
      <c r="G19" s="4">
        <f t="shared" si="0"/>
        <v>0.89156626506024095</v>
      </c>
      <c r="H19" s="4">
        <f t="shared" si="0"/>
        <v>0.93333333333333335</v>
      </c>
      <c r="I19" s="4">
        <f t="shared" si="0"/>
        <v>0.90909090909090906</v>
      </c>
      <c r="J19" s="4">
        <f t="shared" ref="J19:V19" si="1">1-(+J13/J3)</f>
        <v>0.9107142857142857</v>
      </c>
      <c r="K19" s="4">
        <f t="shared" si="1"/>
        <v>0.91056910569105687</v>
      </c>
      <c r="L19" s="4">
        <f t="shared" si="1"/>
        <v>0.90909090909090906</v>
      </c>
      <c r="M19" s="4">
        <f t="shared" si="1"/>
        <v>0.89928057553956831</v>
      </c>
      <c r="N19" s="4">
        <f t="shared" si="1"/>
        <v>0.9072847682119205</v>
      </c>
      <c r="O19" s="4">
        <f t="shared" si="1"/>
        <v>0.94285714285714284</v>
      </c>
      <c r="P19" s="4">
        <f t="shared" si="1"/>
        <v>0.90217391304347827</v>
      </c>
      <c r="Q19" s="4">
        <f t="shared" si="1"/>
        <v>0.94871794871794868</v>
      </c>
      <c r="R19" s="4">
        <f t="shared" si="1"/>
        <v>0.90816326530612246</v>
      </c>
      <c r="S19" s="4">
        <f t="shared" si="1"/>
        <v>0.90686274509803921</v>
      </c>
      <c r="T19" s="4">
        <f t="shared" si="1"/>
        <v>0.9126637554585153</v>
      </c>
      <c r="U19" s="4">
        <f t="shared" si="1"/>
        <v>0.9173553719008265</v>
      </c>
      <c r="V19" s="4">
        <f t="shared" si="1"/>
        <v>0.91532258064516125</v>
      </c>
      <c r="W19" s="4" t="e">
        <f t="shared" ref="W19" si="2">1-(+W13/W3)</f>
        <v>#DIV/0!</v>
      </c>
    </row>
    <row r="20" spans="1:23" x14ac:dyDescent="0.3">
      <c r="B20" s="2" t="s">
        <v>9</v>
      </c>
      <c r="C20" s="4">
        <f>+C9/C7</f>
        <v>0.5</v>
      </c>
      <c r="D20" s="4">
        <f t="shared" ref="D20:V20" si="3">+D9/D7</f>
        <v>0.4375</v>
      </c>
      <c r="E20" s="4">
        <f t="shared" si="3"/>
        <v>0.66666666666666663</v>
      </c>
      <c r="F20" s="4">
        <f t="shared" si="3"/>
        <v>0.5</v>
      </c>
      <c r="G20" s="4">
        <f t="shared" si="3"/>
        <v>0.5</v>
      </c>
      <c r="H20" s="4">
        <f t="shared" si="3"/>
        <v>0.5</v>
      </c>
      <c r="I20" s="4">
        <f t="shared" si="3"/>
        <v>0.53846153846153844</v>
      </c>
      <c r="J20" s="4">
        <f t="shared" si="3"/>
        <v>0.45454545454545453</v>
      </c>
      <c r="K20" s="4">
        <f t="shared" si="3"/>
        <v>0.35</v>
      </c>
      <c r="L20" s="4">
        <f t="shared" si="3"/>
        <v>0.3125</v>
      </c>
      <c r="M20" s="4">
        <f t="shared" si="3"/>
        <v>0.33333333333333331</v>
      </c>
      <c r="N20" s="4">
        <f t="shared" si="3"/>
        <v>0.73333333333333328</v>
      </c>
      <c r="O20" s="4">
        <f t="shared" si="3"/>
        <v>0.6875</v>
      </c>
      <c r="P20" s="4">
        <f t="shared" si="3"/>
        <v>0.375</v>
      </c>
      <c r="Q20" s="4">
        <f t="shared" si="3"/>
        <v>0.47058823529411764</v>
      </c>
      <c r="R20" s="4">
        <f t="shared" si="3"/>
        <v>0</v>
      </c>
      <c r="S20" s="4">
        <f t="shared" si="3"/>
        <v>0.33333333333333331</v>
      </c>
      <c r="T20" s="4">
        <f t="shared" si="3"/>
        <v>0.33333333333333331</v>
      </c>
      <c r="U20" s="4">
        <f t="shared" si="3"/>
        <v>1</v>
      </c>
      <c r="V20" s="4">
        <f t="shared" si="3"/>
        <v>0.21428571428571427</v>
      </c>
      <c r="W20" s="4" t="e">
        <f t="shared" ref="W20" si="4">+W9/W7</f>
        <v>#DIV/0!</v>
      </c>
    </row>
    <row r="21" spans="1:23" x14ac:dyDescent="0.3">
      <c r="B21" s="2" t="s">
        <v>11</v>
      </c>
      <c r="C21" s="1">
        <v>53.35</v>
      </c>
      <c r="D21" s="1">
        <f t="shared" ref="D21:I21" si="5">+D14-C14</f>
        <v>22.32</v>
      </c>
      <c r="E21" s="1">
        <f t="shared" si="5"/>
        <v>33.150000000000006</v>
      </c>
      <c r="F21" s="1">
        <f t="shared" si="5"/>
        <v>44.379999999999995</v>
      </c>
      <c r="G21" s="1">
        <f t="shared" si="5"/>
        <v>17.810000000000002</v>
      </c>
      <c r="H21" s="1">
        <f t="shared" si="5"/>
        <v>39.69</v>
      </c>
      <c r="I21" s="1">
        <f t="shared" si="5"/>
        <v>42.329999999999984</v>
      </c>
      <c r="J21" s="1">
        <f t="shared" ref="J21:W21" si="6">+J14-I14</f>
        <v>50.400000000000034</v>
      </c>
      <c r="K21" s="1">
        <f t="shared" si="6"/>
        <v>30.069999999999993</v>
      </c>
      <c r="L21" s="1">
        <f t="shared" si="6"/>
        <v>37.819999999999993</v>
      </c>
      <c r="M21" s="1">
        <f t="shared" si="6"/>
        <v>25.680000000000007</v>
      </c>
      <c r="N21" s="1">
        <f t="shared" si="6"/>
        <v>30.569999999999993</v>
      </c>
      <c r="O21" s="1">
        <f t="shared" si="6"/>
        <v>188.40000000000003</v>
      </c>
      <c r="P21" s="1">
        <f t="shared" si="6"/>
        <v>74.149999999999977</v>
      </c>
      <c r="Q21" s="1">
        <f t="shared" si="6"/>
        <v>34.059999999999945</v>
      </c>
      <c r="R21" s="1">
        <f t="shared" si="6"/>
        <v>79.009999999999991</v>
      </c>
      <c r="S21" s="1">
        <f t="shared" si="6"/>
        <v>46.170000000000073</v>
      </c>
      <c r="T21" s="1">
        <f t="shared" si="6"/>
        <v>221.73000000000002</v>
      </c>
      <c r="U21" s="1">
        <f t="shared" si="6"/>
        <v>34.299999999999955</v>
      </c>
      <c r="V21" s="1">
        <f t="shared" si="6"/>
        <v>30.299999999999955</v>
      </c>
      <c r="W21" s="1">
        <f t="shared" si="6"/>
        <v>-1106.8</v>
      </c>
    </row>
    <row r="22" spans="1:23" x14ac:dyDescent="0.3">
      <c r="B22" s="2" t="s">
        <v>13</v>
      </c>
      <c r="C22" s="4">
        <f>+C3/C2</f>
        <v>0.29411764705882354</v>
      </c>
      <c r="D22" s="4">
        <f t="shared" ref="D22:I22" si="7">+D3/D2</f>
        <v>0.31496062992125984</v>
      </c>
      <c r="E22" s="4">
        <f t="shared" si="7"/>
        <v>0.37681159420289856</v>
      </c>
      <c r="F22" s="4">
        <f t="shared" si="7"/>
        <v>0.42307692307692307</v>
      </c>
      <c r="G22" s="4">
        <f t="shared" si="7"/>
        <v>0.46892655367231639</v>
      </c>
      <c r="H22" s="4">
        <f t="shared" si="7"/>
        <v>0.49180327868852458</v>
      </c>
      <c r="I22" s="4">
        <f t="shared" si="7"/>
        <v>0.52941176470588236</v>
      </c>
      <c r="J22" s="4">
        <f t="shared" ref="J22:V22" si="8">+J3/J2</f>
        <v>0.53080568720379151</v>
      </c>
      <c r="K22" s="4">
        <f t="shared" si="8"/>
        <v>0.53947368421052633</v>
      </c>
      <c r="L22" s="4">
        <f t="shared" si="8"/>
        <v>0.54320987654320985</v>
      </c>
      <c r="M22" s="4">
        <f t="shared" si="8"/>
        <v>0.53875968992248058</v>
      </c>
      <c r="N22" s="4">
        <f t="shared" si="8"/>
        <v>0.55514705882352944</v>
      </c>
      <c r="O22" s="4">
        <f t="shared" si="8"/>
        <v>0.53846153846153844</v>
      </c>
      <c r="P22" s="4">
        <f t="shared" si="8"/>
        <v>0.53958944281524923</v>
      </c>
      <c r="Q22" s="4">
        <f t="shared" si="8"/>
        <v>0.54469273743016755</v>
      </c>
      <c r="R22" s="4">
        <f t="shared" si="8"/>
        <v>0.54293628808864269</v>
      </c>
      <c r="S22" s="4">
        <f t="shared" si="8"/>
        <v>0.54255319148936165</v>
      </c>
      <c r="T22" s="4">
        <f t="shared" si="8"/>
        <v>0.5626535626535627</v>
      </c>
      <c r="U22" s="4">
        <f t="shared" si="8"/>
        <v>0.5641025641025641</v>
      </c>
      <c r="V22" s="4">
        <f t="shared" si="8"/>
        <v>0.55480984340044748</v>
      </c>
      <c r="W22" s="4" t="e">
        <f t="shared" ref="W22" si="9">+W3/W2</f>
        <v>#DIV/0!</v>
      </c>
    </row>
    <row r="23" spans="1:23" x14ac:dyDescent="0.3">
      <c r="B23" s="2" t="s">
        <v>16</v>
      </c>
      <c r="C23" s="4">
        <f>+C12/C4</f>
        <v>0.46728971962616822</v>
      </c>
      <c r="D23" s="4">
        <f t="shared" ref="D23:I23" si="10">+D12/D4</f>
        <v>0.46666666666666667</v>
      </c>
      <c r="E23" s="4">
        <f t="shared" si="10"/>
        <v>0.44230769230769229</v>
      </c>
      <c r="F23" s="4">
        <f t="shared" si="10"/>
        <v>0.44954128440366975</v>
      </c>
      <c r="G23" s="4">
        <f t="shared" si="10"/>
        <v>0.41739130434782606</v>
      </c>
      <c r="H23" s="4">
        <f t="shared" si="10"/>
        <v>0.45714285714285713</v>
      </c>
      <c r="I23" s="4">
        <f t="shared" si="10"/>
        <v>0.29213483146067415</v>
      </c>
      <c r="J23" s="4">
        <f t="shared" ref="J23:V23" si="11">+J12/J4</f>
        <v>0.52083333333333337</v>
      </c>
      <c r="K23" s="4">
        <f t="shared" si="11"/>
        <v>0.47115384615384615</v>
      </c>
      <c r="L23" s="4">
        <f t="shared" si="11"/>
        <v>0.46153846153846156</v>
      </c>
      <c r="M23" s="4">
        <f t="shared" si="11"/>
        <v>0.42857142857142855</v>
      </c>
      <c r="N23" s="4">
        <f t="shared" si="11"/>
        <v>0.40952380952380951</v>
      </c>
      <c r="O23" s="4">
        <f t="shared" si="11"/>
        <v>0.41904761904761906</v>
      </c>
      <c r="P23" s="4">
        <f t="shared" si="11"/>
        <v>0.39449541284403672</v>
      </c>
      <c r="Q23" s="4">
        <f t="shared" si="11"/>
        <v>0.37719298245614036</v>
      </c>
      <c r="R23" s="4">
        <f t="shared" si="11"/>
        <v>0.37931034482758619</v>
      </c>
      <c r="S23" s="4">
        <f t="shared" si="11"/>
        <v>0.40540540540540543</v>
      </c>
      <c r="T23" s="4">
        <f t="shared" si="11"/>
        <v>0.38842975206611569</v>
      </c>
      <c r="U23" s="4">
        <f t="shared" si="11"/>
        <v>0.34426229508196721</v>
      </c>
      <c r="V23" s="4">
        <f t="shared" si="11"/>
        <v>0.32203389830508472</v>
      </c>
      <c r="W23" s="4" t="e">
        <f t="shared" ref="W23" si="12">+W12/W4</f>
        <v>#DIV/0!</v>
      </c>
    </row>
    <row r="24" spans="1:23" x14ac:dyDescent="0.3">
      <c r="B24" s="2" t="s">
        <v>17</v>
      </c>
      <c r="C24" s="4">
        <f>+C15/C4</f>
        <v>0.31775700934579437</v>
      </c>
      <c r="D24" s="4">
        <f t="shared" ref="D24:V24" si="13">+D15/D4</f>
        <v>0.16190476190476191</v>
      </c>
      <c r="E24" s="4">
        <f t="shared" si="13"/>
        <v>9.6153846153846159E-2</v>
      </c>
      <c r="F24" s="4">
        <f t="shared" si="13"/>
        <v>0.25688073394495414</v>
      </c>
      <c r="G24" s="4">
        <f t="shared" si="13"/>
        <v>0.11304347826086956</v>
      </c>
      <c r="H24" s="4">
        <f t="shared" si="13"/>
        <v>0.23809523809523808</v>
      </c>
      <c r="I24" s="4">
        <f t="shared" si="13"/>
        <v>0.2696629213483146</v>
      </c>
      <c r="J24" s="4">
        <f t="shared" si="13"/>
        <v>0.35416666666666669</v>
      </c>
      <c r="K24" s="4">
        <f t="shared" si="13"/>
        <v>0.31730769230769229</v>
      </c>
      <c r="L24" s="4">
        <f t="shared" si="13"/>
        <v>0.32692307692307693</v>
      </c>
      <c r="M24" s="4">
        <f t="shared" si="13"/>
        <v>0.20952380952380953</v>
      </c>
      <c r="N24" s="4">
        <f t="shared" si="13"/>
        <v>0.41904761904761906</v>
      </c>
      <c r="O24" s="4">
        <f t="shared" si="13"/>
        <v>0.35238095238095241</v>
      </c>
      <c r="P24" s="4">
        <f t="shared" si="13"/>
        <v>0.6330275229357798</v>
      </c>
      <c r="Q24" s="4">
        <f t="shared" si="13"/>
        <v>0.32456140350877194</v>
      </c>
      <c r="R24" s="4">
        <f t="shared" si="13"/>
        <v>0.45689655172413796</v>
      </c>
      <c r="S24" s="4">
        <f t="shared" si="13"/>
        <v>0.42342342342342343</v>
      </c>
      <c r="T24" s="4">
        <f t="shared" si="13"/>
        <v>0.2975206611570248</v>
      </c>
      <c r="U24" s="4">
        <f t="shared" si="13"/>
        <v>0.29508196721311475</v>
      </c>
      <c r="V24" s="4">
        <f t="shared" si="13"/>
        <v>0.30508474576271188</v>
      </c>
      <c r="W24" s="4" t="e">
        <f t="shared" ref="W24" si="14">+W15/W4</f>
        <v>#DIV/0!</v>
      </c>
    </row>
    <row r="26" spans="1:23" ht="15" thickBot="1" x14ac:dyDescent="0.35"/>
    <row r="27" spans="1:23" ht="15" thickTop="1" x14ac:dyDescent="0.3">
      <c r="A27" s="6"/>
      <c r="B27" s="7" t="s">
        <v>18</v>
      </c>
      <c r="C27" s="6"/>
      <c r="D27" s="6"/>
      <c r="E27" s="6"/>
      <c r="F27" s="6"/>
      <c r="G27" s="6"/>
      <c r="H27" s="6" t="s">
        <v>19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 spans="1:23" x14ac:dyDescent="0.3">
      <c r="B28" s="8" t="s">
        <v>20</v>
      </c>
      <c r="C28" s="9" t="str">
        <f>TEXT(C1,"dd-mmm")</f>
        <v>26-abr</v>
      </c>
      <c r="D28" s="9" t="str">
        <f t="shared" ref="D28:V28" si="15">TEXT(D1,"dd-mmm")</f>
        <v>27-abr</v>
      </c>
      <c r="E28" s="9" t="str">
        <f t="shared" si="15"/>
        <v>28-abr</v>
      </c>
      <c r="F28" s="9" t="str">
        <f t="shared" si="15"/>
        <v>02-mai</v>
      </c>
      <c r="G28" s="9" t="str">
        <f t="shared" si="15"/>
        <v>03-mai</v>
      </c>
      <c r="H28" s="9" t="str">
        <f t="shared" si="15"/>
        <v>04-mai</v>
      </c>
      <c r="I28" s="9" t="str">
        <f t="shared" si="15"/>
        <v>05-mai</v>
      </c>
      <c r="J28" s="9" t="str">
        <f t="shared" si="15"/>
        <v>08-mai</v>
      </c>
      <c r="K28" s="9" t="str">
        <f t="shared" si="15"/>
        <v>09-mai</v>
      </c>
      <c r="L28" s="9" t="str">
        <f t="shared" si="15"/>
        <v>10-mai</v>
      </c>
      <c r="M28" s="9" t="str">
        <f t="shared" si="15"/>
        <v>11-mai</v>
      </c>
      <c r="N28" s="9" t="str">
        <f t="shared" si="15"/>
        <v>12-mai</v>
      </c>
      <c r="O28" s="9" t="str">
        <f t="shared" si="15"/>
        <v>15-mai</v>
      </c>
      <c r="P28" s="9" t="str">
        <f t="shared" si="15"/>
        <v>16-mai</v>
      </c>
      <c r="Q28" s="9" t="str">
        <f t="shared" si="15"/>
        <v>17-mai</v>
      </c>
      <c r="R28" s="9" t="str">
        <f t="shared" si="15"/>
        <v>18-mai</v>
      </c>
      <c r="S28" s="9" t="str">
        <f t="shared" si="15"/>
        <v>19-mai</v>
      </c>
      <c r="T28" s="9" t="str">
        <f t="shared" si="15"/>
        <v>22-mai</v>
      </c>
      <c r="U28" s="9" t="str">
        <f t="shared" si="15"/>
        <v>23-mai</v>
      </c>
      <c r="V28" s="9" t="str">
        <f t="shared" si="15"/>
        <v>24-mai</v>
      </c>
    </row>
    <row r="29" spans="1:23" ht="31.2" x14ac:dyDescent="0.3">
      <c r="A29" s="10" t="s">
        <v>21</v>
      </c>
      <c r="B29" s="11" t="s">
        <v>22</v>
      </c>
      <c r="C29" s="12">
        <f>C4</f>
        <v>107</v>
      </c>
      <c r="D29" s="12">
        <f t="shared" ref="D29:V29" si="16">D4</f>
        <v>105</v>
      </c>
      <c r="E29" s="12">
        <f t="shared" si="16"/>
        <v>104</v>
      </c>
      <c r="F29" s="12">
        <f t="shared" si="16"/>
        <v>109</v>
      </c>
      <c r="G29" s="12">
        <f t="shared" si="16"/>
        <v>115</v>
      </c>
      <c r="H29" s="12">
        <f t="shared" si="16"/>
        <v>105</v>
      </c>
      <c r="I29" s="12">
        <f t="shared" si="16"/>
        <v>89</v>
      </c>
      <c r="J29" s="12">
        <f t="shared" si="16"/>
        <v>96</v>
      </c>
      <c r="K29" s="12">
        <f t="shared" si="16"/>
        <v>104</v>
      </c>
      <c r="L29" s="12">
        <f t="shared" si="16"/>
        <v>104</v>
      </c>
      <c r="M29" s="12">
        <f t="shared" si="16"/>
        <v>105</v>
      </c>
      <c r="N29" s="12">
        <f t="shared" si="16"/>
        <v>105</v>
      </c>
      <c r="O29" s="12">
        <f t="shared" si="16"/>
        <v>105</v>
      </c>
      <c r="P29" s="12">
        <f t="shared" si="16"/>
        <v>109</v>
      </c>
      <c r="Q29" s="12">
        <f t="shared" si="16"/>
        <v>114</v>
      </c>
      <c r="R29" s="12">
        <f t="shared" si="16"/>
        <v>116</v>
      </c>
      <c r="S29" s="12">
        <f t="shared" si="16"/>
        <v>111</v>
      </c>
      <c r="T29" s="12">
        <f t="shared" si="16"/>
        <v>121</v>
      </c>
      <c r="U29" s="12">
        <f t="shared" si="16"/>
        <v>122</v>
      </c>
      <c r="V29" s="12">
        <f t="shared" si="16"/>
        <v>118</v>
      </c>
    </row>
    <row r="30" spans="1:23" ht="31.2" x14ac:dyDescent="0.3">
      <c r="A30" s="10" t="s">
        <v>23</v>
      </c>
      <c r="B30" s="13" t="s">
        <v>24</v>
      </c>
      <c r="C30" s="12">
        <f>C8</f>
        <v>12</v>
      </c>
      <c r="D30" s="12">
        <f t="shared" ref="D30:V30" si="17">D8</f>
        <v>10</v>
      </c>
      <c r="E30" s="12">
        <f t="shared" si="17"/>
        <v>12</v>
      </c>
      <c r="F30" s="12">
        <f t="shared" si="17"/>
        <v>12</v>
      </c>
      <c r="G30" s="12">
        <f t="shared" si="17"/>
        <v>16</v>
      </c>
      <c r="H30" s="12">
        <f t="shared" si="17"/>
        <v>15</v>
      </c>
      <c r="I30" s="12">
        <f t="shared" si="17"/>
        <v>21</v>
      </c>
      <c r="J30" s="12">
        <f t="shared" si="17"/>
        <v>16</v>
      </c>
      <c r="K30" s="12">
        <f t="shared" si="17"/>
        <v>9</v>
      </c>
      <c r="L30" s="12">
        <f t="shared" si="17"/>
        <v>15</v>
      </c>
      <c r="M30" s="12">
        <f t="shared" si="17"/>
        <v>12</v>
      </c>
      <c r="N30" s="12">
        <f t="shared" si="17"/>
        <v>16</v>
      </c>
      <c r="O30" s="12">
        <f t="shared" si="17"/>
        <v>16</v>
      </c>
      <c r="P30" s="12">
        <f t="shared" si="17"/>
        <v>12</v>
      </c>
      <c r="Q30" s="12">
        <f t="shared" si="17"/>
        <v>12</v>
      </c>
      <c r="R30" s="12">
        <f t="shared" si="17"/>
        <v>1</v>
      </c>
      <c r="S30" s="12">
        <f t="shared" si="17"/>
        <v>19</v>
      </c>
      <c r="T30" s="12">
        <f t="shared" si="17"/>
        <v>10</v>
      </c>
      <c r="U30" s="12">
        <f t="shared" si="17"/>
        <v>21</v>
      </c>
      <c r="V30" s="12">
        <f t="shared" si="17"/>
        <v>22</v>
      </c>
    </row>
    <row r="31" spans="1:23" ht="31.2" x14ac:dyDescent="0.3">
      <c r="A31" s="10" t="s">
        <v>25</v>
      </c>
      <c r="B31" s="13" t="s">
        <v>26</v>
      </c>
      <c r="C31" s="14">
        <f>C30/C29</f>
        <v>0.11214953271028037</v>
      </c>
      <c r="D31" s="14">
        <f t="shared" ref="D31:V31" si="18">D30/D29</f>
        <v>9.5238095238095233E-2</v>
      </c>
      <c r="E31" s="14">
        <f t="shared" si="18"/>
        <v>0.11538461538461539</v>
      </c>
      <c r="F31" s="14">
        <f t="shared" si="18"/>
        <v>0.11009174311926606</v>
      </c>
      <c r="G31" s="14">
        <f t="shared" si="18"/>
        <v>0.1391304347826087</v>
      </c>
      <c r="H31" s="14">
        <f t="shared" si="18"/>
        <v>0.14285714285714285</v>
      </c>
      <c r="I31" s="14">
        <f t="shared" si="18"/>
        <v>0.23595505617977527</v>
      </c>
      <c r="J31" s="14">
        <f t="shared" si="18"/>
        <v>0.16666666666666666</v>
      </c>
      <c r="K31" s="14">
        <f t="shared" si="18"/>
        <v>8.6538461538461536E-2</v>
      </c>
      <c r="L31" s="14">
        <f t="shared" si="18"/>
        <v>0.14423076923076922</v>
      </c>
      <c r="M31" s="14">
        <f t="shared" si="18"/>
        <v>0.11428571428571428</v>
      </c>
      <c r="N31" s="14">
        <f t="shared" si="18"/>
        <v>0.15238095238095239</v>
      </c>
      <c r="O31" s="14">
        <f t="shared" si="18"/>
        <v>0.15238095238095239</v>
      </c>
      <c r="P31" s="14">
        <f t="shared" si="18"/>
        <v>0.11009174311926606</v>
      </c>
      <c r="Q31" s="14">
        <f t="shared" si="18"/>
        <v>0.10526315789473684</v>
      </c>
      <c r="R31" s="14">
        <f t="shared" si="18"/>
        <v>8.6206896551724137E-3</v>
      </c>
      <c r="S31" s="14">
        <f t="shared" si="18"/>
        <v>0.17117117117117117</v>
      </c>
      <c r="T31" s="14">
        <f t="shared" si="18"/>
        <v>8.2644628099173556E-2</v>
      </c>
      <c r="U31" s="14">
        <f t="shared" si="18"/>
        <v>0.1721311475409836</v>
      </c>
      <c r="V31" s="14">
        <f t="shared" si="18"/>
        <v>0.1864406779661017</v>
      </c>
    </row>
    <row r="32" spans="1:23" x14ac:dyDescent="0.3">
      <c r="B32" s="15" t="s">
        <v>27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</row>
    <row r="33" spans="1:22" x14ac:dyDescent="0.3">
      <c r="B33" s="17">
        <f>COUNTA(C29:V29)</f>
        <v>20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</row>
    <row r="34" spans="1:22" x14ac:dyDescent="0.3">
      <c r="A34" s="11" t="s">
        <v>37</v>
      </c>
      <c r="B34" s="15" t="s">
        <v>28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</row>
    <row r="35" spans="1:22" x14ac:dyDescent="0.3">
      <c r="A35" s="19">
        <f>_xlfn.MODE.SNGL(C29:V29)</f>
        <v>105</v>
      </c>
      <c r="B35" s="17">
        <f>SUM(C29:V29)</f>
        <v>2164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</row>
    <row r="36" spans="1:22" x14ac:dyDescent="0.3">
      <c r="B36" s="15" t="s">
        <v>29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</row>
    <row r="37" spans="1:22" x14ac:dyDescent="0.3">
      <c r="B37" s="17">
        <f>SUM(C30:V30)</f>
        <v>279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</row>
    <row r="38" spans="1:22" x14ac:dyDescent="0.3">
      <c r="B38" s="15" t="s">
        <v>30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</row>
    <row r="39" spans="1:22" x14ac:dyDescent="0.3">
      <c r="A39" s="20">
        <f>AVERAGE(C31:V31)</f>
        <v>0.13018266761009528</v>
      </c>
      <c r="B39" s="21">
        <f>B37/B35</f>
        <v>0.12892791127541589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</row>
    <row r="40" spans="1:22" x14ac:dyDescent="0.3">
      <c r="B40" s="17"/>
      <c r="C40" s="22">
        <f>$B$39</f>
        <v>0.12892791127541589</v>
      </c>
      <c r="D40" s="22">
        <f t="shared" ref="D40:V40" si="19">$B$39</f>
        <v>0.12892791127541589</v>
      </c>
      <c r="E40" s="22">
        <f t="shared" si="19"/>
        <v>0.12892791127541589</v>
      </c>
      <c r="F40" s="22">
        <f t="shared" si="19"/>
        <v>0.12892791127541589</v>
      </c>
      <c r="G40" s="22">
        <f t="shared" si="19"/>
        <v>0.12892791127541589</v>
      </c>
      <c r="H40" s="22">
        <f t="shared" si="19"/>
        <v>0.12892791127541589</v>
      </c>
      <c r="I40" s="22">
        <f t="shared" si="19"/>
        <v>0.12892791127541589</v>
      </c>
      <c r="J40" s="22">
        <f t="shared" si="19"/>
        <v>0.12892791127541589</v>
      </c>
      <c r="K40" s="22">
        <f t="shared" si="19"/>
        <v>0.12892791127541589</v>
      </c>
      <c r="L40" s="22">
        <f t="shared" si="19"/>
        <v>0.12892791127541589</v>
      </c>
      <c r="M40" s="22">
        <f t="shared" si="19"/>
        <v>0.12892791127541589</v>
      </c>
      <c r="N40" s="22">
        <f t="shared" si="19"/>
        <v>0.12892791127541589</v>
      </c>
      <c r="O40" s="22">
        <f t="shared" si="19"/>
        <v>0.12892791127541589</v>
      </c>
      <c r="P40" s="22">
        <f t="shared" si="19"/>
        <v>0.12892791127541589</v>
      </c>
      <c r="Q40" s="22">
        <f t="shared" si="19"/>
        <v>0.12892791127541589</v>
      </c>
      <c r="R40" s="22">
        <f t="shared" si="19"/>
        <v>0.12892791127541589</v>
      </c>
      <c r="S40" s="22">
        <f t="shared" si="19"/>
        <v>0.12892791127541589</v>
      </c>
      <c r="T40" s="22">
        <f t="shared" si="19"/>
        <v>0.12892791127541589</v>
      </c>
      <c r="U40" s="22">
        <f t="shared" si="19"/>
        <v>0.12892791127541589</v>
      </c>
      <c r="V40" s="22">
        <f t="shared" si="19"/>
        <v>0.12892791127541589</v>
      </c>
    </row>
    <row r="41" spans="1:22" x14ac:dyDescent="0.3">
      <c r="B41" s="15" t="s">
        <v>31</v>
      </c>
      <c r="C41" s="22">
        <f>3*(SQRT(($B$39*(1-$B$39))/C29))</f>
        <v>9.719185885323614E-2</v>
      </c>
      <c r="D41" s="22">
        <f t="shared" ref="D41:V41" si="20">3*(SQRT(($B$39*(1-$B$39))/D29))</f>
        <v>9.811312929597768E-2</v>
      </c>
      <c r="E41" s="22">
        <f t="shared" si="20"/>
        <v>9.8583698563033298E-2</v>
      </c>
      <c r="F41" s="22">
        <f t="shared" si="20"/>
        <v>9.6296062240324137E-2</v>
      </c>
      <c r="G41" s="22">
        <f t="shared" si="20"/>
        <v>9.3750341204071025E-2</v>
      </c>
      <c r="H41" s="22">
        <f t="shared" si="20"/>
        <v>9.811312929597768E-2</v>
      </c>
      <c r="I41" s="22">
        <f>3*(SQRT(($B$39*(1-$B$39))/I29))</f>
        <v>0.10656798983558527</v>
      </c>
      <c r="J41" s="22">
        <f t="shared" si="20"/>
        <v>0.10260916670014233</v>
      </c>
      <c r="K41" s="22">
        <f t="shared" si="20"/>
        <v>9.8583698563033298E-2</v>
      </c>
      <c r="L41" s="22">
        <f t="shared" si="20"/>
        <v>9.8583698563033298E-2</v>
      </c>
      <c r="M41" s="22">
        <f t="shared" si="20"/>
        <v>9.811312929597768E-2</v>
      </c>
      <c r="N41" s="22">
        <f t="shared" si="20"/>
        <v>9.811312929597768E-2</v>
      </c>
      <c r="O41" s="22">
        <f t="shared" si="20"/>
        <v>9.811312929597768E-2</v>
      </c>
      <c r="P41" s="22">
        <f t="shared" si="20"/>
        <v>9.6296062240324137E-2</v>
      </c>
      <c r="Q41" s="22">
        <f t="shared" si="20"/>
        <v>9.416062912143984E-2</v>
      </c>
      <c r="R41" s="22">
        <f t="shared" si="20"/>
        <v>9.3345370234367356E-2</v>
      </c>
      <c r="S41" s="22">
        <f t="shared" si="20"/>
        <v>9.5424586738899808E-2</v>
      </c>
      <c r="T41" s="22">
        <f t="shared" si="20"/>
        <v>9.1396400490010146E-2</v>
      </c>
      <c r="U41" s="22">
        <f t="shared" si="20"/>
        <v>9.1021054343602623E-2</v>
      </c>
      <c r="V41" s="22">
        <f t="shared" si="20"/>
        <v>9.2550927104210548E-2</v>
      </c>
    </row>
    <row r="42" spans="1:22" x14ac:dyDescent="0.3">
      <c r="B42" s="15" t="s">
        <v>32</v>
      </c>
      <c r="C42" s="22">
        <f>C41+$B$39</f>
        <v>0.22611977012865203</v>
      </c>
      <c r="D42" s="22">
        <f t="shared" ref="D42:V42" si="21">D41+$B$39</f>
        <v>0.22704104057139357</v>
      </c>
      <c r="E42" s="22">
        <f t="shared" si="21"/>
        <v>0.2275116098384492</v>
      </c>
      <c r="F42" s="22">
        <f t="shared" si="21"/>
        <v>0.22522397351574003</v>
      </c>
      <c r="G42" s="22">
        <f t="shared" si="21"/>
        <v>0.22267825247948692</v>
      </c>
      <c r="H42" s="22">
        <f t="shared" si="21"/>
        <v>0.22704104057139357</v>
      </c>
      <c r="I42" s="22">
        <f t="shared" si="21"/>
        <v>0.23549590111100116</v>
      </c>
      <c r="J42" s="22">
        <f t="shared" si="21"/>
        <v>0.23153707797555823</v>
      </c>
      <c r="K42" s="22">
        <f t="shared" si="21"/>
        <v>0.2275116098384492</v>
      </c>
      <c r="L42" s="22">
        <f t="shared" si="21"/>
        <v>0.2275116098384492</v>
      </c>
      <c r="M42" s="22">
        <f t="shared" si="21"/>
        <v>0.22704104057139357</v>
      </c>
      <c r="N42" s="22">
        <f t="shared" si="21"/>
        <v>0.22704104057139357</v>
      </c>
      <c r="O42" s="22">
        <f t="shared" si="21"/>
        <v>0.22704104057139357</v>
      </c>
      <c r="P42" s="22">
        <f t="shared" si="21"/>
        <v>0.22522397351574003</v>
      </c>
      <c r="Q42" s="22">
        <f t="shared" si="21"/>
        <v>0.22308854039685572</v>
      </c>
      <c r="R42" s="22">
        <f t="shared" si="21"/>
        <v>0.22227328150978326</v>
      </c>
      <c r="S42" s="22">
        <f t="shared" si="21"/>
        <v>0.2243524980143157</v>
      </c>
      <c r="T42" s="22">
        <f t="shared" si="21"/>
        <v>0.22032431176542605</v>
      </c>
      <c r="U42" s="22">
        <f t="shared" si="21"/>
        <v>0.2199489656190185</v>
      </c>
      <c r="V42" s="22">
        <f t="shared" si="21"/>
        <v>0.22147883837962645</v>
      </c>
    </row>
    <row r="43" spans="1:22" x14ac:dyDescent="0.3">
      <c r="B43" s="15" t="s">
        <v>33</v>
      </c>
      <c r="C43" s="22">
        <f>(C41-$B$39)</f>
        <v>-3.173605242217975E-2</v>
      </c>
      <c r="D43" s="22">
        <f t="shared" ref="D43:V43" si="22">(D41-$B$39)</f>
        <v>-3.0814781979438211E-2</v>
      </c>
      <c r="E43" s="22">
        <f t="shared" si="22"/>
        <v>-3.0344212712382593E-2</v>
      </c>
      <c r="F43" s="22">
        <f t="shared" si="22"/>
        <v>-3.2631849035091753E-2</v>
      </c>
      <c r="G43" s="22">
        <f t="shared" si="22"/>
        <v>-3.5177570071344866E-2</v>
      </c>
      <c r="H43" s="22">
        <f t="shared" si="22"/>
        <v>-3.0814781979438211E-2</v>
      </c>
      <c r="I43" s="22">
        <f t="shared" si="22"/>
        <v>-2.2359921439830621E-2</v>
      </c>
      <c r="J43" s="22">
        <f t="shared" si="22"/>
        <v>-2.6318744575273556E-2</v>
      </c>
      <c r="K43" s="22">
        <f t="shared" si="22"/>
        <v>-3.0344212712382593E-2</v>
      </c>
      <c r="L43" s="22">
        <f t="shared" si="22"/>
        <v>-3.0344212712382593E-2</v>
      </c>
      <c r="M43" s="22">
        <f t="shared" si="22"/>
        <v>-3.0814781979438211E-2</v>
      </c>
      <c r="N43" s="22">
        <f t="shared" si="22"/>
        <v>-3.0814781979438211E-2</v>
      </c>
      <c r="O43" s="22">
        <f t="shared" si="22"/>
        <v>-3.0814781979438211E-2</v>
      </c>
      <c r="P43" s="22">
        <f t="shared" si="22"/>
        <v>-3.2631849035091753E-2</v>
      </c>
      <c r="Q43" s="22">
        <f t="shared" si="22"/>
        <v>-3.4767282153976051E-2</v>
      </c>
      <c r="R43" s="22">
        <f t="shared" si="22"/>
        <v>-3.5582541041048535E-2</v>
      </c>
      <c r="S43" s="22">
        <f t="shared" si="22"/>
        <v>-3.3503324536516083E-2</v>
      </c>
      <c r="T43" s="22">
        <f t="shared" si="22"/>
        <v>-3.7531510785405744E-2</v>
      </c>
      <c r="U43" s="22">
        <f t="shared" si="22"/>
        <v>-3.7906856931813268E-2</v>
      </c>
      <c r="V43" s="22">
        <f t="shared" si="22"/>
        <v>-3.6376984171205343E-2</v>
      </c>
    </row>
    <row r="44" spans="1:22" x14ac:dyDescent="0.3">
      <c r="B44" s="15" t="s">
        <v>34</v>
      </c>
      <c r="C44" s="23">
        <f>3*(SQRT(($B$39*(1-$B$39))/$A$35))</f>
        <v>9.811312929597768E-2</v>
      </c>
      <c r="D44" s="23">
        <f t="shared" ref="D44:V44" si="23">3*(SQRT(($B$39*(1-$B$39))/$A$35))</f>
        <v>9.811312929597768E-2</v>
      </c>
      <c r="E44" s="23">
        <f t="shared" si="23"/>
        <v>9.811312929597768E-2</v>
      </c>
      <c r="F44" s="23">
        <f t="shared" si="23"/>
        <v>9.811312929597768E-2</v>
      </c>
      <c r="G44" s="23">
        <f t="shared" si="23"/>
        <v>9.811312929597768E-2</v>
      </c>
      <c r="H44" s="23">
        <f t="shared" si="23"/>
        <v>9.811312929597768E-2</v>
      </c>
      <c r="I44" s="23">
        <f t="shared" si="23"/>
        <v>9.811312929597768E-2</v>
      </c>
      <c r="J44" s="23">
        <f t="shared" si="23"/>
        <v>9.811312929597768E-2</v>
      </c>
      <c r="K44" s="23">
        <f t="shared" si="23"/>
        <v>9.811312929597768E-2</v>
      </c>
      <c r="L44" s="23">
        <f t="shared" si="23"/>
        <v>9.811312929597768E-2</v>
      </c>
      <c r="M44" s="23">
        <f t="shared" si="23"/>
        <v>9.811312929597768E-2</v>
      </c>
      <c r="N44" s="23">
        <f t="shared" si="23"/>
        <v>9.811312929597768E-2</v>
      </c>
      <c r="O44" s="23">
        <f t="shared" si="23"/>
        <v>9.811312929597768E-2</v>
      </c>
      <c r="P44" s="23">
        <f t="shared" si="23"/>
        <v>9.811312929597768E-2</v>
      </c>
      <c r="Q44" s="23">
        <f t="shared" si="23"/>
        <v>9.811312929597768E-2</v>
      </c>
      <c r="R44" s="23">
        <f t="shared" si="23"/>
        <v>9.811312929597768E-2</v>
      </c>
      <c r="S44" s="23">
        <f t="shared" si="23"/>
        <v>9.811312929597768E-2</v>
      </c>
      <c r="T44" s="23">
        <f t="shared" si="23"/>
        <v>9.811312929597768E-2</v>
      </c>
      <c r="U44" s="23">
        <f t="shared" si="23"/>
        <v>9.811312929597768E-2</v>
      </c>
      <c r="V44" s="23">
        <f t="shared" si="23"/>
        <v>9.811312929597768E-2</v>
      </c>
    </row>
    <row r="45" spans="1:22" x14ac:dyDescent="0.3">
      <c r="B45" s="15" t="s">
        <v>35</v>
      </c>
      <c r="C45" s="22">
        <f>C44+$B$39</f>
        <v>0.22704104057139357</v>
      </c>
      <c r="D45" s="22">
        <f t="shared" ref="D45:V45" si="24">D44+$B$39</f>
        <v>0.22704104057139357</v>
      </c>
      <c r="E45" s="22">
        <f t="shared" si="24"/>
        <v>0.22704104057139357</v>
      </c>
      <c r="F45" s="22">
        <f t="shared" si="24"/>
        <v>0.22704104057139357</v>
      </c>
      <c r="G45" s="22">
        <f t="shared" si="24"/>
        <v>0.22704104057139357</v>
      </c>
      <c r="H45" s="22">
        <f t="shared" si="24"/>
        <v>0.22704104057139357</v>
      </c>
      <c r="I45" s="22">
        <f t="shared" si="24"/>
        <v>0.22704104057139357</v>
      </c>
      <c r="J45" s="22">
        <f t="shared" si="24"/>
        <v>0.22704104057139357</v>
      </c>
      <c r="K45" s="22">
        <f t="shared" si="24"/>
        <v>0.22704104057139357</v>
      </c>
      <c r="L45" s="22">
        <f t="shared" si="24"/>
        <v>0.22704104057139357</v>
      </c>
      <c r="M45" s="22">
        <f t="shared" si="24"/>
        <v>0.22704104057139357</v>
      </c>
      <c r="N45" s="22">
        <f t="shared" si="24"/>
        <v>0.22704104057139357</v>
      </c>
      <c r="O45" s="22">
        <f t="shared" si="24"/>
        <v>0.22704104057139357</v>
      </c>
      <c r="P45" s="22">
        <f t="shared" si="24"/>
        <v>0.22704104057139357</v>
      </c>
      <c r="Q45" s="22">
        <f t="shared" si="24"/>
        <v>0.22704104057139357</v>
      </c>
      <c r="R45" s="22">
        <f t="shared" si="24"/>
        <v>0.22704104057139357</v>
      </c>
      <c r="S45" s="22">
        <f t="shared" si="24"/>
        <v>0.22704104057139357</v>
      </c>
      <c r="T45" s="22">
        <f t="shared" si="24"/>
        <v>0.22704104057139357</v>
      </c>
      <c r="U45" s="22">
        <f t="shared" si="24"/>
        <v>0.22704104057139357</v>
      </c>
      <c r="V45" s="22">
        <f t="shared" si="24"/>
        <v>0.22704104057139357</v>
      </c>
    </row>
    <row r="46" spans="1:22" x14ac:dyDescent="0.3">
      <c r="B46" s="15" t="s">
        <v>36</v>
      </c>
      <c r="C46" s="22">
        <f>(C44-$B$39)</f>
        <v>-3.0814781979438211E-2</v>
      </c>
      <c r="D46" s="22">
        <f t="shared" ref="D46:V46" si="25">(D44-$B$39)</f>
        <v>-3.0814781979438211E-2</v>
      </c>
      <c r="E46" s="22">
        <f t="shared" si="25"/>
        <v>-3.0814781979438211E-2</v>
      </c>
      <c r="F46" s="22">
        <f t="shared" si="25"/>
        <v>-3.0814781979438211E-2</v>
      </c>
      <c r="G46" s="22">
        <f t="shared" si="25"/>
        <v>-3.0814781979438211E-2</v>
      </c>
      <c r="H46" s="22">
        <f t="shared" si="25"/>
        <v>-3.0814781979438211E-2</v>
      </c>
      <c r="I46" s="22">
        <f t="shared" si="25"/>
        <v>-3.0814781979438211E-2</v>
      </c>
      <c r="J46" s="22">
        <f t="shared" si="25"/>
        <v>-3.0814781979438211E-2</v>
      </c>
      <c r="K46" s="22">
        <f t="shared" si="25"/>
        <v>-3.0814781979438211E-2</v>
      </c>
      <c r="L46" s="22">
        <f t="shared" si="25"/>
        <v>-3.0814781979438211E-2</v>
      </c>
      <c r="M46" s="22">
        <f t="shared" si="25"/>
        <v>-3.0814781979438211E-2</v>
      </c>
      <c r="N46" s="22">
        <f t="shared" si="25"/>
        <v>-3.0814781979438211E-2</v>
      </c>
      <c r="O46" s="22">
        <f t="shared" si="25"/>
        <v>-3.0814781979438211E-2</v>
      </c>
      <c r="P46" s="22">
        <f t="shared" si="25"/>
        <v>-3.0814781979438211E-2</v>
      </c>
      <c r="Q46" s="22">
        <f t="shared" si="25"/>
        <v>-3.0814781979438211E-2</v>
      </c>
      <c r="R46" s="22">
        <f t="shared" si="25"/>
        <v>-3.0814781979438211E-2</v>
      </c>
      <c r="S46" s="22">
        <f t="shared" si="25"/>
        <v>-3.0814781979438211E-2</v>
      </c>
      <c r="T46" s="22">
        <f t="shared" si="25"/>
        <v>-3.0814781979438211E-2</v>
      </c>
      <c r="U46" s="22">
        <f t="shared" si="25"/>
        <v>-3.0814781979438211E-2</v>
      </c>
      <c r="V46" s="22">
        <f t="shared" si="25"/>
        <v>-3.0814781979438211E-2</v>
      </c>
    </row>
  </sheetData>
  <conditionalFormatting sqref="C19:W19">
    <cfRule type="cellIs" dxfId="4" priority="1" operator="lessThan">
      <formula>95</formula>
    </cfRule>
    <cfRule type="cellIs" dxfId="3" priority="2" operator="between">
      <formula>95</formula>
      <formula>100</formula>
    </cfRule>
  </conditionalFormatting>
  <conditionalFormatting sqref="C5:W5">
    <cfRule type="cellIs" dxfId="2" priority="7" operator="greaterThan">
      <formula>70</formula>
    </cfRule>
    <cfRule type="cellIs" dxfId="1" priority="8" operator="between">
      <formula>51</formula>
      <formula>70</formula>
    </cfRule>
    <cfRule type="cellIs" dxfId="0" priority="9" operator="lessThanOrEqual">
      <formula>50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25abr-24mai-2017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Alexandre Liachi</cp:lastModifiedBy>
  <dcterms:created xsi:type="dcterms:W3CDTF">2017-03-22T13:54:37Z</dcterms:created>
  <dcterms:modified xsi:type="dcterms:W3CDTF">2025-06-16T00:17:27Z</dcterms:modified>
</cp:coreProperties>
</file>