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Ex1" sheetId="1" r:id="rId1"/>
    <sheet name="Ex2" sheetId="7" r:id="rId2"/>
    <sheet name="Ex3" sheetId="8" r:id="rId3"/>
    <sheet name="Ex4" sheetId="10" r:id="rId4"/>
    <sheet name="Ex1 (2)" sheetId="6" state="hidden" r:id="rId5"/>
  </sheets>
  <definedNames>
    <definedName name="_xlnm.Print_Area" localSheetId="0">'Ex1'!$A$1:$Y$38</definedName>
    <definedName name="_xlnm.Print_Area" localSheetId="4">'Ex1 (2)'!$A$1:$AR$39</definedName>
    <definedName name="_xlnm.Print_Area" localSheetId="1">'Ex2'!$A$1:$AA$43</definedName>
    <definedName name="_xlnm.Print_Area" localSheetId="2">'Ex3'!$A$1:$AC$43</definedName>
    <definedName name="_xlnm.Print_Area" localSheetId="3">'Ex4'!$A$1:$AA$43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9" i="8" l="1"/>
  <c r="Q38" i="8"/>
  <c r="I31" i="10"/>
  <c r="H31" i="10"/>
  <c r="I30" i="10"/>
  <c r="H30" i="10"/>
  <c r="I29" i="10"/>
  <c r="H29" i="10"/>
  <c r="I28" i="10"/>
  <c r="H28" i="10"/>
  <c r="I27" i="10"/>
  <c r="H27" i="10"/>
  <c r="I26" i="10"/>
  <c r="H26" i="10"/>
  <c r="I25" i="10"/>
  <c r="H25" i="10"/>
  <c r="I24" i="10"/>
  <c r="H24" i="10"/>
  <c r="I23" i="10"/>
  <c r="H23" i="10"/>
  <c r="I22" i="10"/>
  <c r="H22" i="10"/>
  <c r="I21" i="10"/>
  <c r="H21" i="10"/>
  <c r="I20" i="10"/>
  <c r="H20" i="10"/>
  <c r="I19" i="10"/>
  <c r="H19" i="10"/>
  <c r="I18" i="10"/>
  <c r="H18" i="10"/>
  <c r="I17" i="10"/>
  <c r="H17" i="10"/>
  <c r="I16" i="10"/>
  <c r="H16" i="10"/>
  <c r="I15" i="10"/>
  <c r="H15" i="10"/>
  <c r="I14" i="10"/>
  <c r="H14" i="10"/>
  <c r="I13" i="10"/>
  <c r="H13" i="10"/>
  <c r="I12" i="10"/>
  <c r="H12" i="10"/>
  <c r="I11" i="10"/>
  <c r="H11" i="10"/>
  <c r="I10" i="10"/>
  <c r="H10" i="10"/>
  <c r="I9" i="10"/>
  <c r="H9" i="10"/>
  <c r="I8" i="10"/>
  <c r="H8" i="10"/>
  <c r="I7" i="10"/>
  <c r="H7" i="10"/>
  <c r="O34" i="8"/>
  <c r="O33" i="8"/>
  <c r="O39" i="8"/>
  <c r="M7" i="8"/>
  <c r="K7" i="8"/>
  <c r="J7" i="8"/>
  <c r="K31" i="8"/>
  <c r="J31" i="8"/>
  <c r="K30" i="8"/>
  <c r="J30" i="8"/>
  <c r="K29" i="8"/>
  <c r="J29" i="8"/>
  <c r="K28" i="8"/>
  <c r="J28" i="8"/>
  <c r="K27" i="8"/>
  <c r="J27" i="8"/>
  <c r="K26" i="8"/>
  <c r="J26" i="8"/>
  <c r="K25" i="8"/>
  <c r="J25" i="8"/>
  <c r="K24" i="8"/>
  <c r="J24" i="8"/>
  <c r="K23" i="8"/>
  <c r="J23" i="8"/>
  <c r="K22" i="8"/>
  <c r="J22" i="8"/>
  <c r="K21" i="8"/>
  <c r="J21" i="8"/>
  <c r="K20" i="8"/>
  <c r="J20" i="8"/>
  <c r="K19" i="8"/>
  <c r="J19" i="8"/>
  <c r="K18" i="8"/>
  <c r="J18" i="8"/>
  <c r="K17" i="8"/>
  <c r="J17" i="8"/>
  <c r="K16" i="8"/>
  <c r="J16" i="8"/>
  <c r="K15" i="8"/>
  <c r="J15" i="8"/>
  <c r="K14" i="8"/>
  <c r="J14" i="8"/>
  <c r="K13" i="8"/>
  <c r="J13" i="8"/>
  <c r="K12" i="8"/>
  <c r="J12" i="8"/>
  <c r="K11" i="8"/>
  <c r="J11" i="8"/>
  <c r="K10" i="8"/>
  <c r="J10" i="8"/>
  <c r="K9" i="8"/>
  <c r="J9" i="8"/>
  <c r="K8" i="8"/>
  <c r="J8" i="8"/>
  <c r="M39" i="7"/>
  <c r="O42" i="7"/>
  <c r="O43" i="7"/>
  <c r="O38" i="7"/>
  <c r="O37" i="7"/>
  <c r="K39" i="7"/>
  <c r="O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7" i="7"/>
  <c r="M43" i="7"/>
  <c r="K43" i="7"/>
  <c r="H17" i="7"/>
  <c r="I17" i="7"/>
  <c r="H18" i="7"/>
  <c r="I18" i="7"/>
  <c r="H19" i="7"/>
  <c r="I19" i="7"/>
  <c r="H20" i="7"/>
  <c r="I20" i="7"/>
  <c r="H21" i="7"/>
  <c r="I21" i="7"/>
  <c r="I31" i="7"/>
  <c r="H31" i="7"/>
  <c r="I30" i="7"/>
  <c r="H30" i="7"/>
  <c r="I29" i="7"/>
  <c r="H29" i="7"/>
  <c r="I28" i="7"/>
  <c r="H28" i="7"/>
  <c r="I27" i="7"/>
  <c r="H27" i="7"/>
  <c r="I26" i="7"/>
  <c r="H26" i="7"/>
  <c r="I25" i="7"/>
  <c r="H25" i="7"/>
  <c r="I24" i="7"/>
  <c r="H24" i="7"/>
  <c r="I23" i="7"/>
  <c r="H23" i="7"/>
  <c r="I22" i="7"/>
  <c r="H22" i="7"/>
  <c r="I16" i="7"/>
  <c r="H16" i="7"/>
  <c r="I15" i="7"/>
  <c r="H15" i="7"/>
  <c r="I14" i="7"/>
  <c r="H14" i="7"/>
  <c r="I13" i="7"/>
  <c r="H13" i="7"/>
  <c r="I12" i="7"/>
  <c r="H12" i="7"/>
  <c r="I11" i="7"/>
  <c r="H11" i="7"/>
  <c r="I10" i="7"/>
  <c r="H10" i="7"/>
  <c r="I9" i="7"/>
  <c r="H9" i="7"/>
  <c r="I8" i="7"/>
  <c r="H8" i="7"/>
  <c r="I7" i="7"/>
  <c r="H7" i="7"/>
  <c r="M33" i="10" l="1"/>
  <c r="L39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M34" i="10"/>
  <c r="L43" i="10" s="1"/>
  <c r="N43" i="8"/>
  <c r="Q31" i="8" s="1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N30" i="8"/>
  <c r="N27" i="8"/>
  <c r="N25" i="8"/>
  <c r="N23" i="8"/>
  <c r="N19" i="8"/>
  <c r="N17" i="8"/>
  <c r="N15" i="8"/>
  <c r="N12" i="8"/>
  <c r="N10" i="8"/>
  <c r="N7" i="8"/>
  <c r="L31" i="8"/>
  <c r="L30" i="8"/>
  <c r="L29" i="8"/>
  <c r="L27" i="8"/>
  <c r="L26" i="8"/>
  <c r="L25" i="8"/>
  <c r="L23" i="8"/>
  <c r="L22" i="8"/>
  <c r="L21" i="8"/>
  <c r="L19" i="8"/>
  <c r="L18" i="8"/>
  <c r="L17" i="8"/>
  <c r="L15" i="8"/>
  <c r="L14" i="8"/>
  <c r="L13" i="8"/>
  <c r="L11" i="8"/>
  <c r="L10" i="8"/>
  <c r="L9" i="8"/>
  <c r="L7" i="8"/>
  <c r="N39" i="8"/>
  <c r="M39" i="8"/>
  <c r="N29" i="8"/>
  <c r="N26" i="8"/>
  <c r="N24" i="8"/>
  <c r="N20" i="8"/>
  <c r="N18" i="8"/>
  <c r="N16" i="8"/>
  <c r="N11" i="8"/>
  <c r="N9" i="8"/>
  <c r="N8" i="8"/>
  <c r="Q30" i="8"/>
  <c r="Q29" i="8"/>
  <c r="Q28" i="8"/>
  <c r="Q26" i="8"/>
  <c r="Q25" i="8"/>
  <c r="Q24" i="8"/>
  <c r="Q22" i="8"/>
  <c r="Q21" i="8"/>
  <c r="Q20" i="8"/>
  <c r="Q18" i="8"/>
  <c r="Q17" i="8"/>
  <c r="Q16" i="8"/>
  <c r="Q14" i="8"/>
  <c r="Q13" i="8"/>
  <c r="Q12" i="8"/>
  <c r="Q10" i="8"/>
  <c r="Q9" i="8"/>
  <c r="Q8" i="8"/>
  <c r="O31" i="8"/>
  <c r="O29" i="8"/>
  <c r="O28" i="8"/>
  <c r="O24" i="8"/>
  <c r="O22" i="8"/>
  <c r="O20" i="8"/>
  <c r="O16" i="8"/>
  <c r="O14" i="8"/>
  <c r="O12" i="8"/>
  <c r="O8" i="8"/>
  <c r="M43" i="8"/>
  <c r="P31" i="8"/>
  <c r="P29" i="8"/>
  <c r="P28" i="8"/>
  <c r="P27" i="8"/>
  <c r="P25" i="8"/>
  <c r="P24" i="8"/>
  <c r="P23" i="8"/>
  <c r="P21" i="8"/>
  <c r="P20" i="8"/>
  <c r="P19" i="8"/>
  <c r="P17" i="8"/>
  <c r="P16" i="8"/>
  <c r="P15" i="8"/>
  <c r="P13" i="8"/>
  <c r="P12" i="8"/>
  <c r="P11" i="8"/>
  <c r="P9" i="8"/>
  <c r="P8" i="8"/>
  <c r="P7" i="8"/>
  <c r="O27" i="8"/>
  <c r="O25" i="8"/>
  <c r="O23" i="8"/>
  <c r="O19" i="8"/>
  <c r="O17" i="8"/>
  <c r="O15" i="8"/>
  <c r="O11" i="8"/>
  <c r="O9" i="8"/>
  <c r="O7" i="8"/>
  <c r="M33" i="7"/>
  <c r="M34" i="7"/>
  <c r="L43" i="7" s="1"/>
  <c r="K9" i="7"/>
  <c r="K8" i="7"/>
  <c r="O30" i="7"/>
  <c r="O29" i="7"/>
  <c r="O28" i="7"/>
  <c r="O26" i="7"/>
  <c r="O25" i="7"/>
  <c r="O24" i="7"/>
  <c r="O22" i="7"/>
  <c r="O16" i="7"/>
  <c r="O15" i="7"/>
  <c r="O13" i="7"/>
  <c r="O12" i="7"/>
  <c r="O11" i="7"/>
  <c r="O9" i="7"/>
  <c r="N10" i="7"/>
  <c r="N12" i="7"/>
  <c r="N13" i="7"/>
  <c r="N14" i="7"/>
  <c r="N16" i="7"/>
  <c r="N22" i="7"/>
  <c r="N23" i="7"/>
  <c r="N25" i="7"/>
  <c r="N26" i="7"/>
  <c r="N27" i="7"/>
  <c r="N29" i="7"/>
  <c r="N30" i="7"/>
  <c r="N31" i="7"/>
  <c r="N8" i="7"/>
  <c r="O8" i="7"/>
  <c r="L39" i="7"/>
  <c r="K31" i="7"/>
  <c r="K30" i="7"/>
  <c r="K29" i="7"/>
  <c r="K28" i="7"/>
  <c r="K27" i="7"/>
  <c r="K26" i="7"/>
  <c r="K25" i="7"/>
  <c r="K24" i="7"/>
  <c r="K23" i="7"/>
  <c r="K22" i="7"/>
  <c r="K16" i="7"/>
  <c r="K15" i="7"/>
  <c r="K14" i="7"/>
  <c r="K13" i="7"/>
  <c r="K12" i="7"/>
  <c r="K11" i="7"/>
  <c r="K10" i="7"/>
  <c r="N9" i="7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K9" i="6"/>
  <c r="G9" i="6"/>
  <c r="F9" i="6"/>
  <c r="G8" i="6"/>
  <c r="Q30" i="6" s="1"/>
  <c r="P38" i="6" s="1"/>
  <c r="F8" i="6"/>
  <c r="Q29" i="6" s="1"/>
  <c r="Q34" i="6" s="1"/>
  <c r="G7" i="1"/>
  <c r="J21" i="10" l="1"/>
  <c r="L10" i="10"/>
  <c r="L26" i="10"/>
  <c r="J9" i="10"/>
  <c r="J25" i="10"/>
  <c r="L14" i="10"/>
  <c r="L30" i="10"/>
  <c r="J13" i="10"/>
  <c r="J29" i="10"/>
  <c r="L18" i="10"/>
  <c r="J17" i="10"/>
  <c r="L22" i="10"/>
  <c r="M31" i="10"/>
  <c r="M29" i="10"/>
  <c r="M28" i="10"/>
  <c r="M24" i="10"/>
  <c r="M20" i="10"/>
  <c r="M19" i="10"/>
  <c r="M18" i="10"/>
  <c r="M15" i="10"/>
  <c r="M43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M14" i="10"/>
  <c r="M13" i="10"/>
  <c r="M11" i="10"/>
  <c r="K43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M30" i="10"/>
  <c r="M27" i="10"/>
  <c r="M26" i="10"/>
  <c r="M25" i="10"/>
  <c r="M23" i="10"/>
  <c r="M22" i="10"/>
  <c r="M21" i="10"/>
  <c r="M17" i="10"/>
  <c r="M16" i="10"/>
  <c r="M12" i="10"/>
  <c r="M8" i="10"/>
  <c r="M9" i="10"/>
  <c r="M10" i="10"/>
  <c r="M7" i="10"/>
  <c r="J10" i="10"/>
  <c r="J14" i="10"/>
  <c r="J18" i="10"/>
  <c r="J22" i="10"/>
  <c r="J26" i="10"/>
  <c r="J30" i="10"/>
  <c r="L7" i="10"/>
  <c r="L11" i="10"/>
  <c r="L15" i="10"/>
  <c r="L19" i="10"/>
  <c r="L23" i="10"/>
  <c r="L27" i="10"/>
  <c r="L31" i="10"/>
  <c r="J7" i="10"/>
  <c r="J11" i="10"/>
  <c r="J15" i="10"/>
  <c r="J19" i="10"/>
  <c r="J23" i="10"/>
  <c r="J27" i="10"/>
  <c r="J31" i="10"/>
  <c r="L8" i="10"/>
  <c r="L12" i="10"/>
  <c r="L16" i="10"/>
  <c r="L20" i="10"/>
  <c r="L24" i="10"/>
  <c r="L28" i="10"/>
  <c r="K39" i="10"/>
  <c r="J8" i="10"/>
  <c r="J12" i="10"/>
  <c r="J16" i="10"/>
  <c r="J20" i="10"/>
  <c r="J24" i="10"/>
  <c r="J28" i="10"/>
  <c r="M39" i="10"/>
  <c r="L9" i="10"/>
  <c r="L13" i="10"/>
  <c r="L17" i="10"/>
  <c r="L21" i="10"/>
  <c r="L25" i="10"/>
  <c r="L29" i="10"/>
  <c r="O43" i="8"/>
  <c r="O13" i="8"/>
  <c r="O21" i="8"/>
  <c r="O30" i="8"/>
  <c r="P10" i="8"/>
  <c r="P14" i="8"/>
  <c r="P18" i="8"/>
  <c r="P22" i="8"/>
  <c r="P26" i="8"/>
  <c r="P30" i="8"/>
  <c r="O10" i="8"/>
  <c r="O18" i="8"/>
  <c r="O26" i="8"/>
  <c r="Q7" i="8"/>
  <c r="Q11" i="8"/>
  <c r="Q15" i="8"/>
  <c r="Q19" i="8"/>
  <c r="Q23" i="8"/>
  <c r="Q27" i="8"/>
  <c r="N13" i="8"/>
  <c r="N22" i="8"/>
  <c r="N31" i="8"/>
  <c r="L8" i="8"/>
  <c r="L12" i="8"/>
  <c r="L16" i="8"/>
  <c r="L20" i="8"/>
  <c r="L24" i="8"/>
  <c r="L28" i="8"/>
  <c r="N14" i="8"/>
  <c r="N21" i="8"/>
  <c r="N28" i="8"/>
  <c r="Q41" i="8"/>
  <c r="Q42" i="8" s="1"/>
  <c r="Q43" i="8"/>
  <c r="Q37" i="8"/>
  <c r="N7" i="7"/>
  <c r="N28" i="7"/>
  <c r="N24" i="7"/>
  <c r="N15" i="7"/>
  <c r="N11" i="7"/>
  <c r="O10" i="7"/>
  <c r="O14" i="7"/>
  <c r="O23" i="7"/>
  <c r="O27" i="7"/>
  <c r="O31" i="7"/>
  <c r="N17" i="7"/>
  <c r="N18" i="7"/>
  <c r="N19" i="7"/>
  <c r="N20" i="7"/>
  <c r="N21" i="7"/>
  <c r="O17" i="7"/>
  <c r="O18" i="7"/>
  <c r="O19" i="7"/>
  <c r="O20" i="7"/>
  <c r="O21" i="7"/>
  <c r="K7" i="7"/>
  <c r="K17" i="7"/>
  <c r="K18" i="7"/>
  <c r="K19" i="7"/>
  <c r="K20" i="7"/>
  <c r="K21" i="7"/>
  <c r="O41" i="7"/>
  <c r="M9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Q3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U27" i="6"/>
  <c r="U26" i="6"/>
  <c r="U25" i="6"/>
  <c r="U24" i="6"/>
  <c r="U23" i="6"/>
  <c r="U12" i="6"/>
  <c r="U18" i="6"/>
  <c r="H8" i="6"/>
  <c r="H12" i="6"/>
  <c r="H14" i="6"/>
  <c r="H16" i="6"/>
  <c r="H18" i="6"/>
  <c r="H20" i="6"/>
  <c r="H22" i="6"/>
  <c r="H25" i="6"/>
  <c r="H27" i="6"/>
  <c r="O8" i="6"/>
  <c r="H9" i="6"/>
  <c r="U9" i="6"/>
  <c r="U11" i="6"/>
  <c r="U13" i="6"/>
  <c r="U15" i="6"/>
  <c r="U17" i="6"/>
  <c r="U19" i="6"/>
  <c r="U21" i="6"/>
  <c r="U10" i="6"/>
  <c r="U14" i="6"/>
  <c r="U16" i="6"/>
  <c r="U20" i="6"/>
  <c r="U22" i="6"/>
  <c r="H10" i="6"/>
  <c r="P34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O34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L9" i="6" s="1"/>
  <c r="N8" i="6"/>
  <c r="K8" i="6"/>
  <c r="U8" i="6"/>
  <c r="H11" i="6"/>
  <c r="H13" i="6"/>
  <c r="H15" i="6"/>
  <c r="H17" i="6"/>
  <c r="H19" i="6"/>
  <c r="H21" i="6"/>
  <c r="H23" i="6"/>
  <c r="H24" i="6"/>
  <c r="H26" i="6"/>
  <c r="O38" i="6"/>
  <c r="F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O41" i="10" l="1"/>
  <c r="O42" i="10" s="1"/>
  <c r="O37" i="10"/>
  <c r="O38" i="10" s="1"/>
  <c r="O39" i="7"/>
  <c r="J24" i="6"/>
  <c r="I24" i="6"/>
  <c r="J17" i="6"/>
  <c r="I17" i="6"/>
  <c r="L11" i="6"/>
  <c r="M11" i="6"/>
  <c r="M15" i="6"/>
  <c r="L15" i="6"/>
  <c r="M19" i="6"/>
  <c r="L19" i="6"/>
  <c r="M23" i="6"/>
  <c r="L23" i="6"/>
  <c r="M27" i="6"/>
  <c r="L27" i="6"/>
  <c r="P8" i="6"/>
  <c r="Q8" i="6"/>
  <c r="J20" i="6"/>
  <c r="I20" i="6"/>
  <c r="J12" i="6"/>
  <c r="I12" i="6"/>
  <c r="S10" i="6"/>
  <c r="T10" i="6"/>
  <c r="S14" i="6"/>
  <c r="T14" i="6"/>
  <c r="S18" i="6"/>
  <c r="T18" i="6"/>
  <c r="S22" i="6"/>
  <c r="T22" i="6"/>
  <c r="S26" i="6"/>
  <c r="T26" i="6"/>
  <c r="Q10" i="6"/>
  <c r="P10" i="6"/>
  <c r="P14" i="6"/>
  <c r="Q14" i="6"/>
  <c r="P18" i="6"/>
  <c r="Q18" i="6"/>
  <c r="Q22" i="6"/>
  <c r="P22" i="6"/>
  <c r="Q26" i="6"/>
  <c r="P26" i="6"/>
  <c r="J23" i="6"/>
  <c r="I23" i="6"/>
  <c r="J15" i="6"/>
  <c r="I15" i="6"/>
  <c r="L8" i="6"/>
  <c r="M8" i="6"/>
  <c r="L12" i="6"/>
  <c r="M12" i="6"/>
  <c r="L16" i="6"/>
  <c r="M16" i="6"/>
  <c r="L20" i="6"/>
  <c r="M20" i="6"/>
  <c r="M24" i="6"/>
  <c r="L24" i="6"/>
  <c r="J27" i="6"/>
  <c r="I27" i="6"/>
  <c r="J18" i="6"/>
  <c r="I18" i="6"/>
  <c r="S11" i="6"/>
  <c r="T11" i="6"/>
  <c r="S15" i="6"/>
  <c r="T15" i="6"/>
  <c r="S19" i="6"/>
  <c r="T19" i="6"/>
  <c r="S23" i="6"/>
  <c r="T23" i="6"/>
  <c r="S27" i="6"/>
  <c r="T27" i="6"/>
  <c r="P11" i="6"/>
  <c r="Q11" i="6"/>
  <c r="P15" i="6"/>
  <c r="Q15" i="6"/>
  <c r="P19" i="6"/>
  <c r="Q19" i="6"/>
  <c r="Q23" i="6"/>
  <c r="P23" i="6"/>
  <c r="Q27" i="6"/>
  <c r="P27" i="6"/>
  <c r="S36" i="6"/>
  <c r="S37" i="6" s="1"/>
  <c r="J21" i="6"/>
  <c r="I21" i="6"/>
  <c r="J13" i="6"/>
  <c r="I13" i="6"/>
  <c r="S34" i="6"/>
  <c r="S32" i="6"/>
  <c r="S33" i="6" s="1"/>
  <c r="M13" i="6"/>
  <c r="L13" i="6"/>
  <c r="M17" i="6"/>
  <c r="L17" i="6"/>
  <c r="M21" i="6"/>
  <c r="L21" i="6"/>
  <c r="M25" i="6"/>
  <c r="L25" i="6"/>
  <c r="J10" i="6"/>
  <c r="I10" i="6"/>
  <c r="J25" i="6"/>
  <c r="I25" i="6"/>
  <c r="J16" i="6"/>
  <c r="I16" i="6"/>
  <c r="J8" i="6"/>
  <c r="I8" i="6"/>
  <c r="T8" i="6"/>
  <c r="S8" i="6"/>
  <c r="S12" i="6"/>
  <c r="T12" i="6"/>
  <c r="S16" i="6"/>
  <c r="T16" i="6"/>
  <c r="S20" i="6"/>
  <c r="T20" i="6"/>
  <c r="S24" i="6"/>
  <c r="T24" i="6"/>
  <c r="P12" i="6"/>
  <c r="Q12" i="6"/>
  <c r="P16" i="6"/>
  <c r="Q16" i="6"/>
  <c r="Q20" i="6"/>
  <c r="P20" i="6"/>
  <c r="Q24" i="6"/>
  <c r="P24" i="6"/>
  <c r="J26" i="6"/>
  <c r="I26" i="6"/>
  <c r="J19" i="6"/>
  <c r="I19" i="6"/>
  <c r="J11" i="6"/>
  <c r="I11" i="6"/>
  <c r="L10" i="6"/>
  <c r="M10" i="6"/>
  <c r="L14" i="6"/>
  <c r="M14" i="6"/>
  <c r="L18" i="6"/>
  <c r="M18" i="6"/>
  <c r="L22" i="6"/>
  <c r="M22" i="6"/>
  <c r="M26" i="6"/>
  <c r="L26" i="6"/>
  <c r="J9" i="6"/>
  <c r="I9" i="6"/>
  <c r="J22" i="6"/>
  <c r="I22" i="6"/>
  <c r="J14" i="6"/>
  <c r="I14" i="6"/>
  <c r="S9" i="6"/>
  <c r="T9" i="6"/>
  <c r="S13" i="6"/>
  <c r="T13" i="6"/>
  <c r="S17" i="6"/>
  <c r="T17" i="6"/>
  <c r="S21" i="6"/>
  <c r="T21" i="6"/>
  <c r="S25" i="6"/>
  <c r="T25" i="6"/>
  <c r="P9" i="6"/>
  <c r="Q9" i="6"/>
  <c r="P13" i="6"/>
  <c r="Q13" i="6"/>
  <c r="P17" i="6"/>
  <c r="Q17" i="6"/>
  <c r="P21" i="6"/>
  <c r="Q21" i="6"/>
  <c r="Q25" i="6"/>
  <c r="P25" i="6"/>
  <c r="K28" i="1"/>
  <c r="K29" i="1"/>
  <c r="J37" i="1" s="1"/>
  <c r="O39" i="10" l="1"/>
  <c r="O43" i="10"/>
  <c r="H20" i="1"/>
  <c r="H26" i="1"/>
  <c r="I33" i="1"/>
  <c r="H21" i="1"/>
  <c r="H19" i="1"/>
  <c r="H10" i="1"/>
  <c r="J25" i="1"/>
  <c r="I23" i="1"/>
  <c r="J22" i="1"/>
  <c r="I18" i="1"/>
  <c r="J17" i="1"/>
  <c r="I11" i="1"/>
  <c r="J14" i="1"/>
  <c r="I10" i="1"/>
  <c r="J9" i="1"/>
  <c r="S38" i="6"/>
  <c r="H8" i="1"/>
  <c r="I7" i="1"/>
  <c r="H7" i="1"/>
  <c r="J7" i="1"/>
  <c r="H15" i="1"/>
  <c r="J20" i="1"/>
  <c r="J12" i="1"/>
  <c r="H22" i="1"/>
  <c r="I24" i="1"/>
  <c r="I16" i="1"/>
  <c r="I8" i="1"/>
  <c r="H17" i="1"/>
  <c r="J23" i="1"/>
  <c r="J15" i="1"/>
  <c r="J26" i="1"/>
  <c r="H16" i="1"/>
  <c r="I19" i="1"/>
  <c r="I9" i="1"/>
  <c r="H11" i="1"/>
  <c r="J18" i="1"/>
  <c r="J10" i="1"/>
  <c r="H18" i="1"/>
  <c r="I22" i="1"/>
  <c r="I14" i="1"/>
  <c r="J33" i="1"/>
  <c r="H13" i="1"/>
  <c r="J21" i="1"/>
  <c r="J13" i="1"/>
  <c r="K33" i="1"/>
  <c r="H12" i="1"/>
  <c r="I17" i="1"/>
  <c r="I26" i="1"/>
  <c r="H23" i="1"/>
  <c r="J24" i="1"/>
  <c r="J16" i="1"/>
  <c r="J8" i="1"/>
  <c r="H14" i="1"/>
  <c r="I20" i="1"/>
  <c r="I12" i="1"/>
  <c r="H25" i="1"/>
  <c r="H9" i="1"/>
  <c r="J19" i="1"/>
  <c r="J11" i="1"/>
  <c r="H24" i="1"/>
  <c r="I25" i="1"/>
  <c r="I15" i="1"/>
  <c r="M9" i="1"/>
  <c r="M12" i="1"/>
  <c r="M20" i="1"/>
  <c r="K37" i="1"/>
  <c r="K15" i="1"/>
  <c r="K23" i="1"/>
  <c r="L10" i="1"/>
  <c r="L18" i="1"/>
  <c r="M11" i="1"/>
  <c r="M19" i="1"/>
  <c r="M7" i="1"/>
  <c r="K14" i="1"/>
  <c r="K22" i="1"/>
  <c r="L9" i="1"/>
  <c r="L17" i="1"/>
  <c r="L25" i="1"/>
  <c r="L26" i="1"/>
  <c r="M15" i="1"/>
  <c r="M23" i="1"/>
  <c r="K10" i="1"/>
  <c r="K18" i="1"/>
  <c r="K26" i="1"/>
  <c r="L13" i="1"/>
  <c r="L21" i="1"/>
  <c r="M8" i="1"/>
  <c r="M16" i="1"/>
  <c r="M24" i="1"/>
  <c r="K11" i="1"/>
  <c r="K19" i="1"/>
  <c r="K7" i="1"/>
  <c r="L14" i="1"/>
  <c r="L22" i="1"/>
  <c r="L24" i="1"/>
  <c r="L8" i="1"/>
  <c r="K13" i="1"/>
  <c r="M18" i="1"/>
  <c r="L23" i="1"/>
  <c r="I37" i="1"/>
  <c r="K12" i="1"/>
  <c r="M17" i="1"/>
  <c r="L20" i="1"/>
  <c r="K25" i="1"/>
  <c r="K9" i="1"/>
  <c r="M14" i="1"/>
  <c r="L19" i="1"/>
  <c r="K24" i="1"/>
  <c r="K8" i="1"/>
  <c r="M13" i="1"/>
  <c r="L16" i="1"/>
  <c r="K21" i="1"/>
  <c r="M26" i="1"/>
  <c r="M10" i="1"/>
  <c r="L15" i="1"/>
  <c r="K20" i="1"/>
  <c r="M25" i="1"/>
  <c r="L12" i="1"/>
  <c r="K17" i="1"/>
  <c r="M22" i="1"/>
  <c r="L7" i="1"/>
  <c r="L11" i="1"/>
  <c r="K16" i="1"/>
  <c r="M21" i="1"/>
  <c r="I21" i="1"/>
  <c r="I13" i="1"/>
  <c r="M35" i="1" l="1"/>
  <c r="M36" i="1" s="1"/>
  <c r="M31" i="1"/>
  <c r="M33" i="1" s="1"/>
  <c r="M37" i="1" l="1"/>
  <c r="M32" i="1"/>
</calcChain>
</file>

<file path=xl/sharedStrings.xml><?xml version="1.0" encoding="utf-8"?>
<sst xmlns="http://schemas.openxmlformats.org/spreadsheetml/2006/main" count="193" uniqueCount="33">
  <si>
    <t>Lote</t>
  </si>
  <si>
    <t>Medições/Subgrupos</t>
  </si>
  <si>
    <t>Média</t>
  </si>
  <si>
    <t>Amplitude</t>
  </si>
  <si>
    <t>X1</t>
  </si>
  <si>
    <t>X2</t>
  </si>
  <si>
    <t>X3</t>
  </si>
  <si>
    <t>X4</t>
  </si>
  <si>
    <t>X5</t>
  </si>
  <si>
    <t>Hora</t>
  </si>
  <si>
    <t>Chapa</t>
  </si>
  <si>
    <t>Médias</t>
  </si>
  <si>
    <t>LSC</t>
  </si>
  <si>
    <t>LC</t>
  </si>
  <si>
    <t>LIC</t>
  </si>
  <si>
    <t>Média das Médias</t>
  </si>
  <si>
    <t>Média das Amplitudes</t>
  </si>
  <si>
    <r>
      <t>Analise Crítica: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</si>
  <si>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Exercício 1: </t>
    </r>
    <r>
      <rPr>
        <sz val="10"/>
        <color rgb="FF000000"/>
        <rFont val="Arial"/>
        <family val="2"/>
      </rPr>
      <t>Na usinagem de peças uma característica importante é o comprimento das mesmas. A Tabela 1 apresenta as medições na produção de 20 amostras com 3 peças. Analise a estabilidade do processo.                                                                                                      Tabela 1: Medições do comprimento.</t>
    </r>
  </si>
  <si>
    <t>2s</t>
  </si>
  <si>
    <t>1s</t>
  </si>
  <si>
    <t>Min</t>
  </si>
  <si>
    <t>Max</t>
  </si>
  <si>
    <r>
      <t xml:space="preserve">Exercício 1: </t>
    </r>
    <r>
      <rPr>
        <sz val="10"/>
        <color rgb="FF000000"/>
        <rFont val="Arial"/>
        <family val="2"/>
      </rPr>
      <t>Na usinagem de peças uma característica importante é o comprimento das mesmas. A Tabela 1 apresenta as medições na produção de 20 amostras com 3 peças. Analise a estabilidade do processo. Tabela 1: Medições do comprimento.</t>
    </r>
  </si>
  <si>
    <t>A2</t>
  </si>
  <si>
    <t>D4</t>
  </si>
  <si>
    <t>D3</t>
  </si>
  <si>
    <r>
      <t xml:space="preserve">Exercício 2: </t>
    </r>
    <r>
      <rPr>
        <sz val="10"/>
        <color rgb="FF000000"/>
        <rFont val="Arial"/>
        <family val="2"/>
      </rPr>
      <t>Os dados da Tabela 2 se referem a um processo de usinagem de pinos, em que os diâmetros são medidos por amostragem de 5 peças em 25 lotes. Analise a estabilidade do processo. Tabela 2: Medições do diâmetro de um pino.</t>
    </r>
  </si>
  <si>
    <r>
      <t xml:space="preserve">Exercício 3: </t>
    </r>
    <r>
      <rPr>
        <sz val="10"/>
        <color rgb="FF000000"/>
        <rFont val="Arial"/>
        <family val="2"/>
      </rPr>
      <t>Medições do diâmetro do cilindro número 2, medições feitas com súbito com relógio centesimal, pegando 5 peças a cada 20 produzidas</t>
    </r>
    <r>
      <rPr>
        <b/>
        <sz val="10"/>
        <color rgb="FF000000"/>
        <rFont val="Arial"/>
        <family val="2"/>
      </rPr>
      <t>.</t>
    </r>
    <r>
      <rPr>
        <sz val="10"/>
        <color rgb="FF000000"/>
        <rFont val="Arial"/>
        <family val="2"/>
      </rPr>
      <t>estabilidade do processo. Tabela 2: Medições do diâmetro de um pino.</t>
    </r>
  </si>
  <si>
    <r>
      <t>Analise Crítica:</t>
    </r>
    <r>
      <rPr>
        <sz val="16"/>
        <color theme="1"/>
        <rFont val="Calibri"/>
        <family val="2"/>
        <scheme val="minor"/>
      </rPr>
      <t xml:space="preserve"> Os gráficos das médias e das amplitudes estão sob controle estatístico</t>
    </r>
  </si>
  <si>
    <r>
      <t>Analise Crítica:</t>
    </r>
    <r>
      <rPr>
        <sz val="16"/>
        <color theme="1"/>
        <rFont val="Calibri"/>
        <family val="2"/>
        <scheme val="minor"/>
      </rPr>
      <t xml:space="preserve"> O gráfico das médias esta sob controle estatístico, porem o gráfco das Amplitudes apresenta uma acentuação fora da linha de limite superior no ponto 17, o ponto 17 está a mais de 3 sigma apartir da linha central.</t>
    </r>
  </si>
  <si>
    <r>
      <t>Analise Crítica:</t>
    </r>
    <r>
      <rPr>
        <sz val="16"/>
        <color theme="1"/>
        <rFont val="Calibri"/>
        <family val="2"/>
        <scheme val="minor"/>
      </rPr>
      <t xml:space="preserve"> Os gráficos das médias e das amplitudes estão sob controle estatístico.</t>
    </r>
  </si>
  <si>
    <r>
      <t>Analise Crítica:</t>
    </r>
    <r>
      <rPr>
        <sz val="16"/>
        <color theme="1"/>
        <rFont val="Calibri"/>
        <family val="2"/>
        <scheme val="minor"/>
      </rPr>
      <t xml:space="preserve">  O gráfico das médias  esté em descontrole estatístico apresentando grande varancia inicial com pontos abaixo da linha de limite inferior nos pontos 1,  3, 5 e 11. E um indice elevado ao nivel de limite superior de controle nos pontos 20, 21, 22, 23 e 24 . As amplitudes apresentam pontos fora do limite superior de controle em 4, 11, 18 e 25.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</si>
</sst>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-F400]h:mm:ss\ AM/PM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theme="1"/>
      <name val="Symbol"/>
      <family val="1"/>
      <charset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rgb="FF5A5A5A"/>
      </left>
      <right style="medium">
        <color rgb="FF5A5A5A"/>
      </right>
      <top style="medium">
        <color rgb="FF5A5A5A"/>
      </top>
      <bottom/>
      <diagonal/>
    </border>
    <border>
      <left style="medium">
        <color rgb="FF5A5A5A"/>
      </left>
      <right style="medium">
        <color rgb="FF5A5A5A"/>
      </right>
      <top/>
      <bottom style="medium">
        <color rgb="FF5A5A5A"/>
      </bottom>
      <diagonal/>
    </border>
    <border>
      <left/>
      <right style="medium">
        <color rgb="FF5A5A5A"/>
      </right>
      <top style="medium">
        <color rgb="FF5A5A5A"/>
      </top>
      <bottom style="medium">
        <color rgb="FF5A5A5A"/>
      </bottom>
      <diagonal/>
    </border>
    <border>
      <left/>
      <right/>
      <top style="medium">
        <color rgb="FF5A5A5A"/>
      </top>
      <bottom style="medium">
        <color rgb="FF5A5A5A"/>
      </bottom>
      <diagonal/>
    </border>
    <border>
      <left/>
      <right style="medium">
        <color rgb="FF5A5A5A"/>
      </right>
      <top/>
      <bottom style="medium">
        <color rgb="FF5A5A5A"/>
      </bottom>
      <diagonal/>
    </border>
    <border>
      <left style="medium">
        <color rgb="FF5A5A5A"/>
      </left>
      <right/>
      <top style="medium">
        <color rgb="FF5A5A5A"/>
      </top>
      <bottom style="medium">
        <color rgb="FF5A5A5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5A5A5A"/>
      </left>
      <right/>
      <top style="medium">
        <color rgb="FF5A5A5A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4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/>
    </xf>
    <xf numFmtId="0" fontId="0" fillId="2" borderId="0" xfId="0" applyFill="1"/>
    <xf numFmtId="164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64" fontId="0" fillId="2" borderId="0" xfId="0" applyNumberFormat="1" applyFill="1"/>
    <xf numFmtId="2" fontId="3" fillId="3" borderId="8" xfId="0" applyNumberFormat="1" applyFont="1" applyFill="1" applyBorder="1" applyAlignment="1">
      <alignment horizontal="center" vertical="center" wrapText="1"/>
    </xf>
    <xf numFmtId="2" fontId="3" fillId="3" borderId="11" xfId="0" applyNumberFormat="1" applyFont="1" applyFill="1" applyBorder="1" applyAlignment="1">
      <alignment horizontal="center" vertical="center" wrapText="1"/>
    </xf>
    <xf numFmtId="2" fontId="3" fillId="3" borderId="9" xfId="0" applyNumberFormat="1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64" fontId="1" fillId="3" borderId="7" xfId="0" applyNumberFormat="1" applyFont="1" applyFill="1" applyBorder="1" applyAlignment="1">
      <alignment horizontal="center" vertical="center"/>
    </xf>
    <xf numFmtId="164" fontId="1" fillId="3" borderId="7" xfId="0" applyNumberFormat="1" applyFon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1" fillId="4" borderId="7" xfId="0" applyNumberFormat="1" applyFont="1" applyFill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0" fontId="0" fillId="2" borderId="0" xfId="0" applyFill="1" applyAlignment="1"/>
    <xf numFmtId="164" fontId="1" fillId="3" borderId="8" xfId="0" applyNumberFormat="1" applyFont="1" applyFill="1" applyBorder="1" applyAlignment="1">
      <alignment horizontal="center" vertical="center"/>
    </xf>
    <xf numFmtId="164" fontId="1" fillId="3" borderId="9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 wrapText="1"/>
    </xf>
    <xf numFmtId="0" fontId="5" fillId="2" borderId="0" xfId="0" applyFont="1" applyFill="1" applyAlignment="1">
      <alignment vertical="center"/>
    </xf>
    <xf numFmtId="164" fontId="0" fillId="0" borderId="8" xfId="0" applyNumberFormat="1" applyBorder="1" applyAlignment="1">
      <alignment horizontal="center" vertical="center"/>
    </xf>
    <xf numFmtId="2" fontId="3" fillId="3" borderId="12" xfId="0" applyNumberFormat="1" applyFont="1" applyFill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/>
    </xf>
    <xf numFmtId="164" fontId="9" fillId="3" borderId="7" xfId="0" applyNumberFormat="1" applyFont="1" applyFill="1" applyBorder="1" applyAlignment="1">
      <alignment horizontal="center" vertical="center"/>
    </xf>
    <xf numFmtId="164" fontId="1" fillId="3" borderId="14" xfId="0" applyNumberFormat="1" applyFont="1" applyFill="1" applyBorder="1" applyAlignment="1">
      <alignment horizontal="center" vertical="center"/>
    </xf>
    <xf numFmtId="164" fontId="5" fillId="4" borderId="7" xfId="0" applyNumberFormat="1" applyFont="1" applyFill="1" applyBorder="1" applyAlignment="1">
      <alignment vertical="center"/>
    </xf>
    <xf numFmtId="0" fontId="5" fillId="2" borderId="0" xfId="0" applyFont="1" applyFill="1" applyAlignment="1">
      <alignment vertical="top"/>
    </xf>
    <xf numFmtId="0" fontId="5" fillId="2" borderId="0" xfId="0" applyFont="1" applyFill="1" applyAlignment="1">
      <alignment horizontal="center" vertical="top"/>
    </xf>
    <xf numFmtId="0" fontId="3" fillId="0" borderId="5" xfId="0" applyFont="1" applyBorder="1" applyAlignment="1">
      <alignment horizontal="center" vertical="center" wrapText="1"/>
    </xf>
    <xf numFmtId="165" fontId="3" fillId="0" borderId="5" xfId="0" applyNumberFormat="1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164" fontId="1" fillId="3" borderId="8" xfId="0" applyNumberFormat="1" applyFont="1" applyFill="1" applyBorder="1" applyAlignment="1">
      <alignment horizontal="center"/>
    </xf>
    <xf numFmtId="164" fontId="1" fillId="3" borderId="9" xfId="0" applyNumberFormat="1" applyFont="1" applyFill="1" applyBorder="1" applyAlignment="1">
      <alignment horizontal="center"/>
    </xf>
    <xf numFmtId="0" fontId="7" fillId="0" borderId="15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20" xfId="0" applyFont="1" applyBorder="1" applyAlignment="1">
      <alignment horizontal="left" vertical="center" wrapText="1"/>
    </xf>
    <xf numFmtId="0" fontId="10" fillId="4" borderId="0" xfId="0" applyFont="1" applyFill="1" applyAlignment="1">
      <alignment horizontal="center" vertical="top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3" borderId="2" xfId="0" applyNumberFormat="1" applyFont="1" applyFill="1" applyBorder="1" applyAlignment="1">
      <alignment horizontal="center" vertical="center" wrapText="1"/>
    </xf>
    <xf numFmtId="2" fontId="3" fillId="3" borderId="10" xfId="0" applyNumberFormat="1" applyFont="1" applyFill="1" applyBorder="1" applyAlignment="1">
      <alignment horizontal="center" vertical="center" wrapText="1"/>
    </xf>
    <xf numFmtId="2" fontId="3" fillId="3" borderId="2" xfId="0" applyNumberFormat="1" applyFont="1" applyFill="1" applyBorder="1" applyAlignment="1">
      <alignment horizontal="center" vertical="center" wrapText="1"/>
    </xf>
    <xf numFmtId="164" fontId="1" fillId="3" borderId="7" xfId="0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CEP - Médias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34838145231846"/>
          <c:y val="0.14393518518518519"/>
          <c:w val="0.84596062992125987"/>
          <c:h val="0.7486654272382619"/>
        </c:manualLayout>
      </c:layout>
      <c:lineChart>
        <c:grouping val="standard"/>
        <c:varyColors val="0"/>
        <c:ser>
          <c:idx val="4"/>
          <c:order val="0"/>
          <c:tx>
            <c:strRef>
              <c:f>'Ex1'!$H$6</c:f>
              <c:strCache>
                <c:ptCount val="1"/>
                <c:pt idx="0">
                  <c:v>LSC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'Ex1'!$H$7:$H$26</c:f>
              <c:numCache>
                <c:formatCode>0.0000</c:formatCode>
                <c:ptCount val="20"/>
                <c:pt idx="0">
                  <c:v>10.884561666666666</c:v>
                </c:pt>
                <c:pt idx="1">
                  <c:v>10.884561666666666</c:v>
                </c:pt>
                <c:pt idx="2">
                  <c:v>10.884561666666666</c:v>
                </c:pt>
                <c:pt idx="3">
                  <c:v>10.884561666666666</c:v>
                </c:pt>
                <c:pt idx="4">
                  <c:v>10.884561666666666</c:v>
                </c:pt>
                <c:pt idx="5">
                  <c:v>10.884561666666666</c:v>
                </c:pt>
                <c:pt idx="6">
                  <c:v>10.884561666666666</c:v>
                </c:pt>
                <c:pt idx="7">
                  <c:v>10.884561666666666</c:v>
                </c:pt>
                <c:pt idx="8">
                  <c:v>10.884561666666666</c:v>
                </c:pt>
                <c:pt idx="9">
                  <c:v>10.884561666666666</c:v>
                </c:pt>
                <c:pt idx="10">
                  <c:v>10.884561666666666</c:v>
                </c:pt>
                <c:pt idx="11">
                  <c:v>10.884561666666666</c:v>
                </c:pt>
                <c:pt idx="12">
                  <c:v>10.884561666666666</c:v>
                </c:pt>
                <c:pt idx="13">
                  <c:v>10.884561666666666</c:v>
                </c:pt>
                <c:pt idx="14">
                  <c:v>10.884561666666666</c:v>
                </c:pt>
                <c:pt idx="15">
                  <c:v>10.884561666666666</c:v>
                </c:pt>
                <c:pt idx="16">
                  <c:v>10.884561666666666</c:v>
                </c:pt>
                <c:pt idx="17">
                  <c:v>10.884561666666666</c:v>
                </c:pt>
                <c:pt idx="18">
                  <c:v>10.884561666666666</c:v>
                </c:pt>
                <c:pt idx="19">
                  <c:v>10.884561666666666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'Ex1'!$I$6</c:f>
              <c:strCache>
                <c:ptCount val="1"/>
                <c:pt idx="0">
                  <c:v>LC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'Ex1'!$I$7:$I$26</c:f>
              <c:numCache>
                <c:formatCode>0.0000</c:formatCode>
                <c:ptCount val="20"/>
                <c:pt idx="0">
                  <c:v>10.511166666666666</c:v>
                </c:pt>
                <c:pt idx="1">
                  <c:v>10.511166666666666</c:v>
                </c:pt>
                <c:pt idx="2">
                  <c:v>10.511166666666666</c:v>
                </c:pt>
                <c:pt idx="3">
                  <c:v>10.511166666666666</c:v>
                </c:pt>
                <c:pt idx="4">
                  <c:v>10.511166666666666</c:v>
                </c:pt>
                <c:pt idx="5">
                  <c:v>10.511166666666666</c:v>
                </c:pt>
                <c:pt idx="6">
                  <c:v>10.511166666666666</c:v>
                </c:pt>
                <c:pt idx="7">
                  <c:v>10.511166666666666</c:v>
                </c:pt>
                <c:pt idx="8">
                  <c:v>10.511166666666666</c:v>
                </c:pt>
                <c:pt idx="9">
                  <c:v>10.511166666666666</c:v>
                </c:pt>
                <c:pt idx="10">
                  <c:v>10.511166666666666</c:v>
                </c:pt>
                <c:pt idx="11">
                  <c:v>10.511166666666666</c:v>
                </c:pt>
                <c:pt idx="12">
                  <c:v>10.511166666666666</c:v>
                </c:pt>
                <c:pt idx="13">
                  <c:v>10.511166666666666</c:v>
                </c:pt>
                <c:pt idx="14">
                  <c:v>10.511166666666666</c:v>
                </c:pt>
                <c:pt idx="15">
                  <c:v>10.511166666666666</c:v>
                </c:pt>
                <c:pt idx="16">
                  <c:v>10.511166666666666</c:v>
                </c:pt>
                <c:pt idx="17">
                  <c:v>10.511166666666666</c:v>
                </c:pt>
                <c:pt idx="18">
                  <c:v>10.511166666666666</c:v>
                </c:pt>
                <c:pt idx="19">
                  <c:v>10.511166666666666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'Ex1'!$J$6</c:f>
              <c:strCache>
                <c:ptCount val="1"/>
                <c:pt idx="0">
                  <c:v>LIC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'Ex1'!$J$7:$J$26</c:f>
              <c:numCache>
                <c:formatCode>0.0000</c:formatCode>
                <c:ptCount val="20"/>
                <c:pt idx="0">
                  <c:v>10.137771666666666</c:v>
                </c:pt>
                <c:pt idx="1">
                  <c:v>10.137771666666666</c:v>
                </c:pt>
                <c:pt idx="2">
                  <c:v>10.137771666666666</c:v>
                </c:pt>
                <c:pt idx="3">
                  <c:v>10.137771666666666</c:v>
                </c:pt>
                <c:pt idx="4">
                  <c:v>10.137771666666666</c:v>
                </c:pt>
                <c:pt idx="5">
                  <c:v>10.137771666666666</c:v>
                </c:pt>
                <c:pt idx="6">
                  <c:v>10.137771666666666</c:v>
                </c:pt>
                <c:pt idx="7">
                  <c:v>10.137771666666666</c:v>
                </c:pt>
                <c:pt idx="8">
                  <c:v>10.137771666666666</c:v>
                </c:pt>
                <c:pt idx="9">
                  <c:v>10.137771666666666</c:v>
                </c:pt>
                <c:pt idx="10">
                  <c:v>10.137771666666666</c:v>
                </c:pt>
                <c:pt idx="11">
                  <c:v>10.137771666666666</c:v>
                </c:pt>
                <c:pt idx="12">
                  <c:v>10.137771666666666</c:v>
                </c:pt>
                <c:pt idx="13">
                  <c:v>10.137771666666666</c:v>
                </c:pt>
                <c:pt idx="14">
                  <c:v>10.137771666666666</c:v>
                </c:pt>
                <c:pt idx="15">
                  <c:v>10.137771666666666</c:v>
                </c:pt>
                <c:pt idx="16">
                  <c:v>10.137771666666666</c:v>
                </c:pt>
                <c:pt idx="17">
                  <c:v>10.137771666666666</c:v>
                </c:pt>
                <c:pt idx="18">
                  <c:v>10.137771666666666</c:v>
                </c:pt>
                <c:pt idx="19">
                  <c:v>10.137771666666666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'Ex1'!$F$5</c:f>
              <c:strCache>
                <c:ptCount val="1"/>
                <c:pt idx="0">
                  <c:v>Média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'Ex1'!$F$7:$F$26</c:f>
              <c:numCache>
                <c:formatCode>0.0000</c:formatCode>
                <c:ptCount val="20"/>
                <c:pt idx="0">
                  <c:v>10.626666666666667</c:v>
                </c:pt>
                <c:pt idx="1">
                  <c:v>10.406666666666666</c:v>
                </c:pt>
                <c:pt idx="2">
                  <c:v>10.523333333333333</c:v>
                </c:pt>
                <c:pt idx="3">
                  <c:v>10.583333333333334</c:v>
                </c:pt>
                <c:pt idx="4">
                  <c:v>10.6</c:v>
                </c:pt>
                <c:pt idx="5">
                  <c:v>10.51</c:v>
                </c:pt>
                <c:pt idx="6">
                  <c:v>10.196666666666665</c:v>
                </c:pt>
                <c:pt idx="7">
                  <c:v>10.299999999999999</c:v>
                </c:pt>
                <c:pt idx="8">
                  <c:v>10.653333333333334</c:v>
                </c:pt>
                <c:pt idx="9">
                  <c:v>10.473333333333333</c:v>
                </c:pt>
                <c:pt idx="10">
                  <c:v>10.503333333333332</c:v>
                </c:pt>
                <c:pt idx="11">
                  <c:v>10.826666666666666</c:v>
                </c:pt>
                <c:pt idx="12">
                  <c:v>10.3</c:v>
                </c:pt>
                <c:pt idx="13">
                  <c:v>10.613333333333332</c:v>
                </c:pt>
                <c:pt idx="14">
                  <c:v>10.483333333333333</c:v>
                </c:pt>
                <c:pt idx="15">
                  <c:v>10.343333333333334</c:v>
                </c:pt>
                <c:pt idx="16">
                  <c:v>10.613333333333333</c:v>
                </c:pt>
                <c:pt idx="17">
                  <c:v>10.549999999999999</c:v>
                </c:pt>
                <c:pt idx="18">
                  <c:v>10.606666666666667</c:v>
                </c:pt>
                <c:pt idx="19">
                  <c:v>10.51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'Ex1'!$H$6</c:f>
              <c:strCache>
                <c:ptCount val="1"/>
                <c:pt idx="0">
                  <c:v>LSC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'Ex1'!$H$7:$H$26</c:f>
              <c:numCache>
                <c:formatCode>0.0000</c:formatCode>
                <c:ptCount val="20"/>
                <c:pt idx="0">
                  <c:v>10.884561666666666</c:v>
                </c:pt>
                <c:pt idx="1">
                  <c:v>10.884561666666666</c:v>
                </c:pt>
                <c:pt idx="2">
                  <c:v>10.884561666666666</c:v>
                </c:pt>
                <c:pt idx="3">
                  <c:v>10.884561666666666</c:v>
                </c:pt>
                <c:pt idx="4">
                  <c:v>10.884561666666666</c:v>
                </c:pt>
                <c:pt idx="5">
                  <c:v>10.884561666666666</c:v>
                </c:pt>
                <c:pt idx="6">
                  <c:v>10.884561666666666</c:v>
                </c:pt>
                <c:pt idx="7">
                  <c:v>10.884561666666666</c:v>
                </c:pt>
                <c:pt idx="8">
                  <c:v>10.884561666666666</c:v>
                </c:pt>
                <c:pt idx="9">
                  <c:v>10.884561666666666</c:v>
                </c:pt>
                <c:pt idx="10">
                  <c:v>10.884561666666666</c:v>
                </c:pt>
                <c:pt idx="11">
                  <c:v>10.884561666666666</c:v>
                </c:pt>
                <c:pt idx="12">
                  <c:v>10.884561666666666</c:v>
                </c:pt>
                <c:pt idx="13">
                  <c:v>10.884561666666666</c:v>
                </c:pt>
                <c:pt idx="14">
                  <c:v>10.884561666666666</c:v>
                </c:pt>
                <c:pt idx="15">
                  <c:v>10.884561666666666</c:v>
                </c:pt>
                <c:pt idx="16">
                  <c:v>10.884561666666666</c:v>
                </c:pt>
                <c:pt idx="17">
                  <c:v>10.884561666666666</c:v>
                </c:pt>
                <c:pt idx="18">
                  <c:v>10.884561666666666</c:v>
                </c:pt>
                <c:pt idx="19">
                  <c:v>10.884561666666666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'Ex1'!$I$6</c:f>
              <c:strCache>
                <c:ptCount val="1"/>
                <c:pt idx="0">
                  <c:v>LC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'Ex1'!$I$7:$I$26</c:f>
              <c:numCache>
                <c:formatCode>0.0000</c:formatCode>
                <c:ptCount val="20"/>
                <c:pt idx="0">
                  <c:v>10.511166666666666</c:v>
                </c:pt>
                <c:pt idx="1">
                  <c:v>10.511166666666666</c:v>
                </c:pt>
                <c:pt idx="2">
                  <c:v>10.511166666666666</c:v>
                </c:pt>
                <c:pt idx="3">
                  <c:v>10.511166666666666</c:v>
                </c:pt>
                <c:pt idx="4">
                  <c:v>10.511166666666666</c:v>
                </c:pt>
                <c:pt idx="5">
                  <c:v>10.511166666666666</c:v>
                </c:pt>
                <c:pt idx="6">
                  <c:v>10.511166666666666</c:v>
                </c:pt>
                <c:pt idx="7">
                  <c:v>10.511166666666666</c:v>
                </c:pt>
                <c:pt idx="8">
                  <c:v>10.511166666666666</c:v>
                </c:pt>
                <c:pt idx="9">
                  <c:v>10.511166666666666</c:v>
                </c:pt>
                <c:pt idx="10">
                  <c:v>10.511166666666666</c:v>
                </c:pt>
                <c:pt idx="11">
                  <c:v>10.511166666666666</c:v>
                </c:pt>
                <c:pt idx="12">
                  <c:v>10.511166666666666</c:v>
                </c:pt>
                <c:pt idx="13">
                  <c:v>10.511166666666666</c:v>
                </c:pt>
                <c:pt idx="14">
                  <c:v>10.511166666666666</c:v>
                </c:pt>
                <c:pt idx="15">
                  <c:v>10.511166666666666</c:v>
                </c:pt>
                <c:pt idx="16">
                  <c:v>10.511166666666666</c:v>
                </c:pt>
                <c:pt idx="17">
                  <c:v>10.511166666666666</c:v>
                </c:pt>
                <c:pt idx="18">
                  <c:v>10.511166666666666</c:v>
                </c:pt>
                <c:pt idx="19">
                  <c:v>10.511166666666666</c:v>
                </c:pt>
              </c:numCache>
            </c:numRef>
          </c:val>
          <c:smooth val="0"/>
        </c:ser>
        <c:ser>
          <c:idx val="2"/>
          <c:order val="6"/>
          <c:tx>
            <c:strRef>
              <c:f>'Ex1'!$J$6</c:f>
              <c:strCache>
                <c:ptCount val="1"/>
                <c:pt idx="0">
                  <c:v>LIC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'Ex1'!$J$7:$J$26</c:f>
              <c:numCache>
                <c:formatCode>0.0000</c:formatCode>
                <c:ptCount val="20"/>
                <c:pt idx="0">
                  <c:v>10.137771666666666</c:v>
                </c:pt>
                <c:pt idx="1">
                  <c:v>10.137771666666666</c:v>
                </c:pt>
                <c:pt idx="2">
                  <c:v>10.137771666666666</c:v>
                </c:pt>
                <c:pt idx="3">
                  <c:v>10.137771666666666</c:v>
                </c:pt>
                <c:pt idx="4">
                  <c:v>10.137771666666666</c:v>
                </c:pt>
                <c:pt idx="5">
                  <c:v>10.137771666666666</c:v>
                </c:pt>
                <c:pt idx="6">
                  <c:v>10.137771666666666</c:v>
                </c:pt>
                <c:pt idx="7">
                  <c:v>10.137771666666666</c:v>
                </c:pt>
                <c:pt idx="8">
                  <c:v>10.137771666666666</c:v>
                </c:pt>
                <c:pt idx="9">
                  <c:v>10.137771666666666</c:v>
                </c:pt>
                <c:pt idx="10">
                  <c:v>10.137771666666666</c:v>
                </c:pt>
                <c:pt idx="11">
                  <c:v>10.137771666666666</c:v>
                </c:pt>
                <c:pt idx="12">
                  <c:v>10.137771666666666</c:v>
                </c:pt>
                <c:pt idx="13">
                  <c:v>10.137771666666666</c:v>
                </c:pt>
                <c:pt idx="14">
                  <c:v>10.137771666666666</c:v>
                </c:pt>
                <c:pt idx="15">
                  <c:v>10.137771666666666</c:v>
                </c:pt>
                <c:pt idx="16">
                  <c:v>10.137771666666666</c:v>
                </c:pt>
                <c:pt idx="17">
                  <c:v>10.137771666666666</c:v>
                </c:pt>
                <c:pt idx="18">
                  <c:v>10.137771666666666</c:v>
                </c:pt>
                <c:pt idx="19">
                  <c:v>10.137771666666666</c:v>
                </c:pt>
              </c:numCache>
            </c:numRef>
          </c:val>
          <c:smooth val="0"/>
        </c:ser>
        <c:ser>
          <c:idx val="3"/>
          <c:order val="7"/>
          <c:tx>
            <c:strRef>
              <c:f>'Ex1'!$F$5</c:f>
              <c:strCache>
                <c:ptCount val="1"/>
                <c:pt idx="0">
                  <c:v>Média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'Ex1'!$F$7:$F$26</c:f>
              <c:numCache>
                <c:formatCode>0.0000</c:formatCode>
                <c:ptCount val="20"/>
                <c:pt idx="0">
                  <c:v>10.626666666666667</c:v>
                </c:pt>
                <c:pt idx="1">
                  <c:v>10.406666666666666</c:v>
                </c:pt>
                <c:pt idx="2">
                  <c:v>10.523333333333333</c:v>
                </c:pt>
                <c:pt idx="3">
                  <c:v>10.583333333333334</c:v>
                </c:pt>
                <c:pt idx="4">
                  <c:v>10.6</c:v>
                </c:pt>
                <c:pt idx="5">
                  <c:v>10.51</c:v>
                </c:pt>
                <c:pt idx="6">
                  <c:v>10.196666666666665</c:v>
                </c:pt>
                <c:pt idx="7">
                  <c:v>10.299999999999999</c:v>
                </c:pt>
                <c:pt idx="8">
                  <c:v>10.653333333333334</c:v>
                </c:pt>
                <c:pt idx="9">
                  <c:v>10.473333333333333</c:v>
                </c:pt>
                <c:pt idx="10">
                  <c:v>10.503333333333332</c:v>
                </c:pt>
                <c:pt idx="11">
                  <c:v>10.826666666666666</c:v>
                </c:pt>
                <c:pt idx="12">
                  <c:v>10.3</c:v>
                </c:pt>
                <c:pt idx="13">
                  <c:v>10.613333333333332</c:v>
                </c:pt>
                <c:pt idx="14">
                  <c:v>10.483333333333333</c:v>
                </c:pt>
                <c:pt idx="15">
                  <c:v>10.343333333333334</c:v>
                </c:pt>
                <c:pt idx="16">
                  <c:v>10.613333333333333</c:v>
                </c:pt>
                <c:pt idx="17">
                  <c:v>10.549999999999999</c:v>
                </c:pt>
                <c:pt idx="18">
                  <c:v>10.606666666666667</c:v>
                </c:pt>
                <c:pt idx="19">
                  <c:v>10.51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664832"/>
        <c:axId val="139674752"/>
      </c:lineChart>
      <c:catAx>
        <c:axId val="14066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674752"/>
        <c:crosses val="autoZero"/>
        <c:auto val="1"/>
        <c:lblAlgn val="ctr"/>
        <c:lblOffset val="100"/>
        <c:noMultiLvlLbl val="0"/>
      </c:catAx>
      <c:valAx>
        <c:axId val="139674752"/>
        <c:scaling>
          <c:orientation val="minMax"/>
          <c:max val="11.257999999999999"/>
          <c:min val="9.7644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664832"/>
        <c:crosses val="autoZero"/>
        <c:crossBetween val="between"/>
        <c:majorUnit val="0.1245000000000000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Controle Estatístico de Produção -  Análise de Usinagem (Amplitude)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3175772485633414E-2"/>
          <c:y val="0.10467719809468994"/>
          <c:w val="0.85576300382339532"/>
          <c:h val="0.87705468644630413"/>
        </c:manualLayout>
      </c:layout>
      <c:lineChart>
        <c:grouping val="standard"/>
        <c:varyColors val="0"/>
        <c:ser>
          <c:idx val="8"/>
          <c:order val="0"/>
          <c:tx>
            <c:strRef>
              <c:f>'Ex1 (2)'!$G$6</c:f>
              <c:strCache>
                <c:ptCount val="1"/>
                <c:pt idx="0">
                  <c:v>Amplitude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9"/>
            <c:spPr>
              <a:solidFill>
                <a:schemeClr val="accent2">
                  <a:lumMod val="75000"/>
                </a:schemeClr>
              </a:solidFill>
              <a:ln w="9525">
                <a:gradFill>
                  <a:gsLst>
                    <a:gs pos="3100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'Ex1 (2)'!$G$8:$G$27</c:f>
              <c:numCache>
                <c:formatCode>0.00</c:formatCode>
                <c:ptCount val="20"/>
                <c:pt idx="0">
                  <c:v>0.41000000000000014</c:v>
                </c:pt>
                <c:pt idx="1">
                  <c:v>0.52000000000000135</c:v>
                </c:pt>
                <c:pt idx="2">
                  <c:v>0.1899999999999995</c:v>
                </c:pt>
                <c:pt idx="3">
                  <c:v>0.71000000000000085</c:v>
                </c:pt>
                <c:pt idx="4">
                  <c:v>0.15000000000000036</c:v>
                </c:pt>
                <c:pt idx="5">
                  <c:v>0.10999999999999943</c:v>
                </c:pt>
                <c:pt idx="6">
                  <c:v>0.58000000000000007</c:v>
                </c:pt>
                <c:pt idx="7">
                  <c:v>0.21000000000000085</c:v>
                </c:pt>
                <c:pt idx="8">
                  <c:v>0.29999999999999893</c:v>
                </c:pt>
                <c:pt idx="9">
                  <c:v>0.87000000000000099</c:v>
                </c:pt>
                <c:pt idx="10">
                  <c:v>0.36000000000000121</c:v>
                </c:pt>
                <c:pt idx="11">
                  <c:v>0.34999999999999964</c:v>
                </c:pt>
                <c:pt idx="12">
                  <c:v>0.41000000000000014</c:v>
                </c:pt>
                <c:pt idx="13">
                  <c:v>0.15000000000000036</c:v>
                </c:pt>
                <c:pt idx="14">
                  <c:v>0.13000000000000078</c:v>
                </c:pt>
                <c:pt idx="15">
                  <c:v>0.77000000000000135</c:v>
                </c:pt>
                <c:pt idx="16">
                  <c:v>0.33999999999999986</c:v>
                </c:pt>
                <c:pt idx="17">
                  <c:v>0.10999999999999943</c:v>
                </c:pt>
                <c:pt idx="18">
                  <c:v>0.5</c:v>
                </c:pt>
                <c:pt idx="19">
                  <c:v>0.13000000000000078</c:v>
                </c:pt>
              </c:numCache>
            </c:numRef>
          </c:val>
          <c:smooth val="0"/>
        </c:ser>
        <c:ser>
          <c:idx val="9"/>
          <c:order val="1"/>
          <c:tx>
            <c:strRef>
              <c:f>'Ex1 (2)'!$R$7</c:f>
              <c:strCache>
                <c:ptCount val="1"/>
                <c:pt idx="0">
                  <c:v>LC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'Ex1 (2)'!$R$8:$R$27</c:f>
              <c:numCache>
                <c:formatCode>0.0000</c:formatCode>
                <c:ptCount val="20"/>
                <c:pt idx="0">
                  <c:v>0.36500000000000032</c:v>
                </c:pt>
                <c:pt idx="1">
                  <c:v>0.36500000000000032</c:v>
                </c:pt>
                <c:pt idx="2">
                  <c:v>0.36500000000000032</c:v>
                </c:pt>
                <c:pt idx="3">
                  <c:v>0.36500000000000032</c:v>
                </c:pt>
                <c:pt idx="4">
                  <c:v>0.36500000000000032</c:v>
                </c:pt>
                <c:pt idx="5">
                  <c:v>0.36500000000000032</c:v>
                </c:pt>
                <c:pt idx="6">
                  <c:v>0.36500000000000032</c:v>
                </c:pt>
                <c:pt idx="7">
                  <c:v>0.36500000000000032</c:v>
                </c:pt>
                <c:pt idx="8">
                  <c:v>0.36500000000000032</c:v>
                </c:pt>
                <c:pt idx="9">
                  <c:v>0.36500000000000032</c:v>
                </c:pt>
                <c:pt idx="10">
                  <c:v>0.36500000000000032</c:v>
                </c:pt>
                <c:pt idx="11">
                  <c:v>0.36500000000000032</c:v>
                </c:pt>
                <c:pt idx="12">
                  <c:v>0.36500000000000032</c:v>
                </c:pt>
                <c:pt idx="13">
                  <c:v>0.36500000000000032</c:v>
                </c:pt>
                <c:pt idx="14">
                  <c:v>0.36500000000000032</c:v>
                </c:pt>
                <c:pt idx="15">
                  <c:v>0.36500000000000032</c:v>
                </c:pt>
                <c:pt idx="16">
                  <c:v>0.36500000000000032</c:v>
                </c:pt>
                <c:pt idx="17">
                  <c:v>0.36500000000000032</c:v>
                </c:pt>
                <c:pt idx="18">
                  <c:v>0.36500000000000032</c:v>
                </c:pt>
                <c:pt idx="19">
                  <c:v>0.36500000000000032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'Ex1 (2)'!$O$7</c:f>
              <c:strCache>
                <c:ptCount val="1"/>
                <c:pt idx="0">
                  <c:v>LSC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'Ex1 (2)'!$O$8:$O$27</c:f>
              <c:numCache>
                <c:formatCode>0.0000</c:formatCode>
                <c:ptCount val="20"/>
                <c:pt idx="0">
                  <c:v>0.93951000000000073</c:v>
                </c:pt>
                <c:pt idx="1">
                  <c:v>0.93951000000000073</c:v>
                </c:pt>
                <c:pt idx="2">
                  <c:v>0.93951000000000073</c:v>
                </c:pt>
                <c:pt idx="3">
                  <c:v>0.93951000000000073</c:v>
                </c:pt>
                <c:pt idx="4">
                  <c:v>0.93951000000000073</c:v>
                </c:pt>
                <c:pt idx="5">
                  <c:v>0.93951000000000073</c:v>
                </c:pt>
                <c:pt idx="6">
                  <c:v>0.93951000000000073</c:v>
                </c:pt>
                <c:pt idx="7">
                  <c:v>0.93951000000000073</c:v>
                </c:pt>
                <c:pt idx="8">
                  <c:v>0.93951000000000073</c:v>
                </c:pt>
                <c:pt idx="9">
                  <c:v>0.93951000000000073</c:v>
                </c:pt>
                <c:pt idx="10">
                  <c:v>0.93951000000000073</c:v>
                </c:pt>
                <c:pt idx="11">
                  <c:v>0.93951000000000073</c:v>
                </c:pt>
                <c:pt idx="12">
                  <c:v>0.93951000000000073</c:v>
                </c:pt>
                <c:pt idx="13">
                  <c:v>0.93951000000000073</c:v>
                </c:pt>
                <c:pt idx="14">
                  <c:v>0.93951000000000073</c:v>
                </c:pt>
                <c:pt idx="15">
                  <c:v>0.93951000000000073</c:v>
                </c:pt>
                <c:pt idx="16">
                  <c:v>0.93951000000000073</c:v>
                </c:pt>
                <c:pt idx="17">
                  <c:v>0.93951000000000073</c:v>
                </c:pt>
                <c:pt idx="18">
                  <c:v>0.93951000000000073</c:v>
                </c:pt>
                <c:pt idx="19">
                  <c:v>0.93951000000000073</c:v>
                </c:pt>
              </c:numCache>
            </c:numRef>
          </c:val>
          <c:smooth val="0"/>
        </c:ser>
        <c:ser>
          <c:idx val="11"/>
          <c:order val="3"/>
          <c:tx>
            <c:strRef>
              <c:f>'Ex1 (2)'!$U$7</c:f>
              <c:strCache>
                <c:ptCount val="1"/>
                <c:pt idx="0">
                  <c:v>LIC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'Ex1 (2)'!$U$8:$U$27</c:f>
              <c:numCache>
                <c:formatCode>0.0000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2"/>
          <c:order val="4"/>
          <c:tx>
            <c:strRef>
              <c:f>'Ex1 (2)'!$P$7</c:f>
              <c:strCache>
                <c:ptCount val="1"/>
                <c:pt idx="0">
                  <c:v>2s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'Ex1 (2)'!$P$8:$P$27</c:f>
              <c:numCache>
                <c:formatCode>0.0000</c:formatCode>
                <c:ptCount val="20"/>
                <c:pt idx="0">
                  <c:v>0.74800666666666726</c:v>
                </c:pt>
                <c:pt idx="1">
                  <c:v>0.74800666666666726</c:v>
                </c:pt>
                <c:pt idx="2">
                  <c:v>0.74800666666666726</c:v>
                </c:pt>
                <c:pt idx="3">
                  <c:v>0.74800666666666726</c:v>
                </c:pt>
                <c:pt idx="4">
                  <c:v>0.74800666666666726</c:v>
                </c:pt>
                <c:pt idx="5">
                  <c:v>0.74800666666666726</c:v>
                </c:pt>
                <c:pt idx="6">
                  <c:v>0.74800666666666726</c:v>
                </c:pt>
                <c:pt idx="7">
                  <c:v>0.74800666666666726</c:v>
                </c:pt>
                <c:pt idx="8">
                  <c:v>0.74800666666666726</c:v>
                </c:pt>
                <c:pt idx="9">
                  <c:v>0.74800666666666726</c:v>
                </c:pt>
                <c:pt idx="10">
                  <c:v>0.74800666666666726</c:v>
                </c:pt>
                <c:pt idx="11">
                  <c:v>0.74800666666666726</c:v>
                </c:pt>
                <c:pt idx="12">
                  <c:v>0.74800666666666726</c:v>
                </c:pt>
                <c:pt idx="13">
                  <c:v>0.74800666666666726</c:v>
                </c:pt>
                <c:pt idx="14">
                  <c:v>0.74800666666666726</c:v>
                </c:pt>
                <c:pt idx="15">
                  <c:v>0.74800666666666726</c:v>
                </c:pt>
                <c:pt idx="16">
                  <c:v>0.74800666666666726</c:v>
                </c:pt>
                <c:pt idx="17">
                  <c:v>0.74800666666666726</c:v>
                </c:pt>
                <c:pt idx="18">
                  <c:v>0.74800666666666726</c:v>
                </c:pt>
                <c:pt idx="19">
                  <c:v>0.74800666666666726</c:v>
                </c:pt>
              </c:numCache>
            </c:numRef>
          </c:val>
          <c:smooth val="0"/>
        </c:ser>
        <c:ser>
          <c:idx val="13"/>
          <c:order val="5"/>
          <c:tx>
            <c:strRef>
              <c:f>'Ex1 (2)'!$Q$7</c:f>
              <c:strCache>
                <c:ptCount val="1"/>
                <c:pt idx="0">
                  <c:v>1s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'Ex1 (2)'!$Q$8:$Q$27</c:f>
              <c:numCache>
                <c:formatCode>0.0000</c:formatCode>
                <c:ptCount val="20"/>
                <c:pt idx="0">
                  <c:v>0.55650333333333379</c:v>
                </c:pt>
                <c:pt idx="1">
                  <c:v>0.55650333333333379</c:v>
                </c:pt>
                <c:pt idx="2">
                  <c:v>0.55650333333333379</c:v>
                </c:pt>
                <c:pt idx="3">
                  <c:v>0.55650333333333379</c:v>
                </c:pt>
                <c:pt idx="4">
                  <c:v>0.55650333333333379</c:v>
                </c:pt>
                <c:pt idx="5">
                  <c:v>0.55650333333333379</c:v>
                </c:pt>
                <c:pt idx="6">
                  <c:v>0.55650333333333379</c:v>
                </c:pt>
                <c:pt idx="7">
                  <c:v>0.55650333333333379</c:v>
                </c:pt>
                <c:pt idx="8">
                  <c:v>0.55650333333333379</c:v>
                </c:pt>
                <c:pt idx="9">
                  <c:v>0.55650333333333379</c:v>
                </c:pt>
                <c:pt idx="10">
                  <c:v>0.55650333333333379</c:v>
                </c:pt>
                <c:pt idx="11">
                  <c:v>0.55650333333333379</c:v>
                </c:pt>
                <c:pt idx="12">
                  <c:v>0.55650333333333379</c:v>
                </c:pt>
                <c:pt idx="13">
                  <c:v>0.55650333333333379</c:v>
                </c:pt>
                <c:pt idx="14">
                  <c:v>0.55650333333333379</c:v>
                </c:pt>
                <c:pt idx="15">
                  <c:v>0.55650333333333379</c:v>
                </c:pt>
                <c:pt idx="16">
                  <c:v>0.55650333333333379</c:v>
                </c:pt>
                <c:pt idx="17">
                  <c:v>0.55650333333333379</c:v>
                </c:pt>
                <c:pt idx="18">
                  <c:v>0.55650333333333379</c:v>
                </c:pt>
                <c:pt idx="19">
                  <c:v>0.55650333333333379</c:v>
                </c:pt>
              </c:numCache>
            </c:numRef>
          </c:val>
          <c:smooth val="0"/>
        </c:ser>
        <c:ser>
          <c:idx val="14"/>
          <c:order val="6"/>
          <c:tx>
            <c:strRef>
              <c:f>'Ex1 (2)'!$S$7</c:f>
              <c:strCache>
                <c:ptCount val="1"/>
                <c:pt idx="0">
                  <c:v>1s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'Ex1 (2)'!$S$8:$S$27</c:f>
              <c:numCache>
                <c:formatCode>0.0000</c:formatCode>
                <c:ptCount val="20"/>
                <c:pt idx="0">
                  <c:v>0.24333333333333354</c:v>
                </c:pt>
                <c:pt idx="1">
                  <c:v>0.24333333333333354</c:v>
                </c:pt>
                <c:pt idx="2">
                  <c:v>0.24333333333333354</c:v>
                </c:pt>
                <c:pt idx="3">
                  <c:v>0.24333333333333354</c:v>
                </c:pt>
                <c:pt idx="4">
                  <c:v>0.24333333333333354</c:v>
                </c:pt>
                <c:pt idx="5">
                  <c:v>0.24333333333333354</c:v>
                </c:pt>
                <c:pt idx="6">
                  <c:v>0.24333333333333354</c:v>
                </c:pt>
                <c:pt idx="7">
                  <c:v>0.24333333333333354</c:v>
                </c:pt>
                <c:pt idx="8">
                  <c:v>0.24333333333333354</c:v>
                </c:pt>
                <c:pt idx="9">
                  <c:v>0.24333333333333354</c:v>
                </c:pt>
                <c:pt idx="10">
                  <c:v>0.24333333333333354</c:v>
                </c:pt>
                <c:pt idx="11">
                  <c:v>0.24333333333333354</c:v>
                </c:pt>
                <c:pt idx="12">
                  <c:v>0.24333333333333354</c:v>
                </c:pt>
                <c:pt idx="13">
                  <c:v>0.24333333333333354</c:v>
                </c:pt>
                <c:pt idx="14">
                  <c:v>0.24333333333333354</c:v>
                </c:pt>
                <c:pt idx="15">
                  <c:v>0.24333333333333354</c:v>
                </c:pt>
                <c:pt idx="16">
                  <c:v>0.24333333333333354</c:v>
                </c:pt>
                <c:pt idx="17">
                  <c:v>0.24333333333333354</c:v>
                </c:pt>
                <c:pt idx="18">
                  <c:v>0.24333333333333354</c:v>
                </c:pt>
                <c:pt idx="19">
                  <c:v>0.24333333333333354</c:v>
                </c:pt>
              </c:numCache>
            </c:numRef>
          </c:val>
          <c:smooth val="0"/>
        </c:ser>
        <c:ser>
          <c:idx val="15"/>
          <c:order val="7"/>
          <c:tx>
            <c:strRef>
              <c:f>'Ex1 (2)'!$T$7</c:f>
              <c:strCache>
                <c:ptCount val="1"/>
                <c:pt idx="0">
                  <c:v>2s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layout>
                <c:manualLayout>
                  <c:x val="-5.5149899354354755E-4"/>
                  <c:y val="3.325996063801508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'Ex1 (2)'!$T$8:$T$27</c:f>
              <c:numCache>
                <c:formatCode>0.0000</c:formatCode>
                <c:ptCount val="20"/>
                <c:pt idx="0">
                  <c:v>0.12166666666666677</c:v>
                </c:pt>
                <c:pt idx="1">
                  <c:v>0.12166666666666677</c:v>
                </c:pt>
                <c:pt idx="2">
                  <c:v>0.12166666666666677</c:v>
                </c:pt>
                <c:pt idx="3">
                  <c:v>0.12166666666666677</c:v>
                </c:pt>
                <c:pt idx="4">
                  <c:v>0.12166666666666677</c:v>
                </c:pt>
                <c:pt idx="5">
                  <c:v>0.12166666666666677</c:v>
                </c:pt>
                <c:pt idx="6">
                  <c:v>0.12166666666666677</c:v>
                </c:pt>
                <c:pt idx="7">
                  <c:v>0.12166666666666677</c:v>
                </c:pt>
                <c:pt idx="8">
                  <c:v>0.12166666666666677</c:v>
                </c:pt>
                <c:pt idx="9">
                  <c:v>0.12166666666666677</c:v>
                </c:pt>
                <c:pt idx="10">
                  <c:v>0.12166666666666677</c:v>
                </c:pt>
                <c:pt idx="11">
                  <c:v>0.12166666666666677</c:v>
                </c:pt>
                <c:pt idx="12">
                  <c:v>0.12166666666666677</c:v>
                </c:pt>
                <c:pt idx="13">
                  <c:v>0.12166666666666677</c:v>
                </c:pt>
                <c:pt idx="14">
                  <c:v>0.12166666666666677</c:v>
                </c:pt>
                <c:pt idx="15">
                  <c:v>0.12166666666666677</c:v>
                </c:pt>
                <c:pt idx="16">
                  <c:v>0.12166666666666677</c:v>
                </c:pt>
                <c:pt idx="17">
                  <c:v>0.12166666666666677</c:v>
                </c:pt>
                <c:pt idx="18">
                  <c:v>0.12166666666666677</c:v>
                </c:pt>
                <c:pt idx="19">
                  <c:v>0.12166666666666677</c:v>
                </c:pt>
              </c:numCache>
            </c:numRef>
          </c:val>
          <c:smooth val="0"/>
        </c:ser>
        <c:ser>
          <c:idx val="0"/>
          <c:order val="8"/>
          <c:tx>
            <c:strRef>
              <c:f>'Ex1 (2)'!$G$6</c:f>
              <c:strCache>
                <c:ptCount val="1"/>
                <c:pt idx="0">
                  <c:v>Amplitude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9"/>
            <c:spPr>
              <a:solidFill>
                <a:schemeClr val="accent2">
                  <a:lumMod val="75000"/>
                </a:schemeClr>
              </a:solidFill>
              <a:ln w="9525">
                <a:gradFill>
                  <a:gsLst>
                    <a:gs pos="3100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10"/>
              <c:layout>
                <c:manualLayout>
                  <c:x val="-2.7472245190869912E-3"/>
                  <c:y val="3.99119527656181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layout>
                <c:manualLayout>
                  <c:x val="-3.2425321982814281E-2"/>
                  <c:y val="5.65419330846256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'Ex1 (2)'!$G$8:$G$27</c:f>
              <c:numCache>
                <c:formatCode>0.00</c:formatCode>
                <c:ptCount val="20"/>
                <c:pt idx="0">
                  <c:v>0.41000000000000014</c:v>
                </c:pt>
                <c:pt idx="1">
                  <c:v>0.52000000000000135</c:v>
                </c:pt>
                <c:pt idx="2">
                  <c:v>0.1899999999999995</c:v>
                </c:pt>
                <c:pt idx="3">
                  <c:v>0.71000000000000085</c:v>
                </c:pt>
                <c:pt idx="4">
                  <c:v>0.15000000000000036</c:v>
                </c:pt>
                <c:pt idx="5">
                  <c:v>0.10999999999999943</c:v>
                </c:pt>
                <c:pt idx="6">
                  <c:v>0.58000000000000007</c:v>
                </c:pt>
                <c:pt idx="7">
                  <c:v>0.21000000000000085</c:v>
                </c:pt>
                <c:pt idx="8">
                  <c:v>0.29999999999999893</c:v>
                </c:pt>
                <c:pt idx="9">
                  <c:v>0.87000000000000099</c:v>
                </c:pt>
                <c:pt idx="10">
                  <c:v>0.36000000000000121</c:v>
                </c:pt>
                <c:pt idx="11">
                  <c:v>0.34999999999999964</c:v>
                </c:pt>
                <c:pt idx="12">
                  <c:v>0.41000000000000014</c:v>
                </c:pt>
                <c:pt idx="13">
                  <c:v>0.15000000000000036</c:v>
                </c:pt>
                <c:pt idx="14">
                  <c:v>0.13000000000000078</c:v>
                </c:pt>
                <c:pt idx="15">
                  <c:v>0.77000000000000135</c:v>
                </c:pt>
                <c:pt idx="16">
                  <c:v>0.33999999999999986</c:v>
                </c:pt>
                <c:pt idx="17">
                  <c:v>0.10999999999999943</c:v>
                </c:pt>
                <c:pt idx="18">
                  <c:v>0.5</c:v>
                </c:pt>
                <c:pt idx="19">
                  <c:v>0.13000000000000078</c:v>
                </c:pt>
              </c:numCache>
            </c:numRef>
          </c:val>
          <c:smooth val="0"/>
        </c:ser>
        <c:ser>
          <c:idx val="1"/>
          <c:order val="9"/>
          <c:tx>
            <c:strRef>
              <c:f>'Ex1 (2)'!$R$7</c:f>
              <c:strCache>
                <c:ptCount val="1"/>
                <c:pt idx="0">
                  <c:v>LC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'Ex1 (2)'!$R$8:$R$27</c:f>
              <c:numCache>
                <c:formatCode>0.0000</c:formatCode>
                <c:ptCount val="20"/>
                <c:pt idx="0">
                  <c:v>0.36500000000000032</c:v>
                </c:pt>
                <c:pt idx="1">
                  <c:v>0.36500000000000032</c:v>
                </c:pt>
                <c:pt idx="2">
                  <c:v>0.36500000000000032</c:v>
                </c:pt>
                <c:pt idx="3">
                  <c:v>0.36500000000000032</c:v>
                </c:pt>
                <c:pt idx="4">
                  <c:v>0.36500000000000032</c:v>
                </c:pt>
                <c:pt idx="5">
                  <c:v>0.36500000000000032</c:v>
                </c:pt>
                <c:pt idx="6">
                  <c:v>0.36500000000000032</c:v>
                </c:pt>
                <c:pt idx="7">
                  <c:v>0.36500000000000032</c:v>
                </c:pt>
                <c:pt idx="8">
                  <c:v>0.36500000000000032</c:v>
                </c:pt>
                <c:pt idx="9">
                  <c:v>0.36500000000000032</c:v>
                </c:pt>
                <c:pt idx="10">
                  <c:v>0.36500000000000032</c:v>
                </c:pt>
                <c:pt idx="11">
                  <c:v>0.36500000000000032</c:v>
                </c:pt>
                <c:pt idx="12">
                  <c:v>0.36500000000000032</c:v>
                </c:pt>
                <c:pt idx="13">
                  <c:v>0.36500000000000032</c:v>
                </c:pt>
                <c:pt idx="14">
                  <c:v>0.36500000000000032</c:v>
                </c:pt>
                <c:pt idx="15">
                  <c:v>0.36500000000000032</c:v>
                </c:pt>
                <c:pt idx="16">
                  <c:v>0.36500000000000032</c:v>
                </c:pt>
                <c:pt idx="17">
                  <c:v>0.36500000000000032</c:v>
                </c:pt>
                <c:pt idx="18">
                  <c:v>0.36500000000000032</c:v>
                </c:pt>
                <c:pt idx="19">
                  <c:v>0.36500000000000032</c:v>
                </c:pt>
              </c:numCache>
            </c:numRef>
          </c:val>
          <c:smooth val="0"/>
        </c:ser>
        <c:ser>
          <c:idx val="2"/>
          <c:order val="10"/>
          <c:tx>
            <c:strRef>
              <c:f>'Ex1 (2)'!$O$7</c:f>
              <c:strCache>
                <c:ptCount val="1"/>
                <c:pt idx="0">
                  <c:v>LSC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'Ex1 (2)'!$O$8:$O$27</c:f>
              <c:numCache>
                <c:formatCode>0.0000</c:formatCode>
                <c:ptCount val="20"/>
                <c:pt idx="0">
                  <c:v>0.93951000000000073</c:v>
                </c:pt>
                <c:pt idx="1">
                  <c:v>0.93951000000000073</c:v>
                </c:pt>
                <c:pt idx="2">
                  <c:v>0.93951000000000073</c:v>
                </c:pt>
                <c:pt idx="3">
                  <c:v>0.93951000000000073</c:v>
                </c:pt>
                <c:pt idx="4">
                  <c:v>0.93951000000000073</c:v>
                </c:pt>
                <c:pt idx="5">
                  <c:v>0.93951000000000073</c:v>
                </c:pt>
                <c:pt idx="6">
                  <c:v>0.93951000000000073</c:v>
                </c:pt>
                <c:pt idx="7">
                  <c:v>0.93951000000000073</c:v>
                </c:pt>
                <c:pt idx="8">
                  <c:v>0.93951000000000073</c:v>
                </c:pt>
                <c:pt idx="9">
                  <c:v>0.93951000000000073</c:v>
                </c:pt>
                <c:pt idx="10">
                  <c:v>0.93951000000000073</c:v>
                </c:pt>
                <c:pt idx="11">
                  <c:v>0.93951000000000073</c:v>
                </c:pt>
                <c:pt idx="12">
                  <c:v>0.93951000000000073</c:v>
                </c:pt>
                <c:pt idx="13">
                  <c:v>0.93951000000000073</c:v>
                </c:pt>
                <c:pt idx="14">
                  <c:v>0.93951000000000073</c:v>
                </c:pt>
                <c:pt idx="15">
                  <c:v>0.93951000000000073</c:v>
                </c:pt>
                <c:pt idx="16">
                  <c:v>0.93951000000000073</c:v>
                </c:pt>
                <c:pt idx="17">
                  <c:v>0.93951000000000073</c:v>
                </c:pt>
                <c:pt idx="18">
                  <c:v>0.93951000000000073</c:v>
                </c:pt>
                <c:pt idx="19">
                  <c:v>0.93951000000000073</c:v>
                </c:pt>
              </c:numCache>
            </c:numRef>
          </c:val>
          <c:smooth val="1"/>
        </c:ser>
        <c:ser>
          <c:idx val="4"/>
          <c:order val="11"/>
          <c:tx>
            <c:strRef>
              <c:f>'Ex1 (2)'!$P$7</c:f>
              <c:strCache>
                <c:ptCount val="1"/>
                <c:pt idx="0">
                  <c:v>2s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'Ex1 (2)'!$P$8:$P$27</c:f>
              <c:numCache>
                <c:formatCode>0.0000</c:formatCode>
                <c:ptCount val="20"/>
                <c:pt idx="0">
                  <c:v>0.74800666666666726</c:v>
                </c:pt>
                <c:pt idx="1">
                  <c:v>0.74800666666666726</c:v>
                </c:pt>
                <c:pt idx="2">
                  <c:v>0.74800666666666726</c:v>
                </c:pt>
                <c:pt idx="3">
                  <c:v>0.74800666666666726</c:v>
                </c:pt>
                <c:pt idx="4">
                  <c:v>0.74800666666666726</c:v>
                </c:pt>
                <c:pt idx="5">
                  <c:v>0.74800666666666726</c:v>
                </c:pt>
                <c:pt idx="6">
                  <c:v>0.74800666666666726</c:v>
                </c:pt>
                <c:pt idx="7">
                  <c:v>0.74800666666666726</c:v>
                </c:pt>
                <c:pt idx="8">
                  <c:v>0.74800666666666726</c:v>
                </c:pt>
                <c:pt idx="9">
                  <c:v>0.74800666666666726</c:v>
                </c:pt>
                <c:pt idx="10">
                  <c:v>0.74800666666666726</c:v>
                </c:pt>
                <c:pt idx="11">
                  <c:v>0.74800666666666726</c:v>
                </c:pt>
                <c:pt idx="12">
                  <c:v>0.74800666666666726</c:v>
                </c:pt>
                <c:pt idx="13">
                  <c:v>0.74800666666666726</c:v>
                </c:pt>
                <c:pt idx="14">
                  <c:v>0.74800666666666726</c:v>
                </c:pt>
                <c:pt idx="15">
                  <c:v>0.74800666666666726</c:v>
                </c:pt>
                <c:pt idx="16">
                  <c:v>0.74800666666666726</c:v>
                </c:pt>
                <c:pt idx="17">
                  <c:v>0.74800666666666726</c:v>
                </c:pt>
                <c:pt idx="18">
                  <c:v>0.74800666666666726</c:v>
                </c:pt>
                <c:pt idx="19">
                  <c:v>0.74800666666666726</c:v>
                </c:pt>
              </c:numCache>
            </c:numRef>
          </c:val>
          <c:smooth val="0"/>
        </c:ser>
        <c:ser>
          <c:idx val="5"/>
          <c:order val="12"/>
          <c:tx>
            <c:strRef>
              <c:f>'Ex1 (2)'!$Q$7</c:f>
              <c:strCache>
                <c:ptCount val="1"/>
                <c:pt idx="0">
                  <c:v>1s</c:v>
                </c:pt>
              </c:strCache>
            </c:strRef>
          </c:tx>
          <c:spPr>
            <a:ln w="34925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'Ex1 (2)'!$Q$8:$Q$27</c:f>
              <c:numCache>
                <c:formatCode>0.0000</c:formatCode>
                <c:ptCount val="20"/>
                <c:pt idx="0">
                  <c:v>0.55650333333333379</c:v>
                </c:pt>
                <c:pt idx="1">
                  <c:v>0.55650333333333379</c:v>
                </c:pt>
                <c:pt idx="2">
                  <c:v>0.55650333333333379</c:v>
                </c:pt>
                <c:pt idx="3">
                  <c:v>0.55650333333333379</c:v>
                </c:pt>
                <c:pt idx="4">
                  <c:v>0.55650333333333379</c:v>
                </c:pt>
                <c:pt idx="5">
                  <c:v>0.55650333333333379</c:v>
                </c:pt>
                <c:pt idx="6">
                  <c:v>0.55650333333333379</c:v>
                </c:pt>
                <c:pt idx="7">
                  <c:v>0.55650333333333379</c:v>
                </c:pt>
                <c:pt idx="8">
                  <c:v>0.55650333333333379</c:v>
                </c:pt>
                <c:pt idx="9">
                  <c:v>0.55650333333333379</c:v>
                </c:pt>
                <c:pt idx="10">
                  <c:v>0.55650333333333379</c:v>
                </c:pt>
                <c:pt idx="11">
                  <c:v>0.55650333333333379</c:v>
                </c:pt>
                <c:pt idx="12">
                  <c:v>0.55650333333333379</c:v>
                </c:pt>
                <c:pt idx="13">
                  <c:v>0.55650333333333379</c:v>
                </c:pt>
                <c:pt idx="14">
                  <c:v>0.55650333333333379</c:v>
                </c:pt>
                <c:pt idx="15">
                  <c:v>0.55650333333333379</c:v>
                </c:pt>
                <c:pt idx="16">
                  <c:v>0.55650333333333379</c:v>
                </c:pt>
                <c:pt idx="17">
                  <c:v>0.55650333333333379</c:v>
                </c:pt>
                <c:pt idx="18">
                  <c:v>0.55650333333333379</c:v>
                </c:pt>
                <c:pt idx="19">
                  <c:v>0.55650333333333379</c:v>
                </c:pt>
              </c:numCache>
            </c:numRef>
          </c:val>
          <c:smooth val="0"/>
        </c:ser>
        <c:ser>
          <c:idx val="6"/>
          <c:order val="13"/>
          <c:tx>
            <c:strRef>
              <c:f>'Ex1 (2)'!$S$7</c:f>
              <c:strCache>
                <c:ptCount val="1"/>
                <c:pt idx="0">
                  <c:v>1s</c:v>
                </c:pt>
              </c:strCache>
            </c:strRef>
          </c:tx>
          <c:spPr>
            <a:ln w="34925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'Ex1 (2)'!$S$8:$S$27</c:f>
              <c:numCache>
                <c:formatCode>0.0000</c:formatCode>
                <c:ptCount val="20"/>
                <c:pt idx="0">
                  <c:v>0.24333333333333354</c:v>
                </c:pt>
                <c:pt idx="1">
                  <c:v>0.24333333333333354</c:v>
                </c:pt>
                <c:pt idx="2">
                  <c:v>0.24333333333333354</c:v>
                </c:pt>
                <c:pt idx="3">
                  <c:v>0.24333333333333354</c:v>
                </c:pt>
                <c:pt idx="4">
                  <c:v>0.24333333333333354</c:v>
                </c:pt>
                <c:pt idx="5">
                  <c:v>0.24333333333333354</c:v>
                </c:pt>
                <c:pt idx="6">
                  <c:v>0.24333333333333354</c:v>
                </c:pt>
                <c:pt idx="7">
                  <c:v>0.24333333333333354</c:v>
                </c:pt>
                <c:pt idx="8">
                  <c:v>0.24333333333333354</c:v>
                </c:pt>
                <c:pt idx="9">
                  <c:v>0.24333333333333354</c:v>
                </c:pt>
                <c:pt idx="10">
                  <c:v>0.24333333333333354</c:v>
                </c:pt>
                <c:pt idx="11">
                  <c:v>0.24333333333333354</c:v>
                </c:pt>
                <c:pt idx="12">
                  <c:v>0.24333333333333354</c:v>
                </c:pt>
                <c:pt idx="13">
                  <c:v>0.24333333333333354</c:v>
                </c:pt>
                <c:pt idx="14">
                  <c:v>0.24333333333333354</c:v>
                </c:pt>
                <c:pt idx="15">
                  <c:v>0.24333333333333354</c:v>
                </c:pt>
                <c:pt idx="16">
                  <c:v>0.24333333333333354</c:v>
                </c:pt>
                <c:pt idx="17">
                  <c:v>0.24333333333333354</c:v>
                </c:pt>
                <c:pt idx="18">
                  <c:v>0.24333333333333354</c:v>
                </c:pt>
                <c:pt idx="19">
                  <c:v>0.24333333333333354</c:v>
                </c:pt>
              </c:numCache>
            </c:numRef>
          </c:val>
          <c:smooth val="0"/>
        </c:ser>
        <c:ser>
          <c:idx val="7"/>
          <c:order val="14"/>
          <c:tx>
            <c:strRef>
              <c:f>'Ex1 (2)'!$T$7</c:f>
              <c:strCache>
                <c:ptCount val="1"/>
                <c:pt idx="0">
                  <c:v>2s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'Ex1 (2)'!$T$8:$T$27</c:f>
              <c:numCache>
                <c:formatCode>0.0000</c:formatCode>
                <c:ptCount val="20"/>
                <c:pt idx="0">
                  <c:v>0.12166666666666677</c:v>
                </c:pt>
                <c:pt idx="1">
                  <c:v>0.12166666666666677</c:v>
                </c:pt>
                <c:pt idx="2">
                  <c:v>0.12166666666666677</c:v>
                </c:pt>
                <c:pt idx="3">
                  <c:v>0.12166666666666677</c:v>
                </c:pt>
                <c:pt idx="4">
                  <c:v>0.12166666666666677</c:v>
                </c:pt>
                <c:pt idx="5">
                  <c:v>0.12166666666666677</c:v>
                </c:pt>
                <c:pt idx="6">
                  <c:v>0.12166666666666677</c:v>
                </c:pt>
                <c:pt idx="7">
                  <c:v>0.12166666666666677</c:v>
                </c:pt>
                <c:pt idx="8">
                  <c:v>0.12166666666666677</c:v>
                </c:pt>
                <c:pt idx="9">
                  <c:v>0.12166666666666677</c:v>
                </c:pt>
                <c:pt idx="10">
                  <c:v>0.12166666666666677</c:v>
                </c:pt>
                <c:pt idx="11">
                  <c:v>0.12166666666666677</c:v>
                </c:pt>
                <c:pt idx="12">
                  <c:v>0.12166666666666677</c:v>
                </c:pt>
                <c:pt idx="13">
                  <c:v>0.12166666666666677</c:v>
                </c:pt>
                <c:pt idx="14">
                  <c:v>0.12166666666666677</c:v>
                </c:pt>
                <c:pt idx="15">
                  <c:v>0.12166666666666677</c:v>
                </c:pt>
                <c:pt idx="16">
                  <c:v>0.12166666666666677</c:v>
                </c:pt>
                <c:pt idx="17">
                  <c:v>0.12166666666666677</c:v>
                </c:pt>
                <c:pt idx="18">
                  <c:v>0.12166666666666677</c:v>
                </c:pt>
                <c:pt idx="19">
                  <c:v>0.12166666666666677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92704"/>
        <c:axId val="142710976"/>
      </c:lineChart>
      <c:catAx>
        <c:axId val="14279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710976"/>
        <c:crosses val="autoZero"/>
        <c:auto val="1"/>
        <c:lblAlgn val="ctr"/>
        <c:lblOffset val="100"/>
        <c:noMultiLvlLbl val="0"/>
      </c:catAx>
      <c:valAx>
        <c:axId val="142710976"/>
        <c:scaling>
          <c:orientation val="minMax"/>
          <c:max val="1.1000000000000001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glow rad="101600">
                <a:schemeClr val="accent2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53000"/>
                </a:srgbClr>
              </a:outerShdw>
              <a:softEdge rad="914400"/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79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4">
          <a:lumMod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CEP - Médias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34838145231846"/>
          <c:y val="0.14393518518518519"/>
          <c:w val="0.84596062992125987"/>
          <c:h val="0.7486654272382619"/>
        </c:manualLayout>
      </c:layout>
      <c:lineChart>
        <c:grouping val="standard"/>
        <c:varyColors val="0"/>
        <c:ser>
          <c:idx val="0"/>
          <c:order val="0"/>
          <c:tx>
            <c:strRef>
              <c:f>'Ex1 (2)'!$H$7</c:f>
              <c:strCache>
                <c:ptCount val="1"/>
                <c:pt idx="0">
                  <c:v>LSC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'Ex1 (2)'!$H$8:$H$27</c:f>
              <c:numCache>
                <c:formatCode>0.0000</c:formatCode>
                <c:ptCount val="20"/>
                <c:pt idx="0">
                  <c:v>10.884561666666666</c:v>
                </c:pt>
                <c:pt idx="1">
                  <c:v>10.884561666666666</c:v>
                </c:pt>
                <c:pt idx="2">
                  <c:v>10.884561666666666</c:v>
                </c:pt>
                <c:pt idx="3">
                  <c:v>10.884561666666666</c:v>
                </c:pt>
                <c:pt idx="4">
                  <c:v>10.884561666666666</c:v>
                </c:pt>
                <c:pt idx="5">
                  <c:v>10.884561666666666</c:v>
                </c:pt>
                <c:pt idx="6">
                  <c:v>10.884561666666666</c:v>
                </c:pt>
                <c:pt idx="7">
                  <c:v>10.884561666666666</c:v>
                </c:pt>
                <c:pt idx="8">
                  <c:v>10.884561666666666</c:v>
                </c:pt>
                <c:pt idx="9">
                  <c:v>10.884561666666666</c:v>
                </c:pt>
                <c:pt idx="10">
                  <c:v>10.884561666666666</c:v>
                </c:pt>
                <c:pt idx="11">
                  <c:v>10.884561666666666</c:v>
                </c:pt>
                <c:pt idx="12">
                  <c:v>10.884561666666666</c:v>
                </c:pt>
                <c:pt idx="13">
                  <c:v>10.884561666666666</c:v>
                </c:pt>
                <c:pt idx="14">
                  <c:v>10.884561666666666</c:v>
                </c:pt>
                <c:pt idx="15">
                  <c:v>10.884561666666666</c:v>
                </c:pt>
                <c:pt idx="16">
                  <c:v>10.884561666666666</c:v>
                </c:pt>
                <c:pt idx="17">
                  <c:v>10.884561666666666</c:v>
                </c:pt>
                <c:pt idx="18">
                  <c:v>10.884561666666666</c:v>
                </c:pt>
                <c:pt idx="19">
                  <c:v>10.884561666666666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'Ex1 (2)'!$K$7</c:f>
              <c:strCache>
                <c:ptCount val="1"/>
                <c:pt idx="0">
                  <c:v>LC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'Ex1 (2)'!$K$8:$K$27</c:f>
              <c:numCache>
                <c:formatCode>0.0000</c:formatCode>
                <c:ptCount val="20"/>
                <c:pt idx="0">
                  <c:v>10.511166666666666</c:v>
                </c:pt>
                <c:pt idx="1">
                  <c:v>10.511166666666666</c:v>
                </c:pt>
                <c:pt idx="2">
                  <c:v>10.511166666666666</c:v>
                </c:pt>
                <c:pt idx="3">
                  <c:v>10.511166666666666</c:v>
                </c:pt>
                <c:pt idx="4">
                  <c:v>10.511166666666666</c:v>
                </c:pt>
                <c:pt idx="5">
                  <c:v>10.511166666666666</c:v>
                </c:pt>
                <c:pt idx="6">
                  <c:v>10.511166666666666</c:v>
                </c:pt>
                <c:pt idx="7">
                  <c:v>10.511166666666666</c:v>
                </c:pt>
                <c:pt idx="8">
                  <c:v>10.511166666666666</c:v>
                </c:pt>
                <c:pt idx="9">
                  <c:v>10.511166666666666</c:v>
                </c:pt>
                <c:pt idx="10">
                  <c:v>10.511166666666666</c:v>
                </c:pt>
                <c:pt idx="11">
                  <c:v>10.511166666666666</c:v>
                </c:pt>
                <c:pt idx="12">
                  <c:v>10.511166666666666</c:v>
                </c:pt>
                <c:pt idx="13">
                  <c:v>10.511166666666666</c:v>
                </c:pt>
                <c:pt idx="14">
                  <c:v>10.511166666666666</c:v>
                </c:pt>
                <c:pt idx="15">
                  <c:v>10.511166666666666</c:v>
                </c:pt>
                <c:pt idx="16">
                  <c:v>10.511166666666666</c:v>
                </c:pt>
                <c:pt idx="17">
                  <c:v>10.511166666666666</c:v>
                </c:pt>
                <c:pt idx="18">
                  <c:v>10.511166666666666</c:v>
                </c:pt>
                <c:pt idx="19">
                  <c:v>10.511166666666666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'Ex1 (2)'!$N$7</c:f>
              <c:strCache>
                <c:ptCount val="1"/>
                <c:pt idx="0">
                  <c:v>LIC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'Ex1 (2)'!$N$8:$N$27</c:f>
              <c:numCache>
                <c:formatCode>0.0000</c:formatCode>
                <c:ptCount val="20"/>
                <c:pt idx="0">
                  <c:v>10.137771666666666</c:v>
                </c:pt>
                <c:pt idx="1">
                  <c:v>10.137771666666666</c:v>
                </c:pt>
                <c:pt idx="2">
                  <c:v>10.137771666666666</c:v>
                </c:pt>
                <c:pt idx="3">
                  <c:v>10.137771666666666</c:v>
                </c:pt>
                <c:pt idx="4">
                  <c:v>10.137771666666666</c:v>
                </c:pt>
                <c:pt idx="5">
                  <c:v>10.137771666666666</c:v>
                </c:pt>
                <c:pt idx="6">
                  <c:v>10.137771666666666</c:v>
                </c:pt>
                <c:pt idx="7">
                  <c:v>10.137771666666666</c:v>
                </c:pt>
                <c:pt idx="8">
                  <c:v>10.137771666666666</c:v>
                </c:pt>
                <c:pt idx="9">
                  <c:v>10.137771666666666</c:v>
                </c:pt>
                <c:pt idx="10">
                  <c:v>10.137771666666666</c:v>
                </c:pt>
                <c:pt idx="11">
                  <c:v>10.137771666666666</c:v>
                </c:pt>
                <c:pt idx="12">
                  <c:v>10.137771666666666</c:v>
                </c:pt>
                <c:pt idx="13">
                  <c:v>10.137771666666666</c:v>
                </c:pt>
                <c:pt idx="14">
                  <c:v>10.137771666666666</c:v>
                </c:pt>
                <c:pt idx="15">
                  <c:v>10.137771666666666</c:v>
                </c:pt>
                <c:pt idx="16">
                  <c:v>10.137771666666666</c:v>
                </c:pt>
                <c:pt idx="17">
                  <c:v>10.137771666666666</c:v>
                </c:pt>
                <c:pt idx="18">
                  <c:v>10.137771666666666</c:v>
                </c:pt>
                <c:pt idx="19">
                  <c:v>10.137771666666666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'Ex1 (2)'!$F$6</c:f>
              <c:strCache>
                <c:ptCount val="1"/>
                <c:pt idx="0">
                  <c:v>Média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'Ex1 (2)'!$F$8:$F$27</c:f>
              <c:numCache>
                <c:formatCode>0.0000</c:formatCode>
                <c:ptCount val="20"/>
                <c:pt idx="0">
                  <c:v>10.626666666666667</c:v>
                </c:pt>
                <c:pt idx="1">
                  <c:v>10.406666666666666</c:v>
                </c:pt>
                <c:pt idx="2">
                  <c:v>10.523333333333333</c:v>
                </c:pt>
                <c:pt idx="3">
                  <c:v>10.583333333333334</c:v>
                </c:pt>
                <c:pt idx="4">
                  <c:v>10.6</c:v>
                </c:pt>
                <c:pt idx="5">
                  <c:v>10.51</c:v>
                </c:pt>
                <c:pt idx="6">
                  <c:v>10.196666666666665</c:v>
                </c:pt>
                <c:pt idx="7">
                  <c:v>10.299999999999999</c:v>
                </c:pt>
                <c:pt idx="8">
                  <c:v>10.653333333333334</c:v>
                </c:pt>
                <c:pt idx="9">
                  <c:v>10.473333333333333</c:v>
                </c:pt>
                <c:pt idx="10">
                  <c:v>10.503333333333332</c:v>
                </c:pt>
                <c:pt idx="11">
                  <c:v>10.826666666666666</c:v>
                </c:pt>
                <c:pt idx="12">
                  <c:v>10.3</c:v>
                </c:pt>
                <c:pt idx="13">
                  <c:v>10.613333333333332</c:v>
                </c:pt>
                <c:pt idx="14">
                  <c:v>10.483333333333333</c:v>
                </c:pt>
                <c:pt idx="15">
                  <c:v>10.343333333333334</c:v>
                </c:pt>
                <c:pt idx="16">
                  <c:v>10.613333333333333</c:v>
                </c:pt>
                <c:pt idx="17">
                  <c:v>10.549999999999999</c:v>
                </c:pt>
                <c:pt idx="18">
                  <c:v>10.606666666666667</c:v>
                </c:pt>
                <c:pt idx="19">
                  <c:v>10.51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647936"/>
        <c:axId val="149750336"/>
      </c:lineChart>
      <c:catAx>
        <c:axId val="140647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750336"/>
        <c:crosses val="autoZero"/>
        <c:auto val="1"/>
        <c:lblAlgn val="ctr"/>
        <c:lblOffset val="100"/>
        <c:noMultiLvlLbl val="0"/>
      </c:catAx>
      <c:valAx>
        <c:axId val="149750336"/>
        <c:scaling>
          <c:orientation val="minMax"/>
          <c:max val="11.257999999999999"/>
          <c:min val="9.7644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647936"/>
        <c:crosses val="autoZero"/>
        <c:crossBetween val="between"/>
        <c:majorUnit val="0.1245000000000000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CEP - Amplitude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009571630964247"/>
          <c:y val="0.1439352123690964"/>
          <c:w val="0.84596062992125987"/>
          <c:h val="0.7486654272382619"/>
        </c:manualLayout>
      </c:layout>
      <c:lineChart>
        <c:grouping val="standard"/>
        <c:varyColors val="0"/>
        <c:ser>
          <c:idx val="4"/>
          <c:order val="0"/>
          <c:tx>
            <c:strRef>
              <c:f>'Ex1'!$K$6</c:f>
              <c:strCache>
                <c:ptCount val="1"/>
                <c:pt idx="0">
                  <c:v>LSC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'Ex1'!$K$7:$K$26</c:f>
              <c:numCache>
                <c:formatCode>0.0000</c:formatCode>
                <c:ptCount val="20"/>
                <c:pt idx="0">
                  <c:v>0.93951000000000073</c:v>
                </c:pt>
                <c:pt idx="1">
                  <c:v>0.93951000000000073</c:v>
                </c:pt>
                <c:pt idx="2">
                  <c:v>0.93951000000000073</c:v>
                </c:pt>
                <c:pt idx="3">
                  <c:v>0.93951000000000073</c:v>
                </c:pt>
                <c:pt idx="4">
                  <c:v>0.93951000000000073</c:v>
                </c:pt>
                <c:pt idx="5">
                  <c:v>0.93951000000000073</c:v>
                </c:pt>
                <c:pt idx="6">
                  <c:v>0.93951000000000073</c:v>
                </c:pt>
                <c:pt idx="7">
                  <c:v>0.93951000000000073</c:v>
                </c:pt>
                <c:pt idx="8">
                  <c:v>0.93951000000000073</c:v>
                </c:pt>
                <c:pt idx="9">
                  <c:v>0.93951000000000073</c:v>
                </c:pt>
                <c:pt idx="10">
                  <c:v>0.93951000000000073</c:v>
                </c:pt>
                <c:pt idx="11">
                  <c:v>0.93951000000000073</c:v>
                </c:pt>
                <c:pt idx="12">
                  <c:v>0.93951000000000073</c:v>
                </c:pt>
                <c:pt idx="13">
                  <c:v>0.93951000000000073</c:v>
                </c:pt>
                <c:pt idx="14">
                  <c:v>0.93951000000000073</c:v>
                </c:pt>
                <c:pt idx="15">
                  <c:v>0.93951000000000073</c:v>
                </c:pt>
                <c:pt idx="16">
                  <c:v>0.93951000000000073</c:v>
                </c:pt>
                <c:pt idx="17">
                  <c:v>0.93951000000000073</c:v>
                </c:pt>
                <c:pt idx="18">
                  <c:v>0.93951000000000073</c:v>
                </c:pt>
                <c:pt idx="19">
                  <c:v>0.93951000000000073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'Ex1'!$I$6</c:f>
              <c:strCache>
                <c:ptCount val="1"/>
                <c:pt idx="0">
                  <c:v>LC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'Ex1'!$L$7:$L$26</c:f>
              <c:numCache>
                <c:formatCode>0.0000</c:formatCode>
                <c:ptCount val="20"/>
                <c:pt idx="0">
                  <c:v>0.36500000000000032</c:v>
                </c:pt>
                <c:pt idx="1">
                  <c:v>0.36500000000000032</c:v>
                </c:pt>
                <c:pt idx="2">
                  <c:v>0.36500000000000032</c:v>
                </c:pt>
                <c:pt idx="3">
                  <c:v>0.36500000000000032</c:v>
                </c:pt>
                <c:pt idx="4">
                  <c:v>0.36500000000000032</c:v>
                </c:pt>
                <c:pt idx="5">
                  <c:v>0.36500000000000032</c:v>
                </c:pt>
                <c:pt idx="6">
                  <c:v>0.36500000000000032</c:v>
                </c:pt>
                <c:pt idx="7">
                  <c:v>0.36500000000000032</c:v>
                </c:pt>
                <c:pt idx="8">
                  <c:v>0.36500000000000032</c:v>
                </c:pt>
                <c:pt idx="9">
                  <c:v>0.36500000000000032</c:v>
                </c:pt>
                <c:pt idx="10">
                  <c:v>0.36500000000000032</c:v>
                </c:pt>
                <c:pt idx="11">
                  <c:v>0.36500000000000032</c:v>
                </c:pt>
                <c:pt idx="12">
                  <c:v>0.36500000000000032</c:v>
                </c:pt>
                <c:pt idx="13">
                  <c:v>0.36500000000000032</c:v>
                </c:pt>
                <c:pt idx="14">
                  <c:v>0.36500000000000032</c:v>
                </c:pt>
                <c:pt idx="15">
                  <c:v>0.36500000000000032</c:v>
                </c:pt>
                <c:pt idx="16">
                  <c:v>0.36500000000000032</c:v>
                </c:pt>
                <c:pt idx="17">
                  <c:v>0.36500000000000032</c:v>
                </c:pt>
                <c:pt idx="18">
                  <c:v>0.36500000000000032</c:v>
                </c:pt>
                <c:pt idx="19">
                  <c:v>0.36500000000000032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'Ex1'!$M$6</c:f>
              <c:strCache>
                <c:ptCount val="1"/>
                <c:pt idx="0">
                  <c:v>LIC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'Ex1'!$M$7:$M$26</c:f>
              <c:numCache>
                <c:formatCode>0.0000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'Ex1'!$G$5</c:f>
              <c:strCache>
                <c:ptCount val="1"/>
                <c:pt idx="0">
                  <c:v>Amplitude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'Ex1'!$G$7:$G$26</c:f>
              <c:numCache>
                <c:formatCode>0.00</c:formatCode>
                <c:ptCount val="20"/>
                <c:pt idx="0">
                  <c:v>0.41000000000000014</c:v>
                </c:pt>
                <c:pt idx="1">
                  <c:v>0.52000000000000135</c:v>
                </c:pt>
                <c:pt idx="2">
                  <c:v>0.1899999999999995</c:v>
                </c:pt>
                <c:pt idx="3">
                  <c:v>0.71000000000000085</c:v>
                </c:pt>
                <c:pt idx="4">
                  <c:v>0.15000000000000036</c:v>
                </c:pt>
                <c:pt idx="5">
                  <c:v>0.10999999999999943</c:v>
                </c:pt>
                <c:pt idx="6">
                  <c:v>0.58000000000000007</c:v>
                </c:pt>
                <c:pt idx="7">
                  <c:v>0.21000000000000085</c:v>
                </c:pt>
                <c:pt idx="8">
                  <c:v>0.29999999999999893</c:v>
                </c:pt>
                <c:pt idx="9">
                  <c:v>0.87000000000000099</c:v>
                </c:pt>
                <c:pt idx="10">
                  <c:v>0.36000000000000121</c:v>
                </c:pt>
                <c:pt idx="11">
                  <c:v>0.34999999999999964</c:v>
                </c:pt>
                <c:pt idx="12">
                  <c:v>0.41000000000000014</c:v>
                </c:pt>
                <c:pt idx="13">
                  <c:v>0.15000000000000036</c:v>
                </c:pt>
                <c:pt idx="14">
                  <c:v>0.13000000000000078</c:v>
                </c:pt>
                <c:pt idx="15">
                  <c:v>0.77000000000000135</c:v>
                </c:pt>
                <c:pt idx="16">
                  <c:v>0.33999999999999986</c:v>
                </c:pt>
                <c:pt idx="17">
                  <c:v>0.10999999999999943</c:v>
                </c:pt>
                <c:pt idx="18">
                  <c:v>0.5</c:v>
                </c:pt>
                <c:pt idx="19">
                  <c:v>0.13000000000000078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'Ex1'!$K$6</c:f>
              <c:strCache>
                <c:ptCount val="1"/>
                <c:pt idx="0">
                  <c:v>LSC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'Ex1'!$K$7:$K$26</c:f>
              <c:numCache>
                <c:formatCode>0.0000</c:formatCode>
                <c:ptCount val="20"/>
                <c:pt idx="0">
                  <c:v>0.93951000000000073</c:v>
                </c:pt>
                <c:pt idx="1">
                  <c:v>0.93951000000000073</c:v>
                </c:pt>
                <c:pt idx="2">
                  <c:v>0.93951000000000073</c:v>
                </c:pt>
                <c:pt idx="3">
                  <c:v>0.93951000000000073</c:v>
                </c:pt>
                <c:pt idx="4">
                  <c:v>0.93951000000000073</c:v>
                </c:pt>
                <c:pt idx="5">
                  <c:v>0.93951000000000073</c:v>
                </c:pt>
                <c:pt idx="6">
                  <c:v>0.93951000000000073</c:v>
                </c:pt>
                <c:pt idx="7">
                  <c:v>0.93951000000000073</c:v>
                </c:pt>
                <c:pt idx="8">
                  <c:v>0.93951000000000073</c:v>
                </c:pt>
                <c:pt idx="9">
                  <c:v>0.93951000000000073</c:v>
                </c:pt>
                <c:pt idx="10">
                  <c:v>0.93951000000000073</c:v>
                </c:pt>
                <c:pt idx="11">
                  <c:v>0.93951000000000073</c:v>
                </c:pt>
                <c:pt idx="12">
                  <c:v>0.93951000000000073</c:v>
                </c:pt>
                <c:pt idx="13">
                  <c:v>0.93951000000000073</c:v>
                </c:pt>
                <c:pt idx="14">
                  <c:v>0.93951000000000073</c:v>
                </c:pt>
                <c:pt idx="15">
                  <c:v>0.93951000000000073</c:v>
                </c:pt>
                <c:pt idx="16">
                  <c:v>0.93951000000000073</c:v>
                </c:pt>
                <c:pt idx="17">
                  <c:v>0.93951000000000073</c:v>
                </c:pt>
                <c:pt idx="18">
                  <c:v>0.93951000000000073</c:v>
                </c:pt>
                <c:pt idx="19">
                  <c:v>0.93951000000000073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'Ex1'!$L$6</c:f>
              <c:strCache>
                <c:ptCount val="1"/>
                <c:pt idx="0">
                  <c:v>LC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'Ex1'!$L$7:$L$26</c:f>
              <c:numCache>
                <c:formatCode>0.0000</c:formatCode>
                <c:ptCount val="20"/>
                <c:pt idx="0">
                  <c:v>0.36500000000000032</c:v>
                </c:pt>
                <c:pt idx="1">
                  <c:v>0.36500000000000032</c:v>
                </c:pt>
                <c:pt idx="2">
                  <c:v>0.36500000000000032</c:v>
                </c:pt>
                <c:pt idx="3">
                  <c:v>0.36500000000000032</c:v>
                </c:pt>
                <c:pt idx="4">
                  <c:v>0.36500000000000032</c:v>
                </c:pt>
                <c:pt idx="5">
                  <c:v>0.36500000000000032</c:v>
                </c:pt>
                <c:pt idx="6">
                  <c:v>0.36500000000000032</c:v>
                </c:pt>
                <c:pt idx="7">
                  <c:v>0.36500000000000032</c:v>
                </c:pt>
                <c:pt idx="8">
                  <c:v>0.36500000000000032</c:v>
                </c:pt>
                <c:pt idx="9">
                  <c:v>0.36500000000000032</c:v>
                </c:pt>
                <c:pt idx="10">
                  <c:v>0.36500000000000032</c:v>
                </c:pt>
                <c:pt idx="11">
                  <c:v>0.36500000000000032</c:v>
                </c:pt>
                <c:pt idx="12">
                  <c:v>0.36500000000000032</c:v>
                </c:pt>
                <c:pt idx="13">
                  <c:v>0.36500000000000032</c:v>
                </c:pt>
                <c:pt idx="14">
                  <c:v>0.36500000000000032</c:v>
                </c:pt>
                <c:pt idx="15">
                  <c:v>0.36500000000000032</c:v>
                </c:pt>
                <c:pt idx="16">
                  <c:v>0.36500000000000032</c:v>
                </c:pt>
                <c:pt idx="17">
                  <c:v>0.36500000000000032</c:v>
                </c:pt>
                <c:pt idx="18">
                  <c:v>0.36500000000000032</c:v>
                </c:pt>
                <c:pt idx="19">
                  <c:v>0.36500000000000032</c:v>
                </c:pt>
              </c:numCache>
            </c:numRef>
          </c:val>
          <c:smooth val="0"/>
        </c:ser>
        <c:ser>
          <c:idx val="2"/>
          <c:order val="6"/>
          <c:tx>
            <c:strRef>
              <c:f>'Ex1'!$M$6</c:f>
              <c:strCache>
                <c:ptCount val="1"/>
                <c:pt idx="0">
                  <c:v>LIC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'Ex1'!$M$7:$M$26</c:f>
              <c:numCache>
                <c:formatCode>0.0000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3"/>
          <c:order val="7"/>
          <c:tx>
            <c:strRef>
              <c:f>'Ex1'!$G$5</c:f>
              <c:strCache>
                <c:ptCount val="1"/>
                <c:pt idx="0">
                  <c:v>Amplitude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'Ex1'!$G$7:$G$26</c:f>
              <c:numCache>
                <c:formatCode>0.00</c:formatCode>
                <c:ptCount val="20"/>
                <c:pt idx="0">
                  <c:v>0.41000000000000014</c:v>
                </c:pt>
                <c:pt idx="1">
                  <c:v>0.52000000000000135</c:v>
                </c:pt>
                <c:pt idx="2">
                  <c:v>0.1899999999999995</c:v>
                </c:pt>
                <c:pt idx="3">
                  <c:v>0.71000000000000085</c:v>
                </c:pt>
                <c:pt idx="4">
                  <c:v>0.15000000000000036</c:v>
                </c:pt>
                <c:pt idx="5">
                  <c:v>0.10999999999999943</c:v>
                </c:pt>
                <c:pt idx="6">
                  <c:v>0.58000000000000007</c:v>
                </c:pt>
                <c:pt idx="7">
                  <c:v>0.21000000000000085</c:v>
                </c:pt>
                <c:pt idx="8">
                  <c:v>0.29999999999999893</c:v>
                </c:pt>
                <c:pt idx="9">
                  <c:v>0.87000000000000099</c:v>
                </c:pt>
                <c:pt idx="10">
                  <c:v>0.36000000000000121</c:v>
                </c:pt>
                <c:pt idx="11">
                  <c:v>0.34999999999999964</c:v>
                </c:pt>
                <c:pt idx="12">
                  <c:v>0.41000000000000014</c:v>
                </c:pt>
                <c:pt idx="13">
                  <c:v>0.15000000000000036</c:v>
                </c:pt>
                <c:pt idx="14">
                  <c:v>0.13000000000000078</c:v>
                </c:pt>
                <c:pt idx="15">
                  <c:v>0.77000000000000135</c:v>
                </c:pt>
                <c:pt idx="16">
                  <c:v>0.33999999999999986</c:v>
                </c:pt>
                <c:pt idx="17">
                  <c:v>0.10999999999999943</c:v>
                </c:pt>
                <c:pt idx="18">
                  <c:v>0.5</c:v>
                </c:pt>
                <c:pt idx="19">
                  <c:v>0.13000000000000078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666368"/>
        <c:axId val="139677056"/>
      </c:lineChart>
      <c:catAx>
        <c:axId val="140666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677056"/>
        <c:crosses val="autoZero"/>
        <c:auto val="1"/>
        <c:lblAlgn val="ctr"/>
        <c:lblOffset val="100"/>
        <c:noMultiLvlLbl val="0"/>
      </c:catAx>
      <c:valAx>
        <c:axId val="139677056"/>
        <c:scaling>
          <c:orientation val="minMax"/>
          <c:max val="1.514"/>
          <c:min val="-1.8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666368"/>
        <c:crosses val="autoZero"/>
        <c:crossBetween val="between"/>
        <c:majorUnit val="0.1915000000000000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CEP - Médias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34838145231846"/>
          <c:y val="0.14393518518518519"/>
          <c:w val="0.84596062992125987"/>
          <c:h val="0.7486654272382619"/>
        </c:manualLayout>
      </c:layout>
      <c:lineChart>
        <c:grouping val="standard"/>
        <c:varyColors val="0"/>
        <c:ser>
          <c:idx val="4"/>
          <c:order val="0"/>
          <c:tx>
            <c:strRef>
              <c:f>'Ex2'!$J$6</c:f>
              <c:strCache>
                <c:ptCount val="1"/>
                <c:pt idx="0">
                  <c:v>LSC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'Ex2'!$J$7:$J$31</c:f>
              <c:numCache>
                <c:formatCode>0.0000</c:formatCode>
                <c:ptCount val="25"/>
                <c:pt idx="0">
                  <c:v>2.2925351999999997</c:v>
                </c:pt>
                <c:pt idx="1">
                  <c:v>2.2925351999999997</c:v>
                </c:pt>
                <c:pt idx="2">
                  <c:v>2.2925351999999997</c:v>
                </c:pt>
                <c:pt idx="3">
                  <c:v>2.2925351999999997</c:v>
                </c:pt>
                <c:pt idx="4">
                  <c:v>2.2925351999999997</c:v>
                </c:pt>
                <c:pt idx="5">
                  <c:v>2.2925351999999997</c:v>
                </c:pt>
                <c:pt idx="6">
                  <c:v>2.2925351999999997</c:v>
                </c:pt>
                <c:pt idx="7">
                  <c:v>2.2925351999999997</c:v>
                </c:pt>
                <c:pt idx="8">
                  <c:v>2.2925351999999997</c:v>
                </c:pt>
                <c:pt idx="9">
                  <c:v>2.2925351999999997</c:v>
                </c:pt>
                <c:pt idx="10">
                  <c:v>2.2925351999999997</c:v>
                </c:pt>
                <c:pt idx="11">
                  <c:v>2.2925351999999997</c:v>
                </c:pt>
                <c:pt idx="12">
                  <c:v>2.2925351999999997</c:v>
                </c:pt>
                <c:pt idx="13">
                  <c:v>2.2925351999999997</c:v>
                </c:pt>
                <c:pt idx="14">
                  <c:v>2.2925351999999997</c:v>
                </c:pt>
                <c:pt idx="15">
                  <c:v>2.2925351999999997</c:v>
                </c:pt>
                <c:pt idx="16">
                  <c:v>2.2925351999999997</c:v>
                </c:pt>
                <c:pt idx="17">
                  <c:v>2.2925351999999997</c:v>
                </c:pt>
                <c:pt idx="18">
                  <c:v>2.2925351999999997</c:v>
                </c:pt>
                <c:pt idx="19">
                  <c:v>2.2925351999999997</c:v>
                </c:pt>
                <c:pt idx="20">
                  <c:v>2.2925351999999997</c:v>
                </c:pt>
                <c:pt idx="21">
                  <c:v>2.2925351999999997</c:v>
                </c:pt>
                <c:pt idx="22">
                  <c:v>2.2925351999999997</c:v>
                </c:pt>
                <c:pt idx="23">
                  <c:v>2.2925351999999997</c:v>
                </c:pt>
                <c:pt idx="24">
                  <c:v>2.2925351999999997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'Ex2'!$K$6</c:f>
              <c:strCache>
                <c:ptCount val="1"/>
                <c:pt idx="0">
                  <c:v>LC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'Ex2'!$K$7:$K$31</c:f>
              <c:numCache>
                <c:formatCode>0.0000</c:formatCode>
                <c:ptCount val="25"/>
                <c:pt idx="0">
                  <c:v>1.3707199999999999</c:v>
                </c:pt>
                <c:pt idx="1">
                  <c:v>1.3707199999999999</c:v>
                </c:pt>
                <c:pt idx="2">
                  <c:v>1.3707199999999999</c:v>
                </c:pt>
                <c:pt idx="3">
                  <c:v>1.3707199999999999</c:v>
                </c:pt>
                <c:pt idx="4">
                  <c:v>1.3707199999999999</c:v>
                </c:pt>
                <c:pt idx="5">
                  <c:v>1.3707199999999999</c:v>
                </c:pt>
                <c:pt idx="6">
                  <c:v>1.3707199999999999</c:v>
                </c:pt>
                <c:pt idx="7">
                  <c:v>1.3707199999999999</c:v>
                </c:pt>
                <c:pt idx="8">
                  <c:v>1.3707199999999999</c:v>
                </c:pt>
                <c:pt idx="9">
                  <c:v>1.3707199999999999</c:v>
                </c:pt>
                <c:pt idx="10">
                  <c:v>1.3707199999999999</c:v>
                </c:pt>
                <c:pt idx="11">
                  <c:v>1.3707199999999999</c:v>
                </c:pt>
                <c:pt idx="12">
                  <c:v>1.3707199999999999</c:v>
                </c:pt>
                <c:pt idx="13">
                  <c:v>1.3707199999999999</c:v>
                </c:pt>
                <c:pt idx="14">
                  <c:v>1.3707199999999999</c:v>
                </c:pt>
                <c:pt idx="15">
                  <c:v>1.3707199999999999</c:v>
                </c:pt>
                <c:pt idx="16">
                  <c:v>1.3707199999999999</c:v>
                </c:pt>
                <c:pt idx="17">
                  <c:v>1.3707199999999999</c:v>
                </c:pt>
                <c:pt idx="18">
                  <c:v>1.3707199999999999</c:v>
                </c:pt>
                <c:pt idx="19">
                  <c:v>1.3707199999999999</c:v>
                </c:pt>
                <c:pt idx="20">
                  <c:v>1.3707199999999999</c:v>
                </c:pt>
                <c:pt idx="21">
                  <c:v>1.3707199999999999</c:v>
                </c:pt>
                <c:pt idx="22">
                  <c:v>1.3707199999999999</c:v>
                </c:pt>
                <c:pt idx="23">
                  <c:v>1.3707199999999999</c:v>
                </c:pt>
                <c:pt idx="24">
                  <c:v>1.3707199999999999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'Ex2'!$L$6</c:f>
              <c:strCache>
                <c:ptCount val="1"/>
                <c:pt idx="0">
                  <c:v>LIC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'Ex2'!$L$7:$L$31</c:f>
              <c:numCache>
                <c:formatCode>0.0000</c:formatCode>
                <c:ptCount val="25"/>
                <c:pt idx="0">
                  <c:v>0.4489048000000001</c:v>
                </c:pt>
                <c:pt idx="1">
                  <c:v>0.4489048000000001</c:v>
                </c:pt>
                <c:pt idx="2">
                  <c:v>0.4489048000000001</c:v>
                </c:pt>
                <c:pt idx="3">
                  <c:v>0.4489048000000001</c:v>
                </c:pt>
                <c:pt idx="4">
                  <c:v>0.4489048000000001</c:v>
                </c:pt>
                <c:pt idx="5">
                  <c:v>0.4489048000000001</c:v>
                </c:pt>
                <c:pt idx="6">
                  <c:v>0.4489048000000001</c:v>
                </c:pt>
                <c:pt idx="7">
                  <c:v>0.4489048000000001</c:v>
                </c:pt>
                <c:pt idx="8">
                  <c:v>0.4489048000000001</c:v>
                </c:pt>
                <c:pt idx="9">
                  <c:v>0.4489048000000001</c:v>
                </c:pt>
                <c:pt idx="10">
                  <c:v>0.4489048000000001</c:v>
                </c:pt>
                <c:pt idx="11">
                  <c:v>0.4489048000000001</c:v>
                </c:pt>
                <c:pt idx="12">
                  <c:v>0.4489048000000001</c:v>
                </c:pt>
                <c:pt idx="13">
                  <c:v>0.4489048000000001</c:v>
                </c:pt>
                <c:pt idx="14">
                  <c:v>0.4489048000000001</c:v>
                </c:pt>
                <c:pt idx="15">
                  <c:v>0.4489048000000001</c:v>
                </c:pt>
                <c:pt idx="16">
                  <c:v>0.4489048000000001</c:v>
                </c:pt>
                <c:pt idx="17">
                  <c:v>0.4489048000000001</c:v>
                </c:pt>
                <c:pt idx="18">
                  <c:v>0.4489048000000001</c:v>
                </c:pt>
                <c:pt idx="19">
                  <c:v>0.4489048000000001</c:v>
                </c:pt>
                <c:pt idx="20">
                  <c:v>0.4489048000000001</c:v>
                </c:pt>
                <c:pt idx="21">
                  <c:v>0.4489048000000001</c:v>
                </c:pt>
                <c:pt idx="22">
                  <c:v>0.4489048000000001</c:v>
                </c:pt>
                <c:pt idx="23">
                  <c:v>0.4489048000000001</c:v>
                </c:pt>
                <c:pt idx="24">
                  <c:v>0.4489048000000001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'Ex2'!$H$5</c:f>
              <c:strCache>
                <c:ptCount val="1"/>
                <c:pt idx="0">
                  <c:v>Média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'Ex2'!$H$7:$H$31</c:f>
              <c:numCache>
                <c:formatCode>0.0000</c:formatCode>
                <c:ptCount val="25"/>
                <c:pt idx="0">
                  <c:v>1.482</c:v>
                </c:pt>
                <c:pt idx="1">
                  <c:v>1.468</c:v>
                </c:pt>
                <c:pt idx="2">
                  <c:v>1.1559999999999999</c:v>
                </c:pt>
                <c:pt idx="3">
                  <c:v>1.1540000000000001</c:v>
                </c:pt>
                <c:pt idx="4">
                  <c:v>1.0619999999999998</c:v>
                </c:pt>
                <c:pt idx="5">
                  <c:v>1.2280000000000002</c:v>
                </c:pt>
                <c:pt idx="6">
                  <c:v>1.4280000000000002</c:v>
                </c:pt>
                <c:pt idx="7">
                  <c:v>1.5719999999999998</c:v>
                </c:pt>
                <c:pt idx="8">
                  <c:v>1.3640000000000001</c:v>
                </c:pt>
                <c:pt idx="9">
                  <c:v>1.4039999999999999</c:v>
                </c:pt>
                <c:pt idx="10">
                  <c:v>1.4140000000000001</c:v>
                </c:pt>
                <c:pt idx="11">
                  <c:v>1.228</c:v>
                </c:pt>
                <c:pt idx="12">
                  <c:v>1.4460000000000002</c:v>
                </c:pt>
                <c:pt idx="13">
                  <c:v>1.216</c:v>
                </c:pt>
                <c:pt idx="14">
                  <c:v>1.0939999999999999</c:v>
                </c:pt>
                <c:pt idx="15">
                  <c:v>1.1460000000000001</c:v>
                </c:pt>
                <c:pt idx="16">
                  <c:v>1.524</c:v>
                </c:pt>
                <c:pt idx="17">
                  <c:v>1.3379999999999999</c:v>
                </c:pt>
                <c:pt idx="18">
                  <c:v>1.43</c:v>
                </c:pt>
                <c:pt idx="19">
                  <c:v>1.4019999999999999</c:v>
                </c:pt>
                <c:pt idx="20">
                  <c:v>2.1119999999999997</c:v>
                </c:pt>
                <c:pt idx="21">
                  <c:v>1.9259999999999997</c:v>
                </c:pt>
                <c:pt idx="22">
                  <c:v>1.4080000000000001</c:v>
                </c:pt>
                <c:pt idx="23">
                  <c:v>1.2020000000000002</c:v>
                </c:pt>
                <c:pt idx="24">
                  <c:v>1.0640000000000001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'Ex2'!$J$6</c:f>
              <c:strCache>
                <c:ptCount val="1"/>
                <c:pt idx="0">
                  <c:v>LSC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'Ex2'!$J$7:$J$31</c:f>
              <c:numCache>
                <c:formatCode>0.0000</c:formatCode>
                <c:ptCount val="25"/>
                <c:pt idx="0">
                  <c:v>2.2925351999999997</c:v>
                </c:pt>
                <c:pt idx="1">
                  <c:v>2.2925351999999997</c:v>
                </c:pt>
                <c:pt idx="2">
                  <c:v>2.2925351999999997</c:v>
                </c:pt>
                <c:pt idx="3">
                  <c:v>2.2925351999999997</c:v>
                </c:pt>
                <c:pt idx="4">
                  <c:v>2.2925351999999997</c:v>
                </c:pt>
                <c:pt idx="5">
                  <c:v>2.2925351999999997</c:v>
                </c:pt>
                <c:pt idx="6">
                  <c:v>2.2925351999999997</c:v>
                </c:pt>
                <c:pt idx="7">
                  <c:v>2.2925351999999997</c:v>
                </c:pt>
                <c:pt idx="8">
                  <c:v>2.2925351999999997</c:v>
                </c:pt>
                <c:pt idx="9">
                  <c:v>2.2925351999999997</c:v>
                </c:pt>
                <c:pt idx="10">
                  <c:v>2.2925351999999997</c:v>
                </c:pt>
                <c:pt idx="11">
                  <c:v>2.2925351999999997</c:v>
                </c:pt>
                <c:pt idx="12">
                  <c:v>2.2925351999999997</c:v>
                </c:pt>
                <c:pt idx="13">
                  <c:v>2.2925351999999997</c:v>
                </c:pt>
                <c:pt idx="14">
                  <c:v>2.2925351999999997</c:v>
                </c:pt>
                <c:pt idx="15">
                  <c:v>2.2925351999999997</c:v>
                </c:pt>
                <c:pt idx="16">
                  <c:v>2.2925351999999997</c:v>
                </c:pt>
                <c:pt idx="17">
                  <c:v>2.2925351999999997</c:v>
                </c:pt>
                <c:pt idx="18">
                  <c:v>2.2925351999999997</c:v>
                </c:pt>
                <c:pt idx="19">
                  <c:v>2.2925351999999997</c:v>
                </c:pt>
                <c:pt idx="20">
                  <c:v>2.2925351999999997</c:v>
                </c:pt>
                <c:pt idx="21">
                  <c:v>2.2925351999999997</c:v>
                </c:pt>
                <c:pt idx="22">
                  <c:v>2.2925351999999997</c:v>
                </c:pt>
                <c:pt idx="23">
                  <c:v>2.2925351999999997</c:v>
                </c:pt>
                <c:pt idx="24">
                  <c:v>2.2925351999999997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'Ex2'!$K$6</c:f>
              <c:strCache>
                <c:ptCount val="1"/>
                <c:pt idx="0">
                  <c:v>LC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'Ex2'!$K$7:$K$31</c:f>
              <c:numCache>
                <c:formatCode>0.0000</c:formatCode>
                <c:ptCount val="25"/>
                <c:pt idx="0">
                  <c:v>1.3707199999999999</c:v>
                </c:pt>
                <c:pt idx="1">
                  <c:v>1.3707199999999999</c:v>
                </c:pt>
                <c:pt idx="2">
                  <c:v>1.3707199999999999</c:v>
                </c:pt>
                <c:pt idx="3">
                  <c:v>1.3707199999999999</c:v>
                </c:pt>
                <c:pt idx="4">
                  <c:v>1.3707199999999999</c:v>
                </c:pt>
                <c:pt idx="5">
                  <c:v>1.3707199999999999</c:v>
                </c:pt>
                <c:pt idx="6">
                  <c:v>1.3707199999999999</c:v>
                </c:pt>
                <c:pt idx="7">
                  <c:v>1.3707199999999999</c:v>
                </c:pt>
                <c:pt idx="8">
                  <c:v>1.3707199999999999</c:v>
                </c:pt>
                <c:pt idx="9">
                  <c:v>1.3707199999999999</c:v>
                </c:pt>
                <c:pt idx="10">
                  <c:v>1.3707199999999999</c:v>
                </c:pt>
                <c:pt idx="11">
                  <c:v>1.3707199999999999</c:v>
                </c:pt>
                <c:pt idx="12">
                  <c:v>1.3707199999999999</c:v>
                </c:pt>
                <c:pt idx="13">
                  <c:v>1.3707199999999999</c:v>
                </c:pt>
                <c:pt idx="14">
                  <c:v>1.3707199999999999</c:v>
                </c:pt>
                <c:pt idx="15">
                  <c:v>1.3707199999999999</c:v>
                </c:pt>
                <c:pt idx="16">
                  <c:v>1.3707199999999999</c:v>
                </c:pt>
                <c:pt idx="17">
                  <c:v>1.3707199999999999</c:v>
                </c:pt>
                <c:pt idx="18">
                  <c:v>1.3707199999999999</c:v>
                </c:pt>
                <c:pt idx="19">
                  <c:v>1.3707199999999999</c:v>
                </c:pt>
                <c:pt idx="20">
                  <c:v>1.3707199999999999</c:v>
                </c:pt>
                <c:pt idx="21">
                  <c:v>1.3707199999999999</c:v>
                </c:pt>
                <c:pt idx="22">
                  <c:v>1.3707199999999999</c:v>
                </c:pt>
                <c:pt idx="23">
                  <c:v>1.3707199999999999</c:v>
                </c:pt>
                <c:pt idx="24">
                  <c:v>1.3707199999999999</c:v>
                </c:pt>
              </c:numCache>
            </c:numRef>
          </c:val>
          <c:smooth val="0"/>
        </c:ser>
        <c:ser>
          <c:idx val="2"/>
          <c:order val="6"/>
          <c:tx>
            <c:strRef>
              <c:f>'Ex2'!$L$6</c:f>
              <c:strCache>
                <c:ptCount val="1"/>
                <c:pt idx="0">
                  <c:v>LIC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'Ex2'!$L$7:$L$31</c:f>
              <c:numCache>
                <c:formatCode>0.0000</c:formatCode>
                <c:ptCount val="25"/>
                <c:pt idx="0">
                  <c:v>0.4489048000000001</c:v>
                </c:pt>
                <c:pt idx="1">
                  <c:v>0.4489048000000001</c:v>
                </c:pt>
                <c:pt idx="2">
                  <c:v>0.4489048000000001</c:v>
                </c:pt>
                <c:pt idx="3">
                  <c:v>0.4489048000000001</c:v>
                </c:pt>
                <c:pt idx="4">
                  <c:v>0.4489048000000001</c:v>
                </c:pt>
                <c:pt idx="5">
                  <c:v>0.4489048000000001</c:v>
                </c:pt>
                <c:pt idx="6">
                  <c:v>0.4489048000000001</c:v>
                </c:pt>
                <c:pt idx="7">
                  <c:v>0.4489048000000001</c:v>
                </c:pt>
                <c:pt idx="8">
                  <c:v>0.4489048000000001</c:v>
                </c:pt>
                <c:pt idx="9">
                  <c:v>0.4489048000000001</c:v>
                </c:pt>
                <c:pt idx="10">
                  <c:v>0.4489048000000001</c:v>
                </c:pt>
                <c:pt idx="11">
                  <c:v>0.4489048000000001</c:v>
                </c:pt>
                <c:pt idx="12">
                  <c:v>0.4489048000000001</c:v>
                </c:pt>
                <c:pt idx="13">
                  <c:v>0.4489048000000001</c:v>
                </c:pt>
                <c:pt idx="14">
                  <c:v>0.4489048000000001</c:v>
                </c:pt>
                <c:pt idx="15">
                  <c:v>0.4489048000000001</c:v>
                </c:pt>
                <c:pt idx="16">
                  <c:v>0.4489048000000001</c:v>
                </c:pt>
                <c:pt idx="17">
                  <c:v>0.4489048000000001</c:v>
                </c:pt>
                <c:pt idx="18">
                  <c:v>0.4489048000000001</c:v>
                </c:pt>
                <c:pt idx="19">
                  <c:v>0.4489048000000001</c:v>
                </c:pt>
                <c:pt idx="20">
                  <c:v>0.4489048000000001</c:v>
                </c:pt>
                <c:pt idx="21">
                  <c:v>0.4489048000000001</c:v>
                </c:pt>
                <c:pt idx="22">
                  <c:v>0.4489048000000001</c:v>
                </c:pt>
                <c:pt idx="23">
                  <c:v>0.4489048000000001</c:v>
                </c:pt>
                <c:pt idx="24">
                  <c:v>0.4489048000000001</c:v>
                </c:pt>
              </c:numCache>
            </c:numRef>
          </c:val>
          <c:smooth val="0"/>
        </c:ser>
        <c:ser>
          <c:idx val="3"/>
          <c:order val="7"/>
          <c:tx>
            <c:strRef>
              <c:f>'Ex2'!$H$5</c:f>
              <c:strCache>
                <c:ptCount val="1"/>
                <c:pt idx="0">
                  <c:v>Média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'Ex2'!$H$7:$H$31</c:f>
              <c:numCache>
                <c:formatCode>0.0000</c:formatCode>
                <c:ptCount val="25"/>
                <c:pt idx="0">
                  <c:v>1.482</c:v>
                </c:pt>
                <c:pt idx="1">
                  <c:v>1.468</c:v>
                </c:pt>
                <c:pt idx="2">
                  <c:v>1.1559999999999999</c:v>
                </c:pt>
                <c:pt idx="3">
                  <c:v>1.1540000000000001</c:v>
                </c:pt>
                <c:pt idx="4">
                  <c:v>1.0619999999999998</c:v>
                </c:pt>
                <c:pt idx="5">
                  <c:v>1.2280000000000002</c:v>
                </c:pt>
                <c:pt idx="6">
                  <c:v>1.4280000000000002</c:v>
                </c:pt>
                <c:pt idx="7">
                  <c:v>1.5719999999999998</c:v>
                </c:pt>
                <c:pt idx="8">
                  <c:v>1.3640000000000001</c:v>
                </c:pt>
                <c:pt idx="9">
                  <c:v>1.4039999999999999</c:v>
                </c:pt>
                <c:pt idx="10">
                  <c:v>1.4140000000000001</c:v>
                </c:pt>
                <c:pt idx="11">
                  <c:v>1.228</c:v>
                </c:pt>
                <c:pt idx="12">
                  <c:v>1.4460000000000002</c:v>
                </c:pt>
                <c:pt idx="13">
                  <c:v>1.216</c:v>
                </c:pt>
                <c:pt idx="14">
                  <c:v>1.0939999999999999</c:v>
                </c:pt>
                <c:pt idx="15">
                  <c:v>1.1460000000000001</c:v>
                </c:pt>
                <c:pt idx="16">
                  <c:v>1.524</c:v>
                </c:pt>
                <c:pt idx="17">
                  <c:v>1.3379999999999999</c:v>
                </c:pt>
                <c:pt idx="18">
                  <c:v>1.43</c:v>
                </c:pt>
                <c:pt idx="19">
                  <c:v>1.4019999999999999</c:v>
                </c:pt>
                <c:pt idx="20">
                  <c:v>2.1119999999999997</c:v>
                </c:pt>
                <c:pt idx="21">
                  <c:v>1.9259999999999997</c:v>
                </c:pt>
                <c:pt idx="22">
                  <c:v>1.4080000000000001</c:v>
                </c:pt>
                <c:pt idx="23">
                  <c:v>1.2020000000000002</c:v>
                </c:pt>
                <c:pt idx="24">
                  <c:v>1.0640000000000001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72992"/>
        <c:axId val="139679360"/>
      </c:lineChart>
      <c:catAx>
        <c:axId val="140372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679360"/>
        <c:crosses val="autoZero"/>
        <c:auto val="1"/>
        <c:lblAlgn val="ctr"/>
        <c:lblOffset val="100"/>
        <c:noMultiLvlLbl val="0"/>
      </c:catAx>
      <c:valAx>
        <c:axId val="139679360"/>
        <c:scaling>
          <c:orientation val="minMax"/>
          <c:max val="3.2143999999999999"/>
          <c:min val="-0.4729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372992"/>
        <c:crosses val="autoZero"/>
        <c:crossBetween val="between"/>
        <c:majorUnit val="0.30730000000000007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CEP - Amplitude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009571630964247"/>
          <c:y val="0.1439352123690964"/>
          <c:w val="0.84596062992125987"/>
          <c:h val="0.7486654272382619"/>
        </c:manualLayout>
      </c:layout>
      <c:lineChart>
        <c:grouping val="standard"/>
        <c:varyColors val="0"/>
        <c:ser>
          <c:idx val="4"/>
          <c:order val="0"/>
          <c:tx>
            <c:strRef>
              <c:f>'Ex2'!$M$6</c:f>
              <c:strCache>
                <c:ptCount val="1"/>
                <c:pt idx="0">
                  <c:v>LSC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'Ex2'!$M$7:$M$31</c:f>
              <c:numCache>
                <c:formatCode>0.0000</c:formatCode>
                <c:ptCount val="25"/>
                <c:pt idx="0">
                  <c:v>3.3773263999999994</c:v>
                </c:pt>
                <c:pt idx="1">
                  <c:v>3.3773263999999994</c:v>
                </c:pt>
                <c:pt idx="2">
                  <c:v>3.3773263999999994</c:v>
                </c:pt>
                <c:pt idx="3">
                  <c:v>3.3773263999999994</c:v>
                </c:pt>
                <c:pt idx="4">
                  <c:v>3.3773263999999994</c:v>
                </c:pt>
                <c:pt idx="5">
                  <c:v>3.3773263999999994</c:v>
                </c:pt>
                <c:pt idx="6">
                  <c:v>3.3773263999999994</c:v>
                </c:pt>
                <c:pt idx="7">
                  <c:v>3.3773263999999994</c:v>
                </c:pt>
                <c:pt idx="8">
                  <c:v>3.3773263999999994</c:v>
                </c:pt>
                <c:pt idx="9">
                  <c:v>3.3773263999999994</c:v>
                </c:pt>
                <c:pt idx="10">
                  <c:v>3.3773263999999994</c:v>
                </c:pt>
                <c:pt idx="11">
                  <c:v>3.3773263999999994</c:v>
                </c:pt>
                <c:pt idx="12">
                  <c:v>3.3773263999999994</c:v>
                </c:pt>
                <c:pt idx="13">
                  <c:v>3.3773263999999994</c:v>
                </c:pt>
                <c:pt idx="14">
                  <c:v>3.3773263999999994</c:v>
                </c:pt>
                <c:pt idx="15">
                  <c:v>3.3773263999999994</c:v>
                </c:pt>
                <c:pt idx="16">
                  <c:v>3.3773263999999994</c:v>
                </c:pt>
                <c:pt idx="17">
                  <c:v>3.3773263999999994</c:v>
                </c:pt>
                <c:pt idx="18">
                  <c:v>3.3773263999999994</c:v>
                </c:pt>
                <c:pt idx="19">
                  <c:v>3.3773263999999994</c:v>
                </c:pt>
                <c:pt idx="20">
                  <c:v>3.3773263999999994</c:v>
                </c:pt>
                <c:pt idx="21">
                  <c:v>3.3773263999999994</c:v>
                </c:pt>
                <c:pt idx="22">
                  <c:v>3.3773263999999994</c:v>
                </c:pt>
                <c:pt idx="23">
                  <c:v>3.3773263999999994</c:v>
                </c:pt>
                <c:pt idx="24">
                  <c:v>3.3773263999999994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'Ex2'!$K$6</c:f>
              <c:strCache>
                <c:ptCount val="1"/>
                <c:pt idx="0">
                  <c:v>LC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'Ex2'!$N$7:$N$31</c:f>
              <c:numCache>
                <c:formatCode>0.0000</c:formatCode>
                <c:ptCount val="25"/>
                <c:pt idx="0">
                  <c:v>1.5975999999999999</c:v>
                </c:pt>
                <c:pt idx="1">
                  <c:v>1.5975999999999999</c:v>
                </c:pt>
                <c:pt idx="2">
                  <c:v>1.5975999999999999</c:v>
                </c:pt>
                <c:pt idx="3">
                  <c:v>1.5975999999999999</c:v>
                </c:pt>
                <c:pt idx="4">
                  <c:v>1.5975999999999999</c:v>
                </c:pt>
                <c:pt idx="5">
                  <c:v>1.5975999999999999</c:v>
                </c:pt>
                <c:pt idx="6">
                  <c:v>1.5975999999999999</c:v>
                </c:pt>
                <c:pt idx="7">
                  <c:v>1.5975999999999999</c:v>
                </c:pt>
                <c:pt idx="8">
                  <c:v>1.5975999999999999</c:v>
                </c:pt>
                <c:pt idx="9">
                  <c:v>1.5975999999999999</c:v>
                </c:pt>
                <c:pt idx="10">
                  <c:v>1.5975999999999999</c:v>
                </c:pt>
                <c:pt idx="11">
                  <c:v>1.5975999999999999</c:v>
                </c:pt>
                <c:pt idx="12">
                  <c:v>1.5975999999999999</c:v>
                </c:pt>
                <c:pt idx="13">
                  <c:v>1.5975999999999999</c:v>
                </c:pt>
                <c:pt idx="14">
                  <c:v>1.5975999999999999</c:v>
                </c:pt>
                <c:pt idx="15">
                  <c:v>1.5975999999999999</c:v>
                </c:pt>
                <c:pt idx="16">
                  <c:v>1.5975999999999999</c:v>
                </c:pt>
                <c:pt idx="17">
                  <c:v>1.5975999999999999</c:v>
                </c:pt>
                <c:pt idx="18">
                  <c:v>1.5975999999999999</c:v>
                </c:pt>
                <c:pt idx="19">
                  <c:v>1.5975999999999999</c:v>
                </c:pt>
                <c:pt idx="20">
                  <c:v>1.5975999999999999</c:v>
                </c:pt>
                <c:pt idx="21">
                  <c:v>1.5975999999999999</c:v>
                </c:pt>
                <c:pt idx="22">
                  <c:v>1.5975999999999999</c:v>
                </c:pt>
                <c:pt idx="23">
                  <c:v>1.5975999999999999</c:v>
                </c:pt>
                <c:pt idx="24">
                  <c:v>1.5975999999999999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'Ex2'!$O$6</c:f>
              <c:strCache>
                <c:ptCount val="1"/>
                <c:pt idx="0">
                  <c:v>LIC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'Ex2'!$O$7:$O$31</c:f>
              <c:numCache>
                <c:formatCode>0.0000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'Ex2'!$I$5</c:f>
              <c:strCache>
                <c:ptCount val="1"/>
                <c:pt idx="0">
                  <c:v>Amplitude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'Ex2'!$I$7:$I$31</c:f>
              <c:numCache>
                <c:formatCode>0.00</c:formatCode>
                <c:ptCount val="25"/>
                <c:pt idx="0">
                  <c:v>1.6099999999999999</c:v>
                </c:pt>
                <c:pt idx="1">
                  <c:v>1.92</c:v>
                </c:pt>
                <c:pt idx="2">
                  <c:v>1.7999999999999998</c:v>
                </c:pt>
                <c:pt idx="3">
                  <c:v>0.5099999999999999</c:v>
                </c:pt>
                <c:pt idx="4">
                  <c:v>1.29</c:v>
                </c:pt>
                <c:pt idx="5">
                  <c:v>1.67</c:v>
                </c:pt>
                <c:pt idx="6">
                  <c:v>1.42</c:v>
                </c:pt>
                <c:pt idx="7">
                  <c:v>1.0899999999999999</c:v>
                </c:pt>
                <c:pt idx="8">
                  <c:v>1.1399999999999999</c:v>
                </c:pt>
                <c:pt idx="9">
                  <c:v>1.4699999999999998</c:v>
                </c:pt>
                <c:pt idx="10">
                  <c:v>0.84999999999999987</c:v>
                </c:pt>
                <c:pt idx="11">
                  <c:v>1.17</c:v>
                </c:pt>
                <c:pt idx="12">
                  <c:v>2.7</c:v>
                </c:pt>
                <c:pt idx="13">
                  <c:v>1.52</c:v>
                </c:pt>
                <c:pt idx="14">
                  <c:v>0.39</c:v>
                </c:pt>
                <c:pt idx="15">
                  <c:v>1.97</c:v>
                </c:pt>
                <c:pt idx="16">
                  <c:v>3.81</c:v>
                </c:pt>
                <c:pt idx="17">
                  <c:v>1.31</c:v>
                </c:pt>
                <c:pt idx="18">
                  <c:v>0.89</c:v>
                </c:pt>
                <c:pt idx="19">
                  <c:v>2.3199999999999998</c:v>
                </c:pt>
                <c:pt idx="20">
                  <c:v>2.02</c:v>
                </c:pt>
                <c:pt idx="21">
                  <c:v>2.85</c:v>
                </c:pt>
                <c:pt idx="22">
                  <c:v>1.9700000000000002</c:v>
                </c:pt>
                <c:pt idx="23">
                  <c:v>1.08</c:v>
                </c:pt>
                <c:pt idx="24">
                  <c:v>1.1700000000000002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'Ex2'!$M$6</c:f>
              <c:strCache>
                <c:ptCount val="1"/>
                <c:pt idx="0">
                  <c:v>LSC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'Ex2'!$M$7:$M$31</c:f>
              <c:numCache>
                <c:formatCode>0.0000</c:formatCode>
                <c:ptCount val="25"/>
                <c:pt idx="0">
                  <c:v>3.3773263999999994</c:v>
                </c:pt>
                <c:pt idx="1">
                  <c:v>3.3773263999999994</c:v>
                </c:pt>
                <c:pt idx="2">
                  <c:v>3.3773263999999994</c:v>
                </c:pt>
                <c:pt idx="3">
                  <c:v>3.3773263999999994</c:v>
                </c:pt>
                <c:pt idx="4">
                  <c:v>3.3773263999999994</c:v>
                </c:pt>
                <c:pt idx="5">
                  <c:v>3.3773263999999994</c:v>
                </c:pt>
                <c:pt idx="6">
                  <c:v>3.3773263999999994</c:v>
                </c:pt>
                <c:pt idx="7">
                  <c:v>3.3773263999999994</c:v>
                </c:pt>
                <c:pt idx="8">
                  <c:v>3.3773263999999994</c:v>
                </c:pt>
                <c:pt idx="9">
                  <c:v>3.3773263999999994</c:v>
                </c:pt>
                <c:pt idx="10">
                  <c:v>3.3773263999999994</c:v>
                </c:pt>
                <c:pt idx="11">
                  <c:v>3.3773263999999994</c:v>
                </c:pt>
                <c:pt idx="12">
                  <c:v>3.3773263999999994</c:v>
                </c:pt>
                <c:pt idx="13">
                  <c:v>3.3773263999999994</c:v>
                </c:pt>
                <c:pt idx="14">
                  <c:v>3.3773263999999994</c:v>
                </c:pt>
                <c:pt idx="15">
                  <c:v>3.3773263999999994</c:v>
                </c:pt>
                <c:pt idx="16">
                  <c:v>3.3773263999999994</c:v>
                </c:pt>
                <c:pt idx="17">
                  <c:v>3.3773263999999994</c:v>
                </c:pt>
                <c:pt idx="18">
                  <c:v>3.3773263999999994</c:v>
                </c:pt>
                <c:pt idx="19">
                  <c:v>3.3773263999999994</c:v>
                </c:pt>
                <c:pt idx="20">
                  <c:v>3.3773263999999994</c:v>
                </c:pt>
                <c:pt idx="21">
                  <c:v>3.3773263999999994</c:v>
                </c:pt>
                <c:pt idx="22">
                  <c:v>3.3773263999999994</c:v>
                </c:pt>
                <c:pt idx="23">
                  <c:v>3.3773263999999994</c:v>
                </c:pt>
                <c:pt idx="24">
                  <c:v>3.3773263999999994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'Ex2'!$N$6</c:f>
              <c:strCache>
                <c:ptCount val="1"/>
                <c:pt idx="0">
                  <c:v>LC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'Ex2'!$N$7:$N$31</c:f>
              <c:numCache>
                <c:formatCode>0.0000</c:formatCode>
                <c:ptCount val="25"/>
                <c:pt idx="0">
                  <c:v>1.5975999999999999</c:v>
                </c:pt>
                <c:pt idx="1">
                  <c:v>1.5975999999999999</c:v>
                </c:pt>
                <c:pt idx="2">
                  <c:v>1.5975999999999999</c:v>
                </c:pt>
                <c:pt idx="3">
                  <c:v>1.5975999999999999</c:v>
                </c:pt>
                <c:pt idx="4">
                  <c:v>1.5975999999999999</c:v>
                </c:pt>
                <c:pt idx="5">
                  <c:v>1.5975999999999999</c:v>
                </c:pt>
                <c:pt idx="6">
                  <c:v>1.5975999999999999</c:v>
                </c:pt>
                <c:pt idx="7">
                  <c:v>1.5975999999999999</c:v>
                </c:pt>
                <c:pt idx="8">
                  <c:v>1.5975999999999999</c:v>
                </c:pt>
                <c:pt idx="9">
                  <c:v>1.5975999999999999</c:v>
                </c:pt>
                <c:pt idx="10">
                  <c:v>1.5975999999999999</c:v>
                </c:pt>
                <c:pt idx="11">
                  <c:v>1.5975999999999999</c:v>
                </c:pt>
                <c:pt idx="12">
                  <c:v>1.5975999999999999</c:v>
                </c:pt>
                <c:pt idx="13">
                  <c:v>1.5975999999999999</c:v>
                </c:pt>
                <c:pt idx="14">
                  <c:v>1.5975999999999999</c:v>
                </c:pt>
                <c:pt idx="15">
                  <c:v>1.5975999999999999</c:v>
                </c:pt>
                <c:pt idx="16">
                  <c:v>1.5975999999999999</c:v>
                </c:pt>
                <c:pt idx="17">
                  <c:v>1.5975999999999999</c:v>
                </c:pt>
                <c:pt idx="18">
                  <c:v>1.5975999999999999</c:v>
                </c:pt>
                <c:pt idx="19">
                  <c:v>1.5975999999999999</c:v>
                </c:pt>
                <c:pt idx="20">
                  <c:v>1.5975999999999999</c:v>
                </c:pt>
                <c:pt idx="21">
                  <c:v>1.5975999999999999</c:v>
                </c:pt>
                <c:pt idx="22">
                  <c:v>1.5975999999999999</c:v>
                </c:pt>
                <c:pt idx="23">
                  <c:v>1.5975999999999999</c:v>
                </c:pt>
                <c:pt idx="24">
                  <c:v>1.5975999999999999</c:v>
                </c:pt>
              </c:numCache>
            </c:numRef>
          </c:val>
          <c:smooth val="0"/>
        </c:ser>
        <c:ser>
          <c:idx val="2"/>
          <c:order val="6"/>
          <c:tx>
            <c:strRef>
              <c:f>'Ex2'!$O$6</c:f>
              <c:strCache>
                <c:ptCount val="1"/>
                <c:pt idx="0">
                  <c:v>LIC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'Ex2'!$O$7:$O$31</c:f>
              <c:numCache>
                <c:formatCode>0.0000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3"/>
          <c:order val="7"/>
          <c:tx>
            <c:strRef>
              <c:f>'Ex2'!$I$5</c:f>
              <c:strCache>
                <c:ptCount val="1"/>
                <c:pt idx="0">
                  <c:v>Amplitude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'Ex2'!$I$7:$I$31</c:f>
              <c:numCache>
                <c:formatCode>0.00</c:formatCode>
                <c:ptCount val="25"/>
                <c:pt idx="0">
                  <c:v>1.6099999999999999</c:v>
                </c:pt>
                <c:pt idx="1">
                  <c:v>1.92</c:v>
                </c:pt>
                <c:pt idx="2">
                  <c:v>1.7999999999999998</c:v>
                </c:pt>
                <c:pt idx="3">
                  <c:v>0.5099999999999999</c:v>
                </c:pt>
                <c:pt idx="4">
                  <c:v>1.29</c:v>
                </c:pt>
                <c:pt idx="5">
                  <c:v>1.67</c:v>
                </c:pt>
                <c:pt idx="6">
                  <c:v>1.42</c:v>
                </c:pt>
                <c:pt idx="7">
                  <c:v>1.0899999999999999</c:v>
                </c:pt>
                <c:pt idx="8">
                  <c:v>1.1399999999999999</c:v>
                </c:pt>
                <c:pt idx="9">
                  <c:v>1.4699999999999998</c:v>
                </c:pt>
                <c:pt idx="10">
                  <c:v>0.84999999999999987</c:v>
                </c:pt>
                <c:pt idx="11">
                  <c:v>1.17</c:v>
                </c:pt>
                <c:pt idx="12">
                  <c:v>2.7</c:v>
                </c:pt>
                <c:pt idx="13">
                  <c:v>1.52</c:v>
                </c:pt>
                <c:pt idx="14">
                  <c:v>0.39</c:v>
                </c:pt>
                <c:pt idx="15">
                  <c:v>1.97</c:v>
                </c:pt>
                <c:pt idx="16">
                  <c:v>3.81</c:v>
                </c:pt>
                <c:pt idx="17">
                  <c:v>1.31</c:v>
                </c:pt>
                <c:pt idx="18">
                  <c:v>0.89</c:v>
                </c:pt>
                <c:pt idx="19">
                  <c:v>2.3199999999999998</c:v>
                </c:pt>
                <c:pt idx="20">
                  <c:v>2.02</c:v>
                </c:pt>
                <c:pt idx="21">
                  <c:v>2.85</c:v>
                </c:pt>
                <c:pt idx="22">
                  <c:v>1.9700000000000002</c:v>
                </c:pt>
                <c:pt idx="23">
                  <c:v>1.08</c:v>
                </c:pt>
                <c:pt idx="24">
                  <c:v>1.1700000000000002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69920"/>
        <c:axId val="140484608"/>
      </c:lineChart>
      <c:catAx>
        <c:axId val="14036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484608"/>
        <c:crosses val="autoZero"/>
        <c:auto val="1"/>
        <c:lblAlgn val="ctr"/>
        <c:lblOffset val="100"/>
        <c:noMultiLvlLbl val="0"/>
      </c:catAx>
      <c:valAx>
        <c:axId val="140484608"/>
        <c:scaling>
          <c:orientation val="minMax"/>
          <c:max val="5.1570999999999989"/>
          <c:min val="-0.1821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369920"/>
        <c:crosses val="autoZero"/>
        <c:crossBetween val="between"/>
        <c:majorUnit val="0.59320000000000006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CEP - Médias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34838145231846"/>
          <c:y val="0.14393518518518519"/>
          <c:w val="0.84596062992125987"/>
          <c:h val="0.7486654272382619"/>
        </c:manualLayout>
      </c:layout>
      <c:lineChart>
        <c:grouping val="standard"/>
        <c:varyColors val="0"/>
        <c:ser>
          <c:idx val="4"/>
          <c:order val="0"/>
          <c:tx>
            <c:strRef>
              <c:f>'Ex3'!$L$6</c:f>
              <c:strCache>
                <c:ptCount val="1"/>
                <c:pt idx="0">
                  <c:v>LSC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'Ex3'!$L$7:$L$31</c:f>
              <c:numCache>
                <c:formatCode>0.0000</c:formatCode>
                <c:ptCount val="25"/>
                <c:pt idx="0">
                  <c:v>0.18136960000000005</c:v>
                </c:pt>
                <c:pt idx="1">
                  <c:v>0.18136960000000005</c:v>
                </c:pt>
                <c:pt idx="2">
                  <c:v>0.18136960000000005</c:v>
                </c:pt>
                <c:pt idx="3">
                  <c:v>0.18136960000000005</c:v>
                </c:pt>
                <c:pt idx="4">
                  <c:v>0.18136960000000005</c:v>
                </c:pt>
                <c:pt idx="5">
                  <c:v>0.18136960000000005</c:v>
                </c:pt>
                <c:pt idx="6">
                  <c:v>0.18136960000000005</c:v>
                </c:pt>
                <c:pt idx="7">
                  <c:v>0.18136960000000005</c:v>
                </c:pt>
                <c:pt idx="8">
                  <c:v>0.18136960000000005</c:v>
                </c:pt>
                <c:pt idx="9">
                  <c:v>0.18136960000000005</c:v>
                </c:pt>
                <c:pt idx="10">
                  <c:v>0.18136960000000005</c:v>
                </c:pt>
                <c:pt idx="11">
                  <c:v>0.18136960000000005</c:v>
                </c:pt>
                <c:pt idx="12">
                  <c:v>0.18136960000000005</c:v>
                </c:pt>
                <c:pt idx="13">
                  <c:v>0.18136960000000005</c:v>
                </c:pt>
                <c:pt idx="14">
                  <c:v>0.18136960000000005</c:v>
                </c:pt>
                <c:pt idx="15">
                  <c:v>0.18136960000000005</c:v>
                </c:pt>
                <c:pt idx="16">
                  <c:v>0.18136960000000005</c:v>
                </c:pt>
                <c:pt idx="17">
                  <c:v>0.18136960000000005</c:v>
                </c:pt>
                <c:pt idx="18">
                  <c:v>0.18136960000000005</c:v>
                </c:pt>
                <c:pt idx="19">
                  <c:v>0.18136960000000005</c:v>
                </c:pt>
                <c:pt idx="20">
                  <c:v>0.18136960000000005</c:v>
                </c:pt>
                <c:pt idx="21">
                  <c:v>0.18136960000000005</c:v>
                </c:pt>
                <c:pt idx="22">
                  <c:v>0.18136960000000005</c:v>
                </c:pt>
                <c:pt idx="23">
                  <c:v>0.18136960000000005</c:v>
                </c:pt>
                <c:pt idx="24">
                  <c:v>0.18136960000000005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'Ex3'!$M$6</c:f>
              <c:strCache>
                <c:ptCount val="1"/>
                <c:pt idx="0">
                  <c:v>LC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'Ex3'!$M$7:$M$31</c:f>
              <c:numCache>
                <c:formatCode>0.0000</c:formatCode>
                <c:ptCount val="25"/>
                <c:pt idx="0">
                  <c:v>0.15552000000000005</c:v>
                </c:pt>
                <c:pt idx="1">
                  <c:v>0.15552000000000005</c:v>
                </c:pt>
                <c:pt idx="2">
                  <c:v>0.15552000000000005</c:v>
                </c:pt>
                <c:pt idx="3">
                  <c:v>0.15552000000000005</c:v>
                </c:pt>
                <c:pt idx="4">
                  <c:v>0.15552000000000005</c:v>
                </c:pt>
                <c:pt idx="5">
                  <c:v>0.15552000000000005</c:v>
                </c:pt>
                <c:pt idx="6">
                  <c:v>0.15552000000000005</c:v>
                </c:pt>
                <c:pt idx="7">
                  <c:v>0.15552000000000005</c:v>
                </c:pt>
                <c:pt idx="8">
                  <c:v>0.15552000000000005</c:v>
                </c:pt>
                <c:pt idx="9">
                  <c:v>0.15552000000000005</c:v>
                </c:pt>
                <c:pt idx="10">
                  <c:v>0.15552000000000005</c:v>
                </c:pt>
                <c:pt idx="11">
                  <c:v>0.15552000000000005</c:v>
                </c:pt>
                <c:pt idx="12">
                  <c:v>0.15552000000000005</c:v>
                </c:pt>
                <c:pt idx="13">
                  <c:v>0.15552000000000005</c:v>
                </c:pt>
                <c:pt idx="14">
                  <c:v>0.15552000000000005</c:v>
                </c:pt>
                <c:pt idx="15">
                  <c:v>0.15552000000000005</c:v>
                </c:pt>
                <c:pt idx="16">
                  <c:v>0.15552000000000005</c:v>
                </c:pt>
                <c:pt idx="17">
                  <c:v>0.15552000000000005</c:v>
                </c:pt>
                <c:pt idx="18">
                  <c:v>0.15552000000000005</c:v>
                </c:pt>
                <c:pt idx="19">
                  <c:v>0.15552000000000005</c:v>
                </c:pt>
                <c:pt idx="20">
                  <c:v>0.15552000000000005</c:v>
                </c:pt>
                <c:pt idx="21">
                  <c:v>0.15552000000000005</c:v>
                </c:pt>
                <c:pt idx="22">
                  <c:v>0.15552000000000005</c:v>
                </c:pt>
                <c:pt idx="23">
                  <c:v>0.15552000000000005</c:v>
                </c:pt>
                <c:pt idx="24">
                  <c:v>0.15552000000000005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'Ex3'!$N$6</c:f>
              <c:strCache>
                <c:ptCount val="1"/>
                <c:pt idx="0">
                  <c:v>LIC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'Ex3'!$N$7:$N$31</c:f>
              <c:numCache>
                <c:formatCode>0.0000</c:formatCode>
                <c:ptCount val="25"/>
                <c:pt idx="0">
                  <c:v>0.12967040000000005</c:v>
                </c:pt>
                <c:pt idx="1">
                  <c:v>0.12967040000000005</c:v>
                </c:pt>
                <c:pt idx="2">
                  <c:v>0.12967040000000005</c:v>
                </c:pt>
                <c:pt idx="3">
                  <c:v>0.12967040000000005</c:v>
                </c:pt>
                <c:pt idx="4">
                  <c:v>0.12967040000000005</c:v>
                </c:pt>
                <c:pt idx="5">
                  <c:v>0.12967040000000005</c:v>
                </c:pt>
                <c:pt idx="6">
                  <c:v>0.12967040000000005</c:v>
                </c:pt>
                <c:pt idx="7">
                  <c:v>0.12967040000000005</c:v>
                </c:pt>
                <c:pt idx="8">
                  <c:v>0.12967040000000005</c:v>
                </c:pt>
                <c:pt idx="9">
                  <c:v>0.12967040000000005</c:v>
                </c:pt>
                <c:pt idx="10">
                  <c:v>0.12967040000000005</c:v>
                </c:pt>
                <c:pt idx="11">
                  <c:v>0.12967040000000005</c:v>
                </c:pt>
                <c:pt idx="12">
                  <c:v>0.12967040000000005</c:v>
                </c:pt>
                <c:pt idx="13">
                  <c:v>0.12967040000000005</c:v>
                </c:pt>
                <c:pt idx="14">
                  <c:v>0.12967040000000005</c:v>
                </c:pt>
                <c:pt idx="15">
                  <c:v>0.12967040000000005</c:v>
                </c:pt>
                <c:pt idx="16">
                  <c:v>0.12967040000000005</c:v>
                </c:pt>
                <c:pt idx="17">
                  <c:v>0.12967040000000005</c:v>
                </c:pt>
                <c:pt idx="18">
                  <c:v>0.12967040000000005</c:v>
                </c:pt>
                <c:pt idx="19">
                  <c:v>0.12967040000000005</c:v>
                </c:pt>
                <c:pt idx="20">
                  <c:v>0.12967040000000005</c:v>
                </c:pt>
                <c:pt idx="21">
                  <c:v>0.12967040000000005</c:v>
                </c:pt>
                <c:pt idx="22">
                  <c:v>0.12967040000000005</c:v>
                </c:pt>
                <c:pt idx="23">
                  <c:v>0.12967040000000005</c:v>
                </c:pt>
                <c:pt idx="24">
                  <c:v>0.12967040000000005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'Ex3'!$J$5</c:f>
              <c:strCache>
                <c:ptCount val="1"/>
                <c:pt idx="0">
                  <c:v>Média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'Ex3'!$J$7:$J$31</c:f>
              <c:numCache>
                <c:formatCode>0.0000</c:formatCode>
                <c:ptCount val="25"/>
                <c:pt idx="0">
                  <c:v>0.1</c:v>
                </c:pt>
                <c:pt idx="1">
                  <c:v>0.13600000000000001</c:v>
                </c:pt>
                <c:pt idx="2">
                  <c:v>8.7999999999999995E-2</c:v>
                </c:pt>
                <c:pt idx="3">
                  <c:v>0.14199999999999999</c:v>
                </c:pt>
                <c:pt idx="4">
                  <c:v>0.124</c:v>
                </c:pt>
                <c:pt idx="5">
                  <c:v>0.16400000000000001</c:v>
                </c:pt>
                <c:pt idx="6">
                  <c:v>0.17799999999999999</c:v>
                </c:pt>
                <c:pt idx="7">
                  <c:v>0.13200000000000001</c:v>
                </c:pt>
                <c:pt idx="8">
                  <c:v>0.13600000000000001</c:v>
                </c:pt>
                <c:pt idx="9">
                  <c:v>0.128</c:v>
                </c:pt>
                <c:pt idx="10">
                  <c:v>0.12400000000000003</c:v>
                </c:pt>
                <c:pt idx="11">
                  <c:v>0.15400000000000003</c:v>
                </c:pt>
                <c:pt idx="12">
                  <c:v>0.16200000000000001</c:v>
                </c:pt>
                <c:pt idx="13">
                  <c:v>0.16800000000000001</c:v>
                </c:pt>
                <c:pt idx="14">
                  <c:v>0.17</c:v>
                </c:pt>
                <c:pt idx="15">
                  <c:v>0.13200000000000001</c:v>
                </c:pt>
                <c:pt idx="16">
                  <c:v>0.16600000000000001</c:v>
                </c:pt>
                <c:pt idx="17">
                  <c:v>0.16800000000000001</c:v>
                </c:pt>
                <c:pt idx="18">
                  <c:v>0.17200000000000001</c:v>
                </c:pt>
                <c:pt idx="19">
                  <c:v>0.188</c:v>
                </c:pt>
                <c:pt idx="20">
                  <c:v>0.22200000000000003</c:v>
                </c:pt>
                <c:pt idx="21">
                  <c:v>0.20400000000000001</c:v>
                </c:pt>
                <c:pt idx="22">
                  <c:v>0.19600000000000001</c:v>
                </c:pt>
                <c:pt idx="23">
                  <c:v>0.19400000000000001</c:v>
                </c:pt>
                <c:pt idx="24">
                  <c:v>0.13999999999999999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'Ex3'!$L$6</c:f>
              <c:strCache>
                <c:ptCount val="1"/>
                <c:pt idx="0">
                  <c:v>LSC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'Ex3'!$L$7:$L$31</c:f>
              <c:numCache>
                <c:formatCode>0.0000</c:formatCode>
                <c:ptCount val="25"/>
                <c:pt idx="0">
                  <c:v>0.18136960000000005</c:v>
                </c:pt>
                <c:pt idx="1">
                  <c:v>0.18136960000000005</c:v>
                </c:pt>
                <c:pt idx="2">
                  <c:v>0.18136960000000005</c:v>
                </c:pt>
                <c:pt idx="3">
                  <c:v>0.18136960000000005</c:v>
                </c:pt>
                <c:pt idx="4">
                  <c:v>0.18136960000000005</c:v>
                </c:pt>
                <c:pt idx="5">
                  <c:v>0.18136960000000005</c:v>
                </c:pt>
                <c:pt idx="6">
                  <c:v>0.18136960000000005</c:v>
                </c:pt>
                <c:pt idx="7">
                  <c:v>0.18136960000000005</c:v>
                </c:pt>
                <c:pt idx="8">
                  <c:v>0.18136960000000005</c:v>
                </c:pt>
                <c:pt idx="9">
                  <c:v>0.18136960000000005</c:v>
                </c:pt>
                <c:pt idx="10">
                  <c:v>0.18136960000000005</c:v>
                </c:pt>
                <c:pt idx="11">
                  <c:v>0.18136960000000005</c:v>
                </c:pt>
                <c:pt idx="12">
                  <c:v>0.18136960000000005</c:v>
                </c:pt>
                <c:pt idx="13">
                  <c:v>0.18136960000000005</c:v>
                </c:pt>
                <c:pt idx="14">
                  <c:v>0.18136960000000005</c:v>
                </c:pt>
                <c:pt idx="15">
                  <c:v>0.18136960000000005</c:v>
                </c:pt>
                <c:pt idx="16">
                  <c:v>0.18136960000000005</c:v>
                </c:pt>
                <c:pt idx="17">
                  <c:v>0.18136960000000005</c:v>
                </c:pt>
                <c:pt idx="18">
                  <c:v>0.18136960000000005</c:v>
                </c:pt>
                <c:pt idx="19">
                  <c:v>0.18136960000000005</c:v>
                </c:pt>
                <c:pt idx="20">
                  <c:v>0.18136960000000005</c:v>
                </c:pt>
                <c:pt idx="21">
                  <c:v>0.18136960000000005</c:v>
                </c:pt>
                <c:pt idx="22">
                  <c:v>0.18136960000000005</c:v>
                </c:pt>
                <c:pt idx="23">
                  <c:v>0.18136960000000005</c:v>
                </c:pt>
                <c:pt idx="24">
                  <c:v>0.18136960000000005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'Ex3'!$M$6</c:f>
              <c:strCache>
                <c:ptCount val="1"/>
                <c:pt idx="0">
                  <c:v>LC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'Ex3'!$M$7:$M$31</c:f>
              <c:numCache>
                <c:formatCode>0.0000</c:formatCode>
                <c:ptCount val="25"/>
                <c:pt idx="0">
                  <c:v>0.15552000000000005</c:v>
                </c:pt>
                <c:pt idx="1">
                  <c:v>0.15552000000000005</c:v>
                </c:pt>
                <c:pt idx="2">
                  <c:v>0.15552000000000005</c:v>
                </c:pt>
                <c:pt idx="3">
                  <c:v>0.15552000000000005</c:v>
                </c:pt>
                <c:pt idx="4">
                  <c:v>0.15552000000000005</c:v>
                </c:pt>
                <c:pt idx="5">
                  <c:v>0.15552000000000005</c:v>
                </c:pt>
                <c:pt idx="6">
                  <c:v>0.15552000000000005</c:v>
                </c:pt>
                <c:pt idx="7">
                  <c:v>0.15552000000000005</c:v>
                </c:pt>
                <c:pt idx="8">
                  <c:v>0.15552000000000005</c:v>
                </c:pt>
                <c:pt idx="9">
                  <c:v>0.15552000000000005</c:v>
                </c:pt>
                <c:pt idx="10">
                  <c:v>0.15552000000000005</c:v>
                </c:pt>
                <c:pt idx="11">
                  <c:v>0.15552000000000005</c:v>
                </c:pt>
                <c:pt idx="12">
                  <c:v>0.15552000000000005</c:v>
                </c:pt>
                <c:pt idx="13">
                  <c:v>0.15552000000000005</c:v>
                </c:pt>
                <c:pt idx="14">
                  <c:v>0.15552000000000005</c:v>
                </c:pt>
                <c:pt idx="15">
                  <c:v>0.15552000000000005</c:v>
                </c:pt>
                <c:pt idx="16">
                  <c:v>0.15552000000000005</c:v>
                </c:pt>
                <c:pt idx="17">
                  <c:v>0.15552000000000005</c:v>
                </c:pt>
                <c:pt idx="18">
                  <c:v>0.15552000000000005</c:v>
                </c:pt>
                <c:pt idx="19">
                  <c:v>0.15552000000000005</c:v>
                </c:pt>
                <c:pt idx="20">
                  <c:v>0.15552000000000005</c:v>
                </c:pt>
                <c:pt idx="21">
                  <c:v>0.15552000000000005</c:v>
                </c:pt>
                <c:pt idx="22">
                  <c:v>0.15552000000000005</c:v>
                </c:pt>
                <c:pt idx="23">
                  <c:v>0.15552000000000005</c:v>
                </c:pt>
                <c:pt idx="24">
                  <c:v>0.15552000000000005</c:v>
                </c:pt>
              </c:numCache>
            </c:numRef>
          </c:val>
          <c:smooth val="0"/>
        </c:ser>
        <c:ser>
          <c:idx val="2"/>
          <c:order val="6"/>
          <c:tx>
            <c:strRef>
              <c:f>'Ex3'!$N$6</c:f>
              <c:strCache>
                <c:ptCount val="1"/>
                <c:pt idx="0">
                  <c:v>LIC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'Ex3'!$N$7:$N$31</c:f>
              <c:numCache>
                <c:formatCode>0.0000</c:formatCode>
                <c:ptCount val="25"/>
                <c:pt idx="0">
                  <c:v>0.12967040000000005</c:v>
                </c:pt>
                <c:pt idx="1">
                  <c:v>0.12967040000000005</c:v>
                </c:pt>
                <c:pt idx="2">
                  <c:v>0.12967040000000005</c:v>
                </c:pt>
                <c:pt idx="3">
                  <c:v>0.12967040000000005</c:v>
                </c:pt>
                <c:pt idx="4">
                  <c:v>0.12967040000000005</c:v>
                </c:pt>
                <c:pt idx="5">
                  <c:v>0.12967040000000005</c:v>
                </c:pt>
                <c:pt idx="6">
                  <c:v>0.12967040000000005</c:v>
                </c:pt>
                <c:pt idx="7">
                  <c:v>0.12967040000000005</c:v>
                </c:pt>
                <c:pt idx="8">
                  <c:v>0.12967040000000005</c:v>
                </c:pt>
                <c:pt idx="9">
                  <c:v>0.12967040000000005</c:v>
                </c:pt>
                <c:pt idx="10">
                  <c:v>0.12967040000000005</c:v>
                </c:pt>
                <c:pt idx="11">
                  <c:v>0.12967040000000005</c:v>
                </c:pt>
                <c:pt idx="12">
                  <c:v>0.12967040000000005</c:v>
                </c:pt>
                <c:pt idx="13">
                  <c:v>0.12967040000000005</c:v>
                </c:pt>
                <c:pt idx="14">
                  <c:v>0.12967040000000005</c:v>
                </c:pt>
                <c:pt idx="15">
                  <c:v>0.12967040000000005</c:v>
                </c:pt>
                <c:pt idx="16">
                  <c:v>0.12967040000000005</c:v>
                </c:pt>
                <c:pt idx="17">
                  <c:v>0.12967040000000005</c:v>
                </c:pt>
                <c:pt idx="18">
                  <c:v>0.12967040000000005</c:v>
                </c:pt>
                <c:pt idx="19">
                  <c:v>0.12967040000000005</c:v>
                </c:pt>
                <c:pt idx="20">
                  <c:v>0.12967040000000005</c:v>
                </c:pt>
                <c:pt idx="21">
                  <c:v>0.12967040000000005</c:v>
                </c:pt>
                <c:pt idx="22">
                  <c:v>0.12967040000000005</c:v>
                </c:pt>
                <c:pt idx="23">
                  <c:v>0.12967040000000005</c:v>
                </c:pt>
                <c:pt idx="24">
                  <c:v>0.12967040000000005</c:v>
                </c:pt>
              </c:numCache>
            </c:numRef>
          </c:val>
          <c:smooth val="0"/>
        </c:ser>
        <c:ser>
          <c:idx val="3"/>
          <c:order val="7"/>
          <c:tx>
            <c:strRef>
              <c:f>'Ex3'!$J$5</c:f>
              <c:strCache>
                <c:ptCount val="1"/>
                <c:pt idx="0">
                  <c:v>Média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'Ex3'!$J$7:$J$31</c:f>
              <c:numCache>
                <c:formatCode>0.0000</c:formatCode>
                <c:ptCount val="25"/>
                <c:pt idx="0">
                  <c:v>0.1</c:v>
                </c:pt>
                <c:pt idx="1">
                  <c:v>0.13600000000000001</c:v>
                </c:pt>
                <c:pt idx="2">
                  <c:v>8.7999999999999995E-2</c:v>
                </c:pt>
                <c:pt idx="3">
                  <c:v>0.14199999999999999</c:v>
                </c:pt>
                <c:pt idx="4">
                  <c:v>0.124</c:v>
                </c:pt>
                <c:pt idx="5">
                  <c:v>0.16400000000000001</c:v>
                </c:pt>
                <c:pt idx="6">
                  <c:v>0.17799999999999999</c:v>
                </c:pt>
                <c:pt idx="7">
                  <c:v>0.13200000000000001</c:v>
                </c:pt>
                <c:pt idx="8">
                  <c:v>0.13600000000000001</c:v>
                </c:pt>
                <c:pt idx="9">
                  <c:v>0.128</c:v>
                </c:pt>
                <c:pt idx="10">
                  <c:v>0.12400000000000003</c:v>
                </c:pt>
                <c:pt idx="11">
                  <c:v>0.15400000000000003</c:v>
                </c:pt>
                <c:pt idx="12">
                  <c:v>0.16200000000000001</c:v>
                </c:pt>
                <c:pt idx="13">
                  <c:v>0.16800000000000001</c:v>
                </c:pt>
                <c:pt idx="14">
                  <c:v>0.17</c:v>
                </c:pt>
                <c:pt idx="15">
                  <c:v>0.13200000000000001</c:v>
                </c:pt>
                <c:pt idx="16">
                  <c:v>0.16600000000000001</c:v>
                </c:pt>
                <c:pt idx="17">
                  <c:v>0.16800000000000001</c:v>
                </c:pt>
                <c:pt idx="18">
                  <c:v>0.17200000000000001</c:v>
                </c:pt>
                <c:pt idx="19">
                  <c:v>0.188</c:v>
                </c:pt>
                <c:pt idx="20">
                  <c:v>0.22200000000000003</c:v>
                </c:pt>
                <c:pt idx="21">
                  <c:v>0.20400000000000001</c:v>
                </c:pt>
                <c:pt idx="22">
                  <c:v>0.19600000000000001</c:v>
                </c:pt>
                <c:pt idx="23">
                  <c:v>0.19400000000000001</c:v>
                </c:pt>
                <c:pt idx="24">
                  <c:v>0.13999999999999999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666880"/>
        <c:axId val="140486912"/>
      </c:lineChart>
      <c:catAx>
        <c:axId val="14066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486912"/>
        <c:crosses val="autoZero"/>
        <c:auto val="1"/>
        <c:lblAlgn val="ctr"/>
        <c:lblOffset val="100"/>
        <c:noMultiLvlLbl val="0"/>
      </c:catAx>
      <c:valAx>
        <c:axId val="140486912"/>
        <c:scaling>
          <c:orientation val="minMax"/>
          <c:max val="0.22450000000000003"/>
          <c:min val="8.660000000000002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666880"/>
        <c:crosses val="autoZero"/>
        <c:crossBetween val="between"/>
        <c:majorUnit val="8.6000000000000017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CEP - Amplitude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009571630964247"/>
          <c:y val="0.1439352123690964"/>
          <c:w val="0.84596062992125987"/>
          <c:h val="0.7486654272382619"/>
        </c:manualLayout>
      </c:layout>
      <c:lineChart>
        <c:grouping val="standard"/>
        <c:varyColors val="0"/>
        <c:ser>
          <c:idx val="4"/>
          <c:order val="0"/>
          <c:tx>
            <c:strRef>
              <c:f>'Ex3'!$O$6</c:f>
              <c:strCache>
                <c:ptCount val="1"/>
                <c:pt idx="0">
                  <c:v>LSC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'Ex3'!$O$7:$O$31</c:f>
              <c:numCache>
                <c:formatCode>0.0000</c:formatCode>
                <c:ptCount val="25"/>
                <c:pt idx="0">
                  <c:v>9.4707200000000019E-2</c:v>
                </c:pt>
                <c:pt idx="1">
                  <c:v>9.4707200000000019E-2</c:v>
                </c:pt>
                <c:pt idx="2">
                  <c:v>9.4707200000000019E-2</c:v>
                </c:pt>
                <c:pt idx="3">
                  <c:v>9.4707200000000019E-2</c:v>
                </c:pt>
                <c:pt idx="4">
                  <c:v>9.4707200000000019E-2</c:v>
                </c:pt>
                <c:pt idx="5">
                  <c:v>9.4707200000000019E-2</c:v>
                </c:pt>
                <c:pt idx="6">
                  <c:v>9.4707200000000019E-2</c:v>
                </c:pt>
                <c:pt idx="7">
                  <c:v>9.4707200000000019E-2</c:v>
                </c:pt>
                <c:pt idx="8">
                  <c:v>9.4707200000000019E-2</c:v>
                </c:pt>
                <c:pt idx="9">
                  <c:v>9.4707200000000019E-2</c:v>
                </c:pt>
                <c:pt idx="10">
                  <c:v>9.4707200000000019E-2</c:v>
                </c:pt>
                <c:pt idx="11">
                  <c:v>9.4707200000000019E-2</c:v>
                </c:pt>
                <c:pt idx="12">
                  <c:v>9.4707200000000019E-2</c:v>
                </c:pt>
                <c:pt idx="13">
                  <c:v>9.4707200000000019E-2</c:v>
                </c:pt>
                <c:pt idx="14">
                  <c:v>9.4707200000000019E-2</c:v>
                </c:pt>
                <c:pt idx="15">
                  <c:v>9.4707200000000019E-2</c:v>
                </c:pt>
                <c:pt idx="16">
                  <c:v>9.4707200000000019E-2</c:v>
                </c:pt>
                <c:pt idx="17">
                  <c:v>9.4707200000000019E-2</c:v>
                </c:pt>
                <c:pt idx="18">
                  <c:v>9.4707200000000019E-2</c:v>
                </c:pt>
                <c:pt idx="19">
                  <c:v>9.4707200000000019E-2</c:v>
                </c:pt>
                <c:pt idx="20">
                  <c:v>9.4707200000000019E-2</c:v>
                </c:pt>
                <c:pt idx="21">
                  <c:v>9.4707200000000019E-2</c:v>
                </c:pt>
                <c:pt idx="22">
                  <c:v>9.4707200000000019E-2</c:v>
                </c:pt>
                <c:pt idx="23">
                  <c:v>9.4707200000000019E-2</c:v>
                </c:pt>
                <c:pt idx="24">
                  <c:v>9.4707200000000019E-2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'Ex3'!$M$6</c:f>
              <c:strCache>
                <c:ptCount val="1"/>
                <c:pt idx="0">
                  <c:v>LC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'Ex3'!$P$7:$P$31</c:f>
              <c:numCache>
                <c:formatCode>0.0000</c:formatCode>
                <c:ptCount val="25"/>
                <c:pt idx="0">
                  <c:v>4.4800000000000013E-2</c:v>
                </c:pt>
                <c:pt idx="1">
                  <c:v>4.4800000000000013E-2</c:v>
                </c:pt>
                <c:pt idx="2">
                  <c:v>4.4800000000000013E-2</c:v>
                </c:pt>
                <c:pt idx="3">
                  <c:v>4.4800000000000013E-2</c:v>
                </c:pt>
                <c:pt idx="4">
                  <c:v>4.4800000000000013E-2</c:v>
                </c:pt>
                <c:pt idx="5">
                  <c:v>4.4800000000000013E-2</c:v>
                </c:pt>
                <c:pt idx="6">
                  <c:v>4.4800000000000013E-2</c:v>
                </c:pt>
                <c:pt idx="7">
                  <c:v>4.4800000000000013E-2</c:v>
                </c:pt>
                <c:pt idx="8">
                  <c:v>4.4800000000000013E-2</c:v>
                </c:pt>
                <c:pt idx="9">
                  <c:v>4.4800000000000013E-2</c:v>
                </c:pt>
                <c:pt idx="10">
                  <c:v>4.4800000000000013E-2</c:v>
                </c:pt>
                <c:pt idx="11">
                  <c:v>4.4800000000000013E-2</c:v>
                </c:pt>
                <c:pt idx="12">
                  <c:v>4.4800000000000013E-2</c:v>
                </c:pt>
                <c:pt idx="13">
                  <c:v>4.4800000000000013E-2</c:v>
                </c:pt>
                <c:pt idx="14">
                  <c:v>4.4800000000000013E-2</c:v>
                </c:pt>
                <c:pt idx="15">
                  <c:v>4.4800000000000013E-2</c:v>
                </c:pt>
                <c:pt idx="16">
                  <c:v>4.4800000000000013E-2</c:v>
                </c:pt>
                <c:pt idx="17">
                  <c:v>4.4800000000000013E-2</c:v>
                </c:pt>
                <c:pt idx="18">
                  <c:v>4.4800000000000013E-2</c:v>
                </c:pt>
                <c:pt idx="19">
                  <c:v>4.4800000000000013E-2</c:v>
                </c:pt>
                <c:pt idx="20">
                  <c:v>4.4800000000000013E-2</c:v>
                </c:pt>
                <c:pt idx="21">
                  <c:v>4.4800000000000013E-2</c:v>
                </c:pt>
                <c:pt idx="22">
                  <c:v>4.4800000000000013E-2</c:v>
                </c:pt>
                <c:pt idx="23">
                  <c:v>4.4800000000000013E-2</c:v>
                </c:pt>
                <c:pt idx="24">
                  <c:v>4.4800000000000013E-2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'Ex3'!$Q$6</c:f>
              <c:strCache>
                <c:ptCount val="1"/>
                <c:pt idx="0">
                  <c:v>LIC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'Ex3'!$Q$7:$Q$31</c:f>
              <c:numCache>
                <c:formatCode>0.0000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'Ex3'!$K$5</c:f>
              <c:strCache>
                <c:ptCount val="1"/>
                <c:pt idx="0">
                  <c:v>Amplitude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'Ex3'!$K$7:$K$31</c:f>
              <c:numCache>
                <c:formatCode>0.00</c:formatCode>
                <c:ptCount val="25"/>
                <c:pt idx="0">
                  <c:v>6.0000000000000012E-2</c:v>
                </c:pt>
                <c:pt idx="1">
                  <c:v>0.03</c:v>
                </c:pt>
                <c:pt idx="2">
                  <c:v>3.9999999999999994E-2</c:v>
                </c:pt>
                <c:pt idx="3">
                  <c:v>0.1</c:v>
                </c:pt>
                <c:pt idx="4">
                  <c:v>3.0000000000000013E-2</c:v>
                </c:pt>
                <c:pt idx="5">
                  <c:v>1.0000000000000009E-2</c:v>
                </c:pt>
                <c:pt idx="6">
                  <c:v>1.999999999999999E-2</c:v>
                </c:pt>
                <c:pt idx="7">
                  <c:v>2.0000000000000018E-2</c:v>
                </c:pt>
                <c:pt idx="8">
                  <c:v>4.0000000000000008E-2</c:v>
                </c:pt>
                <c:pt idx="9">
                  <c:v>4.9999999999999989E-2</c:v>
                </c:pt>
                <c:pt idx="10">
                  <c:v>0.12000000000000001</c:v>
                </c:pt>
                <c:pt idx="11">
                  <c:v>1.999999999999999E-2</c:v>
                </c:pt>
                <c:pt idx="12">
                  <c:v>0.03</c:v>
                </c:pt>
                <c:pt idx="13">
                  <c:v>1.0000000000000009E-2</c:v>
                </c:pt>
                <c:pt idx="14">
                  <c:v>1.999999999999999E-2</c:v>
                </c:pt>
                <c:pt idx="15">
                  <c:v>2.0000000000000018E-2</c:v>
                </c:pt>
                <c:pt idx="16">
                  <c:v>0.09</c:v>
                </c:pt>
                <c:pt idx="17">
                  <c:v>0.1</c:v>
                </c:pt>
                <c:pt idx="18">
                  <c:v>1.999999999999999E-2</c:v>
                </c:pt>
                <c:pt idx="19">
                  <c:v>2.0000000000000018E-2</c:v>
                </c:pt>
                <c:pt idx="20">
                  <c:v>2.0000000000000018E-2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0.06</c:v>
                </c:pt>
                <c:pt idx="24">
                  <c:v>0.11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'Ex3'!$O$6</c:f>
              <c:strCache>
                <c:ptCount val="1"/>
                <c:pt idx="0">
                  <c:v>LSC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'Ex3'!$O$7:$O$31</c:f>
              <c:numCache>
                <c:formatCode>0.0000</c:formatCode>
                <c:ptCount val="25"/>
                <c:pt idx="0">
                  <c:v>9.4707200000000019E-2</c:v>
                </c:pt>
                <c:pt idx="1">
                  <c:v>9.4707200000000019E-2</c:v>
                </c:pt>
                <c:pt idx="2">
                  <c:v>9.4707200000000019E-2</c:v>
                </c:pt>
                <c:pt idx="3">
                  <c:v>9.4707200000000019E-2</c:v>
                </c:pt>
                <c:pt idx="4">
                  <c:v>9.4707200000000019E-2</c:v>
                </c:pt>
                <c:pt idx="5">
                  <c:v>9.4707200000000019E-2</c:v>
                </c:pt>
                <c:pt idx="6">
                  <c:v>9.4707200000000019E-2</c:v>
                </c:pt>
                <c:pt idx="7">
                  <c:v>9.4707200000000019E-2</c:v>
                </c:pt>
                <c:pt idx="8">
                  <c:v>9.4707200000000019E-2</c:v>
                </c:pt>
                <c:pt idx="9">
                  <c:v>9.4707200000000019E-2</c:v>
                </c:pt>
                <c:pt idx="10">
                  <c:v>9.4707200000000019E-2</c:v>
                </c:pt>
                <c:pt idx="11">
                  <c:v>9.4707200000000019E-2</c:v>
                </c:pt>
                <c:pt idx="12">
                  <c:v>9.4707200000000019E-2</c:v>
                </c:pt>
                <c:pt idx="13">
                  <c:v>9.4707200000000019E-2</c:v>
                </c:pt>
                <c:pt idx="14">
                  <c:v>9.4707200000000019E-2</c:v>
                </c:pt>
                <c:pt idx="15">
                  <c:v>9.4707200000000019E-2</c:v>
                </c:pt>
                <c:pt idx="16">
                  <c:v>9.4707200000000019E-2</c:v>
                </c:pt>
                <c:pt idx="17">
                  <c:v>9.4707200000000019E-2</c:v>
                </c:pt>
                <c:pt idx="18">
                  <c:v>9.4707200000000019E-2</c:v>
                </c:pt>
                <c:pt idx="19">
                  <c:v>9.4707200000000019E-2</c:v>
                </c:pt>
                <c:pt idx="20">
                  <c:v>9.4707200000000019E-2</c:v>
                </c:pt>
                <c:pt idx="21">
                  <c:v>9.4707200000000019E-2</c:v>
                </c:pt>
                <c:pt idx="22">
                  <c:v>9.4707200000000019E-2</c:v>
                </c:pt>
                <c:pt idx="23">
                  <c:v>9.4707200000000019E-2</c:v>
                </c:pt>
                <c:pt idx="24">
                  <c:v>9.4707200000000019E-2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'Ex3'!$P$6</c:f>
              <c:strCache>
                <c:ptCount val="1"/>
                <c:pt idx="0">
                  <c:v>LC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'Ex3'!$P$7:$P$31</c:f>
              <c:numCache>
                <c:formatCode>0.0000</c:formatCode>
                <c:ptCount val="25"/>
                <c:pt idx="0">
                  <c:v>4.4800000000000013E-2</c:v>
                </c:pt>
                <c:pt idx="1">
                  <c:v>4.4800000000000013E-2</c:v>
                </c:pt>
                <c:pt idx="2">
                  <c:v>4.4800000000000013E-2</c:v>
                </c:pt>
                <c:pt idx="3">
                  <c:v>4.4800000000000013E-2</c:v>
                </c:pt>
                <c:pt idx="4">
                  <c:v>4.4800000000000013E-2</c:v>
                </c:pt>
                <c:pt idx="5">
                  <c:v>4.4800000000000013E-2</c:v>
                </c:pt>
                <c:pt idx="6">
                  <c:v>4.4800000000000013E-2</c:v>
                </c:pt>
                <c:pt idx="7">
                  <c:v>4.4800000000000013E-2</c:v>
                </c:pt>
                <c:pt idx="8">
                  <c:v>4.4800000000000013E-2</c:v>
                </c:pt>
                <c:pt idx="9">
                  <c:v>4.4800000000000013E-2</c:v>
                </c:pt>
                <c:pt idx="10">
                  <c:v>4.4800000000000013E-2</c:v>
                </c:pt>
                <c:pt idx="11">
                  <c:v>4.4800000000000013E-2</c:v>
                </c:pt>
                <c:pt idx="12">
                  <c:v>4.4800000000000013E-2</c:v>
                </c:pt>
                <c:pt idx="13">
                  <c:v>4.4800000000000013E-2</c:v>
                </c:pt>
                <c:pt idx="14">
                  <c:v>4.4800000000000013E-2</c:v>
                </c:pt>
                <c:pt idx="15">
                  <c:v>4.4800000000000013E-2</c:v>
                </c:pt>
                <c:pt idx="16">
                  <c:v>4.4800000000000013E-2</c:v>
                </c:pt>
                <c:pt idx="17">
                  <c:v>4.4800000000000013E-2</c:v>
                </c:pt>
                <c:pt idx="18">
                  <c:v>4.4800000000000013E-2</c:v>
                </c:pt>
                <c:pt idx="19">
                  <c:v>4.4800000000000013E-2</c:v>
                </c:pt>
                <c:pt idx="20">
                  <c:v>4.4800000000000013E-2</c:v>
                </c:pt>
                <c:pt idx="21">
                  <c:v>4.4800000000000013E-2</c:v>
                </c:pt>
                <c:pt idx="22">
                  <c:v>4.4800000000000013E-2</c:v>
                </c:pt>
                <c:pt idx="23">
                  <c:v>4.4800000000000013E-2</c:v>
                </c:pt>
                <c:pt idx="24">
                  <c:v>4.4800000000000013E-2</c:v>
                </c:pt>
              </c:numCache>
            </c:numRef>
          </c:val>
          <c:smooth val="0"/>
        </c:ser>
        <c:ser>
          <c:idx val="2"/>
          <c:order val="6"/>
          <c:tx>
            <c:strRef>
              <c:f>'Ex3'!$Q$6</c:f>
              <c:strCache>
                <c:ptCount val="1"/>
                <c:pt idx="0">
                  <c:v>LIC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'Ex3'!$Q$7:$Q$31</c:f>
              <c:numCache>
                <c:formatCode>0.0000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3"/>
          <c:order val="7"/>
          <c:tx>
            <c:strRef>
              <c:f>'Ex3'!$K$5</c:f>
              <c:strCache>
                <c:ptCount val="1"/>
                <c:pt idx="0">
                  <c:v>Amplitude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'Ex3'!$K$7:$K$31</c:f>
              <c:numCache>
                <c:formatCode>0.00</c:formatCode>
                <c:ptCount val="25"/>
                <c:pt idx="0">
                  <c:v>6.0000000000000012E-2</c:v>
                </c:pt>
                <c:pt idx="1">
                  <c:v>0.03</c:v>
                </c:pt>
                <c:pt idx="2">
                  <c:v>3.9999999999999994E-2</c:v>
                </c:pt>
                <c:pt idx="3">
                  <c:v>0.1</c:v>
                </c:pt>
                <c:pt idx="4">
                  <c:v>3.0000000000000013E-2</c:v>
                </c:pt>
                <c:pt idx="5">
                  <c:v>1.0000000000000009E-2</c:v>
                </c:pt>
                <c:pt idx="6">
                  <c:v>1.999999999999999E-2</c:v>
                </c:pt>
                <c:pt idx="7">
                  <c:v>2.0000000000000018E-2</c:v>
                </c:pt>
                <c:pt idx="8">
                  <c:v>4.0000000000000008E-2</c:v>
                </c:pt>
                <c:pt idx="9">
                  <c:v>4.9999999999999989E-2</c:v>
                </c:pt>
                <c:pt idx="10">
                  <c:v>0.12000000000000001</c:v>
                </c:pt>
                <c:pt idx="11">
                  <c:v>1.999999999999999E-2</c:v>
                </c:pt>
                <c:pt idx="12">
                  <c:v>0.03</c:v>
                </c:pt>
                <c:pt idx="13">
                  <c:v>1.0000000000000009E-2</c:v>
                </c:pt>
                <c:pt idx="14">
                  <c:v>1.999999999999999E-2</c:v>
                </c:pt>
                <c:pt idx="15">
                  <c:v>2.0000000000000018E-2</c:v>
                </c:pt>
                <c:pt idx="16">
                  <c:v>0.09</c:v>
                </c:pt>
                <c:pt idx="17">
                  <c:v>0.1</c:v>
                </c:pt>
                <c:pt idx="18">
                  <c:v>1.999999999999999E-2</c:v>
                </c:pt>
                <c:pt idx="19">
                  <c:v>2.0000000000000018E-2</c:v>
                </c:pt>
                <c:pt idx="20">
                  <c:v>2.0000000000000018E-2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0.06</c:v>
                </c:pt>
                <c:pt idx="24">
                  <c:v>0.11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64192"/>
        <c:axId val="140489216"/>
      </c:lineChart>
      <c:catAx>
        <c:axId val="14266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489216"/>
        <c:crosses val="autoZero"/>
        <c:auto val="1"/>
        <c:lblAlgn val="ctr"/>
        <c:lblOffset val="100"/>
        <c:noMultiLvlLbl val="0"/>
      </c:catAx>
      <c:valAx>
        <c:axId val="140489216"/>
        <c:scaling>
          <c:orientation val="minMax"/>
          <c:max val="0.14460000000000001"/>
          <c:min val="-5.100000000000001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664192"/>
        <c:crosses val="autoZero"/>
        <c:crossBetween val="between"/>
        <c:majorUnit val="1.66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CEP - Médias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34838145231846"/>
          <c:y val="0.14393518518518519"/>
          <c:w val="0.84596062992125987"/>
          <c:h val="0.7486654272382619"/>
        </c:manualLayout>
      </c:layout>
      <c:lineChart>
        <c:grouping val="standard"/>
        <c:varyColors val="0"/>
        <c:ser>
          <c:idx val="4"/>
          <c:order val="0"/>
          <c:tx>
            <c:strRef>
              <c:f>'Ex4'!$J$6</c:f>
              <c:strCache>
                <c:ptCount val="1"/>
                <c:pt idx="0">
                  <c:v>LSC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'Ex4'!$J$7:$J$31</c:f>
              <c:numCache>
                <c:formatCode>0.0000</c:formatCode>
                <c:ptCount val="25"/>
                <c:pt idx="0">
                  <c:v>10.0180144</c:v>
                </c:pt>
                <c:pt idx="1">
                  <c:v>10.0180144</c:v>
                </c:pt>
                <c:pt idx="2">
                  <c:v>10.0180144</c:v>
                </c:pt>
                <c:pt idx="3">
                  <c:v>10.0180144</c:v>
                </c:pt>
                <c:pt idx="4">
                  <c:v>10.0180144</c:v>
                </c:pt>
                <c:pt idx="5">
                  <c:v>10.0180144</c:v>
                </c:pt>
                <c:pt idx="6">
                  <c:v>10.0180144</c:v>
                </c:pt>
                <c:pt idx="7">
                  <c:v>10.0180144</c:v>
                </c:pt>
                <c:pt idx="8">
                  <c:v>10.0180144</c:v>
                </c:pt>
                <c:pt idx="9">
                  <c:v>10.0180144</c:v>
                </c:pt>
                <c:pt idx="10">
                  <c:v>10.0180144</c:v>
                </c:pt>
                <c:pt idx="11">
                  <c:v>10.0180144</c:v>
                </c:pt>
                <c:pt idx="12">
                  <c:v>10.0180144</c:v>
                </c:pt>
                <c:pt idx="13">
                  <c:v>10.0180144</c:v>
                </c:pt>
                <c:pt idx="14">
                  <c:v>10.0180144</c:v>
                </c:pt>
                <c:pt idx="15">
                  <c:v>10.0180144</c:v>
                </c:pt>
                <c:pt idx="16">
                  <c:v>10.0180144</c:v>
                </c:pt>
                <c:pt idx="17">
                  <c:v>10.0180144</c:v>
                </c:pt>
                <c:pt idx="18">
                  <c:v>10.0180144</c:v>
                </c:pt>
                <c:pt idx="19">
                  <c:v>10.0180144</c:v>
                </c:pt>
                <c:pt idx="20">
                  <c:v>10.0180144</c:v>
                </c:pt>
                <c:pt idx="21">
                  <c:v>10.0180144</c:v>
                </c:pt>
                <c:pt idx="22">
                  <c:v>10.0180144</c:v>
                </c:pt>
                <c:pt idx="23">
                  <c:v>10.0180144</c:v>
                </c:pt>
                <c:pt idx="24">
                  <c:v>10.0180144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'Ex4'!$K$6</c:f>
              <c:strCache>
                <c:ptCount val="1"/>
                <c:pt idx="0">
                  <c:v>LC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'Ex4'!$K$7:$K$31</c:f>
              <c:numCache>
                <c:formatCode>0.0000</c:formatCode>
                <c:ptCount val="25"/>
                <c:pt idx="0">
                  <c:v>10.002320000000001</c:v>
                </c:pt>
                <c:pt idx="1">
                  <c:v>10.002320000000001</c:v>
                </c:pt>
                <c:pt idx="2">
                  <c:v>10.002320000000001</c:v>
                </c:pt>
                <c:pt idx="3">
                  <c:v>10.002320000000001</c:v>
                </c:pt>
                <c:pt idx="4">
                  <c:v>10.002320000000001</c:v>
                </c:pt>
                <c:pt idx="5">
                  <c:v>10.002320000000001</c:v>
                </c:pt>
                <c:pt idx="6">
                  <c:v>10.002320000000001</c:v>
                </c:pt>
                <c:pt idx="7">
                  <c:v>10.002320000000001</c:v>
                </c:pt>
                <c:pt idx="8">
                  <c:v>10.002320000000001</c:v>
                </c:pt>
                <c:pt idx="9">
                  <c:v>10.002320000000001</c:v>
                </c:pt>
                <c:pt idx="10">
                  <c:v>10.002320000000001</c:v>
                </c:pt>
                <c:pt idx="11">
                  <c:v>10.002320000000001</c:v>
                </c:pt>
                <c:pt idx="12">
                  <c:v>10.002320000000001</c:v>
                </c:pt>
                <c:pt idx="13">
                  <c:v>10.002320000000001</c:v>
                </c:pt>
                <c:pt idx="14">
                  <c:v>10.002320000000001</c:v>
                </c:pt>
                <c:pt idx="15">
                  <c:v>10.002320000000001</c:v>
                </c:pt>
                <c:pt idx="16">
                  <c:v>10.002320000000001</c:v>
                </c:pt>
                <c:pt idx="17">
                  <c:v>10.002320000000001</c:v>
                </c:pt>
                <c:pt idx="18">
                  <c:v>10.002320000000001</c:v>
                </c:pt>
                <c:pt idx="19">
                  <c:v>10.002320000000001</c:v>
                </c:pt>
                <c:pt idx="20">
                  <c:v>10.002320000000001</c:v>
                </c:pt>
                <c:pt idx="21">
                  <c:v>10.002320000000001</c:v>
                </c:pt>
                <c:pt idx="22">
                  <c:v>10.002320000000001</c:v>
                </c:pt>
                <c:pt idx="23">
                  <c:v>10.002320000000001</c:v>
                </c:pt>
                <c:pt idx="24">
                  <c:v>10.002320000000001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'Ex4'!$L$6</c:f>
              <c:strCache>
                <c:ptCount val="1"/>
                <c:pt idx="0">
                  <c:v>LIC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'Ex4'!$L$7:$L$31</c:f>
              <c:numCache>
                <c:formatCode>0.0000</c:formatCode>
                <c:ptCount val="25"/>
                <c:pt idx="0">
                  <c:v>9.9866256000000018</c:v>
                </c:pt>
                <c:pt idx="1">
                  <c:v>9.9866256000000018</c:v>
                </c:pt>
                <c:pt idx="2">
                  <c:v>9.9866256000000018</c:v>
                </c:pt>
                <c:pt idx="3">
                  <c:v>9.9866256000000018</c:v>
                </c:pt>
                <c:pt idx="4">
                  <c:v>9.9866256000000018</c:v>
                </c:pt>
                <c:pt idx="5">
                  <c:v>9.9866256000000018</c:v>
                </c:pt>
                <c:pt idx="6">
                  <c:v>9.9866256000000018</c:v>
                </c:pt>
                <c:pt idx="7">
                  <c:v>9.9866256000000018</c:v>
                </c:pt>
                <c:pt idx="8">
                  <c:v>9.9866256000000018</c:v>
                </c:pt>
                <c:pt idx="9">
                  <c:v>9.9866256000000018</c:v>
                </c:pt>
                <c:pt idx="10">
                  <c:v>9.9866256000000018</c:v>
                </c:pt>
                <c:pt idx="11">
                  <c:v>9.9866256000000018</c:v>
                </c:pt>
                <c:pt idx="12">
                  <c:v>9.9866256000000018</c:v>
                </c:pt>
                <c:pt idx="13">
                  <c:v>9.9866256000000018</c:v>
                </c:pt>
                <c:pt idx="14">
                  <c:v>9.9866256000000018</c:v>
                </c:pt>
                <c:pt idx="15">
                  <c:v>9.9866256000000018</c:v>
                </c:pt>
                <c:pt idx="16">
                  <c:v>9.9866256000000018</c:v>
                </c:pt>
                <c:pt idx="17">
                  <c:v>9.9866256000000018</c:v>
                </c:pt>
                <c:pt idx="18">
                  <c:v>9.9866256000000018</c:v>
                </c:pt>
                <c:pt idx="19">
                  <c:v>9.9866256000000018</c:v>
                </c:pt>
                <c:pt idx="20">
                  <c:v>9.9866256000000018</c:v>
                </c:pt>
                <c:pt idx="21">
                  <c:v>9.9866256000000018</c:v>
                </c:pt>
                <c:pt idx="22">
                  <c:v>9.9866256000000018</c:v>
                </c:pt>
                <c:pt idx="23">
                  <c:v>9.9866256000000018</c:v>
                </c:pt>
                <c:pt idx="24">
                  <c:v>9.9866256000000018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'Ex4'!$H$5</c:f>
              <c:strCache>
                <c:ptCount val="1"/>
                <c:pt idx="0">
                  <c:v>Média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'Ex4'!$H$7:$H$31</c:f>
              <c:numCache>
                <c:formatCode>0.0000</c:formatCode>
                <c:ptCount val="25"/>
                <c:pt idx="0">
                  <c:v>10.007999999999999</c:v>
                </c:pt>
                <c:pt idx="1">
                  <c:v>10.001999999999999</c:v>
                </c:pt>
                <c:pt idx="2">
                  <c:v>10.001999999999999</c:v>
                </c:pt>
                <c:pt idx="3">
                  <c:v>9.9940000000000015</c:v>
                </c:pt>
                <c:pt idx="4">
                  <c:v>10.005999999999998</c:v>
                </c:pt>
                <c:pt idx="5">
                  <c:v>10.007999999999999</c:v>
                </c:pt>
                <c:pt idx="6">
                  <c:v>10.01</c:v>
                </c:pt>
                <c:pt idx="7">
                  <c:v>10</c:v>
                </c:pt>
                <c:pt idx="8">
                  <c:v>9.9980000000000011</c:v>
                </c:pt>
                <c:pt idx="9">
                  <c:v>9.9960000000000004</c:v>
                </c:pt>
                <c:pt idx="10">
                  <c:v>10</c:v>
                </c:pt>
                <c:pt idx="11">
                  <c:v>10.001999999999999</c:v>
                </c:pt>
                <c:pt idx="12">
                  <c:v>10.016</c:v>
                </c:pt>
                <c:pt idx="13">
                  <c:v>9.9960000000000004</c:v>
                </c:pt>
                <c:pt idx="14">
                  <c:v>10.012</c:v>
                </c:pt>
                <c:pt idx="15">
                  <c:v>10.004</c:v>
                </c:pt>
                <c:pt idx="16">
                  <c:v>9.9960000000000004</c:v>
                </c:pt>
                <c:pt idx="17">
                  <c:v>10.002000000000001</c:v>
                </c:pt>
                <c:pt idx="18">
                  <c:v>9.9980000000000011</c:v>
                </c:pt>
                <c:pt idx="19">
                  <c:v>9.9980000000000011</c:v>
                </c:pt>
                <c:pt idx="20">
                  <c:v>10.001999999999999</c:v>
                </c:pt>
                <c:pt idx="21">
                  <c:v>10.004000000000001</c:v>
                </c:pt>
                <c:pt idx="22">
                  <c:v>9.9939999999999998</c:v>
                </c:pt>
                <c:pt idx="23">
                  <c:v>10.007999999999999</c:v>
                </c:pt>
                <c:pt idx="24">
                  <c:v>10.002000000000001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'Ex4'!$J$6</c:f>
              <c:strCache>
                <c:ptCount val="1"/>
                <c:pt idx="0">
                  <c:v>LSC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'Ex4'!$J$7:$J$31</c:f>
              <c:numCache>
                <c:formatCode>0.0000</c:formatCode>
                <c:ptCount val="25"/>
                <c:pt idx="0">
                  <c:v>10.0180144</c:v>
                </c:pt>
                <c:pt idx="1">
                  <c:v>10.0180144</c:v>
                </c:pt>
                <c:pt idx="2">
                  <c:v>10.0180144</c:v>
                </c:pt>
                <c:pt idx="3">
                  <c:v>10.0180144</c:v>
                </c:pt>
                <c:pt idx="4">
                  <c:v>10.0180144</c:v>
                </c:pt>
                <c:pt idx="5">
                  <c:v>10.0180144</c:v>
                </c:pt>
                <c:pt idx="6">
                  <c:v>10.0180144</c:v>
                </c:pt>
                <c:pt idx="7">
                  <c:v>10.0180144</c:v>
                </c:pt>
                <c:pt idx="8">
                  <c:v>10.0180144</c:v>
                </c:pt>
                <c:pt idx="9">
                  <c:v>10.0180144</c:v>
                </c:pt>
                <c:pt idx="10">
                  <c:v>10.0180144</c:v>
                </c:pt>
                <c:pt idx="11">
                  <c:v>10.0180144</c:v>
                </c:pt>
                <c:pt idx="12">
                  <c:v>10.0180144</c:v>
                </c:pt>
                <c:pt idx="13">
                  <c:v>10.0180144</c:v>
                </c:pt>
                <c:pt idx="14">
                  <c:v>10.0180144</c:v>
                </c:pt>
                <c:pt idx="15">
                  <c:v>10.0180144</c:v>
                </c:pt>
                <c:pt idx="16">
                  <c:v>10.0180144</c:v>
                </c:pt>
                <c:pt idx="17">
                  <c:v>10.0180144</c:v>
                </c:pt>
                <c:pt idx="18">
                  <c:v>10.0180144</c:v>
                </c:pt>
                <c:pt idx="19">
                  <c:v>10.0180144</c:v>
                </c:pt>
                <c:pt idx="20">
                  <c:v>10.0180144</c:v>
                </c:pt>
                <c:pt idx="21">
                  <c:v>10.0180144</c:v>
                </c:pt>
                <c:pt idx="22">
                  <c:v>10.0180144</c:v>
                </c:pt>
                <c:pt idx="23">
                  <c:v>10.0180144</c:v>
                </c:pt>
                <c:pt idx="24">
                  <c:v>10.0180144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'Ex4'!$K$6</c:f>
              <c:strCache>
                <c:ptCount val="1"/>
                <c:pt idx="0">
                  <c:v>LC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'Ex4'!$K$7:$K$31</c:f>
              <c:numCache>
                <c:formatCode>0.0000</c:formatCode>
                <c:ptCount val="25"/>
                <c:pt idx="0">
                  <c:v>10.002320000000001</c:v>
                </c:pt>
                <c:pt idx="1">
                  <c:v>10.002320000000001</c:v>
                </c:pt>
                <c:pt idx="2">
                  <c:v>10.002320000000001</c:v>
                </c:pt>
                <c:pt idx="3">
                  <c:v>10.002320000000001</c:v>
                </c:pt>
                <c:pt idx="4">
                  <c:v>10.002320000000001</c:v>
                </c:pt>
                <c:pt idx="5">
                  <c:v>10.002320000000001</c:v>
                </c:pt>
                <c:pt idx="6">
                  <c:v>10.002320000000001</c:v>
                </c:pt>
                <c:pt idx="7">
                  <c:v>10.002320000000001</c:v>
                </c:pt>
                <c:pt idx="8">
                  <c:v>10.002320000000001</c:v>
                </c:pt>
                <c:pt idx="9">
                  <c:v>10.002320000000001</c:v>
                </c:pt>
                <c:pt idx="10">
                  <c:v>10.002320000000001</c:v>
                </c:pt>
                <c:pt idx="11">
                  <c:v>10.002320000000001</c:v>
                </c:pt>
                <c:pt idx="12">
                  <c:v>10.002320000000001</c:v>
                </c:pt>
                <c:pt idx="13">
                  <c:v>10.002320000000001</c:v>
                </c:pt>
                <c:pt idx="14">
                  <c:v>10.002320000000001</c:v>
                </c:pt>
                <c:pt idx="15">
                  <c:v>10.002320000000001</c:v>
                </c:pt>
                <c:pt idx="16">
                  <c:v>10.002320000000001</c:v>
                </c:pt>
                <c:pt idx="17">
                  <c:v>10.002320000000001</c:v>
                </c:pt>
                <c:pt idx="18">
                  <c:v>10.002320000000001</c:v>
                </c:pt>
                <c:pt idx="19">
                  <c:v>10.002320000000001</c:v>
                </c:pt>
                <c:pt idx="20">
                  <c:v>10.002320000000001</c:v>
                </c:pt>
                <c:pt idx="21">
                  <c:v>10.002320000000001</c:v>
                </c:pt>
                <c:pt idx="22">
                  <c:v>10.002320000000001</c:v>
                </c:pt>
                <c:pt idx="23">
                  <c:v>10.002320000000001</c:v>
                </c:pt>
                <c:pt idx="24">
                  <c:v>10.002320000000001</c:v>
                </c:pt>
              </c:numCache>
            </c:numRef>
          </c:val>
          <c:smooth val="0"/>
        </c:ser>
        <c:ser>
          <c:idx val="2"/>
          <c:order val="6"/>
          <c:tx>
            <c:strRef>
              <c:f>'Ex4'!$L$6</c:f>
              <c:strCache>
                <c:ptCount val="1"/>
                <c:pt idx="0">
                  <c:v>LIC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'Ex4'!$L$7:$L$31</c:f>
              <c:numCache>
                <c:formatCode>0.0000</c:formatCode>
                <c:ptCount val="25"/>
                <c:pt idx="0">
                  <c:v>9.9866256000000018</c:v>
                </c:pt>
                <c:pt idx="1">
                  <c:v>9.9866256000000018</c:v>
                </c:pt>
                <c:pt idx="2">
                  <c:v>9.9866256000000018</c:v>
                </c:pt>
                <c:pt idx="3">
                  <c:v>9.9866256000000018</c:v>
                </c:pt>
                <c:pt idx="4">
                  <c:v>9.9866256000000018</c:v>
                </c:pt>
                <c:pt idx="5">
                  <c:v>9.9866256000000018</c:v>
                </c:pt>
                <c:pt idx="6">
                  <c:v>9.9866256000000018</c:v>
                </c:pt>
                <c:pt idx="7">
                  <c:v>9.9866256000000018</c:v>
                </c:pt>
                <c:pt idx="8">
                  <c:v>9.9866256000000018</c:v>
                </c:pt>
                <c:pt idx="9">
                  <c:v>9.9866256000000018</c:v>
                </c:pt>
                <c:pt idx="10">
                  <c:v>9.9866256000000018</c:v>
                </c:pt>
                <c:pt idx="11">
                  <c:v>9.9866256000000018</c:v>
                </c:pt>
                <c:pt idx="12">
                  <c:v>9.9866256000000018</c:v>
                </c:pt>
                <c:pt idx="13">
                  <c:v>9.9866256000000018</c:v>
                </c:pt>
                <c:pt idx="14">
                  <c:v>9.9866256000000018</c:v>
                </c:pt>
                <c:pt idx="15">
                  <c:v>9.9866256000000018</c:v>
                </c:pt>
                <c:pt idx="16">
                  <c:v>9.9866256000000018</c:v>
                </c:pt>
                <c:pt idx="17">
                  <c:v>9.9866256000000018</c:v>
                </c:pt>
                <c:pt idx="18">
                  <c:v>9.9866256000000018</c:v>
                </c:pt>
                <c:pt idx="19">
                  <c:v>9.9866256000000018</c:v>
                </c:pt>
                <c:pt idx="20">
                  <c:v>9.9866256000000018</c:v>
                </c:pt>
                <c:pt idx="21">
                  <c:v>9.9866256000000018</c:v>
                </c:pt>
                <c:pt idx="22">
                  <c:v>9.9866256000000018</c:v>
                </c:pt>
                <c:pt idx="23">
                  <c:v>9.9866256000000018</c:v>
                </c:pt>
                <c:pt idx="24">
                  <c:v>9.9866256000000018</c:v>
                </c:pt>
              </c:numCache>
            </c:numRef>
          </c:val>
          <c:smooth val="0"/>
        </c:ser>
        <c:ser>
          <c:idx val="3"/>
          <c:order val="7"/>
          <c:tx>
            <c:strRef>
              <c:f>'Ex4'!$H$5</c:f>
              <c:strCache>
                <c:ptCount val="1"/>
                <c:pt idx="0">
                  <c:v>Média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'Ex4'!$H$7:$H$31</c:f>
              <c:numCache>
                <c:formatCode>0.0000</c:formatCode>
                <c:ptCount val="25"/>
                <c:pt idx="0">
                  <c:v>10.007999999999999</c:v>
                </c:pt>
                <c:pt idx="1">
                  <c:v>10.001999999999999</c:v>
                </c:pt>
                <c:pt idx="2">
                  <c:v>10.001999999999999</c:v>
                </c:pt>
                <c:pt idx="3">
                  <c:v>9.9940000000000015</c:v>
                </c:pt>
                <c:pt idx="4">
                  <c:v>10.005999999999998</c:v>
                </c:pt>
                <c:pt idx="5">
                  <c:v>10.007999999999999</c:v>
                </c:pt>
                <c:pt idx="6">
                  <c:v>10.01</c:v>
                </c:pt>
                <c:pt idx="7">
                  <c:v>10</c:v>
                </c:pt>
                <c:pt idx="8">
                  <c:v>9.9980000000000011</c:v>
                </c:pt>
                <c:pt idx="9">
                  <c:v>9.9960000000000004</c:v>
                </c:pt>
                <c:pt idx="10">
                  <c:v>10</c:v>
                </c:pt>
                <c:pt idx="11">
                  <c:v>10.001999999999999</c:v>
                </c:pt>
                <c:pt idx="12">
                  <c:v>10.016</c:v>
                </c:pt>
                <c:pt idx="13">
                  <c:v>9.9960000000000004</c:v>
                </c:pt>
                <c:pt idx="14">
                  <c:v>10.012</c:v>
                </c:pt>
                <c:pt idx="15">
                  <c:v>10.004</c:v>
                </c:pt>
                <c:pt idx="16">
                  <c:v>9.9960000000000004</c:v>
                </c:pt>
                <c:pt idx="17">
                  <c:v>10.002000000000001</c:v>
                </c:pt>
                <c:pt idx="18">
                  <c:v>9.9980000000000011</c:v>
                </c:pt>
                <c:pt idx="19">
                  <c:v>9.9980000000000011</c:v>
                </c:pt>
                <c:pt idx="20">
                  <c:v>10.001999999999999</c:v>
                </c:pt>
                <c:pt idx="21">
                  <c:v>10.004000000000001</c:v>
                </c:pt>
                <c:pt idx="22">
                  <c:v>9.9939999999999998</c:v>
                </c:pt>
                <c:pt idx="23">
                  <c:v>10.007999999999999</c:v>
                </c:pt>
                <c:pt idx="24">
                  <c:v>10.002000000000001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66240"/>
        <c:axId val="140491520"/>
      </c:lineChart>
      <c:catAx>
        <c:axId val="14266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491520"/>
        <c:crosses val="autoZero"/>
        <c:auto val="1"/>
        <c:lblAlgn val="ctr"/>
        <c:lblOffset val="100"/>
        <c:noMultiLvlLbl val="0"/>
      </c:catAx>
      <c:valAx>
        <c:axId val="140491520"/>
        <c:scaling>
          <c:orientation val="minMax"/>
          <c:max val="10.0337"/>
          <c:min val="9.9709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666240"/>
        <c:crosses val="autoZero"/>
        <c:crossBetween val="between"/>
        <c:majorUnit val="5.2000000000000006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CEP - Amplitude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009571630964247"/>
          <c:y val="0.1439352123690964"/>
          <c:w val="0.84596062992125987"/>
          <c:h val="0.7486654272382619"/>
        </c:manualLayout>
      </c:layout>
      <c:lineChart>
        <c:grouping val="standard"/>
        <c:varyColors val="0"/>
        <c:ser>
          <c:idx val="4"/>
          <c:order val="0"/>
          <c:tx>
            <c:strRef>
              <c:f>'Ex4'!$M$6</c:f>
              <c:strCache>
                <c:ptCount val="1"/>
                <c:pt idx="0">
                  <c:v>LSC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'Ex4'!$M$7:$M$31</c:f>
              <c:numCache>
                <c:formatCode>0.0000</c:formatCode>
                <c:ptCount val="25"/>
                <c:pt idx="0">
                  <c:v>5.750079999999877E-2</c:v>
                </c:pt>
                <c:pt idx="1">
                  <c:v>5.750079999999877E-2</c:v>
                </c:pt>
                <c:pt idx="2">
                  <c:v>5.750079999999877E-2</c:v>
                </c:pt>
                <c:pt idx="3">
                  <c:v>5.750079999999877E-2</c:v>
                </c:pt>
                <c:pt idx="4">
                  <c:v>5.750079999999877E-2</c:v>
                </c:pt>
                <c:pt idx="5">
                  <c:v>5.750079999999877E-2</c:v>
                </c:pt>
                <c:pt idx="6">
                  <c:v>5.750079999999877E-2</c:v>
                </c:pt>
                <c:pt idx="7">
                  <c:v>5.750079999999877E-2</c:v>
                </c:pt>
                <c:pt idx="8">
                  <c:v>5.750079999999877E-2</c:v>
                </c:pt>
                <c:pt idx="9">
                  <c:v>5.750079999999877E-2</c:v>
                </c:pt>
                <c:pt idx="10">
                  <c:v>5.750079999999877E-2</c:v>
                </c:pt>
                <c:pt idx="11">
                  <c:v>5.750079999999877E-2</c:v>
                </c:pt>
                <c:pt idx="12">
                  <c:v>5.750079999999877E-2</c:v>
                </c:pt>
                <c:pt idx="13">
                  <c:v>5.750079999999877E-2</c:v>
                </c:pt>
                <c:pt idx="14">
                  <c:v>5.750079999999877E-2</c:v>
                </c:pt>
                <c:pt idx="15">
                  <c:v>5.750079999999877E-2</c:v>
                </c:pt>
                <c:pt idx="16">
                  <c:v>5.750079999999877E-2</c:v>
                </c:pt>
                <c:pt idx="17">
                  <c:v>5.750079999999877E-2</c:v>
                </c:pt>
                <c:pt idx="18">
                  <c:v>5.750079999999877E-2</c:v>
                </c:pt>
                <c:pt idx="19">
                  <c:v>5.750079999999877E-2</c:v>
                </c:pt>
                <c:pt idx="20">
                  <c:v>5.750079999999877E-2</c:v>
                </c:pt>
                <c:pt idx="21">
                  <c:v>5.750079999999877E-2</c:v>
                </c:pt>
                <c:pt idx="22">
                  <c:v>5.750079999999877E-2</c:v>
                </c:pt>
                <c:pt idx="23">
                  <c:v>5.750079999999877E-2</c:v>
                </c:pt>
                <c:pt idx="24">
                  <c:v>5.750079999999877E-2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'Ex4'!$K$6</c:f>
              <c:strCache>
                <c:ptCount val="1"/>
                <c:pt idx="0">
                  <c:v>LC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'Ex4'!$N$7:$N$31</c:f>
              <c:numCache>
                <c:formatCode>0.0000</c:formatCode>
                <c:ptCount val="25"/>
                <c:pt idx="0">
                  <c:v>2.7199999999999419E-2</c:v>
                </c:pt>
                <c:pt idx="1">
                  <c:v>2.7199999999999419E-2</c:v>
                </c:pt>
                <c:pt idx="2">
                  <c:v>2.7199999999999419E-2</c:v>
                </c:pt>
                <c:pt idx="3">
                  <c:v>2.7199999999999419E-2</c:v>
                </c:pt>
                <c:pt idx="4">
                  <c:v>2.7199999999999419E-2</c:v>
                </c:pt>
                <c:pt idx="5">
                  <c:v>2.7199999999999419E-2</c:v>
                </c:pt>
                <c:pt idx="6">
                  <c:v>2.7199999999999419E-2</c:v>
                </c:pt>
                <c:pt idx="7">
                  <c:v>2.7199999999999419E-2</c:v>
                </c:pt>
                <c:pt idx="8">
                  <c:v>2.7199999999999419E-2</c:v>
                </c:pt>
                <c:pt idx="9">
                  <c:v>2.7199999999999419E-2</c:v>
                </c:pt>
                <c:pt idx="10">
                  <c:v>2.7199999999999419E-2</c:v>
                </c:pt>
                <c:pt idx="11">
                  <c:v>2.7199999999999419E-2</c:v>
                </c:pt>
                <c:pt idx="12">
                  <c:v>2.7199999999999419E-2</c:v>
                </c:pt>
                <c:pt idx="13">
                  <c:v>2.7199999999999419E-2</c:v>
                </c:pt>
                <c:pt idx="14">
                  <c:v>2.7199999999999419E-2</c:v>
                </c:pt>
                <c:pt idx="15">
                  <c:v>2.7199999999999419E-2</c:v>
                </c:pt>
                <c:pt idx="16">
                  <c:v>2.7199999999999419E-2</c:v>
                </c:pt>
                <c:pt idx="17">
                  <c:v>2.7199999999999419E-2</c:v>
                </c:pt>
                <c:pt idx="18">
                  <c:v>2.7199999999999419E-2</c:v>
                </c:pt>
                <c:pt idx="19">
                  <c:v>2.7199999999999419E-2</c:v>
                </c:pt>
                <c:pt idx="20">
                  <c:v>2.7199999999999419E-2</c:v>
                </c:pt>
                <c:pt idx="21">
                  <c:v>2.7199999999999419E-2</c:v>
                </c:pt>
                <c:pt idx="22">
                  <c:v>2.7199999999999419E-2</c:v>
                </c:pt>
                <c:pt idx="23">
                  <c:v>2.7199999999999419E-2</c:v>
                </c:pt>
                <c:pt idx="24">
                  <c:v>2.7199999999999419E-2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'Ex4'!$O$6</c:f>
              <c:strCache>
                <c:ptCount val="1"/>
                <c:pt idx="0">
                  <c:v>LIC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'Ex4'!$O$7:$O$31</c:f>
              <c:numCache>
                <c:formatCode>0.0000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'Ex4'!$I$5</c:f>
              <c:strCache>
                <c:ptCount val="1"/>
                <c:pt idx="0">
                  <c:v>Amplitude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'Ex4'!$I$7:$I$31</c:f>
              <c:numCache>
                <c:formatCode>0.00</c:formatCode>
                <c:ptCount val="25"/>
                <c:pt idx="0">
                  <c:v>2.9999999999999361E-2</c:v>
                </c:pt>
                <c:pt idx="1">
                  <c:v>2.9999999999999361E-2</c:v>
                </c:pt>
                <c:pt idx="2">
                  <c:v>2.9999999999999361E-2</c:v>
                </c:pt>
                <c:pt idx="3">
                  <c:v>9.9999999999997868E-3</c:v>
                </c:pt>
                <c:pt idx="4">
                  <c:v>2.9999999999999361E-2</c:v>
                </c:pt>
                <c:pt idx="5">
                  <c:v>1.9999999999999574E-2</c:v>
                </c:pt>
                <c:pt idx="6">
                  <c:v>2.9999999999999361E-2</c:v>
                </c:pt>
                <c:pt idx="7">
                  <c:v>1.9999999999999574E-2</c:v>
                </c:pt>
                <c:pt idx="8">
                  <c:v>2.9999999999999361E-2</c:v>
                </c:pt>
                <c:pt idx="9">
                  <c:v>3.9999999999999147E-2</c:v>
                </c:pt>
                <c:pt idx="10">
                  <c:v>2.9999999999999361E-2</c:v>
                </c:pt>
                <c:pt idx="11">
                  <c:v>3.9999999999999147E-2</c:v>
                </c:pt>
                <c:pt idx="12">
                  <c:v>1.9999999999999574E-2</c:v>
                </c:pt>
                <c:pt idx="13">
                  <c:v>2.9999999999999361E-2</c:v>
                </c:pt>
                <c:pt idx="14">
                  <c:v>1.9999999999999574E-2</c:v>
                </c:pt>
                <c:pt idx="15">
                  <c:v>1.9999999999999574E-2</c:v>
                </c:pt>
                <c:pt idx="16">
                  <c:v>9.9999999999997868E-3</c:v>
                </c:pt>
                <c:pt idx="17">
                  <c:v>2.9999999999999361E-2</c:v>
                </c:pt>
                <c:pt idx="18">
                  <c:v>3.9999999999999147E-2</c:v>
                </c:pt>
                <c:pt idx="19">
                  <c:v>2.9999999999999361E-2</c:v>
                </c:pt>
                <c:pt idx="20">
                  <c:v>1.9999999999999574E-2</c:v>
                </c:pt>
                <c:pt idx="21">
                  <c:v>2.9999999999999361E-2</c:v>
                </c:pt>
                <c:pt idx="22">
                  <c:v>3.9999999999999147E-2</c:v>
                </c:pt>
                <c:pt idx="23">
                  <c:v>1.9999999999999574E-2</c:v>
                </c:pt>
                <c:pt idx="24">
                  <c:v>2.9999999999999361E-2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'Ex4'!$M$6</c:f>
              <c:strCache>
                <c:ptCount val="1"/>
                <c:pt idx="0">
                  <c:v>LSC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'Ex4'!$M$7:$M$31</c:f>
              <c:numCache>
                <c:formatCode>0.0000</c:formatCode>
                <c:ptCount val="25"/>
                <c:pt idx="0">
                  <c:v>5.750079999999877E-2</c:v>
                </c:pt>
                <c:pt idx="1">
                  <c:v>5.750079999999877E-2</c:v>
                </c:pt>
                <c:pt idx="2">
                  <c:v>5.750079999999877E-2</c:v>
                </c:pt>
                <c:pt idx="3">
                  <c:v>5.750079999999877E-2</c:v>
                </c:pt>
                <c:pt idx="4">
                  <c:v>5.750079999999877E-2</c:v>
                </c:pt>
                <c:pt idx="5">
                  <c:v>5.750079999999877E-2</c:v>
                </c:pt>
                <c:pt idx="6">
                  <c:v>5.750079999999877E-2</c:v>
                </c:pt>
                <c:pt idx="7">
                  <c:v>5.750079999999877E-2</c:v>
                </c:pt>
                <c:pt idx="8">
                  <c:v>5.750079999999877E-2</c:v>
                </c:pt>
                <c:pt idx="9">
                  <c:v>5.750079999999877E-2</c:v>
                </c:pt>
                <c:pt idx="10">
                  <c:v>5.750079999999877E-2</c:v>
                </c:pt>
                <c:pt idx="11">
                  <c:v>5.750079999999877E-2</c:v>
                </c:pt>
                <c:pt idx="12">
                  <c:v>5.750079999999877E-2</c:v>
                </c:pt>
                <c:pt idx="13">
                  <c:v>5.750079999999877E-2</c:v>
                </c:pt>
                <c:pt idx="14">
                  <c:v>5.750079999999877E-2</c:v>
                </c:pt>
                <c:pt idx="15">
                  <c:v>5.750079999999877E-2</c:v>
                </c:pt>
                <c:pt idx="16">
                  <c:v>5.750079999999877E-2</c:v>
                </c:pt>
                <c:pt idx="17">
                  <c:v>5.750079999999877E-2</c:v>
                </c:pt>
                <c:pt idx="18">
                  <c:v>5.750079999999877E-2</c:v>
                </c:pt>
                <c:pt idx="19">
                  <c:v>5.750079999999877E-2</c:v>
                </c:pt>
                <c:pt idx="20">
                  <c:v>5.750079999999877E-2</c:v>
                </c:pt>
                <c:pt idx="21">
                  <c:v>5.750079999999877E-2</c:v>
                </c:pt>
                <c:pt idx="22">
                  <c:v>5.750079999999877E-2</c:v>
                </c:pt>
                <c:pt idx="23">
                  <c:v>5.750079999999877E-2</c:v>
                </c:pt>
                <c:pt idx="24">
                  <c:v>5.750079999999877E-2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'Ex4'!$N$6</c:f>
              <c:strCache>
                <c:ptCount val="1"/>
                <c:pt idx="0">
                  <c:v>LC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'Ex4'!$N$7:$N$31</c:f>
              <c:numCache>
                <c:formatCode>0.0000</c:formatCode>
                <c:ptCount val="25"/>
                <c:pt idx="0">
                  <c:v>2.7199999999999419E-2</c:v>
                </c:pt>
                <c:pt idx="1">
                  <c:v>2.7199999999999419E-2</c:v>
                </c:pt>
                <c:pt idx="2">
                  <c:v>2.7199999999999419E-2</c:v>
                </c:pt>
                <c:pt idx="3">
                  <c:v>2.7199999999999419E-2</c:v>
                </c:pt>
                <c:pt idx="4">
                  <c:v>2.7199999999999419E-2</c:v>
                </c:pt>
                <c:pt idx="5">
                  <c:v>2.7199999999999419E-2</c:v>
                </c:pt>
                <c:pt idx="6">
                  <c:v>2.7199999999999419E-2</c:v>
                </c:pt>
                <c:pt idx="7">
                  <c:v>2.7199999999999419E-2</c:v>
                </c:pt>
                <c:pt idx="8">
                  <c:v>2.7199999999999419E-2</c:v>
                </c:pt>
                <c:pt idx="9">
                  <c:v>2.7199999999999419E-2</c:v>
                </c:pt>
                <c:pt idx="10">
                  <c:v>2.7199999999999419E-2</c:v>
                </c:pt>
                <c:pt idx="11">
                  <c:v>2.7199999999999419E-2</c:v>
                </c:pt>
                <c:pt idx="12">
                  <c:v>2.7199999999999419E-2</c:v>
                </c:pt>
                <c:pt idx="13">
                  <c:v>2.7199999999999419E-2</c:v>
                </c:pt>
                <c:pt idx="14">
                  <c:v>2.7199999999999419E-2</c:v>
                </c:pt>
                <c:pt idx="15">
                  <c:v>2.7199999999999419E-2</c:v>
                </c:pt>
                <c:pt idx="16">
                  <c:v>2.7199999999999419E-2</c:v>
                </c:pt>
                <c:pt idx="17">
                  <c:v>2.7199999999999419E-2</c:v>
                </c:pt>
                <c:pt idx="18">
                  <c:v>2.7199999999999419E-2</c:v>
                </c:pt>
                <c:pt idx="19">
                  <c:v>2.7199999999999419E-2</c:v>
                </c:pt>
                <c:pt idx="20">
                  <c:v>2.7199999999999419E-2</c:v>
                </c:pt>
                <c:pt idx="21">
                  <c:v>2.7199999999999419E-2</c:v>
                </c:pt>
                <c:pt idx="22">
                  <c:v>2.7199999999999419E-2</c:v>
                </c:pt>
                <c:pt idx="23">
                  <c:v>2.7199999999999419E-2</c:v>
                </c:pt>
                <c:pt idx="24">
                  <c:v>2.7199999999999419E-2</c:v>
                </c:pt>
              </c:numCache>
            </c:numRef>
          </c:val>
          <c:smooth val="0"/>
        </c:ser>
        <c:ser>
          <c:idx val="2"/>
          <c:order val="6"/>
          <c:tx>
            <c:strRef>
              <c:f>'Ex4'!$O$6</c:f>
              <c:strCache>
                <c:ptCount val="1"/>
                <c:pt idx="0">
                  <c:v>LIC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'Ex4'!$O$7:$O$31</c:f>
              <c:numCache>
                <c:formatCode>0.0000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3"/>
          <c:order val="7"/>
          <c:tx>
            <c:strRef>
              <c:f>'Ex4'!$I$5</c:f>
              <c:strCache>
                <c:ptCount val="1"/>
                <c:pt idx="0">
                  <c:v>Amplitude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'Ex4'!$I$7:$I$31</c:f>
              <c:numCache>
                <c:formatCode>0.00</c:formatCode>
                <c:ptCount val="25"/>
                <c:pt idx="0">
                  <c:v>2.9999999999999361E-2</c:v>
                </c:pt>
                <c:pt idx="1">
                  <c:v>2.9999999999999361E-2</c:v>
                </c:pt>
                <c:pt idx="2">
                  <c:v>2.9999999999999361E-2</c:v>
                </c:pt>
                <c:pt idx="3">
                  <c:v>9.9999999999997868E-3</c:v>
                </c:pt>
                <c:pt idx="4">
                  <c:v>2.9999999999999361E-2</c:v>
                </c:pt>
                <c:pt idx="5">
                  <c:v>1.9999999999999574E-2</c:v>
                </c:pt>
                <c:pt idx="6">
                  <c:v>2.9999999999999361E-2</c:v>
                </c:pt>
                <c:pt idx="7">
                  <c:v>1.9999999999999574E-2</c:v>
                </c:pt>
                <c:pt idx="8">
                  <c:v>2.9999999999999361E-2</c:v>
                </c:pt>
                <c:pt idx="9">
                  <c:v>3.9999999999999147E-2</c:v>
                </c:pt>
                <c:pt idx="10">
                  <c:v>2.9999999999999361E-2</c:v>
                </c:pt>
                <c:pt idx="11">
                  <c:v>3.9999999999999147E-2</c:v>
                </c:pt>
                <c:pt idx="12">
                  <c:v>1.9999999999999574E-2</c:v>
                </c:pt>
                <c:pt idx="13">
                  <c:v>2.9999999999999361E-2</c:v>
                </c:pt>
                <c:pt idx="14">
                  <c:v>1.9999999999999574E-2</c:v>
                </c:pt>
                <c:pt idx="15">
                  <c:v>1.9999999999999574E-2</c:v>
                </c:pt>
                <c:pt idx="16">
                  <c:v>9.9999999999997868E-3</c:v>
                </c:pt>
                <c:pt idx="17">
                  <c:v>2.9999999999999361E-2</c:v>
                </c:pt>
                <c:pt idx="18">
                  <c:v>3.9999999999999147E-2</c:v>
                </c:pt>
                <c:pt idx="19">
                  <c:v>2.9999999999999361E-2</c:v>
                </c:pt>
                <c:pt idx="20">
                  <c:v>1.9999999999999574E-2</c:v>
                </c:pt>
                <c:pt idx="21">
                  <c:v>2.9999999999999361E-2</c:v>
                </c:pt>
                <c:pt idx="22">
                  <c:v>3.9999999999999147E-2</c:v>
                </c:pt>
                <c:pt idx="23">
                  <c:v>1.9999999999999574E-2</c:v>
                </c:pt>
                <c:pt idx="24">
                  <c:v>2.9999999999999361E-2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91168"/>
        <c:axId val="142705792"/>
      </c:lineChart>
      <c:catAx>
        <c:axId val="14279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705792"/>
        <c:crosses val="autoZero"/>
        <c:auto val="1"/>
        <c:lblAlgn val="ctr"/>
        <c:lblOffset val="100"/>
        <c:noMultiLvlLbl val="0"/>
      </c:catAx>
      <c:valAx>
        <c:axId val="142705792"/>
        <c:scaling>
          <c:orientation val="minMax"/>
          <c:max val="8.7800000000000017E-2"/>
          <c:min val="-3.1000000000000008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791168"/>
        <c:crosses val="autoZero"/>
        <c:crossBetween val="between"/>
        <c:majorUnit val="1.01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Controle Estatístico de Produção -  Análise de Usinagem (Média)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7515091301627593E-2"/>
          <c:y val="8.4721307902392157E-2"/>
          <c:w val="0.84088086747663948"/>
          <c:h val="0.86555967510846876"/>
        </c:manualLayout>
      </c:layout>
      <c:lineChart>
        <c:grouping val="standard"/>
        <c:varyColors val="0"/>
        <c:ser>
          <c:idx val="8"/>
          <c:order val="0"/>
          <c:tx>
            <c:strRef>
              <c:f>'Ex1 (2)'!$F$6</c:f>
              <c:strCache>
                <c:ptCount val="1"/>
                <c:pt idx="0">
                  <c:v>Média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'Ex1 (2)'!$F$8:$F$27</c:f>
              <c:numCache>
                <c:formatCode>0.0000</c:formatCode>
                <c:ptCount val="20"/>
                <c:pt idx="0">
                  <c:v>10.626666666666667</c:v>
                </c:pt>
                <c:pt idx="1">
                  <c:v>10.406666666666666</c:v>
                </c:pt>
                <c:pt idx="2">
                  <c:v>10.523333333333333</c:v>
                </c:pt>
                <c:pt idx="3">
                  <c:v>10.583333333333334</c:v>
                </c:pt>
                <c:pt idx="4">
                  <c:v>10.6</c:v>
                </c:pt>
                <c:pt idx="5">
                  <c:v>10.51</c:v>
                </c:pt>
                <c:pt idx="6">
                  <c:v>10.196666666666665</c:v>
                </c:pt>
                <c:pt idx="7">
                  <c:v>10.299999999999999</c:v>
                </c:pt>
                <c:pt idx="8">
                  <c:v>10.653333333333334</c:v>
                </c:pt>
                <c:pt idx="9">
                  <c:v>10.473333333333333</c:v>
                </c:pt>
                <c:pt idx="10">
                  <c:v>10.503333333333332</c:v>
                </c:pt>
                <c:pt idx="11">
                  <c:v>10.826666666666666</c:v>
                </c:pt>
                <c:pt idx="12">
                  <c:v>10.3</c:v>
                </c:pt>
                <c:pt idx="13">
                  <c:v>10.613333333333332</c:v>
                </c:pt>
                <c:pt idx="14">
                  <c:v>10.483333333333333</c:v>
                </c:pt>
                <c:pt idx="15">
                  <c:v>10.343333333333334</c:v>
                </c:pt>
                <c:pt idx="16">
                  <c:v>10.613333333333333</c:v>
                </c:pt>
                <c:pt idx="17">
                  <c:v>10.549999999999999</c:v>
                </c:pt>
                <c:pt idx="18">
                  <c:v>10.606666666666667</c:v>
                </c:pt>
                <c:pt idx="19">
                  <c:v>10.51</c:v>
                </c:pt>
              </c:numCache>
            </c:numRef>
          </c:val>
          <c:smooth val="0"/>
        </c:ser>
        <c:ser>
          <c:idx val="9"/>
          <c:order val="1"/>
          <c:tx>
            <c:strRef>
              <c:f>'Ex1 (2)'!$K$7</c:f>
              <c:strCache>
                <c:ptCount val="1"/>
                <c:pt idx="0">
                  <c:v>LC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19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'Ex1 (2)'!$K$8:$K$27</c:f>
              <c:numCache>
                <c:formatCode>0.0000</c:formatCode>
                <c:ptCount val="20"/>
                <c:pt idx="0">
                  <c:v>10.511166666666666</c:v>
                </c:pt>
                <c:pt idx="1">
                  <c:v>10.511166666666666</c:v>
                </c:pt>
                <c:pt idx="2">
                  <c:v>10.511166666666666</c:v>
                </c:pt>
                <c:pt idx="3">
                  <c:v>10.511166666666666</c:v>
                </c:pt>
                <c:pt idx="4">
                  <c:v>10.511166666666666</c:v>
                </c:pt>
                <c:pt idx="5">
                  <c:v>10.511166666666666</c:v>
                </c:pt>
                <c:pt idx="6">
                  <c:v>10.511166666666666</c:v>
                </c:pt>
                <c:pt idx="7">
                  <c:v>10.511166666666666</c:v>
                </c:pt>
                <c:pt idx="8">
                  <c:v>10.511166666666666</c:v>
                </c:pt>
                <c:pt idx="9">
                  <c:v>10.511166666666666</c:v>
                </c:pt>
                <c:pt idx="10">
                  <c:v>10.511166666666666</c:v>
                </c:pt>
                <c:pt idx="11">
                  <c:v>10.511166666666666</c:v>
                </c:pt>
                <c:pt idx="12">
                  <c:v>10.511166666666666</c:v>
                </c:pt>
                <c:pt idx="13">
                  <c:v>10.511166666666666</c:v>
                </c:pt>
                <c:pt idx="14">
                  <c:v>10.511166666666666</c:v>
                </c:pt>
                <c:pt idx="15">
                  <c:v>10.511166666666666</c:v>
                </c:pt>
                <c:pt idx="16">
                  <c:v>10.511166666666666</c:v>
                </c:pt>
                <c:pt idx="17">
                  <c:v>10.511166666666666</c:v>
                </c:pt>
                <c:pt idx="18">
                  <c:v>10.511166666666666</c:v>
                </c:pt>
                <c:pt idx="19">
                  <c:v>10.511166666666666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'Ex1 (2)'!$H$7</c:f>
              <c:strCache>
                <c:ptCount val="1"/>
                <c:pt idx="0">
                  <c:v>LSC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19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'Ex1 (2)'!$H$8:$H$27</c:f>
              <c:numCache>
                <c:formatCode>0.0000</c:formatCode>
                <c:ptCount val="20"/>
                <c:pt idx="0">
                  <c:v>10.884561666666666</c:v>
                </c:pt>
                <c:pt idx="1">
                  <c:v>10.884561666666666</c:v>
                </c:pt>
                <c:pt idx="2">
                  <c:v>10.884561666666666</c:v>
                </c:pt>
                <c:pt idx="3">
                  <c:v>10.884561666666666</c:v>
                </c:pt>
                <c:pt idx="4">
                  <c:v>10.884561666666666</c:v>
                </c:pt>
                <c:pt idx="5">
                  <c:v>10.884561666666666</c:v>
                </c:pt>
                <c:pt idx="6">
                  <c:v>10.884561666666666</c:v>
                </c:pt>
                <c:pt idx="7">
                  <c:v>10.884561666666666</c:v>
                </c:pt>
                <c:pt idx="8">
                  <c:v>10.884561666666666</c:v>
                </c:pt>
                <c:pt idx="9">
                  <c:v>10.884561666666666</c:v>
                </c:pt>
                <c:pt idx="10">
                  <c:v>10.884561666666666</c:v>
                </c:pt>
                <c:pt idx="11">
                  <c:v>10.884561666666666</c:v>
                </c:pt>
                <c:pt idx="12">
                  <c:v>10.884561666666666</c:v>
                </c:pt>
                <c:pt idx="13">
                  <c:v>10.884561666666666</c:v>
                </c:pt>
                <c:pt idx="14">
                  <c:v>10.884561666666666</c:v>
                </c:pt>
                <c:pt idx="15">
                  <c:v>10.884561666666666</c:v>
                </c:pt>
                <c:pt idx="16">
                  <c:v>10.884561666666666</c:v>
                </c:pt>
                <c:pt idx="17">
                  <c:v>10.884561666666666</c:v>
                </c:pt>
                <c:pt idx="18">
                  <c:v>10.884561666666666</c:v>
                </c:pt>
                <c:pt idx="19">
                  <c:v>10.884561666666666</c:v>
                </c:pt>
              </c:numCache>
            </c:numRef>
          </c:val>
          <c:smooth val="0"/>
        </c:ser>
        <c:ser>
          <c:idx val="11"/>
          <c:order val="3"/>
          <c:tx>
            <c:strRef>
              <c:f>'Ex1 (2)'!$N$7</c:f>
              <c:strCache>
                <c:ptCount val="1"/>
                <c:pt idx="0">
                  <c:v>LIC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19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'Ex1 (2)'!$N$8:$N$27</c:f>
              <c:numCache>
                <c:formatCode>0.0000</c:formatCode>
                <c:ptCount val="20"/>
                <c:pt idx="0">
                  <c:v>10.137771666666666</c:v>
                </c:pt>
                <c:pt idx="1">
                  <c:v>10.137771666666666</c:v>
                </c:pt>
                <c:pt idx="2">
                  <c:v>10.137771666666666</c:v>
                </c:pt>
                <c:pt idx="3">
                  <c:v>10.137771666666666</c:v>
                </c:pt>
                <c:pt idx="4">
                  <c:v>10.137771666666666</c:v>
                </c:pt>
                <c:pt idx="5">
                  <c:v>10.137771666666666</c:v>
                </c:pt>
                <c:pt idx="6">
                  <c:v>10.137771666666666</c:v>
                </c:pt>
                <c:pt idx="7">
                  <c:v>10.137771666666666</c:v>
                </c:pt>
                <c:pt idx="8">
                  <c:v>10.137771666666666</c:v>
                </c:pt>
                <c:pt idx="9">
                  <c:v>10.137771666666666</c:v>
                </c:pt>
                <c:pt idx="10">
                  <c:v>10.137771666666666</c:v>
                </c:pt>
                <c:pt idx="11">
                  <c:v>10.137771666666666</c:v>
                </c:pt>
                <c:pt idx="12">
                  <c:v>10.137771666666666</c:v>
                </c:pt>
                <c:pt idx="13">
                  <c:v>10.137771666666666</c:v>
                </c:pt>
                <c:pt idx="14">
                  <c:v>10.137771666666666</c:v>
                </c:pt>
                <c:pt idx="15">
                  <c:v>10.137771666666666</c:v>
                </c:pt>
                <c:pt idx="16">
                  <c:v>10.137771666666666</c:v>
                </c:pt>
                <c:pt idx="17">
                  <c:v>10.137771666666666</c:v>
                </c:pt>
                <c:pt idx="18">
                  <c:v>10.137771666666666</c:v>
                </c:pt>
                <c:pt idx="19">
                  <c:v>10.137771666666666</c:v>
                </c:pt>
              </c:numCache>
            </c:numRef>
          </c:val>
          <c:smooth val="0"/>
        </c:ser>
        <c:ser>
          <c:idx val="12"/>
          <c:order val="4"/>
          <c:tx>
            <c:strRef>
              <c:f>'Ex1 (2)'!$I$7</c:f>
              <c:strCache>
                <c:ptCount val="1"/>
                <c:pt idx="0">
                  <c:v>2s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19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'Ex1 (2)'!$I$8:$I$27</c:f>
              <c:numCache>
                <c:formatCode>0.0000</c:formatCode>
                <c:ptCount val="20"/>
                <c:pt idx="0">
                  <c:v>10.760096666666666</c:v>
                </c:pt>
                <c:pt idx="1">
                  <c:v>10.760096666666666</c:v>
                </c:pt>
                <c:pt idx="2">
                  <c:v>10.760096666666666</c:v>
                </c:pt>
                <c:pt idx="3">
                  <c:v>10.760096666666666</c:v>
                </c:pt>
                <c:pt idx="4">
                  <c:v>10.760096666666666</c:v>
                </c:pt>
                <c:pt idx="5">
                  <c:v>10.760096666666666</c:v>
                </c:pt>
                <c:pt idx="6">
                  <c:v>10.760096666666666</c:v>
                </c:pt>
                <c:pt idx="7">
                  <c:v>10.760096666666666</c:v>
                </c:pt>
                <c:pt idx="8">
                  <c:v>10.760096666666666</c:v>
                </c:pt>
                <c:pt idx="9">
                  <c:v>10.760096666666666</c:v>
                </c:pt>
                <c:pt idx="10">
                  <c:v>10.760096666666666</c:v>
                </c:pt>
                <c:pt idx="11">
                  <c:v>10.760096666666666</c:v>
                </c:pt>
                <c:pt idx="12">
                  <c:v>10.760096666666666</c:v>
                </c:pt>
                <c:pt idx="13">
                  <c:v>10.760096666666666</c:v>
                </c:pt>
                <c:pt idx="14">
                  <c:v>10.760096666666666</c:v>
                </c:pt>
                <c:pt idx="15">
                  <c:v>10.760096666666666</c:v>
                </c:pt>
                <c:pt idx="16">
                  <c:v>10.760096666666666</c:v>
                </c:pt>
                <c:pt idx="17">
                  <c:v>10.760096666666666</c:v>
                </c:pt>
                <c:pt idx="18">
                  <c:v>10.760096666666666</c:v>
                </c:pt>
                <c:pt idx="19">
                  <c:v>10.760096666666666</c:v>
                </c:pt>
              </c:numCache>
            </c:numRef>
          </c:val>
          <c:smooth val="0"/>
        </c:ser>
        <c:ser>
          <c:idx val="13"/>
          <c:order val="5"/>
          <c:tx>
            <c:strRef>
              <c:f>'Ex1 (2)'!$J$7</c:f>
              <c:strCache>
                <c:ptCount val="1"/>
                <c:pt idx="0">
                  <c:v>1s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19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'Ex1 (2)'!$J$8:$J$27</c:f>
              <c:numCache>
                <c:formatCode>0.0000</c:formatCode>
                <c:ptCount val="20"/>
                <c:pt idx="0">
                  <c:v>10.635631666666667</c:v>
                </c:pt>
                <c:pt idx="1">
                  <c:v>10.635631666666667</c:v>
                </c:pt>
                <c:pt idx="2">
                  <c:v>10.635631666666667</c:v>
                </c:pt>
                <c:pt idx="3">
                  <c:v>10.635631666666667</c:v>
                </c:pt>
                <c:pt idx="4">
                  <c:v>10.635631666666667</c:v>
                </c:pt>
                <c:pt idx="5">
                  <c:v>10.635631666666667</c:v>
                </c:pt>
                <c:pt idx="6">
                  <c:v>10.635631666666667</c:v>
                </c:pt>
                <c:pt idx="7">
                  <c:v>10.635631666666667</c:v>
                </c:pt>
                <c:pt idx="8">
                  <c:v>10.635631666666667</c:v>
                </c:pt>
                <c:pt idx="9">
                  <c:v>10.635631666666667</c:v>
                </c:pt>
                <c:pt idx="10">
                  <c:v>10.635631666666667</c:v>
                </c:pt>
                <c:pt idx="11">
                  <c:v>10.635631666666667</c:v>
                </c:pt>
                <c:pt idx="12">
                  <c:v>10.635631666666667</c:v>
                </c:pt>
                <c:pt idx="13">
                  <c:v>10.635631666666667</c:v>
                </c:pt>
                <c:pt idx="14">
                  <c:v>10.635631666666667</c:v>
                </c:pt>
                <c:pt idx="15">
                  <c:v>10.635631666666667</c:v>
                </c:pt>
                <c:pt idx="16">
                  <c:v>10.635631666666667</c:v>
                </c:pt>
                <c:pt idx="17">
                  <c:v>10.635631666666667</c:v>
                </c:pt>
                <c:pt idx="18">
                  <c:v>10.635631666666667</c:v>
                </c:pt>
                <c:pt idx="19">
                  <c:v>10.635631666666667</c:v>
                </c:pt>
              </c:numCache>
            </c:numRef>
          </c:val>
          <c:smooth val="0"/>
        </c:ser>
        <c:ser>
          <c:idx val="14"/>
          <c:order val="6"/>
          <c:tx>
            <c:strRef>
              <c:f>'Ex1 (2)'!$L$7</c:f>
              <c:strCache>
                <c:ptCount val="1"/>
                <c:pt idx="0">
                  <c:v>1s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19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'Ex1 (2)'!$L$8:$L$27</c:f>
              <c:numCache>
                <c:formatCode>0.0000</c:formatCode>
                <c:ptCount val="20"/>
                <c:pt idx="0">
                  <c:v>10.386701666666665</c:v>
                </c:pt>
                <c:pt idx="1">
                  <c:v>10.386701666666665</c:v>
                </c:pt>
                <c:pt idx="2">
                  <c:v>10.386701666666665</c:v>
                </c:pt>
                <c:pt idx="3">
                  <c:v>10.386701666666665</c:v>
                </c:pt>
                <c:pt idx="4">
                  <c:v>10.386701666666665</c:v>
                </c:pt>
                <c:pt idx="5">
                  <c:v>10.386701666666665</c:v>
                </c:pt>
                <c:pt idx="6">
                  <c:v>10.386701666666665</c:v>
                </c:pt>
                <c:pt idx="7">
                  <c:v>10.386701666666665</c:v>
                </c:pt>
                <c:pt idx="8">
                  <c:v>10.386701666666665</c:v>
                </c:pt>
                <c:pt idx="9">
                  <c:v>10.386701666666665</c:v>
                </c:pt>
                <c:pt idx="10">
                  <c:v>10.386701666666665</c:v>
                </c:pt>
                <c:pt idx="11">
                  <c:v>10.386701666666665</c:v>
                </c:pt>
                <c:pt idx="12">
                  <c:v>10.386701666666665</c:v>
                </c:pt>
                <c:pt idx="13">
                  <c:v>10.386701666666665</c:v>
                </c:pt>
                <c:pt idx="14">
                  <c:v>10.386701666666665</c:v>
                </c:pt>
                <c:pt idx="15">
                  <c:v>10.386701666666665</c:v>
                </c:pt>
                <c:pt idx="16">
                  <c:v>10.386701666666665</c:v>
                </c:pt>
                <c:pt idx="17">
                  <c:v>10.386701666666665</c:v>
                </c:pt>
                <c:pt idx="18">
                  <c:v>10.386701666666665</c:v>
                </c:pt>
                <c:pt idx="19">
                  <c:v>10.386701666666665</c:v>
                </c:pt>
              </c:numCache>
            </c:numRef>
          </c:val>
          <c:smooth val="0"/>
        </c:ser>
        <c:ser>
          <c:idx val="15"/>
          <c:order val="7"/>
          <c:tx>
            <c:strRef>
              <c:f>'Ex1 (2)'!$M$7</c:f>
              <c:strCache>
                <c:ptCount val="1"/>
                <c:pt idx="0">
                  <c:v>2s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19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'Ex1 (2)'!$M$8:$M$27</c:f>
              <c:numCache>
                <c:formatCode>0.0000</c:formatCode>
                <c:ptCount val="20"/>
                <c:pt idx="0">
                  <c:v>10.262236666666666</c:v>
                </c:pt>
                <c:pt idx="1">
                  <c:v>10.262236666666666</c:v>
                </c:pt>
                <c:pt idx="2">
                  <c:v>10.262236666666666</c:v>
                </c:pt>
                <c:pt idx="3">
                  <c:v>10.262236666666666</c:v>
                </c:pt>
                <c:pt idx="4">
                  <c:v>10.262236666666666</c:v>
                </c:pt>
                <c:pt idx="5">
                  <c:v>10.262236666666666</c:v>
                </c:pt>
                <c:pt idx="6">
                  <c:v>10.262236666666666</c:v>
                </c:pt>
                <c:pt idx="7">
                  <c:v>10.262236666666666</c:v>
                </c:pt>
                <c:pt idx="8">
                  <c:v>10.262236666666666</c:v>
                </c:pt>
                <c:pt idx="9">
                  <c:v>10.262236666666666</c:v>
                </c:pt>
                <c:pt idx="10">
                  <c:v>10.262236666666666</c:v>
                </c:pt>
                <c:pt idx="11">
                  <c:v>10.262236666666666</c:v>
                </c:pt>
                <c:pt idx="12">
                  <c:v>10.262236666666666</c:v>
                </c:pt>
                <c:pt idx="13">
                  <c:v>10.262236666666666</c:v>
                </c:pt>
                <c:pt idx="14">
                  <c:v>10.262236666666666</c:v>
                </c:pt>
                <c:pt idx="15">
                  <c:v>10.262236666666666</c:v>
                </c:pt>
                <c:pt idx="16">
                  <c:v>10.262236666666666</c:v>
                </c:pt>
                <c:pt idx="17">
                  <c:v>10.262236666666666</c:v>
                </c:pt>
                <c:pt idx="18">
                  <c:v>10.262236666666666</c:v>
                </c:pt>
                <c:pt idx="19">
                  <c:v>10.262236666666666</c:v>
                </c:pt>
              </c:numCache>
            </c:numRef>
          </c:val>
          <c:smooth val="0"/>
        </c:ser>
        <c:ser>
          <c:idx val="0"/>
          <c:order val="8"/>
          <c:tx>
            <c:strRef>
              <c:f>'Ex1 (2)'!$F$6</c:f>
              <c:strCache>
                <c:ptCount val="1"/>
                <c:pt idx="0">
                  <c:v>Média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9"/>
            <c:spPr>
              <a:solidFill>
                <a:schemeClr val="accent2">
                  <a:lumMod val="75000"/>
                </a:schemeClr>
              </a:solidFill>
              <a:ln w="9525">
                <a:gradFill>
                  <a:gsLst>
                    <a:gs pos="3100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3"/>
              <c:layout>
                <c:manualLayout>
                  <c:x val="4.1517835397365463E-3"/>
                  <c:y val="2.5718610722500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2.7678556931576971E-3"/>
                  <c:y val="2.3575393162292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layout>
                <c:manualLayout>
                  <c:x val="-1.0148686969746994E-16"/>
                  <c:y val="-6.42965268062514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6.9196392328941415E-3"/>
                  <c:y val="4.286435120416763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layout>
                <c:manualLayout>
                  <c:x val="8.3035670794730926E-3"/>
                  <c:y val="1.2859305361250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'Ex1 (2)'!$F$8:$F$27</c:f>
              <c:numCache>
                <c:formatCode>0.0000</c:formatCode>
                <c:ptCount val="20"/>
                <c:pt idx="0">
                  <c:v>10.626666666666667</c:v>
                </c:pt>
                <c:pt idx="1">
                  <c:v>10.406666666666666</c:v>
                </c:pt>
                <c:pt idx="2">
                  <c:v>10.523333333333333</c:v>
                </c:pt>
                <c:pt idx="3">
                  <c:v>10.583333333333334</c:v>
                </c:pt>
                <c:pt idx="4">
                  <c:v>10.6</c:v>
                </c:pt>
                <c:pt idx="5">
                  <c:v>10.51</c:v>
                </c:pt>
                <c:pt idx="6">
                  <c:v>10.196666666666665</c:v>
                </c:pt>
                <c:pt idx="7">
                  <c:v>10.299999999999999</c:v>
                </c:pt>
                <c:pt idx="8">
                  <c:v>10.653333333333334</c:v>
                </c:pt>
                <c:pt idx="9">
                  <c:v>10.473333333333333</c:v>
                </c:pt>
                <c:pt idx="10">
                  <c:v>10.503333333333332</c:v>
                </c:pt>
                <c:pt idx="11">
                  <c:v>10.826666666666666</c:v>
                </c:pt>
                <c:pt idx="12">
                  <c:v>10.3</c:v>
                </c:pt>
                <c:pt idx="13">
                  <c:v>10.613333333333332</c:v>
                </c:pt>
                <c:pt idx="14">
                  <c:v>10.483333333333333</c:v>
                </c:pt>
                <c:pt idx="15">
                  <c:v>10.343333333333334</c:v>
                </c:pt>
                <c:pt idx="16">
                  <c:v>10.613333333333333</c:v>
                </c:pt>
                <c:pt idx="17">
                  <c:v>10.549999999999999</c:v>
                </c:pt>
                <c:pt idx="18">
                  <c:v>10.606666666666667</c:v>
                </c:pt>
                <c:pt idx="19">
                  <c:v>10.51</c:v>
                </c:pt>
              </c:numCache>
            </c:numRef>
          </c:val>
          <c:smooth val="0"/>
        </c:ser>
        <c:ser>
          <c:idx val="3"/>
          <c:order val="9"/>
          <c:tx>
            <c:strRef>
              <c:f>'Ex1 (2)'!$N$7</c:f>
              <c:strCache>
                <c:ptCount val="1"/>
                <c:pt idx="0">
                  <c:v>LIC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'Ex1 (2)'!$N$8:$N$27</c:f>
              <c:numCache>
                <c:formatCode>0.0000</c:formatCode>
                <c:ptCount val="20"/>
                <c:pt idx="0">
                  <c:v>10.137771666666666</c:v>
                </c:pt>
                <c:pt idx="1">
                  <c:v>10.137771666666666</c:v>
                </c:pt>
                <c:pt idx="2">
                  <c:v>10.137771666666666</c:v>
                </c:pt>
                <c:pt idx="3">
                  <c:v>10.137771666666666</c:v>
                </c:pt>
                <c:pt idx="4">
                  <c:v>10.137771666666666</c:v>
                </c:pt>
                <c:pt idx="5">
                  <c:v>10.137771666666666</c:v>
                </c:pt>
                <c:pt idx="6">
                  <c:v>10.137771666666666</c:v>
                </c:pt>
                <c:pt idx="7">
                  <c:v>10.137771666666666</c:v>
                </c:pt>
                <c:pt idx="8">
                  <c:v>10.137771666666666</c:v>
                </c:pt>
                <c:pt idx="9">
                  <c:v>10.137771666666666</c:v>
                </c:pt>
                <c:pt idx="10">
                  <c:v>10.137771666666666</c:v>
                </c:pt>
                <c:pt idx="11">
                  <c:v>10.137771666666666</c:v>
                </c:pt>
                <c:pt idx="12">
                  <c:v>10.137771666666666</c:v>
                </c:pt>
                <c:pt idx="13">
                  <c:v>10.137771666666666</c:v>
                </c:pt>
                <c:pt idx="14">
                  <c:v>10.137771666666666</c:v>
                </c:pt>
                <c:pt idx="15">
                  <c:v>10.137771666666666</c:v>
                </c:pt>
                <c:pt idx="16">
                  <c:v>10.137771666666666</c:v>
                </c:pt>
                <c:pt idx="17">
                  <c:v>10.137771666666666</c:v>
                </c:pt>
                <c:pt idx="18">
                  <c:v>10.137771666666666</c:v>
                </c:pt>
                <c:pt idx="19">
                  <c:v>10.137771666666666</c:v>
                </c:pt>
              </c:numCache>
            </c:numRef>
          </c:val>
          <c:smooth val="0"/>
        </c:ser>
        <c:ser>
          <c:idx val="4"/>
          <c:order val="10"/>
          <c:tx>
            <c:strRef>
              <c:f>'Ex1 (2)'!$I$7</c:f>
              <c:strCache>
                <c:ptCount val="1"/>
                <c:pt idx="0">
                  <c:v>2s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'Ex1 (2)'!$I$8:$I$27</c:f>
              <c:numCache>
                <c:formatCode>0.0000</c:formatCode>
                <c:ptCount val="20"/>
                <c:pt idx="0">
                  <c:v>10.760096666666666</c:v>
                </c:pt>
                <c:pt idx="1">
                  <c:v>10.760096666666666</c:v>
                </c:pt>
                <c:pt idx="2">
                  <c:v>10.760096666666666</c:v>
                </c:pt>
                <c:pt idx="3">
                  <c:v>10.760096666666666</c:v>
                </c:pt>
                <c:pt idx="4">
                  <c:v>10.760096666666666</c:v>
                </c:pt>
                <c:pt idx="5">
                  <c:v>10.760096666666666</c:v>
                </c:pt>
                <c:pt idx="6">
                  <c:v>10.760096666666666</c:v>
                </c:pt>
                <c:pt idx="7">
                  <c:v>10.760096666666666</c:v>
                </c:pt>
                <c:pt idx="8">
                  <c:v>10.760096666666666</c:v>
                </c:pt>
                <c:pt idx="9">
                  <c:v>10.760096666666666</c:v>
                </c:pt>
                <c:pt idx="10">
                  <c:v>10.760096666666666</c:v>
                </c:pt>
                <c:pt idx="11">
                  <c:v>10.760096666666666</c:v>
                </c:pt>
                <c:pt idx="12">
                  <c:v>10.760096666666666</c:v>
                </c:pt>
                <c:pt idx="13">
                  <c:v>10.760096666666666</c:v>
                </c:pt>
                <c:pt idx="14">
                  <c:v>10.760096666666666</c:v>
                </c:pt>
                <c:pt idx="15">
                  <c:v>10.760096666666666</c:v>
                </c:pt>
                <c:pt idx="16">
                  <c:v>10.760096666666666</c:v>
                </c:pt>
                <c:pt idx="17">
                  <c:v>10.760096666666666</c:v>
                </c:pt>
                <c:pt idx="18">
                  <c:v>10.760096666666666</c:v>
                </c:pt>
                <c:pt idx="19">
                  <c:v>10.760096666666666</c:v>
                </c:pt>
              </c:numCache>
            </c:numRef>
          </c:val>
          <c:smooth val="0"/>
        </c:ser>
        <c:ser>
          <c:idx val="5"/>
          <c:order val="11"/>
          <c:tx>
            <c:strRef>
              <c:f>'Ex1 (2)'!$J$7</c:f>
              <c:strCache>
                <c:ptCount val="1"/>
                <c:pt idx="0">
                  <c:v>1s</c:v>
                </c:pt>
              </c:strCache>
            </c:strRef>
          </c:tx>
          <c:spPr>
            <a:ln w="34925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'Ex1 (2)'!$J$8:$J$27</c:f>
              <c:numCache>
                <c:formatCode>0.0000</c:formatCode>
                <c:ptCount val="20"/>
                <c:pt idx="0">
                  <c:v>10.635631666666667</c:v>
                </c:pt>
                <c:pt idx="1">
                  <c:v>10.635631666666667</c:v>
                </c:pt>
                <c:pt idx="2">
                  <c:v>10.635631666666667</c:v>
                </c:pt>
                <c:pt idx="3">
                  <c:v>10.635631666666667</c:v>
                </c:pt>
                <c:pt idx="4">
                  <c:v>10.635631666666667</c:v>
                </c:pt>
                <c:pt idx="5">
                  <c:v>10.635631666666667</c:v>
                </c:pt>
                <c:pt idx="6">
                  <c:v>10.635631666666667</c:v>
                </c:pt>
                <c:pt idx="7">
                  <c:v>10.635631666666667</c:v>
                </c:pt>
                <c:pt idx="8">
                  <c:v>10.635631666666667</c:v>
                </c:pt>
                <c:pt idx="9">
                  <c:v>10.635631666666667</c:v>
                </c:pt>
                <c:pt idx="10">
                  <c:v>10.635631666666667</c:v>
                </c:pt>
                <c:pt idx="11">
                  <c:v>10.635631666666667</c:v>
                </c:pt>
                <c:pt idx="12">
                  <c:v>10.635631666666667</c:v>
                </c:pt>
                <c:pt idx="13">
                  <c:v>10.635631666666667</c:v>
                </c:pt>
                <c:pt idx="14">
                  <c:v>10.635631666666667</c:v>
                </c:pt>
                <c:pt idx="15">
                  <c:v>10.635631666666667</c:v>
                </c:pt>
                <c:pt idx="16">
                  <c:v>10.635631666666667</c:v>
                </c:pt>
                <c:pt idx="17">
                  <c:v>10.635631666666667</c:v>
                </c:pt>
                <c:pt idx="18">
                  <c:v>10.635631666666667</c:v>
                </c:pt>
                <c:pt idx="19">
                  <c:v>10.635631666666667</c:v>
                </c:pt>
              </c:numCache>
            </c:numRef>
          </c:val>
          <c:smooth val="0"/>
        </c:ser>
        <c:ser>
          <c:idx val="6"/>
          <c:order val="12"/>
          <c:tx>
            <c:strRef>
              <c:f>'Ex1 (2)'!$L$7</c:f>
              <c:strCache>
                <c:ptCount val="1"/>
                <c:pt idx="0">
                  <c:v>1s</c:v>
                </c:pt>
              </c:strCache>
            </c:strRef>
          </c:tx>
          <c:spPr>
            <a:ln w="34925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'Ex1 (2)'!$L$8:$L$27</c:f>
              <c:numCache>
                <c:formatCode>0.0000</c:formatCode>
                <c:ptCount val="20"/>
                <c:pt idx="0">
                  <c:v>10.386701666666665</c:v>
                </c:pt>
                <c:pt idx="1">
                  <c:v>10.386701666666665</c:v>
                </c:pt>
                <c:pt idx="2">
                  <c:v>10.386701666666665</c:v>
                </c:pt>
                <c:pt idx="3">
                  <c:v>10.386701666666665</c:v>
                </c:pt>
                <c:pt idx="4">
                  <c:v>10.386701666666665</c:v>
                </c:pt>
                <c:pt idx="5">
                  <c:v>10.386701666666665</c:v>
                </c:pt>
                <c:pt idx="6">
                  <c:v>10.386701666666665</c:v>
                </c:pt>
                <c:pt idx="7">
                  <c:v>10.386701666666665</c:v>
                </c:pt>
                <c:pt idx="8">
                  <c:v>10.386701666666665</c:v>
                </c:pt>
                <c:pt idx="9">
                  <c:v>10.386701666666665</c:v>
                </c:pt>
                <c:pt idx="10">
                  <c:v>10.386701666666665</c:v>
                </c:pt>
                <c:pt idx="11">
                  <c:v>10.386701666666665</c:v>
                </c:pt>
                <c:pt idx="12">
                  <c:v>10.386701666666665</c:v>
                </c:pt>
                <c:pt idx="13">
                  <c:v>10.386701666666665</c:v>
                </c:pt>
                <c:pt idx="14">
                  <c:v>10.386701666666665</c:v>
                </c:pt>
                <c:pt idx="15">
                  <c:v>10.386701666666665</c:v>
                </c:pt>
                <c:pt idx="16">
                  <c:v>10.386701666666665</c:v>
                </c:pt>
                <c:pt idx="17">
                  <c:v>10.386701666666665</c:v>
                </c:pt>
                <c:pt idx="18">
                  <c:v>10.386701666666665</c:v>
                </c:pt>
                <c:pt idx="19">
                  <c:v>10.386701666666665</c:v>
                </c:pt>
              </c:numCache>
            </c:numRef>
          </c:val>
          <c:smooth val="0"/>
        </c:ser>
        <c:ser>
          <c:idx val="7"/>
          <c:order val="13"/>
          <c:tx>
            <c:strRef>
              <c:f>'Ex1 (2)'!$M$7</c:f>
              <c:strCache>
                <c:ptCount val="1"/>
                <c:pt idx="0">
                  <c:v>2s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'Ex1 (2)'!$M$8:$M$27</c:f>
              <c:numCache>
                <c:formatCode>0.0000</c:formatCode>
                <c:ptCount val="20"/>
                <c:pt idx="0">
                  <c:v>10.262236666666666</c:v>
                </c:pt>
                <c:pt idx="1">
                  <c:v>10.262236666666666</c:v>
                </c:pt>
                <c:pt idx="2">
                  <c:v>10.262236666666666</c:v>
                </c:pt>
                <c:pt idx="3">
                  <c:v>10.262236666666666</c:v>
                </c:pt>
                <c:pt idx="4">
                  <c:v>10.262236666666666</c:v>
                </c:pt>
                <c:pt idx="5">
                  <c:v>10.262236666666666</c:v>
                </c:pt>
                <c:pt idx="6">
                  <c:v>10.262236666666666</c:v>
                </c:pt>
                <c:pt idx="7">
                  <c:v>10.262236666666666</c:v>
                </c:pt>
                <c:pt idx="8">
                  <c:v>10.262236666666666</c:v>
                </c:pt>
                <c:pt idx="9">
                  <c:v>10.262236666666666</c:v>
                </c:pt>
                <c:pt idx="10">
                  <c:v>10.262236666666666</c:v>
                </c:pt>
                <c:pt idx="11">
                  <c:v>10.262236666666666</c:v>
                </c:pt>
                <c:pt idx="12">
                  <c:v>10.262236666666666</c:v>
                </c:pt>
                <c:pt idx="13">
                  <c:v>10.262236666666666</c:v>
                </c:pt>
                <c:pt idx="14">
                  <c:v>10.262236666666666</c:v>
                </c:pt>
                <c:pt idx="15">
                  <c:v>10.262236666666666</c:v>
                </c:pt>
                <c:pt idx="16">
                  <c:v>10.262236666666666</c:v>
                </c:pt>
                <c:pt idx="17">
                  <c:v>10.262236666666666</c:v>
                </c:pt>
                <c:pt idx="18">
                  <c:v>10.262236666666666</c:v>
                </c:pt>
                <c:pt idx="19">
                  <c:v>10.262236666666666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63680"/>
        <c:axId val="142708672"/>
      </c:lineChart>
      <c:catAx>
        <c:axId val="14266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708672"/>
        <c:crosses val="autoZero"/>
        <c:auto val="1"/>
        <c:lblAlgn val="ctr"/>
        <c:lblOffset val="100"/>
        <c:noMultiLvlLbl val="0"/>
      </c:catAx>
      <c:valAx>
        <c:axId val="14270867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glow rad="101600">
                <a:schemeClr val="accent2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53000"/>
                </a:srgbClr>
              </a:outerShdw>
              <a:softEdge rad="914400"/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66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4">
          <a:lumMod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291351</xdr:colOff>
      <xdr:row>4</xdr:row>
      <xdr:rowOff>68357</xdr:rowOff>
    </xdr:from>
    <xdr:to>
      <xdr:col>24</xdr:col>
      <xdr:colOff>212912</xdr:colOff>
      <xdr:row>18</xdr:row>
      <xdr:rowOff>67235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313765</xdr:colOff>
      <xdr:row>18</xdr:row>
      <xdr:rowOff>168089</xdr:rowOff>
    </xdr:from>
    <xdr:to>
      <xdr:col>24</xdr:col>
      <xdr:colOff>235326</xdr:colOff>
      <xdr:row>34</xdr:row>
      <xdr:rowOff>88525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291351</xdr:colOff>
      <xdr:row>4</xdr:row>
      <xdr:rowOff>68357</xdr:rowOff>
    </xdr:from>
    <xdr:to>
      <xdr:col>26</xdr:col>
      <xdr:colOff>212912</xdr:colOff>
      <xdr:row>23</xdr:row>
      <xdr:rowOff>67235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313765</xdr:colOff>
      <xdr:row>23</xdr:row>
      <xdr:rowOff>168089</xdr:rowOff>
    </xdr:from>
    <xdr:to>
      <xdr:col>26</xdr:col>
      <xdr:colOff>235326</xdr:colOff>
      <xdr:row>39</xdr:row>
      <xdr:rowOff>88525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291351</xdr:colOff>
      <xdr:row>4</xdr:row>
      <xdr:rowOff>68357</xdr:rowOff>
    </xdr:from>
    <xdr:to>
      <xdr:col>28</xdr:col>
      <xdr:colOff>212912</xdr:colOff>
      <xdr:row>23</xdr:row>
      <xdr:rowOff>67235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313765</xdr:colOff>
      <xdr:row>23</xdr:row>
      <xdr:rowOff>168089</xdr:rowOff>
    </xdr:from>
    <xdr:to>
      <xdr:col>28</xdr:col>
      <xdr:colOff>235326</xdr:colOff>
      <xdr:row>39</xdr:row>
      <xdr:rowOff>88525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291351</xdr:colOff>
      <xdr:row>4</xdr:row>
      <xdr:rowOff>68357</xdr:rowOff>
    </xdr:from>
    <xdr:to>
      <xdr:col>26</xdr:col>
      <xdr:colOff>212912</xdr:colOff>
      <xdr:row>23</xdr:row>
      <xdr:rowOff>67235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313765</xdr:colOff>
      <xdr:row>23</xdr:row>
      <xdr:rowOff>168089</xdr:rowOff>
    </xdr:from>
    <xdr:to>
      <xdr:col>26</xdr:col>
      <xdr:colOff>235326</xdr:colOff>
      <xdr:row>39</xdr:row>
      <xdr:rowOff>88525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100011</xdr:colOff>
      <xdr:row>0</xdr:row>
      <xdr:rowOff>134471</xdr:rowOff>
    </xdr:from>
    <xdr:to>
      <xdr:col>43</xdr:col>
      <xdr:colOff>504265</xdr:colOff>
      <xdr:row>17</xdr:row>
      <xdr:rowOff>179294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123265</xdr:colOff>
      <xdr:row>18</xdr:row>
      <xdr:rowOff>18676</xdr:rowOff>
    </xdr:from>
    <xdr:to>
      <xdr:col>43</xdr:col>
      <xdr:colOff>504265</xdr:colOff>
      <xdr:row>37</xdr:row>
      <xdr:rowOff>15875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123265</xdr:colOff>
      <xdr:row>28</xdr:row>
      <xdr:rowOff>23533</xdr:rowOff>
    </xdr:from>
    <xdr:to>
      <xdr:col>13</xdr:col>
      <xdr:colOff>605118</xdr:colOff>
      <xdr:row>42</xdr:row>
      <xdr:rowOff>32497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Y38"/>
  <sheetViews>
    <sheetView tabSelected="1" zoomScale="85" zoomScaleNormal="85" zoomScaleSheetLayoutView="85" workbookViewId="0">
      <selection activeCell="H31" sqref="H31"/>
    </sheetView>
  </sheetViews>
  <sheetFormatPr defaultRowHeight="15" x14ac:dyDescent="0.25"/>
  <cols>
    <col min="6" max="6" width="11.5703125" style="5" bestFit="1" customWidth="1"/>
    <col min="7" max="7" width="14.85546875" style="3" customWidth="1"/>
    <col min="8" max="8" width="12.85546875" style="3" customWidth="1"/>
    <col min="9" max="9" width="11.42578125" style="3" customWidth="1"/>
    <col min="10" max="11" width="12.28515625" style="3" customWidth="1"/>
    <col min="12" max="12" width="12.85546875" style="3" bestFit="1" customWidth="1"/>
    <col min="13" max="13" width="12.28515625" style="3" customWidth="1"/>
    <col min="14" max="14" width="13.28515625" style="3" customWidth="1"/>
    <col min="15" max="17" width="12.28515625" style="3" customWidth="1"/>
  </cols>
  <sheetData>
    <row r="1" spans="1:25" ht="15.75" thickBot="1" x14ac:dyDescent="0.3">
      <c r="A1" s="8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8"/>
      <c r="S1" s="8"/>
      <c r="T1" s="8"/>
      <c r="U1" s="8"/>
      <c r="V1" s="8"/>
      <c r="W1" s="8"/>
      <c r="X1" s="8"/>
      <c r="Y1" s="8"/>
    </row>
    <row r="2" spans="1:25" ht="15" customHeight="1" x14ac:dyDescent="0.25">
      <c r="A2" s="8"/>
      <c r="B2" s="40" t="s">
        <v>23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ht="16.5" customHeight="1" thickBot="1" x14ac:dyDescent="0.3">
      <c r="A3" s="8"/>
      <c r="B3" s="43"/>
      <c r="C3" s="44"/>
      <c r="D3" s="44"/>
      <c r="E3" s="44"/>
      <c r="F3" s="44"/>
      <c r="G3" s="44"/>
      <c r="H3" s="44"/>
      <c r="I3" s="44"/>
      <c r="J3" s="44"/>
      <c r="K3" s="44"/>
      <c r="L3" s="44"/>
      <c r="M3" s="45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15.75" thickBot="1" x14ac:dyDescent="0.3">
      <c r="A4" s="8"/>
      <c r="B4" s="8"/>
      <c r="C4" s="8"/>
      <c r="D4" s="8"/>
      <c r="E4" s="8"/>
      <c r="F4" s="9"/>
      <c r="G4" s="10"/>
      <c r="H4" s="10"/>
      <c r="I4" s="10"/>
      <c r="J4" s="10"/>
      <c r="K4" s="10"/>
      <c r="L4" s="10"/>
      <c r="M4" s="10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ht="16.5" thickBot="1" x14ac:dyDescent="0.3">
      <c r="A5" s="8"/>
      <c r="B5" s="47" t="s">
        <v>0</v>
      </c>
      <c r="C5" s="49" t="s">
        <v>1</v>
      </c>
      <c r="D5" s="50"/>
      <c r="E5" s="51"/>
      <c r="F5" s="52" t="s">
        <v>2</v>
      </c>
      <c r="G5" s="54" t="s">
        <v>3</v>
      </c>
      <c r="H5" s="12"/>
      <c r="I5" s="13" t="s">
        <v>2</v>
      </c>
      <c r="J5" s="13"/>
      <c r="K5" s="28"/>
      <c r="L5" s="13" t="s">
        <v>3</v>
      </c>
      <c r="M5" s="14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ht="16.5" thickBot="1" x14ac:dyDescent="0.3">
      <c r="A6" s="8"/>
      <c r="B6" s="48"/>
      <c r="C6" s="15" t="s">
        <v>4</v>
      </c>
      <c r="D6" s="15" t="s">
        <v>5</v>
      </c>
      <c r="E6" s="15" t="s">
        <v>6</v>
      </c>
      <c r="F6" s="53"/>
      <c r="G6" s="55"/>
      <c r="H6" s="16" t="s">
        <v>12</v>
      </c>
      <c r="I6" s="16" t="s">
        <v>13</v>
      </c>
      <c r="J6" s="31" t="s">
        <v>14</v>
      </c>
      <c r="K6" s="24" t="s">
        <v>12</v>
      </c>
      <c r="L6" s="16" t="s">
        <v>13</v>
      </c>
      <c r="M6" s="16" t="s">
        <v>14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ht="16.5" thickBot="1" x14ac:dyDescent="0.3">
      <c r="A7" s="8"/>
      <c r="B7" s="2">
        <v>1</v>
      </c>
      <c r="C7" s="1">
        <v>10.69</v>
      </c>
      <c r="D7" s="1">
        <v>10.8</v>
      </c>
      <c r="E7" s="1">
        <v>10.39</v>
      </c>
      <c r="F7" s="20">
        <f>AVERAGE(C7:E7)</f>
        <v>10.626666666666667</v>
      </c>
      <c r="G7" s="21">
        <f>LARGE(C7:E7,1)-SMALL(C7:E7,1)</f>
        <v>0.41000000000000014</v>
      </c>
      <c r="H7" s="18">
        <f t="shared" ref="H7:H26" si="0">$K$28+(1.023*$K$29)</f>
        <v>10.884561666666666</v>
      </c>
      <c r="I7" s="18">
        <f t="shared" ref="I7:I26" si="1">$K$28</f>
        <v>10.511166666666666</v>
      </c>
      <c r="J7" s="27">
        <f t="shared" ref="J7:J26" si="2">$K$28-(1.023*$K$29)</f>
        <v>10.137771666666666</v>
      </c>
      <c r="K7" s="29">
        <f t="shared" ref="K7:K26" si="3">$J$37*2.574</f>
        <v>0.93951000000000073</v>
      </c>
      <c r="L7" s="18">
        <f t="shared" ref="L7:L26" si="4">$J$37</f>
        <v>0.36500000000000032</v>
      </c>
      <c r="M7" s="18">
        <f t="shared" ref="M7:M26" si="5">$J$37*0</f>
        <v>0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ht="16.5" thickBot="1" x14ac:dyDescent="0.3">
      <c r="A8" s="8"/>
      <c r="B8" s="2">
        <v>2</v>
      </c>
      <c r="C8" s="1">
        <v>10.199999999999999</v>
      </c>
      <c r="D8" s="1">
        <v>10.3</v>
      </c>
      <c r="E8" s="1">
        <v>10.72</v>
      </c>
      <c r="F8" s="20">
        <f t="shared" ref="F8:F26" si="6">AVERAGE(C8:E8)</f>
        <v>10.406666666666666</v>
      </c>
      <c r="G8" s="21">
        <f t="shared" ref="G8:G26" si="7">LARGE(C8:E8,1)-SMALL(C8:E8,1)</f>
        <v>0.52000000000000135</v>
      </c>
      <c r="H8" s="18">
        <f t="shared" si="0"/>
        <v>10.884561666666666</v>
      </c>
      <c r="I8" s="18">
        <f t="shared" si="1"/>
        <v>10.511166666666666</v>
      </c>
      <c r="J8" s="27">
        <f t="shared" si="2"/>
        <v>10.137771666666666</v>
      </c>
      <c r="K8" s="29">
        <f t="shared" si="3"/>
        <v>0.93951000000000073</v>
      </c>
      <c r="L8" s="18">
        <f t="shared" si="4"/>
        <v>0.36500000000000032</v>
      </c>
      <c r="M8" s="18">
        <f t="shared" si="5"/>
        <v>0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ht="16.5" thickBot="1" x14ac:dyDescent="0.3">
      <c r="A9" s="8"/>
      <c r="B9" s="2">
        <v>3</v>
      </c>
      <c r="C9" s="1">
        <v>10.42</v>
      </c>
      <c r="D9" s="1">
        <v>10.61</v>
      </c>
      <c r="E9" s="1">
        <v>10.54</v>
      </c>
      <c r="F9" s="20">
        <f t="shared" si="6"/>
        <v>10.523333333333333</v>
      </c>
      <c r="G9" s="21">
        <f t="shared" si="7"/>
        <v>0.1899999999999995</v>
      </c>
      <c r="H9" s="18">
        <f t="shared" si="0"/>
        <v>10.884561666666666</v>
      </c>
      <c r="I9" s="18">
        <f t="shared" si="1"/>
        <v>10.511166666666666</v>
      </c>
      <c r="J9" s="27">
        <f t="shared" si="2"/>
        <v>10.137771666666666</v>
      </c>
      <c r="K9" s="29">
        <f t="shared" si="3"/>
        <v>0.93951000000000073</v>
      </c>
      <c r="L9" s="18">
        <f t="shared" si="4"/>
        <v>0.36500000000000032</v>
      </c>
      <c r="M9" s="18">
        <f t="shared" si="5"/>
        <v>0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ht="16.5" thickBot="1" x14ac:dyDescent="0.3">
      <c r="A10" s="8"/>
      <c r="B10" s="2">
        <v>4</v>
      </c>
      <c r="C10" s="1">
        <v>10.98</v>
      </c>
      <c r="D10" s="1">
        <v>10.27</v>
      </c>
      <c r="E10" s="1">
        <v>10.5</v>
      </c>
      <c r="F10" s="20">
        <f t="shared" si="6"/>
        <v>10.583333333333334</v>
      </c>
      <c r="G10" s="21">
        <f t="shared" si="7"/>
        <v>0.71000000000000085</v>
      </c>
      <c r="H10" s="18">
        <f t="shared" si="0"/>
        <v>10.884561666666666</v>
      </c>
      <c r="I10" s="18">
        <f t="shared" si="1"/>
        <v>10.511166666666666</v>
      </c>
      <c r="J10" s="27">
        <f t="shared" si="2"/>
        <v>10.137771666666666</v>
      </c>
      <c r="K10" s="29">
        <f t="shared" si="3"/>
        <v>0.93951000000000073</v>
      </c>
      <c r="L10" s="18">
        <f t="shared" si="4"/>
        <v>0.36500000000000032</v>
      </c>
      <c r="M10" s="18">
        <f t="shared" si="5"/>
        <v>0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ht="16.5" thickBot="1" x14ac:dyDescent="0.3">
      <c r="A11" s="8"/>
      <c r="B11" s="2">
        <v>5</v>
      </c>
      <c r="C11" s="1">
        <v>10.61</v>
      </c>
      <c r="D11" s="1">
        <v>10.52</v>
      </c>
      <c r="E11" s="1">
        <v>10.67</v>
      </c>
      <c r="F11" s="20">
        <f t="shared" si="6"/>
        <v>10.6</v>
      </c>
      <c r="G11" s="21">
        <f t="shared" si="7"/>
        <v>0.15000000000000036</v>
      </c>
      <c r="H11" s="18">
        <f t="shared" si="0"/>
        <v>10.884561666666666</v>
      </c>
      <c r="I11" s="18">
        <f t="shared" si="1"/>
        <v>10.511166666666666</v>
      </c>
      <c r="J11" s="27">
        <f t="shared" si="2"/>
        <v>10.137771666666666</v>
      </c>
      <c r="K11" s="29">
        <f t="shared" si="3"/>
        <v>0.93951000000000073</v>
      </c>
      <c r="L11" s="18">
        <f t="shared" si="4"/>
        <v>0.36500000000000032</v>
      </c>
      <c r="M11" s="18">
        <f t="shared" si="5"/>
        <v>0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ht="16.5" thickBot="1" x14ac:dyDescent="0.3">
      <c r="A12" s="8"/>
      <c r="B12" s="2">
        <v>6</v>
      </c>
      <c r="C12" s="1">
        <v>10.57</v>
      </c>
      <c r="D12" s="1">
        <v>10.46</v>
      </c>
      <c r="E12" s="1">
        <v>10.5</v>
      </c>
      <c r="F12" s="20">
        <f t="shared" si="6"/>
        <v>10.51</v>
      </c>
      <c r="G12" s="21">
        <f t="shared" si="7"/>
        <v>0.10999999999999943</v>
      </c>
      <c r="H12" s="18">
        <f t="shared" si="0"/>
        <v>10.884561666666666</v>
      </c>
      <c r="I12" s="18">
        <f t="shared" si="1"/>
        <v>10.511166666666666</v>
      </c>
      <c r="J12" s="27">
        <f t="shared" si="2"/>
        <v>10.137771666666666</v>
      </c>
      <c r="K12" s="29">
        <f t="shared" si="3"/>
        <v>0.93951000000000073</v>
      </c>
      <c r="L12" s="18">
        <f t="shared" si="4"/>
        <v>0.36500000000000032</v>
      </c>
      <c r="M12" s="18">
        <f t="shared" si="5"/>
        <v>0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ht="16.5" thickBot="1" x14ac:dyDescent="0.3">
      <c r="A13" s="8"/>
      <c r="B13" s="2">
        <v>7</v>
      </c>
      <c r="C13" s="1">
        <v>10.44</v>
      </c>
      <c r="D13" s="1">
        <v>10.29</v>
      </c>
      <c r="E13" s="1">
        <v>9.86</v>
      </c>
      <c r="F13" s="20">
        <f t="shared" si="6"/>
        <v>10.196666666666665</v>
      </c>
      <c r="G13" s="21">
        <f t="shared" si="7"/>
        <v>0.58000000000000007</v>
      </c>
      <c r="H13" s="18">
        <f t="shared" si="0"/>
        <v>10.884561666666666</v>
      </c>
      <c r="I13" s="18">
        <f t="shared" si="1"/>
        <v>10.511166666666666</v>
      </c>
      <c r="J13" s="27">
        <f t="shared" si="2"/>
        <v>10.137771666666666</v>
      </c>
      <c r="K13" s="29">
        <f t="shared" si="3"/>
        <v>0.93951000000000073</v>
      </c>
      <c r="L13" s="18">
        <f t="shared" si="4"/>
        <v>0.36500000000000032</v>
      </c>
      <c r="M13" s="18">
        <f t="shared" si="5"/>
        <v>0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16.5" thickBot="1" x14ac:dyDescent="0.3">
      <c r="A14" s="8"/>
      <c r="B14" s="2">
        <v>8</v>
      </c>
      <c r="C14" s="1">
        <v>10.199999999999999</v>
      </c>
      <c r="D14" s="1">
        <v>10.29</v>
      </c>
      <c r="E14" s="1">
        <v>10.41</v>
      </c>
      <c r="F14" s="20">
        <f t="shared" si="6"/>
        <v>10.299999999999999</v>
      </c>
      <c r="G14" s="21">
        <f t="shared" si="7"/>
        <v>0.21000000000000085</v>
      </c>
      <c r="H14" s="18">
        <f t="shared" si="0"/>
        <v>10.884561666666666</v>
      </c>
      <c r="I14" s="18">
        <f t="shared" si="1"/>
        <v>10.511166666666666</v>
      </c>
      <c r="J14" s="27">
        <f t="shared" si="2"/>
        <v>10.137771666666666</v>
      </c>
      <c r="K14" s="29">
        <f t="shared" si="3"/>
        <v>0.93951000000000073</v>
      </c>
      <c r="L14" s="18">
        <f t="shared" si="4"/>
        <v>0.36500000000000032</v>
      </c>
      <c r="M14" s="18">
        <f t="shared" si="5"/>
        <v>0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ht="16.5" thickBot="1" x14ac:dyDescent="0.3">
      <c r="A15" s="8"/>
      <c r="B15" s="2">
        <v>9</v>
      </c>
      <c r="C15" s="1">
        <v>10.46</v>
      </c>
      <c r="D15" s="1">
        <v>10.76</v>
      </c>
      <c r="E15" s="1">
        <v>10.74</v>
      </c>
      <c r="F15" s="20">
        <f t="shared" si="6"/>
        <v>10.653333333333334</v>
      </c>
      <c r="G15" s="21">
        <f t="shared" si="7"/>
        <v>0.29999999999999893</v>
      </c>
      <c r="H15" s="18">
        <f t="shared" si="0"/>
        <v>10.884561666666666</v>
      </c>
      <c r="I15" s="18">
        <f t="shared" si="1"/>
        <v>10.511166666666666</v>
      </c>
      <c r="J15" s="27">
        <f t="shared" si="2"/>
        <v>10.137771666666666</v>
      </c>
      <c r="K15" s="29">
        <f t="shared" si="3"/>
        <v>0.93951000000000073</v>
      </c>
      <c r="L15" s="18">
        <f t="shared" si="4"/>
        <v>0.36500000000000032</v>
      </c>
      <c r="M15" s="18">
        <f t="shared" si="5"/>
        <v>0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ht="16.5" thickBot="1" x14ac:dyDescent="0.3">
      <c r="A16" s="8"/>
      <c r="B16" s="2">
        <v>10</v>
      </c>
      <c r="C16" s="1">
        <v>10.11</v>
      </c>
      <c r="D16" s="1">
        <v>10.33</v>
      </c>
      <c r="E16" s="1">
        <v>10.98</v>
      </c>
      <c r="F16" s="20">
        <f t="shared" si="6"/>
        <v>10.473333333333333</v>
      </c>
      <c r="G16" s="21">
        <f t="shared" si="7"/>
        <v>0.87000000000000099</v>
      </c>
      <c r="H16" s="18">
        <f t="shared" si="0"/>
        <v>10.884561666666666</v>
      </c>
      <c r="I16" s="18">
        <f t="shared" si="1"/>
        <v>10.511166666666666</v>
      </c>
      <c r="J16" s="27">
        <f t="shared" si="2"/>
        <v>10.137771666666666</v>
      </c>
      <c r="K16" s="29">
        <f t="shared" si="3"/>
        <v>0.93951000000000073</v>
      </c>
      <c r="L16" s="18">
        <f t="shared" si="4"/>
        <v>0.36500000000000032</v>
      </c>
      <c r="M16" s="18">
        <f t="shared" si="5"/>
        <v>0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6.5" thickBot="1" x14ac:dyDescent="0.3">
      <c r="A17" s="8"/>
      <c r="B17" s="2">
        <v>11</v>
      </c>
      <c r="C17" s="1">
        <v>10.29</v>
      </c>
      <c r="D17" s="1">
        <v>10.57</v>
      </c>
      <c r="E17" s="1">
        <v>10.65</v>
      </c>
      <c r="F17" s="20">
        <f t="shared" si="6"/>
        <v>10.503333333333332</v>
      </c>
      <c r="G17" s="21">
        <f t="shared" si="7"/>
        <v>0.36000000000000121</v>
      </c>
      <c r="H17" s="18">
        <f t="shared" si="0"/>
        <v>10.884561666666666</v>
      </c>
      <c r="I17" s="18">
        <f t="shared" si="1"/>
        <v>10.511166666666666</v>
      </c>
      <c r="J17" s="27">
        <f t="shared" si="2"/>
        <v>10.137771666666666</v>
      </c>
      <c r="K17" s="29">
        <f t="shared" si="3"/>
        <v>0.93951000000000073</v>
      </c>
      <c r="L17" s="18">
        <f t="shared" si="4"/>
        <v>0.36500000000000032</v>
      </c>
      <c r="M17" s="18">
        <f t="shared" si="5"/>
        <v>0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6.5" thickBot="1" x14ac:dyDescent="0.3">
      <c r="A18" s="8"/>
      <c r="B18" s="2">
        <v>12</v>
      </c>
      <c r="C18" s="1">
        <v>10.83</v>
      </c>
      <c r="D18" s="1">
        <v>11</v>
      </c>
      <c r="E18" s="1">
        <v>10.65</v>
      </c>
      <c r="F18" s="20">
        <f t="shared" si="6"/>
        <v>10.826666666666666</v>
      </c>
      <c r="G18" s="21">
        <f t="shared" si="7"/>
        <v>0.34999999999999964</v>
      </c>
      <c r="H18" s="18">
        <f t="shared" si="0"/>
        <v>10.884561666666666</v>
      </c>
      <c r="I18" s="18">
        <f t="shared" si="1"/>
        <v>10.511166666666666</v>
      </c>
      <c r="J18" s="27">
        <f t="shared" si="2"/>
        <v>10.137771666666666</v>
      </c>
      <c r="K18" s="29">
        <f t="shared" si="3"/>
        <v>0.93951000000000073</v>
      </c>
      <c r="L18" s="18">
        <f t="shared" si="4"/>
        <v>0.36500000000000032</v>
      </c>
      <c r="M18" s="18">
        <f t="shared" si="5"/>
        <v>0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6.5" thickBot="1" x14ac:dyDescent="0.3">
      <c r="A19" s="8"/>
      <c r="B19" s="2">
        <v>13</v>
      </c>
      <c r="C19" s="1">
        <v>10.35</v>
      </c>
      <c r="D19" s="1">
        <v>10.07</v>
      </c>
      <c r="E19" s="1">
        <v>10.48</v>
      </c>
      <c r="F19" s="20">
        <f t="shared" si="6"/>
        <v>10.3</v>
      </c>
      <c r="G19" s="21">
        <f t="shared" si="7"/>
        <v>0.41000000000000014</v>
      </c>
      <c r="H19" s="18">
        <f t="shared" si="0"/>
        <v>10.884561666666666</v>
      </c>
      <c r="I19" s="18">
        <f t="shared" si="1"/>
        <v>10.511166666666666</v>
      </c>
      <c r="J19" s="27">
        <f t="shared" si="2"/>
        <v>10.137771666666666</v>
      </c>
      <c r="K19" s="29">
        <f t="shared" si="3"/>
        <v>0.93951000000000073</v>
      </c>
      <c r="L19" s="18">
        <f t="shared" si="4"/>
        <v>0.36500000000000032</v>
      </c>
      <c r="M19" s="18">
        <f t="shared" si="5"/>
        <v>0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6.5" thickBot="1" x14ac:dyDescent="0.3">
      <c r="A20" s="8"/>
      <c r="B20" s="2">
        <v>14</v>
      </c>
      <c r="C20" s="1">
        <v>10.69</v>
      </c>
      <c r="D20" s="1">
        <v>10.54</v>
      </c>
      <c r="E20" s="1">
        <v>10.61</v>
      </c>
      <c r="F20" s="20">
        <f t="shared" si="6"/>
        <v>10.613333333333332</v>
      </c>
      <c r="G20" s="21">
        <f t="shared" si="7"/>
        <v>0.15000000000000036</v>
      </c>
      <c r="H20" s="18">
        <f t="shared" si="0"/>
        <v>10.884561666666666</v>
      </c>
      <c r="I20" s="18">
        <f t="shared" si="1"/>
        <v>10.511166666666666</v>
      </c>
      <c r="J20" s="27">
        <f t="shared" si="2"/>
        <v>10.137771666666666</v>
      </c>
      <c r="K20" s="29">
        <f t="shared" si="3"/>
        <v>0.93951000000000073</v>
      </c>
      <c r="L20" s="18">
        <f t="shared" si="4"/>
        <v>0.36500000000000032</v>
      </c>
      <c r="M20" s="18">
        <f t="shared" si="5"/>
        <v>0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6.5" thickBot="1" x14ac:dyDescent="0.3">
      <c r="A21" s="8"/>
      <c r="B21" s="2">
        <v>15</v>
      </c>
      <c r="C21" s="1">
        <v>10.44</v>
      </c>
      <c r="D21" s="1">
        <v>10.44</v>
      </c>
      <c r="E21" s="1">
        <v>10.57</v>
      </c>
      <c r="F21" s="20">
        <f t="shared" si="6"/>
        <v>10.483333333333333</v>
      </c>
      <c r="G21" s="21">
        <f t="shared" si="7"/>
        <v>0.13000000000000078</v>
      </c>
      <c r="H21" s="18">
        <f t="shared" si="0"/>
        <v>10.884561666666666</v>
      </c>
      <c r="I21" s="18">
        <f t="shared" si="1"/>
        <v>10.511166666666666</v>
      </c>
      <c r="J21" s="27">
        <f t="shared" si="2"/>
        <v>10.137771666666666</v>
      </c>
      <c r="K21" s="29">
        <f t="shared" si="3"/>
        <v>0.93951000000000073</v>
      </c>
      <c r="L21" s="18">
        <f t="shared" si="4"/>
        <v>0.36500000000000032</v>
      </c>
      <c r="M21" s="18">
        <f t="shared" si="5"/>
        <v>0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6.5" thickBot="1" x14ac:dyDescent="0.3">
      <c r="A22" s="8"/>
      <c r="B22" s="2">
        <v>16</v>
      </c>
      <c r="C22" s="1">
        <v>10.63</v>
      </c>
      <c r="D22" s="1">
        <v>9.86</v>
      </c>
      <c r="E22" s="1">
        <v>10.54</v>
      </c>
      <c r="F22" s="20">
        <f t="shared" si="6"/>
        <v>10.343333333333334</v>
      </c>
      <c r="G22" s="21">
        <f t="shared" si="7"/>
        <v>0.77000000000000135</v>
      </c>
      <c r="H22" s="18">
        <f t="shared" si="0"/>
        <v>10.884561666666666</v>
      </c>
      <c r="I22" s="18">
        <f t="shared" si="1"/>
        <v>10.511166666666666</v>
      </c>
      <c r="J22" s="27">
        <f t="shared" si="2"/>
        <v>10.137771666666666</v>
      </c>
      <c r="K22" s="29">
        <f t="shared" si="3"/>
        <v>0.93951000000000073</v>
      </c>
      <c r="L22" s="18">
        <f t="shared" si="4"/>
        <v>0.36500000000000032</v>
      </c>
      <c r="M22" s="18">
        <f t="shared" si="5"/>
        <v>0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6.5" thickBot="1" x14ac:dyDescent="0.3">
      <c r="A23" s="8"/>
      <c r="B23" s="2">
        <v>17</v>
      </c>
      <c r="C23" s="1">
        <v>10.54</v>
      </c>
      <c r="D23" s="1">
        <v>10.82</v>
      </c>
      <c r="E23" s="1">
        <v>10.48</v>
      </c>
      <c r="F23" s="20">
        <f t="shared" si="6"/>
        <v>10.613333333333333</v>
      </c>
      <c r="G23" s="21">
        <f t="shared" si="7"/>
        <v>0.33999999999999986</v>
      </c>
      <c r="H23" s="18">
        <f t="shared" si="0"/>
        <v>10.884561666666666</v>
      </c>
      <c r="I23" s="18">
        <f t="shared" si="1"/>
        <v>10.511166666666666</v>
      </c>
      <c r="J23" s="27">
        <f t="shared" si="2"/>
        <v>10.137771666666666</v>
      </c>
      <c r="K23" s="29">
        <f t="shared" si="3"/>
        <v>0.93951000000000073</v>
      </c>
      <c r="L23" s="18">
        <f t="shared" si="4"/>
        <v>0.36500000000000032</v>
      </c>
      <c r="M23" s="18">
        <f t="shared" si="5"/>
        <v>0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6.5" thickBot="1" x14ac:dyDescent="0.3">
      <c r="A24" s="8"/>
      <c r="B24" s="2">
        <v>18</v>
      </c>
      <c r="C24" s="1">
        <v>10.5</v>
      </c>
      <c r="D24" s="1">
        <v>10.61</v>
      </c>
      <c r="E24" s="1">
        <v>10.54</v>
      </c>
      <c r="F24" s="20">
        <f t="shared" si="6"/>
        <v>10.549999999999999</v>
      </c>
      <c r="G24" s="21">
        <f t="shared" si="7"/>
        <v>0.10999999999999943</v>
      </c>
      <c r="H24" s="18">
        <f t="shared" si="0"/>
        <v>10.884561666666666</v>
      </c>
      <c r="I24" s="18">
        <f t="shared" si="1"/>
        <v>10.511166666666666</v>
      </c>
      <c r="J24" s="27">
        <f t="shared" si="2"/>
        <v>10.137771666666666</v>
      </c>
      <c r="K24" s="29">
        <f t="shared" si="3"/>
        <v>0.93951000000000073</v>
      </c>
      <c r="L24" s="18">
        <f t="shared" si="4"/>
        <v>0.36500000000000032</v>
      </c>
      <c r="M24" s="18">
        <f t="shared" si="5"/>
        <v>0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6.5" thickBot="1" x14ac:dyDescent="0.3">
      <c r="A25" s="8"/>
      <c r="B25" s="2">
        <v>19</v>
      </c>
      <c r="C25" s="1">
        <v>10.29</v>
      </c>
      <c r="D25" s="1">
        <v>10.79</v>
      </c>
      <c r="E25" s="1">
        <v>10.74</v>
      </c>
      <c r="F25" s="20">
        <f t="shared" si="6"/>
        <v>10.606666666666667</v>
      </c>
      <c r="G25" s="21">
        <f t="shared" si="7"/>
        <v>0.5</v>
      </c>
      <c r="H25" s="18">
        <f t="shared" si="0"/>
        <v>10.884561666666666</v>
      </c>
      <c r="I25" s="18">
        <f t="shared" si="1"/>
        <v>10.511166666666666</v>
      </c>
      <c r="J25" s="27">
        <f t="shared" si="2"/>
        <v>10.137771666666666</v>
      </c>
      <c r="K25" s="29">
        <f t="shared" si="3"/>
        <v>0.93951000000000073</v>
      </c>
      <c r="L25" s="18">
        <f t="shared" si="4"/>
        <v>0.36500000000000032</v>
      </c>
      <c r="M25" s="18">
        <f t="shared" si="5"/>
        <v>0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6.5" thickBot="1" x14ac:dyDescent="0.3">
      <c r="A26" s="8"/>
      <c r="B26" s="2">
        <v>20</v>
      </c>
      <c r="C26" s="1">
        <v>10.57</v>
      </c>
      <c r="D26" s="1">
        <v>10.44</v>
      </c>
      <c r="E26" s="1">
        <v>10.52</v>
      </c>
      <c r="F26" s="20">
        <f t="shared" si="6"/>
        <v>10.51</v>
      </c>
      <c r="G26" s="21">
        <f t="shared" si="7"/>
        <v>0.13000000000000078</v>
      </c>
      <c r="H26" s="18">
        <f t="shared" si="0"/>
        <v>10.884561666666666</v>
      </c>
      <c r="I26" s="18">
        <f t="shared" si="1"/>
        <v>10.511166666666666</v>
      </c>
      <c r="J26" s="18">
        <f t="shared" si="2"/>
        <v>10.137771666666666</v>
      </c>
      <c r="K26" s="29">
        <f t="shared" si="3"/>
        <v>0.93951000000000073</v>
      </c>
      <c r="L26" s="18">
        <f t="shared" si="4"/>
        <v>0.36500000000000032</v>
      </c>
      <c r="M26" s="18">
        <f t="shared" si="5"/>
        <v>0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x14ac:dyDescent="0.25">
      <c r="A27" s="8"/>
      <c r="B27" s="8"/>
      <c r="C27" s="8"/>
      <c r="D27" s="8"/>
      <c r="E27" s="8"/>
      <c r="F27" s="9"/>
      <c r="G27" s="10"/>
      <c r="H27" s="10"/>
      <c r="I27" s="10"/>
      <c r="J27" s="10"/>
      <c r="K27" s="10"/>
      <c r="L27" s="10"/>
      <c r="M27" s="10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5" customHeight="1" x14ac:dyDescent="0.25">
      <c r="A28" s="8"/>
      <c r="B28" s="46" t="s">
        <v>29</v>
      </c>
      <c r="C28" s="46"/>
      <c r="D28" s="46"/>
      <c r="E28" s="46"/>
      <c r="F28" s="46"/>
      <c r="G28" s="46"/>
      <c r="H28" s="34"/>
      <c r="I28" s="38" t="s">
        <v>15</v>
      </c>
      <c r="J28" s="39"/>
      <c r="K28" s="19">
        <f>AVERAGE(F7:F26)</f>
        <v>10.511166666666666</v>
      </c>
      <c r="L28" s="17" t="s">
        <v>24</v>
      </c>
      <c r="M28" s="19">
        <v>1.0229999999999999</v>
      </c>
      <c r="N28" s="10"/>
      <c r="O28" s="10"/>
      <c r="P28" s="10"/>
      <c r="Q28" s="8"/>
      <c r="R28" s="8"/>
      <c r="S28" s="8"/>
      <c r="T28" s="8"/>
      <c r="U28" s="8"/>
      <c r="V28" s="8"/>
      <c r="W28" s="8"/>
      <c r="X28" s="8"/>
      <c r="Y28" s="8"/>
    </row>
    <row r="29" spans="1:25" ht="15" customHeight="1" x14ac:dyDescent="0.25">
      <c r="A29" s="8"/>
      <c r="B29" s="46"/>
      <c r="C29" s="46"/>
      <c r="D29" s="46"/>
      <c r="E29" s="46"/>
      <c r="F29" s="46"/>
      <c r="G29" s="46"/>
      <c r="H29" s="34"/>
      <c r="I29" s="38" t="s">
        <v>16</v>
      </c>
      <c r="J29" s="39"/>
      <c r="K29" s="19">
        <f>AVERAGE(G7:G26)</f>
        <v>0.36500000000000032</v>
      </c>
      <c r="L29" s="17" t="s">
        <v>25</v>
      </c>
      <c r="M29" s="19">
        <v>2.5739999999999998</v>
      </c>
      <c r="N29" s="10"/>
      <c r="O29" s="10"/>
      <c r="P29" s="10"/>
      <c r="Q29" s="8"/>
      <c r="R29" s="8"/>
      <c r="S29" s="8"/>
      <c r="T29" s="8"/>
      <c r="U29" s="8"/>
      <c r="V29" s="8"/>
      <c r="W29" s="8"/>
      <c r="X29" s="8"/>
      <c r="Y29" s="8"/>
    </row>
    <row r="30" spans="1:25" ht="15" customHeight="1" x14ac:dyDescent="0.25">
      <c r="A30" s="8"/>
      <c r="B30" s="46"/>
      <c r="C30" s="46"/>
      <c r="D30" s="46"/>
      <c r="E30" s="46"/>
      <c r="F30" s="46"/>
      <c r="G30" s="46"/>
      <c r="H30" s="34"/>
      <c r="I30" s="11"/>
      <c r="J30" s="11"/>
      <c r="K30" s="11"/>
      <c r="L30" s="17" t="s">
        <v>26</v>
      </c>
      <c r="M30" s="19">
        <v>0</v>
      </c>
      <c r="N30" s="10"/>
      <c r="O30" s="10"/>
      <c r="P30" s="10"/>
      <c r="Q30" s="10"/>
      <c r="R30" s="26"/>
      <c r="S30" s="8"/>
      <c r="T30" s="8"/>
      <c r="U30" s="8"/>
      <c r="V30" s="8"/>
      <c r="W30" s="8"/>
      <c r="X30" s="8"/>
      <c r="Y30" s="8"/>
    </row>
    <row r="31" spans="1:25" ht="15.75" x14ac:dyDescent="0.25">
      <c r="A31" s="8"/>
      <c r="B31" s="46"/>
      <c r="C31" s="46"/>
      <c r="D31" s="46"/>
      <c r="E31" s="46"/>
      <c r="F31" s="46"/>
      <c r="G31" s="46"/>
      <c r="H31" s="34"/>
      <c r="I31" s="16" t="s">
        <v>11</v>
      </c>
      <c r="J31" s="16"/>
      <c r="K31" s="16"/>
      <c r="L31" s="30" t="s">
        <v>20</v>
      </c>
      <c r="M31" s="32">
        <f>(I33-J33)/3</f>
        <v>0.12446500000000012</v>
      </c>
      <c r="N31" s="10"/>
      <c r="O31" s="10"/>
      <c r="P31" s="10"/>
      <c r="Q31" s="10"/>
      <c r="R31" s="10"/>
      <c r="S31" s="8"/>
      <c r="T31" s="8"/>
      <c r="U31" s="8"/>
      <c r="V31" s="8"/>
      <c r="W31" s="8"/>
      <c r="X31" s="8"/>
      <c r="Y31" s="8"/>
    </row>
    <row r="32" spans="1:25" ht="15.75" x14ac:dyDescent="0.25">
      <c r="A32" s="8"/>
      <c r="B32" s="46"/>
      <c r="C32" s="46"/>
      <c r="D32" s="46"/>
      <c r="E32" s="46"/>
      <c r="F32" s="46"/>
      <c r="G32" s="46"/>
      <c r="H32" s="34"/>
      <c r="I32" s="16" t="s">
        <v>12</v>
      </c>
      <c r="J32" s="16" t="s">
        <v>13</v>
      </c>
      <c r="K32" s="16" t="s">
        <v>14</v>
      </c>
      <c r="L32" s="16" t="s">
        <v>21</v>
      </c>
      <c r="M32" s="32">
        <f>K33-(M31*3)</f>
        <v>9.7643766666666654</v>
      </c>
      <c r="N32" s="10"/>
      <c r="O32" s="10"/>
      <c r="P32" s="10"/>
      <c r="Q32" s="10"/>
      <c r="R32" s="10"/>
      <c r="S32" s="8"/>
      <c r="T32" s="8"/>
      <c r="U32" s="8"/>
      <c r="V32" s="8"/>
      <c r="W32" s="8"/>
      <c r="X32" s="8"/>
      <c r="Y32" s="8"/>
    </row>
    <row r="33" spans="1:25" ht="15.75" x14ac:dyDescent="0.25">
      <c r="A33" s="8"/>
      <c r="B33" s="46"/>
      <c r="C33" s="46"/>
      <c r="D33" s="46"/>
      <c r="E33" s="46"/>
      <c r="F33" s="46"/>
      <c r="G33" s="46"/>
      <c r="H33" s="34"/>
      <c r="I33" s="4">
        <f>K28+(1.023*K29)</f>
        <v>10.884561666666666</v>
      </c>
      <c r="J33" s="4">
        <f>K28</f>
        <v>10.511166666666666</v>
      </c>
      <c r="K33" s="4">
        <f>K28-(1.023*K29)</f>
        <v>10.137771666666666</v>
      </c>
      <c r="L33" s="16" t="s">
        <v>22</v>
      </c>
      <c r="M33" s="32">
        <f>I33+(M31*3)</f>
        <v>11.257956666666667</v>
      </c>
      <c r="N33" s="10"/>
      <c r="O33" s="10"/>
      <c r="P33" s="10"/>
      <c r="Q33" s="10"/>
      <c r="R33" s="10"/>
      <c r="S33" s="8"/>
      <c r="T33" s="8"/>
      <c r="U33" s="8"/>
      <c r="V33" s="8"/>
      <c r="W33" s="8"/>
      <c r="X33" s="8"/>
      <c r="Y33" s="8"/>
    </row>
    <row r="34" spans="1:25" ht="15" customHeight="1" x14ac:dyDescent="0.25">
      <c r="A34" s="8"/>
      <c r="B34" s="46"/>
      <c r="C34" s="46"/>
      <c r="D34" s="46"/>
      <c r="E34" s="46"/>
      <c r="F34" s="46"/>
      <c r="G34" s="46"/>
      <c r="H34" s="34"/>
      <c r="I34" s="11"/>
      <c r="J34" s="11"/>
      <c r="K34" s="11"/>
      <c r="L34" s="10"/>
      <c r="M34" s="10"/>
      <c r="N34" s="10"/>
      <c r="O34" s="10"/>
      <c r="P34" s="10"/>
      <c r="Q34" s="10"/>
      <c r="R34" s="10"/>
      <c r="S34" s="8"/>
      <c r="T34" s="8"/>
      <c r="U34" s="8"/>
      <c r="V34" s="8"/>
      <c r="W34" s="8"/>
      <c r="X34" s="8"/>
      <c r="Y34" s="8"/>
    </row>
    <row r="35" spans="1:25" ht="15.75" x14ac:dyDescent="0.25">
      <c r="A35" s="8"/>
      <c r="B35" s="46"/>
      <c r="C35" s="46"/>
      <c r="D35" s="46"/>
      <c r="E35" s="46"/>
      <c r="F35" s="46"/>
      <c r="G35" s="46"/>
      <c r="H35" s="34"/>
      <c r="I35" s="16" t="s">
        <v>3</v>
      </c>
      <c r="J35" s="16"/>
      <c r="K35" s="16"/>
      <c r="L35" s="30" t="s">
        <v>20</v>
      </c>
      <c r="M35" s="32">
        <f>(I37-J37)/3</f>
        <v>0.19150333333333347</v>
      </c>
      <c r="N35" s="10"/>
      <c r="O35" s="10"/>
      <c r="P35" s="10"/>
      <c r="Q35" s="10"/>
      <c r="R35" s="10"/>
      <c r="S35" s="8"/>
      <c r="T35" s="8"/>
      <c r="U35" s="8"/>
      <c r="V35" s="8"/>
      <c r="W35" s="8"/>
      <c r="X35" s="8"/>
      <c r="Y35" s="8"/>
    </row>
    <row r="36" spans="1:25" ht="15.75" x14ac:dyDescent="0.25">
      <c r="A36" s="8"/>
      <c r="B36" s="8"/>
      <c r="C36" s="8"/>
      <c r="D36" s="8"/>
      <c r="E36" s="8"/>
      <c r="F36" s="9"/>
      <c r="G36" s="10"/>
      <c r="H36" s="10"/>
      <c r="I36" s="16" t="s">
        <v>12</v>
      </c>
      <c r="J36" s="16" t="s">
        <v>13</v>
      </c>
      <c r="K36" s="16" t="s">
        <v>14</v>
      </c>
      <c r="L36" s="16" t="s">
        <v>21</v>
      </c>
      <c r="M36" s="32">
        <f>J37-(2*M35)</f>
        <v>-1.8006666666666615E-2</v>
      </c>
      <c r="N36" s="10"/>
      <c r="O36" s="10"/>
      <c r="P36" s="10"/>
      <c r="Q36" s="10"/>
      <c r="R36" s="10"/>
      <c r="S36" s="8"/>
      <c r="T36" s="8"/>
      <c r="U36" s="8"/>
      <c r="V36" s="8"/>
      <c r="W36" s="8"/>
      <c r="X36" s="8"/>
      <c r="Y36" s="8"/>
    </row>
    <row r="37" spans="1:25" ht="15.75" x14ac:dyDescent="0.25">
      <c r="A37" s="8"/>
      <c r="B37" s="8"/>
      <c r="C37" s="8"/>
      <c r="D37" s="8"/>
      <c r="E37" s="8"/>
      <c r="F37" s="9"/>
      <c r="G37" s="10"/>
      <c r="H37" s="10"/>
      <c r="I37" s="4">
        <f>J37*2.574</f>
        <v>0.93951000000000073</v>
      </c>
      <c r="J37" s="4">
        <f>K29</f>
        <v>0.36500000000000032</v>
      </c>
      <c r="K37" s="4">
        <f>J37*0</f>
        <v>0</v>
      </c>
      <c r="L37" s="16" t="s">
        <v>22</v>
      </c>
      <c r="M37" s="32">
        <f>I37+(M35*3)</f>
        <v>1.5140200000000013</v>
      </c>
      <c r="N37" s="10"/>
      <c r="O37" s="10"/>
      <c r="P37" s="10"/>
      <c r="Q37" s="10"/>
      <c r="R37" s="10"/>
      <c r="S37" s="8"/>
      <c r="T37" s="8"/>
      <c r="U37" s="8"/>
      <c r="V37" s="8"/>
      <c r="W37" s="8"/>
      <c r="X37" s="8"/>
      <c r="Y37" s="8"/>
    </row>
    <row r="38" spans="1:25" x14ac:dyDescent="0.25">
      <c r="A38" s="8"/>
      <c r="B38" s="8"/>
      <c r="C38" s="8"/>
      <c r="D38" s="8"/>
      <c r="E38" s="8"/>
      <c r="F38" s="9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8"/>
      <c r="S38" s="8"/>
      <c r="T38" s="8"/>
      <c r="U38" s="8"/>
      <c r="V38" s="8"/>
      <c r="W38" s="8"/>
      <c r="X38" s="8"/>
      <c r="Y38" s="8"/>
    </row>
  </sheetData>
  <mergeCells count="8">
    <mergeCell ref="I28:J28"/>
    <mergeCell ref="I29:J29"/>
    <mergeCell ref="B2:M3"/>
    <mergeCell ref="B28:G35"/>
    <mergeCell ref="B5:B6"/>
    <mergeCell ref="C5:E5"/>
    <mergeCell ref="F5:F6"/>
    <mergeCell ref="G5:G6"/>
  </mergeCells>
  <pageMargins left="0.511811024" right="0.511811024" top="0.78740157499999996" bottom="0.78740157499999996" header="0.31496062000000002" footer="0.31496062000000002"/>
  <pageSetup paperSize="9" scale="20" orientation="portrait" r:id="rId1"/>
  <ignoredErrors>
    <ignoredError sqref="F8:G26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A1:AA43"/>
  <sheetViews>
    <sheetView topLeftCell="A24" zoomScale="70" zoomScaleNormal="70" zoomScaleSheetLayoutView="85" workbookViewId="0">
      <selection activeCell="J38" sqref="J38"/>
    </sheetView>
  </sheetViews>
  <sheetFormatPr defaultRowHeight="15" x14ac:dyDescent="0.25"/>
  <cols>
    <col min="8" max="8" width="11.5703125" style="5" bestFit="1" customWidth="1"/>
    <col min="9" max="9" width="14.85546875" style="3" customWidth="1"/>
    <col min="10" max="10" width="12.85546875" style="3" customWidth="1"/>
    <col min="11" max="11" width="11.42578125" style="3" customWidth="1"/>
    <col min="12" max="13" width="12.28515625" style="3" customWidth="1"/>
    <col min="14" max="14" width="12.85546875" style="3" bestFit="1" customWidth="1"/>
    <col min="15" max="15" width="12.28515625" style="3" customWidth="1"/>
    <col min="16" max="16" width="13.28515625" style="3" customWidth="1"/>
    <col min="17" max="19" width="12.28515625" style="3" customWidth="1"/>
  </cols>
  <sheetData>
    <row r="1" spans="1:27" ht="15.75" thickBot="1" x14ac:dyDescent="0.3">
      <c r="A1" s="8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8"/>
      <c r="U1" s="8"/>
      <c r="V1" s="8"/>
      <c r="W1" s="8"/>
      <c r="X1" s="8"/>
      <c r="Y1" s="8"/>
      <c r="Z1" s="8"/>
      <c r="AA1" s="8"/>
    </row>
    <row r="2" spans="1:27" ht="15" customHeight="1" x14ac:dyDescent="0.25">
      <c r="A2" s="8"/>
      <c r="B2" s="40" t="s">
        <v>27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2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ht="16.5" customHeight="1" thickBot="1" x14ac:dyDescent="0.3">
      <c r="A3" s="8"/>
      <c r="B3" s="43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5.75" thickBot="1" x14ac:dyDescent="0.3">
      <c r="A4" s="8"/>
      <c r="B4" s="8"/>
      <c r="C4" s="8"/>
      <c r="D4" s="8"/>
      <c r="E4" s="8"/>
      <c r="F4" s="8"/>
      <c r="G4" s="8"/>
      <c r="H4" s="9"/>
      <c r="I4" s="10"/>
      <c r="J4" s="10"/>
      <c r="K4" s="10"/>
      <c r="L4" s="10"/>
      <c r="M4" s="10"/>
      <c r="N4" s="10"/>
      <c r="O4" s="10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6.5" thickBot="1" x14ac:dyDescent="0.3">
      <c r="A5" s="8"/>
      <c r="B5" s="47" t="s">
        <v>0</v>
      </c>
      <c r="C5" s="49" t="s">
        <v>1</v>
      </c>
      <c r="D5" s="50"/>
      <c r="E5" s="50"/>
      <c r="F5" s="50"/>
      <c r="G5" s="51"/>
      <c r="H5" s="52" t="s">
        <v>2</v>
      </c>
      <c r="I5" s="54" t="s">
        <v>3</v>
      </c>
      <c r="J5" s="12"/>
      <c r="K5" s="13" t="s">
        <v>2</v>
      </c>
      <c r="L5" s="13"/>
      <c r="M5" s="28"/>
      <c r="N5" s="13" t="s">
        <v>3</v>
      </c>
      <c r="O5" s="14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16.5" thickBot="1" x14ac:dyDescent="0.3">
      <c r="A6" s="8"/>
      <c r="B6" s="48"/>
      <c r="C6" s="15" t="s">
        <v>4</v>
      </c>
      <c r="D6" s="15" t="s">
        <v>5</v>
      </c>
      <c r="E6" s="15" t="s">
        <v>6</v>
      </c>
      <c r="F6" s="15" t="s">
        <v>7</v>
      </c>
      <c r="G6" s="15" t="s">
        <v>8</v>
      </c>
      <c r="H6" s="53"/>
      <c r="I6" s="55"/>
      <c r="J6" s="17" t="s">
        <v>12</v>
      </c>
      <c r="K6" s="17" t="s">
        <v>13</v>
      </c>
      <c r="L6" s="31" t="s">
        <v>14</v>
      </c>
      <c r="M6" s="24" t="s">
        <v>12</v>
      </c>
      <c r="N6" s="17" t="s">
        <v>13</v>
      </c>
      <c r="O6" s="17" t="s">
        <v>14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t="16.5" thickBot="1" x14ac:dyDescent="0.3">
      <c r="A7" s="8"/>
      <c r="B7" s="6">
        <v>1</v>
      </c>
      <c r="C7" s="1">
        <v>2.08</v>
      </c>
      <c r="D7" s="1">
        <v>2.09</v>
      </c>
      <c r="E7" s="1">
        <v>1.01</v>
      </c>
      <c r="F7" s="1">
        <v>0.48</v>
      </c>
      <c r="G7" s="1">
        <v>1.75</v>
      </c>
      <c r="H7" s="20">
        <f>AVERAGE(C7:G7)</f>
        <v>1.482</v>
      </c>
      <c r="I7" s="21">
        <f>LARGE(C7:G7,1)-SMALL(C7:G7,1)</f>
        <v>1.6099999999999999</v>
      </c>
      <c r="J7" s="18">
        <f>$M$33+($O$33*$M$34)</f>
        <v>2.2925351999999997</v>
      </c>
      <c r="K7" s="18">
        <f t="shared" ref="K7:K31" si="0">$M$33</f>
        <v>1.3707199999999999</v>
      </c>
      <c r="L7" s="27">
        <f>$M$33-($O$33*$M$34)</f>
        <v>0.4489048000000001</v>
      </c>
      <c r="M7" s="29">
        <f>$L$43*$O$34</f>
        <v>3.3773263999999994</v>
      </c>
      <c r="N7" s="18">
        <f t="shared" ref="N7:N31" si="1">$L$43</f>
        <v>1.5975999999999999</v>
      </c>
      <c r="O7" s="18">
        <f>$L$43*$O$35</f>
        <v>0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16.5" thickBot="1" x14ac:dyDescent="0.3">
      <c r="A8" s="8"/>
      <c r="B8" s="6">
        <v>2</v>
      </c>
      <c r="C8" s="1">
        <v>2.44</v>
      </c>
      <c r="D8" s="1">
        <v>1.85</v>
      </c>
      <c r="E8" s="1">
        <v>1.02</v>
      </c>
      <c r="F8" s="1">
        <v>1.51</v>
      </c>
      <c r="G8" s="1">
        <v>0.52</v>
      </c>
      <c r="H8" s="20">
        <f t="shared" ref="H8:H31" si="2">AVERAGE(C8:G8)</f>
        <v>1.468</v>
      </c>
      <c r="I8" s="21">
        <f t="shared" ref="I8:I31" si="3">LARGE(C8:G8,1)-SMALL(C8:G8,1)</f>
        <v>1.92</v>
      </c>
      <c r="J8" s="18">
        <f t="shared" ref="J8:J31" si="4">$M$33+($O$33*$M$34)</f>
        <v>2.2925351999999997</v>
      </c>
      <c r="K8" s="18">
        <f t="shared" si="0"/>
        <v>1.3707199999999999</v>
      </c>
      <c r="L8" s="27">
        <f t="shared" ref="L8:L31" si="5">$M$33-($O$33*$M$34)</f>
        <v>0.4489048000000001</v>
      </c>
      <c r="M8" s="29">
        <f t="shared" ref="M8:M31" si="6">$L$43*$O$34</f>
        <v>3.3773263999999994</v>
      </c>
      <c r="N8" s="18">
        <f t="shared" si="1"/>
        <v>1.5975999999999999</v>
      </c>
      <c r="O8" s="18">
        <f t="shared" ref="O8:O31" si="7">$L$43*0</f>
        <v>0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16.5" thickBot="1" x14ac:dyDescent="0.3">
      <c r="A9" s="8"/>
      <c r="B9" s="6">
        <v>3</v>
      </c>
      <c r="C9" s="1">
        <v>2.09</v>
      </c>
      <c r="D9" s="1">
        <v>0.35</v>
      </c>
      <c r="E9" s="1">
        <v>0.67</v>
      </c>
      <c r="F9" s="1">
        <v>2.15</v>
      </c>
      <c r="G9" s="1">
        <v>0.52</v>
      </c>
      <c r="H9" s="20">
        <f t="shared" si="2"/>
        <v>1.1559999999999999</v>
      </c>
      <c r="I9" s="21">
        <f t="shared" si="3"/>
        <v>1.7999999999999998</v>
      </c>
      <c r="J9" s="18">
        <f t="shared" si="4"/>
        <v>2.2925351999999997</v>
      </c>
      <c r="K9" s="18">
        <f t="shared" si="0"/>
        <v>1.3707199999999999</v>
      </c>
      <c r="L9" s="27">
        <f t="shared" si="5"/>
        <v>0.4489048000000001</v>
      </c>
      <c r="M9" s="29">
        <f t="shared" si="6"/>
        <v>3.3773263999999994</v>
      </c>
      <c r="N9" s="18">
        <f t="shared" si="1"/>
        <v>1.5975999999999999</v>
      </c>
      <c r="O9" s="18">
        <f t="shared" si="7"/>
        <v>0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ht="16.5" thickBot="1" x14ac:dyDescent="0.3">
      <c r="A10" s="8"/>
      <c r="B10" s="6">
        <v>4</v>
      </c>
      <c r="C10" s="1">
        <v>1.42</v>
      </c>
      <c r="D10" s="1">
        <v>1.04</v>
      </c>
      <c r="E10" s="1">
        <v>1.1599999999999999</v>
      </c>
      <c r="F10" s="1">
        <v>0.91</v>
      </c>
      <c r="G10" s="1">
        <v>1.24</v>
      </c>
      <c r="H10" s="20">
        <f t="shared" si="2"/>
        <v>1.1540000000000001</v>
      </c>
      <c r="I10" s="21">
        <f t="shared" si="3"/>
        <v>0.5099999999999999</v>
      </c>
      <c r="J10" s="18">
        <f t="shared" si="4"/>
        <v>2.2925351999999997</v>
      </c>
      <c r="K10" s="18">
        <f t="shared" si="0"/>
        <v>1.3707199999999999</v>
      </c>
      <c r="L10" s="27">
        <f t="shared" si="5"/>
        <v>0.4489048000000001</v>
      </c>
      <c r="M10" s="29">
        <f t="shared" si="6"/>
        <v>3.3773263999999994</v>
      </c>
      <c r="N10" s="18">
        <f t="shared" si="1"/>
        <v>1.5975999999999999</v>
      </c>
      <c r="O10" s="18">
        <f t="shared" si="7"/>
        <v>0</v>
      </c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t="16.5" thickBot="1" x14ac:dyDescent="0.3">
      <c r="A11" s="8"/>
      <c r="B11" s="6">
        <v>5</v>
      </c>
      <c r="C11" s="1">
        <v>1.43</v>
      </c>
      <c r="D11" s="1">
        <v>0.23</v>
      </c>
      <c r="E11" s="1">
        <v>1.52</v>
      </c>
      <c r="F11" s="1">
        <v>0.83</v>
      </c>
      <c r="G11" s="1">
        <v>1.3</v>
      </c>
      <c r="H11" s="20">
        <f t="shared" si="2"/>
        <v>1.0619999999999998</v>
      </c>
      <c r="I11" s="21">
        <f t="shared" si="3"/>
        <v>1.29</v>
      </c>
      <c r="J11" s="18">
        <f t="shared" si="4"/>
        <v>2.2925351999999997</v>
      </c>
      <c r="K11" s="18">
        <f t="shared" si="0"/>
        <v>1.3707199999999999</v>
      </c>
      <c r="L11" s="27">
        <f t="shared" si="5"/>
        <v>0.4489048000000001</v>
      </c>
      <c r="M11" s="29">
        <f t="shared" si="6"/>
        <v>3.3773263999999994</v>
      </c>
      <c r="N11" s="18">
        <f t="shared" si="1"/>
        <v>1.5975999999999999</v>
      </c>
      <c r="O11" s="18">
        <f t="shared" si="7"/>
        <v>0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16.5" thickBot="1" x14ac:dyDescent="0.3">
      <c r="A12" s="8"/>
      <c r="B12" s="6">
        <v>6</v>
      </c>
      <c r="C12" s="1">
        <v>1.21</v>
      </c>
      <c r="D12" s="1">
        <v>0.64</v>
      </c>
      <c r="E12" s="1">
        <v>0.98</v>
      </c>
      <c r="F12" s="1">
        <v>2.31</v>
      </c>
      <c r="G12" s="1">
        <v>1</v>
      </c>
      <c r="H12" s="20">
        <f t="shared" si="2"/>
        <v>1.2280000000000002</v>
      </c>
      <c r="I12" s="21">
        <f t="shared" si="3"/>
        <v>1.67</v>
      </c>
      <c r="J12" s="18">
        <f t="shared" si="4"/>
        <v>2.2925351999999997</v>
      </c>
      <c r="K12" s="18">
        <f t="shared" si="0"/>
        <v>1.3707199999999999</v>
      </c>
      <c r="L12" s="27">
        <f t="shared" si="5"/>
        <v>0.4489048000000001</v>
      </c>
      <c r="M12" s="29">
        <f t="shared" si="6"/>
        <v>3.3773263999999994</v>
      </c>
      <c r="N12" s="18">
        <f t="shared" si="1"/>
        <v>1.5975999999999999</v>
      </c>
      <c r="O12" s="18">
        <f t="shared" si="7"/>
        <v>0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16.5" thickBot="1" x14ac:dyDescent="0.3">
      <c r="A13" s="8"/>
      <c r="B13" s="6">
        <v>7</v>
      </c>
      <c r="C13" s="1">
        <v>2.15</v>
      </c>
      <c r="D13" s="1">
        <v>1.96</v>
      </c>
      <c r="E13" s="1">
        <v>0.95</v>
      </c>
      <c r="F13" s="1">
        <v>1.35</v>
      </c>
      <c r="G13" s="1">
        <v>0.73</v>
      </c>
      <c r="H13" s="20">
        <f t="shared" si="2"/>
        <v>1.4280000000000002</v>
      </c>
      <c r="I13" s="21">
        <f t="shared" si="3"/>
        <v>1.42</v>
      </c>
      <c r="J13" s="18">
        <f t="shared" si="4"/>
        <v>2.2925351999999997</v>
      </c>
      <c r="K13" s="18">
        <f t="shared" si="0"/>
        <v>1.3707199999999999</v>
      </c>
      <c r="L13" s="27">
        <f t="shared" si="5"/>
        <v>0.4489048000000001</v>
      </c>
      <c r="M13" s="29">
        <f t="shared" si="6"/>
        <v>3.3773263999999994</v>
      </c>
      <c r="N13" s="18">
        <f t="shared" si="1"/>
        <v>1.5975999999999999</v>
      </c>
      <c r="O13" s="18">
        <f t="shared" si="7"/>
        <v>0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16.5" thickBot="1" x14ac:dyDescent="0.3">
      <c r="A14" s="8"/>
      <c r="B14" s="6">
        <v>8</v>
      </c>
      <c r="C14" s="1">
        <v>2.02</v>
      </c>
      <c r="D14" s="1">
        <v>1.6</v>
      </c>
      <c r="E14" s="1">
        <v>1.65</v>
      </c>
      <c r="F14" s="1">
        <v>1.66</v>
      </c>
      <c r="G14" s="1">
        <v>0.93</v>
      </c>
      <c r="H14" s="20">
        <f t="shared" si="2"/>
        <v>1.5719999999999998</v>
      </c>
      <c r="I14" s="21">
        <f t="shared" si="3"/>
        <v>1.0899999999999999</v>
      </c>
      <c r="J14" s="18">
        <f t="shared" si="4"/>
        <v>2.2925351999999997</v>
      </c>
      <c r="K14" s="18">
        <f t="shared" si="0"/>
        <v>1.3707199999999999</v>
      </c>
      <c r="L14" s="27">
        <f t="shared" si="5"/>
        <v>0.4489048000000001</v>
      </c>
      <c r="M14" s="29">
        <f t="shared" si="6"/>
        <v>3.3773263999999994</v>
      </c>
      <c r="N14" s="18">
        <f t="shared" si="1"/>
        <v>1.5975999999999999</v>
      </c>
      <c r="O14" s="18">
        <f t="shared" si="7"/>
        <v>0</v>
      </c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16.5" thickBot="1" x14ac:dyDescent="0.3">
      <c r="A15" s="8"/>
      <c r="B15" s="6">
        <v>9</v>
      </c>
      <c r="C15" s="1">
        <v>1.47</v>
      </c>
      <c r="D15" s="1">
        <v>1.94</v>
      </c>
      <c r="E15" s="1">
        <v>1.06</v>
      </c>
      <c r="F15" s="1">
        <v>1.55</v>
      </c>
      <c r="G15" s="1">
        <v>0.8</v>
      </c>
      <c r="H15" s="20">
        <f t="shared" si="2"/>
        <v>1.3640000000000001</v>
      </c>
      <c r="I15" s="21">
        <f t="shared" si="3"/>
        <v>1.1399999999999999</v>
      </c>
      <c r="J15" s="18">
        <f t="shared" si="4"/>
        <v>2.2925351999999997</v>
      </c>
      <c r="K15" s="18">
        <f t="shared" si="0"/>
        <v>1.3707199999999999</v>
      </c>
      <c r="L15" s="27">
        <f t="shared" si="5"/>
        <v>0.4489048000000001</v>
      </c>
      <c r="M15" s="29">
        <f t="shared" si="6"/>
        <v>3.3773263999999994</v>
      </c>
      <c r="N15" s="18">
        <f t="shared" si="1"/>
        <v>1.5975999999999999</v>
      </c>
      <c r="O15" s="18">
        <f t="shared" si="7"/>
        <v>0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16.5" thickBot="1" x14ac:dyDescent="0.3">
      <c r="A16" s="8"/>
      <c r="B16" s="6">
        <v>10</v>
      </c>
      <c r="C16" s="1">
        <v>1.0900000000000001</v>
      </c>
      <c r="D16" s="1">
        <v>2.09</v>
      </c>
      <c r="E16" s="1">
        <v>0.62</v>
      </c>
      <c r="F16" s="1">
        <v>1.45</v>
      </c>
      <c r="G16" s="1">
        <v>1.77</v>
      </c>
      <c r="H16" s="20">
        <f t="shared" si="2"/>
        <v>1.4039999999999999</v>
      </c>
      <c r="I16" s="21">
        <f t="shared" si="3"/>
        <v>1.4699999999999998</v>
      </c>
      <c r="J16" s="18">
        <f t="shared" si="4"/>
        <v>2.2925351999999997</v>
      </c>
      <c r="K16" s="18">
        <f t="shared" si="0"/>
        <v>1.3707199999999999</v>
      </c>
      <c r="L16" s="27">
        <f t="shared" si="5"/>
        <v>0.4489048000000001</v>
      </c>
      <c r="M16" s="29">
        <f t="shared" si="6"/>
        <v>3.3773263999999994</v>
      </c>
      <c r="N16" s="18">
        <f t="shared" si="1"/>
        <v>1.5975999999999999</v>
      </c>
      <c r="O16" s="18">
        <f t="shared" si="7"/>
        <v>0</v>
      </c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ht="16.5" thickBot="1" x14ac:dyDescent="0.3">
      <c r="A17" s="8"/>
      <c r="B17" s="6">
        <v>11</v>
      </c>
      <c r="C17" s="1">
        <v>1.91</v>
      </c>
      <c r="D17" s="1">
        <v>1.27</v>
      </c>
      <c r="E17" s="1">
        <v>1.47</v>
      </c>
      <c r="F17" s="1">
        <v>1.36</v>
      </c>
      <c r="G17" s="1">
        <v>1.06</v>
      </c>
      <c r="H17" s="20">
        <f t="shared" ref="H17:H21" si="8">AVERAGE(C17:G17)</f>
        <v>1.4140000000000001</v>
      </c>
      <c r="I17" s="21">
        <f t="shared" ref="I17:I21" si="9">LARGE(C17:G17,1)-SMALL(C17:G17,1)</f>
        <v>0.84999999999999987</v>
      </c>
      <c r="J17" s="18">
        <f t="shared" si="4"/>
        <v>2.2925351999999997</v>
      </c>
      <c r="K17" s="18">
        <f t="shared" si="0"/>
        <v>1.3707199999999999</v>
      </c>
      <c r="L17" s="27">
        <f t="shared" si="5"/>
        <v>0.4489048000000001</v>
      </c>
      <c r="M17" s="29">
        <f t="shared" si="6"/>
        <v>3.3773263999999994</v>
      </c>
      <c r="N17" s="18">
        <f t="shared" si="1"/>
        <v>1.5975999999999999</v>
      </c>
      <c r="O17" s="18">
        <f t="shared" si="7"/>
        <v>0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6.5" thickBot="1" x14ac:dyDescent="0.3">
      <c r="A18" s="8"/>
      <c r="B18" s="6">
        <v>12</v>
      </c>
      <c r="C18" s="1">
        <v>0.82</v>
      </c>
      <c r="D18" s="1">
        <v>1.9</v>
      </c>
      <c r="E18" s="1">
        <v>1.24</v>
      </c>
      <c r="F18" s="1">
        <v>0.73</v>
      </c>
      <c r="G18" s="1">
        <v>1.45</v>
      </c>
      <c r="H18" s="20">
        <f t="shared" si="8"/>
        <v>1.228</v>
      </c>
      <c r="I18" s="21">
        <f t="shared" si="9"/>
        <v>1.17</v>
      </c>
      <c r="J18" s="18">
        <f t="shared" si="4"/>
        <v>2.2925351999999997</v>
      </c>
      <c r="K18" s="18">
        <f t="shared" si="0"/>
        <v>1.3707199999999999</v>
      </c>
      <c r="L18" s="27">
        <f t="shared" si="5"/>
        <v>0.4489048000000001</v>
      </c>
      <c r="M18" s="29">
        <f t="shared" si="6"/>
        <v>3.3773263999999994</v>
      </c>
      <c r="N18" s="18">
        <f t="shared" si="1"/>
        <v>1.5975999999999999</v>
      </c>
      <c r="O18" s="18">
        <f t="shared" si="7"/>
        <v>0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16.5" thickBot="1" x14ac:dyDescent="0.3">
      <c r="A19" s="8"/>
      <c r="B19" s="6">
        <v>13</v>
      </c>
      <c r="C19" s="1">
        <v>0.59</v>
      </c>
      <c r="D19" s="1">
        <v>1.57</v>
      </c>
      <c r="E19" s="1">
        <v>0.73</v>
      </c>
      <c r="F19" s="1">
        <v>1.05</v>
      </c>
      <c r="G19" s="1">
        <v>3.29</v>
      </c>
      <c r="H19" s="20">
        <f t="shared" si="8"/>
        <v>1.4460000000000002</v>
      </c>
      <c r="I19" s="21">
        <f t="shared" si="9"/>
        <v>2.7</v>
      </c>
      <c r="J19" s="18">
        <f t="shared" si="4"/>
        <v>2.2925351999999997</v>
      </c>
      <c r="K19" s="18">
        <f t="shared" si="0"/>
        <v>1.3707199999999999</v>
      </c>
      <c r="L19" s="27">
        <f t="shared" si="5"/>
        <v>0.4489048000000001</v>
      </c>
      <c r="M19" s="29">
        <f t="shared" si="6"/>
        <v>3.3773263999999994</v>
      </c>
      <c r="N19" s="18">
        <f t="shared" si="1"/>
        <v>1.5975999999999999</v>
      </c>
      <c r="O19" s="18">
        <f t="shared" si="7"/>
        <v>0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t="16.5" thickBot="1" x14ac:dyDescent="0.3">
      <c r="A20" s="8"/>
      <c r="B20" s="6">
        <v>14</v>
      </c>
      <c r="C20" s="1">
        <v>2.12</v>
      </c>
      <c r="D20" s="1">
        <v>0.9</v>
      </c>
      <c r="E20" s="1">
        <v>0.6</v>
      </c>
      <c r="F20" s="1">
        <v>1.63</v>
      </c>
      <c r="G20" s="1">
        <v>0.83</v>
      </c>
      <c r="H20" s="20">
        <f t="shared" si="8"/>
        <v>1.216</v>
      </c>
      <c r="I20" s="21">
        <f t="shared" si="9"/>
        <v>1.52</v>
      </c>
      <c r="J20" s="18">
        <f t="shared" si="4"/>
        <v>2.2925351999999997</v>
      </c>
      <c r="K20" s="18">
        <f t="shared" si="0"/>
        <v>1.3707199999999999</v>
      </c>
      <c r="L20" s="27">
        <f t="shared" si="5"/>
        <v>0.4489048000000001</v>
      </c>
      <c r="M20" s="29">
        <f t="shared" si="6"/>
        <v>3.3773263999999994</v>
      </c>
      <c r="N20" s="18">
        <f t="shared" si="1"/>
        <v>1.5975999999999999</v>
      </c>
      <c r="O20" s="18">
        <f t="shared" si="7"/>
        <v>0</v>
      </c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t="16.5" thickBot="1" x14ac:dyDescent="0.3">
      <c r="A21" s="8"/>
      <c r="B21" s="6">
        <v>15</v>
      </c>
      <c r="C21" s="1">
        <v>1.28</v>
      </c>
      <c r="D21" s="1">
        <v>0.89</v>
      </c>
      <c r="E21" s="1">
        <v>1.05</v>
      </c>
      <c r="F21" s="1">
        <v>1.26</v>
      </c>
      <c r="G21" s="1">
        <v>0.99</v>
      </c>
      <c r="H21" s="20">
        <f t="shared" si="8"/>
        <v>1.0939999999999999</v>
      </c>
      <c r="I21" s="21">
        <f t="shared" si="9"/>
        <v>0.39</v>
      </c>
      <c r="J21" s="18">
        <f t="shared" si="4"/>
        <v>2.2925351999999997</v>
      </c>
      <c r="K21" s="18">
        <f t="shared" si="0"/>
        <v>1.3707199999999999</v>
      </c>
      <c r="L21" s="27">
        <f t="shared" si="5"/>
        <v>0.4489048000000001</v>
      </c>
      <c r="M21" s="29">
        <f t="shared" si="6"/>
        <v>3.3773263999999994</v>
      </c>
      <c r="N21" s="18">
        <f t="shared" si="1"/>
        <v>1.5975999999999999</v>
      </c>
      <c r="O21" s="18">
        <f t="shared" si="7"/>
        <v>0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ht="16.5" thickBot="1" x14ac:dyDescent="0.3">
      <c r="A22" s="8"/>
      <c r="B22" s="6">
        <v>16</v>
      </c>
      <c r="C22" s="1">
        <v>0.83</v>
      </c>
      <c r="D22" s="1">
        <v>0.16</v>
      </c>
      <c r="E22" s="1">
        <v>2.13</v>
      </c>
      <c r="F22" s="1">
        <v>1.7</v>
      </c>
      <c r="G22" s="1">
        <v>0.91</v>
      </c>
      <c r="H22" s="20">
        <f t="shared" si="2"/>
        <v>1.1460000000000001</v>
      </c>
      <c r="I22" s="21">
        <f t="shared" si="3"/>
        <v>1.97</v>
      </c>
      <c r="J22" s="18">
        <f t="shared" si="4"/>
        <v>2.2925351999999997</v>
      </c>
      <c r="K22" s="18">
        <f t="shared" si="0"/>
        <v>1.3707199999999999</v>
      </c>
      <c r="L22" s="27">
        <f t="shared" si="5"/>
        <v>0.4489048000000001</v>
      </c>
      <c r="M22" s="29">
        <f t="shared" si="6"/>
        <v>3.3773263999999994</v>
      </c>
      <c r="N22" s="18">
        <f t="shared" si="1"/>
        <v>1.5975999999999999</v>
      </c>
      <c r="O22" s="18">
        <f t="shared" si="7"/>
        <v>0</v>
      </c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ht="16.5" thickBot="1" x14ac:dyDescent="0.3">
      <c r="A23" s="8"/>
      <c r="B23" s="6">
        <v>17</v>
      </c>
      <c r="C23" s="1">
        <v>0.14000000000000001</v>
      </c>
      <c r="D23" s="1">
        <v>1.04</v>
      </c>
      <c r="E23" s="1">
        <v>0.77</v>
      </c>
      <c r="F23" s="1">
        <v>1.72</v>
      </c>
      <c r="G23" s="1">
        <v>3.95</v>
      </c>
      <c r="H23" s="20">
        <f t="shared" si="2"/>
        <v>1.524</v>
      </c>
      <c r="I23" s="21">
        <f t="shared" si="3"/>
        <v>3.81</v>
      </c>
      <c r="J23" s="18">
        <f t="shared" si="4"/>
        <v>2.2925351999999997</v>
      </c>
      <c r="K23" s="18">
        <f t="shared" si="0"/>
        <v>1.3707199999999999</v>
      </c>
      <c r="L23" s="27">
        <f t="shared" si="5"/>
        <v>0.4489048000000001</v>
      </c>
      <c r="M23" s="29">
        <f t="shared" si="6"/>
        <v>3.3773263999999994</v>
      </c>
      <c r="N23" s="18">
        <f t="shared" si="1"/>
        <v>1.5975999999999999</v>
      </c>
      <c r="O23" s="18">
        <f t="shared" si="7"/>
        <v>0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ht="16.5" thickBot="1" x14ac:dyDescent="0.3">
      <c r="A24" s="8"/>
      <c r="B24" s="6">
        <v>18</v>
      </c>
      <c r="C24" s="1">
        <v>2.19</v>
      </c>
      <c r="D24" s="1">
        <v>0.88</v>
      </c>
      <c r="E24" s="1">
        <v>0.96</v>
      </c>
      <c r="F24" s="1">
        <v>1.5</v>
      </c>
      <c r="G24" s="1">
        <v>1.1599999999999999</v>
      </c>
      <c r="H24" s="20">
        <f t="shared" si="2"/>
        <v>1.3379999999999999</v>
      </c>
      <c r="I24" s="21">
        <f t="shared" si="3"/>
        <v>1.31</v>
      </c>
      <c r="J24" s="18">
        <f t="shared" si="4"/>
        <v>2.2925351999999997</v>
      </c>
      <c r="K24" s="18">
        <f t="shared" si="0"/>
        <v>1.3707199999999999</v>
      </c>
      <c r="L24" s="27">
        <f t="shared" si="5"/>
        <v>0.4489048000000001</v>
      </c>
      <c r="M24" s="29">
        <f t="shared" si="6"/>
        <v>3.3773263999999994</v>
      </c>
      <c r="N24" s="18">
        <f t="shared" si="1"/>
        <v>1.5975999999999999</v>
      </c>
      <c r="O24" s="18">
        <f t="shared" si="7"/>
        <v>0</v>
      </c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16.5" thickBot="1" x14ac:dyDescent="0.3">
      <c r="A25" s="8"/>
      <c r="B25" s="6">
        <v>19</v>
      </c>
      <c r="C25" s="1">
        <v>0.93</v>
      </c>
      <c r="D25" s="1">
        <v>1.82</v>
      </c>
      <c r="E25" s="1">
        <v>1.22</v>
      </c>
      <c r="F25" s="1">
        <v>1.73</v>
      </c>
      <c r="G25" s="1">
        <v>1.45</v>
      </c>
      <c r="H25" s="20">
        <f t="shared" si="2"/>
        <v>1.43</v>
      </c>
      <c r="I25" s="21">
        <f t="shared" si="3"/>
        <v>0.89</v>
      </c>
      <c r="J25" s="18">
        <f t="shared" si="4"/>
        <v>2.2925351999999997</v>
      </c>
      <c r="K25" s="18">
        <f t="shared" si="0"/>
        <v>1.3707199999999999</v>
      </c>
      <c r="L25" s="27">
        <f t="shared" si="5"/>
        <v>0.4489048000000001</v>
      </c>
      <c r="M25" s="29">
        <f t="shared" si="6"/>
        <v>3.3773263999999994</v>
      </c>
      <c r="N25" s="18">
        <f t="shared" si="1"/>
        <v>1.5975999999999999</v>
      </c>
      <c r="O25" s="18">
        <f t="shared" si="7"/>
        <v>0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ht="16.5" thickBot="1" x14ac:dyDescent="0.3">
      <c r="A26" s="8"/>
      <c r="B26" s="6">
        <v>20</v>
      </c>
      <c r="C26" s="1">
        <v>0.85</v>
      </c>
      <c r="D26" s="1">
        <v>2.8</v>
      </c>
      <c r="E26" s="1">
        <v>2.2999999999999998</v>
      </c>
      <c r="F26" s="1">
        <v>0.48</v>
      </c>
      <c r="G26" s="1">
        <v>0.57999999999999996</v>
      </c>
      <c r="H26" s="20">
        <f t="shared" si="2"/>
        <v>1.4019999999999999</v>
      </c>
      <c r="I26" s="21">
        <f t="shared" si="3"/>
        <v>2.3199999999999998</v>
      </c>
      <c r="J26" s="18">
        <f t="shared" si="4"/>
        <v>2.2925351999999997</v>
      </c>
      <c r="K26" s="18">
        <f t="shared" si="0"/>
        <v>1.3707199999999999</v>
      </c>
      <c r="L26" s="27">
        <f t="shared" si="5"/>
        <v>0.4489048000000001</v>
      </c>
      <c r="M26" s="29">
        <f t="shared" si="6"/>
        <v>3.3773263999999994</v>
      </c>
      <c r="N26" s="18">
        <f t="shared" si="1"/>
        <v>1.5975999999999999</v>
      </c>
      <c r="O26" s="18">
        <f t="shared" si="7"/>
        <v>0</v>
      </c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ht="16.5" thickBot="1" x14ac:dyDescent="0.3">
      <c r="A27" s="8"/>
      <c r="B27" s="6">
        <v>21</v>
      </c>
      <c r="C27" s="1">
        <v>1.84</v>
      </c>
      <c r="D27" s="1">
        <v>2.38</v>
      </c>
      <c r="E27" s="1">
        <v>1.9</v>
      </c>
      <c r="F27" s="1">
        <v>1.21</v>
      </c>
      <c r="G27" s="1">
        <v>3.23</v>
      </c>
      <c r="H27" s="20">
        <f t="shared" si="2"/>
        <v>2.1119999999999997</v>
      </c>
      <c r="I27" s="21">
        <f t="shared" si="3"/>
        <v>2.02</v>
      </c>
      <c r="J27" s="18">
        <f t="shared" si="4"/>
        <v>2.2925351999999997</v>
      </c>
      <c r="K27" s="18">
        <f t="shared" si="0"/>
        <v>1.3707199999999999</v>
      </c>
      <c r="L27" s="27">
        <f t="shared" si="5"/>
        <v>0.4489048000000001</v>
      </c>
      <c r="M27" s="29">
        <f t="shared" si="6"/>
        <v>3.3773263999999994</v>
      </c>
      <c r="N27" s="18">
        <f t="shared" si="1"/>
        <v>1.5975999999999999</v>
      </c>
      <c r="O27" s="18">
        <f t="shared" si="7"/>
        <v>0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ht="16.5" thickBot="1" x14ac:dyDescent="0.3">
      <c r="A28" s="8"/>
      <c r="B28" s="6">
        <v>22</v>
      </c>
      <c r="C28" s="1">
        <v>1.1599999999999999</v>
      </c>
      <c r="D28" s="1">
        <v>2.57</v>
      </c>
      <c r="E28" s="1">
        <v>0.9</v>
      </c>
      <c r="F28" s="1">
        <v>3.75</v>
      </c>
      <c r="G28" s="1">
        <v>1.25</v>
      </c>
      <c r="H28" s="20">
        <f t="shared" si="2"/>
        <v>1.9259999999999997</v>
      </c>
      <c r="I28" s="21">
        <f t="shared" si="3"/>
        <v>2.85</v>
      </c>
      <c r="J28" s="18">
        <f t="shared" si="4"/>
        <v>2.2925351999999997</v>
      </c>
      <c r="K28" s="18">
        <f t="shared" si="0"/>
        <v>1.3707199999999999</v>
      </c>
      <c r="L28" s="27">
        <f t="shared" si="5"/>
        <v>0.4489048000000001</v>
      </c>
      <c r="M28" s="29">
        <f t="shared" si="6"/>
        <v>3.3773263999999994</v>
      </c>
      <c r="N28" s="18">
        <f t="shared" si="1"/>
        <v>1.5975999999999999</v>
      </c>
      <c r="O28" s="18">
        <f t="shared" si="7"/>
        <v>0</v>
      </c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16.5" thickBot="1" x14ac:dyDescent="0.3">
      <c r="A29" s="8"/>
      <c r="B29" s="6">
        <v>23</v>
      </c>
      <c r="C29" s="1">
        <v>2.2200000000000002</v>
      </c>
      <c r="D29" s="1">
        <v>0.92</v>
      </c>
      <c r="E29" s="1">
        <v>2.16</v>
      </c>
      <c r="F29" s="1">
        <v>1.49</v>
      </c>
      <c r="G29" s="1">
        <v>0.25</v>
      </c>
      <c r="H29" s="20">
        <f t="shared" si="2"/>
        <v>1.4080000000000001</v>
      </c>
      <c r="I29" s="21">
        <f t="shared" si="3"/>
        <v>1.9700000000000002</v>
      </c>
      <c r="J29" s="18">
        <f t="shared" si="4"/>
        <v>2.2925351999999997</v>
      </c>
      <c r="K29" s="18">
        <f t="shared" si="0"/>
        <v>1.3707199999999999</v>
      </c>
      <c r="L29" s="27">
        <f t="shared" si="5"/>
        <v>0.4489048000000001</v>
      </c>
      <c r="M29" s="29">
        <f t="shared" si="6"/>
        <v>3.3773263999999994</v>
      </c>
      <c r="N29" s="18">
        <f t="shared" si="1"/>
        <v>1.5975999999999999</v>
      </c>
      <c r="O29" s="18">
        <f t="shared" si="7"/>
        <v>0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ht="16.5" thickBot="1" x14ac:dyDescent="0.3">
      <c r="A30" s="8"/>
      <c r="B30" s="6">
        <v>24</v>
      </c>
      <c r="C30" s="1">
        <v>1.41</v>
      </c>
      <c r="D30" s="1">
        <v>0.71</v>
      </c>
      <c r="E30" s="1">
        <v>0.64</v>
      </c>
      <c r="F30" s="1">
        <v>1.72</v>
      </c>
      <c r="G30" s="1">
        <v>1.53</v>
      </c>
      <c r="H30" s="20">
        <f t="shared" si="2"/>
        <v>1.2020000000000002</v>
      </c>
      <c r="I30" s="21">
        <f t="shared" si="3"/>
        <v>1.08</v>
      </c>
      <c r="J30" s="18">
        <f t="shared" si="4"/>
        <v>2.2925351999999997</v>
      </c>
      <c r="K30" s="18">
        <f t="shared" si="0"/>
        <v>1.3707199999999999</v>
      </c>
      <c r="L30" s="27">
        <f t="shared" si="5"/>
        <v>0.4489048000000001</v>
      </c>
      <c r="M30" s="29">
        <f t="shared" si="6"/>
        <v>3.3773263999999994</v>
      </c>
      <c r="N30" s="18">
        <f t="shared" si="1"/>
        <v>1.5975999999999999</v>
      </c>
      <c r="O30" s="18">
        <f t="shared" si="7"/>
        <v>0</v>
      </c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ht="16.5" thickBot="1" x14ac:dyDescent="0.3">
      <c r="A31" s="8"/>
      <c r="B31" s="6">
        <v>25</v>
      </c>
      <c r="C31" s="1">
        <v>1.59</v>
      </c>
      <c r="D31" s="1">
        <v>1.2</v>
      </c>
      <c r="E31" s="1">
        <v>0.88</v>
      </c>
      <c r="F31" s="1">
        <v>1.23</v>
      </c>
      <c r="G31" s="1">
        <v>0.42</v>
      </c>
      <c r="H31" s="20">
        <f t="shared" si="2"/>
        <v>1.0640000000000001</v>
      </c>
      <c r="I31" s="21">
        <f t="shared" si="3"/>
        <v>1.1700000000000002</v>
      </c>
      <c r="J31" s="18">
        <f t="shared" si="4"/>
        <v>2.2925351999999997</v>
      </c>
      <c r="K31" s="18">
        <f t="shared" si="0"/>
        <v>1.3707199999999999</v>
      </c>
      <c r="L31" s="27">
        <f t="shared" si="5"/>
        <v>0.4489048000000001</v>
      </c>
      <c r="M31" s="29">
        <f t="shared" si="6"/>
        <v>3.3773263999999994</v>
      </c>
      <c r="N31" s="18">
        <f t="shared" si="1"/>
        <v>1.5975999999999999</v>
      </c>
      <c r="O31" s="18">
        <f t="shared" si="7"/>
        <v>0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5">
      <c r="A32" s="8"/>
      <c r="B32" s="8"/>
      <c r="C32" s="8"/>
      <c r="D32" s="8"/>
      <c r="E32" s="8"/>
      <c r="F32" s="8"/>
      <c r="G32" s="8"/>
      <c r="H32" s="9"/>
      <c r="I32" s="10"/>
      <c r="J32" s="10"/>
      <c r="K32" s="10"/>
      <c r="L32" s="10"/>
      <c r="M32" s="10"/>
      <c r="N32" s="10"/>
      <c r="O32" s="10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ht="15" customHeight="1" x14ac:dyDescent="0.25">
      <c r="A33" s="8"/>
      <c r="B33" s="46" t="s">
        <v>30</v>
      </c>
      <c r="C33" s="46"/>
      <c r="D33" s="46"/>
      <c r="E33" s="46"/>
      <c r="F33" s="46"/>
      <c r="G33" s="46"/>
      <c r="H33" s="46"/>
      <c r="I33" s="46"/>
      <c r="J33" s="34"/>
      <c r="K33" s="38" t="s">
        <v>15</v>
      </c>
      <c r="L33" s="39"/>
      <c r="M33" s="19">
        <f>AVERAGE(H7:H31)</f>
        <v>1.3707199999999999</v>
      </c>
      <c r="N33" s="17" t="s">
        <v>24</v>
      </c>
      <c r="O33" s="19">
        <v>0.57699999999999996</v>
      </c>
      <c r="P33" s="10"/>
      <c r="Q33" s="10"/>
      <c r="R33" s="10"/>
      <c r="S33" s="8"/>
      <c r="T33" s="8"/>
      <c r="U33" s="8"/>
      <c r="V33" s="8"/>
      <c r="W33" s="8"/>
      <c r="X33" s="8"/>
      <c r="Y33" s="8"/>
      <c r="Z33" s="8"/>
      <c r="AA33" s="8"/>
    </row>
    <row r="34" spans="1:27" ht="15" customHeight="1" x14ac:dyDescent="0.25">
      <c r="A34" s="8"/>
      <c r="B34" s="46"/>
      <c r="C34" s="46"/>
      <c r="D34" s="46"/>
      <c r="E34" s="46"/>
      <c r="F34" s="46"/>
      <c r="G34" s="46"/>
      <c r="H34" s="46"/>
      <c r="I34" s="46"/>
      <c r="J34" s="34"/>
      <c r="K34" s="38" t="s">
        <v>16</v>
      </c>
      <c r="L34" s="39"/>
      <c r="M34" s="19">
        <f>AVERAGE(I7:I31)</f>
        <v>1.5975999999999999</v>
      </c>
      <c r="N34" s="17" t="s">
        <v>25</v>
      </c>
      <c r="O34" s="19">
        <v>2.1139999999999999</v>
      </c>
      <c r="P34" s="10"/>
      <c r="Q34" s="10"/>
      <c r="R34" s="10"/>
      <c r="S34" s="8"/>
      <c r="T34" s="8"/>
      <c r="U34" s="8"/>
      <c r="V34" s="8"/>
      <c r="W34" s="8"/>
      <c r="X34" s="8"/>
      <c r="Y34" s="8"/>
      <c r="Z34" s="8"/>
      <c r="AA34" s="8"/>
    </row>
    <row r="35" spans="1:27" ht="15" customHeight="1" x14ac:dyDescent="0.25">
      <c r="A35" s="8"/>
      <c r="B35" s="46"/>
      <c r="C35" s="46"/>
      <c r="D35" s="46"/>
      <c r="E35" s="46"/>
      <c r="F35" s="46"/>
      <c r="G35" s="46"/>
      <c r="H35" s="46"/>
      <c r="I35" s="46"/>
      <c r="J35" s="34"/>
      <c r="K35" s="11"/>
      <c r="L35" s="11"/>
      <c r="M35" s="11"/>
      <c r="N35" s="17" t="s">
        <v>26</v>
      </c>
      <c r="O35" s="19">
        <v>0</v>
      </c>
      <c r="P35" s="10"/>
      <c r="Q35" s="10"/>
      <c r="R35" s="10"/>
      <c r="S35" s="10"/>
      <c r="T35" s="26"/>
      <c r="U35" s="8"/>
      <c r="V35" s="8"/>
      <c r="W35" s="8"/>
      <c r="X35" s="8"/>
      <c r="Y35" s="8"/>
      <c r="Z35" s="8"/>
      <c r="AA35" s="8"/>
    </row>
    <row r="36" spans="1:27" ht="15.75" x14ac:dyDescent="0.25">
      <c r="A36" s="8"/>
      <c r="B36" s="46"/>
      <c r="C36" s="46"/>
      <c r="D36" s="46"/>
      <c r="E36" s="46"/>
      <c r="F36" s="46"/>
      <c r="G36" s="46"/>
      <c r="H36" s="46"/>
      <c r="I36" s="46"/>
      <c r="J36" s="34"/>
      <c r="K36" s="11"/>
      <c r="L36" s="11"/>
      <c r="M36" s="11"/>
      <c r="N36" s="11"/>
      <c r="O36" s="11"/>
      <c r="P36" s="10"/>
      <c r="Q36" s="10"/>
      <c r="R36" s="10"/>
      <c r="S36" s="10"/>
      <c r="T36" s="10"/>
      <c r="U36" s="8"/>
      <c r="V36" s="8"/>
      <c r="W36" s="8"/>
      <c r="X36" s="8"/>
      <c r="Y36" s="8"/>
      <c r="Z36" s="8"/>
      <c r="AA36" s="8"/>
    </row>
    <row r="37" spans="1:27" ht="15.75" x14ac:dyDescent="0.25">
      <c r="A37" s="8"/>
      <c r="B37" s="46"/>
      <c r="C37" s="46"/>
      <c r="D37" s="46"/>
      <c r="E37" s="46"/>
      <c r="F37" s="46"/>
      <c r="G37" s="46"/>
      <c r="H37" s="46"/>
      <c r="I37" s="46"/>
      <c r="J37" s="34"/>
      <c r="K37" s="17" t="s">
        <v>11</v>
      </c>
      <c r="L37" s="17"/>
      <c r="M37" s="17"/>
      <c r="N37" s="30" t="s">
        <v>20</v>
      </c>
      <c r="O37" s="32">
        <f>(K39-L39)/3</f>
        <v>0.30727173333333324</v>
      </c>
      <c r="P37" s="10"/>
      <c r="Q37" s="10"/>
      <c r="R37" s="10"/>
      <c r="S37" s="10"/>
      <c r="T37" s="10"/>
      <c r="U37" s="8"/>
      <c r="V37" s="8"/>
      <c r="W37" s="8"/>
      <c r="X37" s="8"/>
      <c r="Y37" s="8"/>
      <c r="Z37" s="8"/>
      <c r="AA37" s="8"/>
    </row>
    <row r="38" spans="1:27" ht="15.75" x14ac:dyDescent="0.25">
      <c r="A38" s="8"/>
      <c r="B38" s="46"/>
      <c r="C38" s="46"/>
      <c r="D38" s="46"/>
      <c r="E38" s="46"/>
      <c r="F38" s="46"/>
      <c r="G38" s="46"/>
      <c r="H38" s="46"/>
      <c r="I38" s="46"/>
      <c r="J38" s="34"/>
      <c r="K38" s="17" t="s">
        <v>12</v>
      </c>
      <c r="L38" s="17" t="s">
        <v>13</v>
      </c>
      <c r="M38" s="17" t="s">
        <v>14</v>
      </c>
      <c r="N38" s="17" t="s">
        <v>21</v>
      </c>
      <c r="O38" s="32">
        <f>M39-(O37*3)</f>
        <v>-0.47291039999999962</v>
      </c>
      <c r="P38" s="10"/>
      <c r="Q38" s="10"/>
      <c r="R38" s="10"/>
      <c r="S38" s="10"/>
      <c r="T38" s="10"/>
      <c r="U38" s="8"/>
      <c r="V38" s="8"/>
      <c r="W38" s="8"/>
      <c r="X38" s="8"/>
      <c r="Y38" s="8"/>
      <c r="Z38" s="8"/>
      <c r="AA38" s="8"/>
    </row>
    <row r="39" spans="1:27" ht="15" customHeight="1" x14ac:dyDescent="0.25">
      <c r="A39" s="8"/>
      <c r="B39" s="46"/>
      <c r="C39" s="46"/>
      <c r="D39" s="46"/>
      <c r="E39" s="46"/>
      <c r="F39" s="46"/>
      <c r="G39" s="46"/>
      <c r="H39" s="46"/>
      <c r="I39" s="46"/>
      <c r="J39" s="34"/>
      <c r="K39" s="7">
        <f>M33+(O33*M34)</f>
        <v>2.2925351999999997</v>
      </c>
      <c r="L39" s="7">
        <f>M33</f>
        <v>1.3707199999999999</v>
      </c>
      <c r="M39" s="7">
        <f>M33-(O33*M34)</f>
        <v>0.4489048000000001</v>
      </c>
      <c r="N39" s="17" t="s">
        <v>22</v>
      </c>
      <c r="O39" s="32">
        <f>K39+(O37*3)</f>
        <v>3.2143503999999994</v>
      </c>
      <c r="P39" s="10"/>
      <c r="Q39" s="10"/>
      <c r="R39" s="10"/>
      <c r="S39" s="10"/>
      <c r="T39" s="10"/>
      <c r="U39" s="8"/>
      <c r="V39" s="8"/>
      <c r="W39" s="8"/>
      <c r="X39" s="8"/>
      <c r="Y39" s="8"/>
      <c r="Z39" s="8"/>
      <c r="AA39" s="8"/>
    </row>
    <row r="40" spans="1:27" ht="15.75" x14ac:dyDescent="0.25">
      <c r="A40" s="8"/>
      <c r="B40" s="46"/>
      <c r="C40" s="46"/>
      <c r="D40" s="46"/>
      <c r="E40" s="46"/>
      <c r="F40" s="46"/>
      <c r="G40" s="46"/>
      <c r="H40" s="46"/>
      <c r="I40" s="46"/>
      <c r="J40" s="34"/>
      <c r="K40" s="11"/>
      <c r="L40" s="11"/>
      <c r="M40" s="11"/>
      <c r="N40" s="10"/>
      <c r="O40" s="10"/>
      <c r="P40" s="10"/>
      <c r="Q40" s="10"/>
      <c r="R40" s="10"/>
      <c r="S40" s="10"/>
      <c r="T40" s="10"/>
      <c r="U40" s="8"/>
      <c r="V40" s="8"/>
      <c r="W40" s="8"/>
      <c r="X40" s="8"/>
      <c r="Y40" s="8"/>
      <c r="Z40" s="8"/>
      <c r="AA40" s="8"/>
    </row>
    <row r="41" spans="1:27" ht="15.75" x14ac:dyDescent="0.25">
      <c r="A41" s="8"/>
      <c r="B41" s="8"/>
      <c r="C41" s="8"/>
      <c r="D41" s="8"/>
      <c r="E41" s="8"/>
      <c r="F41" s="8"/>
      <c r="G41" s="8"/>
      <c r="H41" s="9"/>
      <c r="I41" s="10"/>
      <c r="J41" s="10"/>
      <c r="K41" s="17" t="s">
        <v>3</v>
      </c>
      <c r="L41" s="17"/>
      <c r="M41" s="17"/>
      <c r="N41" s="30" t="s">
        <v>20</v>
      </c>
      <c r="O41" s="32">
        <f>(K43-L43)/3</f>
        <v>0.5932421333333332</v>
      </c>
      <c r="P41" s="10"/>
      <c r="Q41" s="10"/>
      <c r="R41" s="10"/>
      <c r="S41" s="10"/>
      <c r="T41" s="10"/>
      <c r="U41" s="8"/>
      <c r="V41" s="8"/>
      <c r="W41" s="8"/>
      <c r="X41" s="8"/>
      <c r="Y41" s="8"/>
      <c r="Z41" s="8"/>
      <c r="AA41" s="8"/>
    </row>
    <row r="42" spans="1:27" ht="15.75" x14ac:dyDescent="0.25">
      <c r="A42" s="8"/>
      <c r="B42" s="8"/>
      <c r="C42" s="8"/>
      <c r="D42" s="8"/>
      <c r="E42" s="8"/>
      <c r="F42" s="8"/>
      <c r="G42" s="8"/>
      <c r="H42" s="9"/>
      <c r="I42" s="10"/>
      <c r="J42" s="10"/>
      <c r="K42" s="17" t="s">
        <v>12</v>
      </c>
      <c r="L42" s="17" t="s">
        <v>13</v>
      </c>
      <c r="M42" s="17" t="s">
        <v>14</v>
      </c>
      <c r="N42" s="17" t="s">
        <v>21</v>
      </c>
      <c r="O42" s="32">
        <f>L43-(3*O41)</f>
        <v>-0.18212639999999958</v>
      </c>
      <c r="P42" s="10"/>
      <c r="Q42" s="10"/>
      <c r="R42" s="10"/>
      <c r="S42" s="10"/>
      <c r="T42" s="10"/>
      <c r="U42" s="8"/>
      <c r="V42" s="8"/>
      <c r="W42" s="8"/>
      <c r="X42" s="8"/>
      <c r="Y42" s="8"/>
      <c r="Z42" s="8"/>
      <c r="AA42" s="8"/>
    </row>
    <row r="43" spans="1:27" ht="15.75" x14ac:dyDescent="0.25">
      <c r="A43" s="8"/>
      <c r="B43" s="8"/>
      <c r="C43" s="8"/>
      <c r="D43" s="8"/>
      <c r="E43" s="8"/>
      <c r="F43" s="8"/>
      <c r="G43" s="8"/>
      <c r="H43" s="9"/>
      <c r="I43" s="10"/>
      <c r="J43" s="10"/>
      <c r="K43" s="7">
        <f>L43*O34</f>
        <v>3.3773263999999994</v>
      </c>
      <c r="L43" s="7">
        <f>M34</f>
        <v>1.5975999999999999</v>
      </c>
      <c r="M43" s="7">
        <f>L43*O35</f>
        <v>0</v>
      </c>
      <c r="N43" s="17" t="s">
        <v>22</v>
      </c>
      <c r="O43" s="32">
        <f>K43+(O41*3)</f>
        <v>5.1570527999999989</v>
      </c>
      <c r="P43" s="10"/>
      <c r="Q43" s="10"/>
      <c r="R43" s="10"/>
      <c r="S43" s="10"/>
      <c r="T43" s="8"/>
      <c r="U43" s="8"/>
      <c r="V43" s="8"/>
      <c r="W43" s="8"/>
      <c r="X43" s="8"/>
      <c r="Y43" s="8"/>
      <c r="Z43" s="8"/>
      <c r="AA43" s="8"/>
    </row>
  </sheetData>
  <mergeCells count="8">
    <mergeCell ref="B33:I40"/>
    <mergeCell ref="K33:L33"/>
    <mergeCell ref="K34:L34"/>
    <mergeCell ref="B2:O3"/>
    <mergeCell ref="B5:B6"/>
    <mergeCell ref="C5:G5"/>
    <mergeCell ref="H5:H6"/>
    <mergeCell ref="I5:I6"/>
  </mergeCells>
  <pageMargins left="0.511811024" right="0.511811024" top="0.78740157499999996" bottom="0.78740157499999996" header="0.31496062000000002" footer="0.31496062000000002"/>
  <pageSetup paperSize="9" scale="2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C43"/>
  <sheetViews>
    <sheetView zoomScale="70" zoomScaleNormal="70" zoomScaleSheetLayoutView="85" workbookViewId="0">
      <selection activeCell="B33" sqref="B33:K40"/>
    </sheetView>
  </sheetViews>
  <sheetFormatPr defaultRowHeight="15" x14ac:dyDescent="0.25"/>
  <cols>
    <col min="2" max="2" width="12.7109375" bestFit="1" customWidth="1"/>
    <col min="3" max="3" width="10.7109375" bestFit="1" customWidth="1"/>
    <col min="10" max="10" width="11.5703125" style="5" bestFit="1" customWidth="1"/>
    <col min="11" max="11" width="14.85546875" style="3" customWidth="1"/>
    <col min="12" max="12" width="12.85546875" style="3" customWidth="1"/>
    <col min="13" max="13" width="11.42578125" style="3" customWidth="1"/>
    <col min="14" max="15" width="12.28515625" style="3" customWidth="1"/>
    <col min="16" max="16" width="12.85546875" style="3" bestFit="1" customWidth="1"/>
    <col min="17" max="17" width="12.28515625" style="3" customWidth="1"/>
    <col min="18" max="18" width="13.28515625" style="3" customWidth="1"/>
    <col min="19" max="21" width="12.28515625" style="3" customWidth="1"/>
  </cols>
  <sheetData>
    <row r="1" spans="1:29" ht="15.75" thickBot="1" x14ac:dyDescent="0.3">
      <c r="A1" s="8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8"/>
      <c r="W1" s="8"/>
      <c r="X1" s="8"/>
      <c r="Y1" s="8"/>
      <c r="Z1" s="8"/>
      <c r="AA1" s="8"/>
      <c r="AB1" s="8"/>
      <c r="AC1" s="8"/>
    </row>
    <row r="2" spans="1:29" ht="15" customHeight="1" x14ac:dyDescent="0.25">
      <c r="A2" s="8"/>
      <c r="B2" s="40" t="s">
        <v>28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2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16.5" customHeight="1" thickBot="1" x14ac:dyDescent="0.3">
      <c r="A3" s="8"/>
      <c r="B3" s="43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15.75" thickBot="1" x14ac:dyDescent="0.3">
      <c r="A4" s="8"/>
      <c r="B4" s="8"/>
      <c r="C4" s="8"/>
      <c r="D4" s="8"/>
      <c r="E4" s="8"/>
      <c r="F4" s="8"/>
      <c r="G4" s="8"/>
      <c r="H4" s="8"/>
      <c r="I4" s="8"/>
      <c r="J4" s="9"/>
      <c r="K4" s="10"/>
      <c r="L4" s="10"/>
      <c r="M4" s="10"/>
      <c r="N4" s="10"/>
      <c r="O4" s="10"/>
      <c r="P4" s="10"/>
      <c r="Q4" s="10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16.5" thickBot="1" x14ac:dyDescent="0.3">
      <c r="A5" s="8"/>
      <c r="B5" s="47" t="s">
        <v>0</v>
      </c>
      <c r="C5" s="47" t="s">
        <v>9</v>
      </c>
      <c r="D5" s="47" t="s">
        <v>10</v>
      </c>
      <c r="E5" s="49" t="s">
        <v>1</v>
      </c>
      <c r="F5" s="50"/>
      <c r="G5" s="50"/>
      <c r="H5" s="50"/>
      <c r="I5" s="51"/>
      <c r="J5" s="52" t="s">
        <v>2</v>
      </c>
      <c r="K5" s="54" t="s">
        <v>3</v>
      </c>
      <c r="L5" s="12"/>
      <c r="M5" s="13" t="s">
        <v>2</v>
      </c>
      <c r="N5" s="13"/>
      <c r="O5" s="28"/>
      <c r="P5" s="13" t="s">
        <v>3</v>
      </c>
      <c r="Q5" s="14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16.5" thickBot="1" x14ac:dyDescent="0.3">
      <c r="A6" s="8"/>
      <c r="B6" s="48"/>
      <c r="C6" s="48"/>
      <c r="D6" s="48"/>
      <c r="E6" s="15" t="s">
        <v>4</v>
      </c>
      <c r="F6" s="15" t="s">
        <v>5</v>
      </c>
      <c r="G6" s="15" t="s">
        <v>6</v>
      </c>
      <c r="H6" s="15" t="s">
        <v>7</v>
      </c>
      <c r="I6" s="15" t="s">
        <v>8</v>
      </c>
      <c r="J6" s="53"/>
      <c r="K6" s="55"/>
      <c r="L6" s="17" t="s">
        <v>12</v>
      </c>
      <c r="M6" s="17" t="s">
        <v>13</v>
      </c>
      <c r="N6" s="31" t="s">
        <v>14</v>
      </c>
      <c r="O6" s="24" t="s">
        <v>12</v>
      </c>
      <c r="P6" s="17" t="s">
        <v>13</v>
      </c>
      <c r="Q6" s="17" t="s">
        <v>14</v>
      </c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16.5" thickBot="1" x14ac:dyDescent="0.3">
      <c r="A7" s="8"/>
      <c r="B7" s="37">
        <v>42110</v>
      </c>
      <c r="C7" s="36">
        <v>0.80902777777777779</v>
      </c>
      <c r="D7" s="35">
        <v>11380</v>
      </c>
      <c r="E7" s="1">
        <v>0.1</v>
      </c>
      <c r="F7" s="1">
        <v>0.08</v>
      </c>
      <c r="G7" s="1">
        <v>0.14000000000000001</v>
      </c>
      <c r="H7" s="1">
        <v>0.1</v>
      </c>
      <c r="I7" s="1">
        <v>0.08</v>
      </c>
      <c r="J7" s="20">
        <f>AVERAGE(E7:I7)</f>
        <v>0.1</v>
      </c>
      <c r="K7" s="21">
        <f>LARGE(E7:I7,1)-SMALL(E7:I7,1)</f>
        <v>6.0000000000000012E-2</v>
      </c>
      <c r="L7" s="18">
        <f>$O$33+($Q$33*$O$34)</f>
        <v>0.18136960000000005</v>
      </c>
      <c r="M7" s="18">
        <f>$O$33</f>
        <v>0.15552000000000005</v>
      </c>
      <c r="N7" s="27">
        <f>$O$33-($Q$33*$O$34)</f>
        <v>0.12967040000000005</v>
      </c>
      <c r="O7" s="29">
        <f>$N$43*$Q$34</f>
        <v>9.4707200000000019E-2</v>
      </c>
      <c r="P7" s="18">
        <f t="shared" ref="P7:P31" si="0">$N$43</f>
        <v>4.4800000000000013E-2</v>
      </c>
      <c r="Q7" s="18">
        <f>$N$43*$Q$35</f>
        <v>0</v>
      </c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16.5" thickBot="1" x14ac:dyDescent="0.3">
      <c r="A8" s="8"/>
      <c r="B8" s="37">
        <v>42110</v>
      </c>
      <c r="C8" s="36">
        <v>0.9375</v>
      </c>
      <c r="D8" s="35">
        <v>11380</v>
      </c>
      <c r="E8" s="1">
        <v>0.15</v>
      </c>
      <c r="F8" s="1">
        <v>0.15</v>
      </c>
      <c r="G8" s="1">
        <v>0.12</v>
      </c>
      <c r="H8" s="1">
        <v>0.12</v>
      </c>
      <c r="I8" s="1">
        <v>0.14000000000000001</v>
      </c>
      <c r="J8" s="20">
        <f t="shared" ref="J8:J31" si="1">AVERAGE(E8:I8)</f>
        <v>0.13600000000000001</v>
      </c>
      <c r="K8" s="21">
        <f t="shared" ref="K8:K31" si="2">LARGE(E8:I8,1)-SMALL(E8:I8,1)</f>
        <v>0.03</v>
      </c>
      <c r="L8" s="18">
        <f t="shared" ref="L8:L31" si="3">$O$33+($Q$33*$O$34)</f>
        <v>0.18136960000000005</v>
      </c>
      <c r="M8" s="18">
        <f t="shared" ref="M8:M31" si="4">$O$33</f>
        <v>0.15552000000000005</v>
      </c>
      <c r="N8" s="27">
        <f t="shared" ref="N8:N31" si="5">$O$33-($Q$33*$O$34)</f>
        <v>0.12967040000000005</v>
      </c>
      <c r="O8" s="29">
        <f t="shared" ref="O8:O31" si="6">$N$43*$Q$34</f>
        <v>9.4707200000000019E-2</v>
      </c>
      <c r="P8" s="18">
        <f t="shared" si="0"/>
        <v>4.4800000000000013E-2</v>
      </c>
      <c r="Q8" s="18">
        <f t="shared" ref="Q8:Q31" si="7">$N$43*0</f>
        <v>0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16.5" thickBot="1" x14ac:dyDescent="0.3">
      <c r="A9" s="8"/>
      <c r="B9" s="37">
        <v>42111</v>
      </c>
      <c r="C9" s="36">
        <v>8.3333333333333329E-2</v>
      </c>
      <c r="D9" s="35">
        <v>13310</v>
      </c>
      <c r="E9" s="1">
        <v>0.08</v>
      </c>
      <c r="F9" s="1">
        <v>7.0000000000000007E-2</v>
      </c>
      <c r="G9" s="1">
        <v>0.09</v>
      </c>
      <c r="H9" s="1">
        <v>0.09</v>
      </c>
      <c r="I9" s="1">
        <v>0.11</v>
      </c>
      <c r="J9" s="20">
        <f t="shared" si="1"/>
        <v>8.7999999999999995E-2</v>
      </c>
      <c r="K9" s="21">
        <f t="shared" si="2"/>
        <v>3.9999999999999994E-2</v>
      </c>
      <c r="L9" s="18">
        <f t="shared" si="3"/>
        <v>0.18136960000000005</v>
      </c>
      <c r="M9" s="18">
        <f t="shared" si="4"/>
        <v>0.15552000000000005</v>
      </c>
      <c r="N9" s="27">
        <f t="shared" si="5"/>
        <v>0.12967040000000005</v>
      </c>
      <c r="O9" s="29">
        <f t="shared" si="6"/>
        <v>9.4707200000000019E-2</v>
      </c>
      <c r="P9" s="18">
        <f t="shared" si="0"/>
        <v>4.4800000000000013E-2</v>
      </c>
      <c r="Q9" s="18">
        <f t="shared" si="7"/>
        <v>0</v>
      </c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16.5" thickBot="1" x14ac:dyDescent="0.3">
      <c r="A10" s="8"/>
      <c r="B10" s="37">
        <v>42112</v>
      </c>
      <c r="C10" s="36">
        <v>8.3333333333333329E-2</v>
      </c>
      <c r="D10" s="35">
        <v>13310</v>
      </c>
      <c r="E10" s="1">
        <v>0.16</v>
      </c>
      <c r="F10" s="1">
        <v>0.19</v>
      </c>
      <c r="G10" s="1">
        <v>0.13</v>
      </c>
      <c r="H10" s="1">
        <v>0.14000000000000001</v>
      </c>
      <c r="I10" s="1">
        <v>0.09</v>
      </c>
      <c r="J10" s="20">
        <f t="shared" si="1"/>
        <v>0.14199999999999999</v>
      </c>
      <c r="K10" s="21">
        <f t="shared" si="2"/>
        <v>0.1</v>
      </c>
      <c r="L10" s="18">
        <f t="shared" si="3"/>
        <v>0.18136960000000005</v>
      </c>
      <c r="M10" s="18">
        <f t="shared" si="4"/>
        <v>0.15552000000000005</v>
      </c>
      <c r="N10" s="27">
        <f t="shared" si="5"/>
        <v>0.12967040000000005</v>
      </c>
      <c r="O10" s="29">
        <f t="shared" si="6"/>
        <v>9.4707200000000019E-2</v>
      </c>
      <c r="P10" s="18">
        <f t="shared" si="0"/>
        <v>4.4800000000000013E-2</v>
      </c>
      <c r="Q10" s="18">
        <f t="shared" si="7"/>
        <v>0</v>
      </c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16.5" thickBot="1" x14ac:dyDescent="0.3">
      <c r="A11" s="8"/>
      <c r="B11" s="37">
        <v>42116</v>
      </c>
      <c r="C11" s="36">
        <v>0.36458333333333331</v>
      </c>
      <c r="D11" s="35">
        <v>985</v>
      </c>
      <c r="E11" s="1">
        <v>0.13</v>
      </c>
      <c r="F11" s="1">
        <v>0.12</v>
      </c>
      <c r="G11" s="1">
        <v>0.12</v>
      </c>
      <c r="H11" s="1">
        <v>0.11</v>
      </c>
      <c r="I11" s="1">
        <v>0.14000000000000001</v>
      </c>
      <c r="J11" s="20">
        <f t="shared" si="1"/>
        <v>0.124</v>
      </c>
      <c r="K11" s="21">
        <f t="shared" si="2"/>
        <v>3.0000000000000013E-2</v>
      </c>
      <c r="L11" s="18">
        <f t="shared" si="3"/>
        <v>0.18136960000000005</v>
      </c>
      <c r="M11" s="18">
        <f t="shared" si="4"/>
        <v>0.15552000000000005</v>
      </c>
      <c r="N11" s="27">
        <f t="shared" si="5"/>
        <v>0.12967040000000005</v>
      </c>
      <c r="O11" s="29">
        <f t="shared" si="6"/>
        <v>9.4707200000000019E-2</v>
      </c>
      <c r="P11" s="18">
        <f t="shared" si="0"/>
        <v>4.4800000000000013E-2</v>
      </c>
      <c r="Q11" s="18">
        <f t="shared" si="7"/>
        <v>0</v>
      </c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16.5" thickBot="1" x14ac:dyDescent="0.3">
      <c r="A12" s="8"/>
      <c r="B12" s="37">
        <v>42116</v>
      </c>
      <c r="C12" s="36">
        <v>0.50347222222222221</v>
      </c>
      <c r="D12" s="35">
        <v>985</v>
      </c>
      <c r="E12" s="1">
        <v>0.17</v>
      </c>
      <c r="F12" s="1">
        <v>0.16</v>
      </c>
      <c r="G12" s="1">
        <v>0.17</v>
      </c>
      <c r="H12" s="1">
        <v>0.16</v>
      </c>
      <c r="I12" s="1">
        <v>0.16</v>
      </c>
      <c r="J12" s="20">
        <f t="shared" si="1"/>
        <v>0.16400000000000001</v>
      </c>
      <c r="K12" s="21">
        <f t="shared" si="2"/>
        <v>1.0000000000000009E-2</v>
      </c>
      <c r="L12" s="18">
        <f t="shared" si="3"/>
        <v>0.18136960000000005</v>
      </c>
      <c r="M12" s="18">
        <f t="shared" si="4"/>
        <v>0.15552000000000005</v>
      </c>
      <c r="N12" s="27">
        <f t="shared" si="5"/>
        <v>0.12967040000000005</v>
      </c>
      <c r="O12" s="29">
        <f t="shared" si="6"/>
        <v>9.4707200000000019E-2</v>
      </c>
      <c r="P12" s="18">
        <f t="shared" si="0"/>
        <v>4.4800000000000013E-2</v>
      </c>
      <c r="Q12" s="18">
        <f t="shared" si="7"/>
        <v>0</v>
      </c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16.5" thickBot="1" x14ac:dyDescent="0.3">
      <c r="A13" s="8"/>
      <c r="B13" s="37">
        <v>42116</v>
      </c>
      <c r="C13" s="36">
        <v>0.56597222222222221</v>
      </c>
      <c r="D13" s="35">
        <v>985</v>
      </c>
      <c r="E13" s="1">
        <v>0.19</v>
      </c>
      <c r="F13" s="1">
        <v>0.17</v>
      </c>
      <c r="G13" s="1">
        <v>0.18</v>
      </c>
      <c r="H13" s="1">
        <v>0.18</v>
      </c>
      <c r="I13" s="1">
        <v>0.17</v>
      </c>
      <c r="J13" s="20">
        <f t="shared" si="1"/>
        <v>0.17799999999999999</v>
      </c>
      <c r="K13" s="21">
        <f t="shared" si="2"/>
        <v>1.999999999999999E-2</v>
      </c>
      <c r="L13" s="18">
        <f t="shared" si="3"/>
        <v>0.18136960000000005</v>
      </c>
      <c r="M13" s="18">
        <f t="shared" si="4"/>
        <v>0.15552000000000005</v>
      </c>
      <c r="N13" s="27">
        <f t="shared" si="5"/>
        <v>0.12967040000000005</v>
      </c>
      <c r="O13" s="29">
        <f t="shared" si="6"/>
        <v>9.4707200000000019E-2</v>
      </c>
      <c r="P13" s="18">
        <f t="shared" si="0"/>
        <v>4.4800000000000013E-2</v>
      </c>
      <c r="Q13" s="18">
        <f t="shared" si="7"/>
        <v>0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6.5" thickBot="1" x14ac:dyDescent="0.3">
      <c r="A14" s="8"/>
      <c r="B14" s="37">
        <v>42116</v>
      </c>
      <c r="C14" s="36">
        <v>0.72916666666666663</v>
      </c>
      <c r="D14" s="35">
        <v>11380</v>
      </c>
      <c r="E14" s="1">
        <v>0.12</v>
      </c>
      <c r="F14" s="1">
        <v>0.14000000000000001</v>
      </c>
      <c r="G14" s="1">
        <v>0.14000000000000001</v>
      </c>
      <c r="H14" s="1">
        <v>0.13</v>
      </c>
      <c r="I14" s="1">
        <v>0.13</v>
      </c>
      <c r="J14" s="20">
        <f t="shared" si="1"/>
        <v>0.13200000000000001</v>
      </c>
      <c r="K14" s="21">
        <f t="shared" si="2"/>
        <v>2.0000000000000018E-2</v>
      </c>
      <c r="L14" s="18">
        <f t="shared" si="3"/>
        <v>0.18136960000000005</v>
      </c>
      <c r="M14" s="18">
        <f t="shared" si="4"/>
        <v>0.15552000000000005</v>
      </c>
      <c r="N14" s="27">
        <f t="shared" si="5"/>
        <v>0.12967040000000005</v>
      </c>
      <c r="O14" s="29">
        <f t="shared" si="6"/>
        <v>9.4707200000000019E-2</v>
      </c>
      <c r="P14" s="18">
        <f t="shared" si="0"/>
        <v>4.4800000000000013E-2</v>
      </c>
      <c r="Q14" s="18">
        <f t="shared" si="7"/>
        <v>0</v>
      </c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16.5" thickBot="1" x14ac:dyDescent="0.3">
      <c r="A15" s="8"/>
      <c r="B15" s="37">
        <v>42116</v>
      </c>
      <c r="C15" s="36">
        <v>0.875</v>
      </c>
      <c r="D15" s="35">
        <v>11380</v>
      </c>
      <c r="E15" s="1">
        <v>0.14000000000000001</v>
      </c>
      <c r="F15" s="1">
        <v>0.14000000000000001</v>
      </c>
      <c r="G15" s="1">
        <v>0.12</v>
      </c>
      <c r="H15" s="1">
        <v>0.12</v>
      </c>
      <c r="I15" s="1">
        <v>0.16</v>
      </c>
      <c r="J15" s="20">
        <f t="shared" si="1"/>
        <v>0.13600000000000001</v>
      </c>
      <c r="K15" s="21">
        <f t="shared" si="2"/>
        <v>4.0000000000000008E-2</v>
      </c>
      <c r="L15" s="18">
        <f t="shared" si="3"/>
        <v>0.18136960000000005</v>
      </c>
      <c r="M15" s="18">
        <f t="shared" si="4"/>
        <v>0.15552000000000005</v>
      </c>
      <c r="N15" s="27">
        <f t="shared" si="5"/>
        <v>0.12967040000000005</v>
      </c>
      <c r="O15" s="29">
        <f t="shared" si="6"/>
        <v>9.4707200000000019E-2</v>
      </c>
      <c r="P15" s="18">
        <f t="shared" si="0"/>
        <v>4.4800000000000013E-2</v>
      </c>
      <c r="Q15" s="18">
        <f t="shared" si="7"/>
        <v>0</v>
      </c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16.5" thickBot="1" x14ac:dyDescent="0.3">
      <c r="A16" s="8"/>
      <c r="B16" s="37">
        <v>42117</v>
      </c>
      <c r="C16" s="36">
        <v>4.1666666666666664E-2</v>
      </c>
      <c r="D16" s="35">
        <v>13310</v>
      </c>
      <c r="E16" s="1">
        <v>0.13</v>
      </c>
      <c r="F16" s="1">
        <v>0.12</v>
      </c>
      <c r="G16" s="1">
        <v>0.1</v>
      </c>
      <c r="H16" s="1">
        <v>0.15</v>
      </c>
      <c r="I16" s="1">
        <v>0.14000000000000001</v>
      </c>
      <c r="J16" s="20">
        <f t="shared" si="1"/>
        <v>0.128</v>
      </c>
      <c r="K16" s="21">
        <f t="shared" si="2"/>
        <v>4.9999999999999989E-2</v>
      </c>
      <c r="L16" s="18">
        <f t="shared" si="3"/>
        <v>0.18136960000000005</v>
      </c>
      <c r="M16" s="18">
        <f t="shared" si="4"/>
        <v>0.15552000000000005</v>
      </c>
      <c r="N16" s="27">
        <f t="shared" si="5"/>
        <v>0.12967040000000005</v>
      </c>
      <c r="O16" s="29">
        <f t="shared" si="6"/>
        <v>9.4707200000000019E-2</v>
      </c>
      <c r="P16" s="18">
        <f t="shared" si="0"/>
        <v>4.4800000000000013E-2</v>
      </c>
      <c r="Q16" s="18">
        <f t="shared" si="7"/>
        <v>0</v>
      </c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16.5" thickBot="1" x14ac:dyDescent="0.3">
      <c r="A17" s="8"/>
      <c r="B17" s="37">
        <v>42117</v>
      </c>
      <c r="C17" s="36">
        <v>0.16666666666666666</v>
      </c>
      <c r="D17" s="35">
        <v>13310</v>
      </c>
      <c r="E17" s="1">
        <v>0.17</v>
      </c>
      <c r="F17" s="1">
        <v>0.14000000000000001</v>
      </c>
      <c r="G17" s="1">
        <v>0.16</v>
      </c>
      <c r="H17" s="1">
        <v>0.1</v>
      </c>
      <c r="I17" s="1">
        <v>0.05</v>
      </c>
      <c r="J17" s="20">
        <f t="shared" si="1"/>
        <v>0.12400000000000003</v>
      </c>
      <c r="K17" s="21">
        <f t="shared" si="2"/>
        <v>0.12000000000000001</v>
      </c>
      <c r="L17" s="18">
        <f t="shared" si="3"/>
        <v>0.18136960000000005</v>
      </c>
      <c r="M17" s="18">
        <f t="shared" si="4"/>
        <v>0.15552000000000005</v>
      </c>
      <c r="N17" s="27">
        <f t="shared" si="5"/>
        <v>0.12967040000000005</v>
      </c>
      <c r="O17" s="29">
        <f t="shared" si="6"/>
        <v>9.4707200000000019E-2</v>
      </c>
      <c r="P17" s="18">
        <f t="shared" si="0"/>
        <v>4.4800000000000013E-2</v>
      </c>
      <c r="Q17" s="18">
        <f t="shared" si="7"/>
        <v>0</v>
      </c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16.5" thickBot="1" x14ac:dyDescent="0.3">
      <c r="A18" s="8"/>
      <c r="B18" s="37">
        <v>42117</v>
      </c>
      <c r="C18" s="36">
        <v>0.30555555555555552</v>
      </c>
      <c r="D18" s="35">
        <v>985</v>
      </c>
      <c r="E18" s="1">
        <v>0.14000000000000001</v>
      </c>
      <c r="F18" s="1">
        <v>0.15</v>
      </c>
      <c r="G18" s="1">
        <v>0.16</v>
      </c>
      <c r="H18" s="1">
        <v>0.16</v>
      </c>
      <c r="I18" s="1">
        <v>0.16</v>
      </c>
      <c r="J18" s="20">
        <f t="shared" si="1"/>
        <v>0.15400000000000003</v>
      </c>
      <c r="K18" s="21">
        <f t="shared" si="2"/>
        <v>1.999999999999999E-2</v>
      </c>
      <c r="L18" s="18">
        <f t="shared" si="3"/>
        <v>0.18136960000000005</v>
      </c>
      <c r="M18" s="18">
        <f t="shared" si="4"/>
        <v>0.15552000000000005</v>
      </c>
      <c r="N18" s="27">
        <f t="shared" si="5"/>
        <v>0.12967040000000005</v>
      </c>
      <c r="O18" s="29">
        <f t="shared" si="6"/>
        <v>9.4707200000000019E-2</v>
      </c>
      <c r="P18" s="18">
        <f t="shared" si="0"/>
        <v>4.4800000000000013E-2</v>
      </c>
      <c r="Q18" s="18">
        <f t="shared" si="7"/>
        <v>0</v>
      </c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16.5" thickBot="1" x14ac:dyDescent="0.3">
      <c r="A19" s="8"/>
      <c r="B19" s="37">
        <v>42117</v>
      </c>
      <c r="C19" s="36">
        <v>0.40625</v>
      </c>
      <c r="D19" s="35">
        <v>985</v>
      </c>
      <c r="E19" s="1">
        <v>0.16</v>
      </c>
      <c r="F19" s="1">
        <v>0.15</v>
      </c>
      <c r="G19" s="1">
        <v>0.16</v>
      </c>
      <c r="H19" s="1">
        <v>0.16</v>
      </c>
      <c r="I19" s="1">
        <v>0.18</v>
      </c>
      <c r="J19" s="20">
        <f t="shared" si="1"/>
        <v>0.16200000000000001</v>
      </c>
      <c r="K19" s="21">
        <f t="shared" si="2"/>
        <v>0.03</v>
      </c>
      <c r="L19" s="18">
        <f t="shared" si="3"/>
        <v>0.18136960000000005</v>
      </c>
      <c r="M19" s="18">
        <f t="shared" si="4"/>
        <v>0.15552000000000005</v>
      </c>
      <c r="N19" s="27">
        <f t="shared" si="5"/>
        <v>0.12967040000000005</v>
      </c>
      <c r="O19" s="29">
        <f t="shared" si="6"/>
        <v>9.4707200000000019E-2</v>
      </c>
      <c r="P19" s="18">
        <f t="shared" si="0"/>
        <v>4.4800000000000013E-2</v>
      </c>
      <c r="Q19" s="18">
        <f t="shared" si="7"/>
        <v>0</v>
      </c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16.5" thickBot="1" x14ac:dyDescent="0.3">
      <c r="A20" s="8"/>
      <c r="B20" s="37">
        <v>42117</v>
      </c>
      <c r="C20" s="36">
        <v>0.52777777777777779</v>
      </c>
      <c r="D20" s="35">
        <v>985</v>
      </c>
      <c r="E20" s="1">
        <v>0.17</v>
      </c>
      <c r="F20" s="1">
        <v>0.16</v>
      </c>
      <c r="G20" s="1">
        <v>0.17</v>
      </c>
      <c r="H20" s="1">
        <v>0.17</v>
      </c>
      <c r="I20" s="1">
        <v>0.17</v>
      </c>
      <c r="J20" s="20">
        <f t="shared" si="1"/>
        <v>0.16800000000000001</v>
      </c>
      <c r="K20" s="21">
        <f t="shared" si="2"/>
        <v>1.0000000000000009E-2</v>
      </c>
      <c r="L20" s="18">
        <f t="shared" si="3"/>
        <v>0.18136960000000005</v>
      </c>
      <c r="M20" s="18">
        <f t="shared" si="4"/>
        <v>0.15552000000000005</v>
      </c>
      <c r="N20" s="27">
        <f t="shared" si="5"/>
        <v>0.12967040000000005</v>
      </c>
      <c r="O20" s="29">
        <f t="shared" si="6"/>
        <v>9.4707200000000019E-2</v>
      </c>
      <c r="P20" s="18">
        <f t="shared" si="0"/>
        <v>4.4800000000000013E-2</v>
      </c>
      <c r="Q20" s="18">
        <f t="shared" si="7"/>
        <v>0</v>
      </c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16.5" thickBot="1" x14ac:dyDescent="0.3">
      <c r="A21" s="8"/>
      <c r="B21" s="37">
        <v>42117</v>
      </c>
      <c r="C21" s="36">
        <v>0.72916666666666663</v>
      </c>
      <c r="D21" s="35">
        <v>11380</v>
      </c>
      <c r="E21" s="1">
        <v>0.17</v>
      </c>
      <c r="F21" s="1">
        <v>0.18</v>
      </c>
      <c r="G21" s="1">
        <v>0.18</v>
      </c>
      <c r="H21" s="1">
        <v>0.16</v>
      </c>
      <c r="I21" s="1">
        <v>0.16</v>
      </c>
      <c r="J21" s="20">
        <f t="shared" si="1"/>
        <v>0.17</v>
      </c>
      <c r="K21" s="21">
        <f t="shared" si="2"/>
        <v>1.999999999999999E-2</v>
      </c>
      <c r="L21" s="18">
        <f t="shared" si="3"/>
        <v>0.18136960000000005</v>
      </c>
      <c r="M21" s="18">
        <f t="shared" si="4"/>
        <v>0.15552000000000005</v>
      </c>
      <c r="N21" s="27">
        <f t="shared" si="5"/>
        <v>0.12967040000000005</v>
      </c>
      <c r="O21" s="29">
        <f t="shared" si="6"/>
        <v>9.4707200000000019E-2</v>
      </c>
      <c r="P21" s="18">
        <f t="shared" si="0"/>
        <v>4.4800000000000013E-2</v>
      </c>
      <c r="Q21" s="18">
        <f t="shared" si="7"/>
        <v>0</v>
      </c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16.5" thickBot="1" x14ac:dyDescent="0.3">
      <c r="A22" s="8"/>
      <c r="B22" s="37">
        <v>42117</v>
      </c>
      <c r="C22" s="36">
        <v>0.80555555555555547</v>
      </c>
      <c r="D22" s="35">
        <v>11380</v>
      </c>
      <c r="E22" s="1">
        <v>0.12</v>
      </c>
      <c r="F22" s="1">
        <v>0.14000000000000001</v>
      </c>
      <c r="G22" s="1">
        <v>0.14000000000000001</v>
      </c>
      <c r="H22" s="1">
        <v>0.12</v>
      </c>
      <c r="I22" s="1">
        <v>0.14000000000000001</v>
      </c>
      <c r="J22" s="20">
        <f t="shared" si="1"/>
        <v>0.13200000000000001</v>
      </c>
      <c r="K22" s="21">
        <f t="shared" si="2"/>
        <v>2.0000000000000018E-2</v>
      </c>
      <c r="L22" s="18">
        <f t="shared" si="3"/>
        <v>0.18136960000000005</v>
      </c>
      <c r="M22" s="18">
        <f t="shared" si="4"/>
        <v>0.15552000000000005</v>
      </c>
      <c r="N22" s="27">
        <f t="shared" si="5"/>
        <v>0.12967040000000005</v>
      </c>
      <c r="O22" s="29">
        <f t="shared" si="6"/>
        <v>9.4707200000000019E-2</v>
      </c>
      <c r="P22" s="18">
        <f t="shared" si="0"/>
        <v>4.4800000000000013E-2</v>
      </c>
      <c r="Q22" s="18">
        <f t="shared" si="7"/>
        <v>0</v>
      </c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16.5" thickBot="1" x14ac:dyDescent="0.3">
      <c r="A23" s="8"/>
      <c r="B23" s="37">
        <v>42118</v>
      </c>
      <c r="C23" s="36">
        <v>4.1666666666666664E-2</v>
      </c>
      <c r="D23" s="35">
        <v>13310</v>
      </c>
      <c r="E23" s="1">
        <v>0.14000000000000001</v>
      </c>
      <c r="F23" s="1">
        <v>0.13</v>
      </c>
      <c r="G23" s="1">
        <v>0.15</v>
      </c>
      <c r="H23" s="1">
        <v>0.19</v>
      </c>
      <c r="I23" s="1">
        <v>0.22</v>
      </c>
      <c r="J23" s="20">
        <f t="shared" si="1"/>
        <v>0.16600000000000001</v>
      </c>
      <c r="K23" s="21">
        <f t="shared" si="2"/>
        <v>0.09</v>
      </c>
      <c r="L23" s="18">
        <f t="shared" si="3"/>
        <v>0.18136960000000005</v>
      </c>
      <c r="M23" s="18">
        <f t="shared" si="4"/>
        <v>0.15552000000000005</v>
      </c>
      <c r="N23" s="27">
        <f t="shared" si="5"/>
        <v>0.12967040000000005</v>
      </c>
      <c r="O23" s="29">
        <f t="shared" si="6"/>
        <v>9.4707200000000019E-2</v>
      </c>
      <c r="P23" s="18">
        <f t="shared" si="0"/>
        <v>4.4800000000000013E-2</v>
      </c>
      <c r="Q23" s="18">
        <f t="shared" si="7"/>
        <v>0</v>
      </c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16.5" thickBot="1" x14ac:dyDescent="0.3">
      <c r="A24" s="8"/>
      <c r="B24" s="37">
        <v>42118</v>
      </c>
      <c r="C24" s="36">
        <v>0.16666666666666666</v>
      </c>
      <c r="D24" s="35">
        <v>13310</v>
      </c>
      <c r="E24" s="1">
        <v>0.2</v>
      </c>
      <c r="F24" s="1">
        <v>0.2</v>
      </c>
      <c r="G24" s="1">
        <v>0.19</v>
      </c>
      <c r="H24" s="1">
        <v>0.15</v>
      </c>
      <c r="I24" s="1">
        <v>0.1</v>
      </c>
      <c r="J24" s="20">
        <f t="shared" si="1"/>
        <v>0.16800000000000001</v>
      </c>
      <c r="K24" s="21">
        <f t="shared" si="2"/>
        <v>0.1</v>
      </c>
      <c r="L24" s="18">
        <f t="shared" si="3"/>
        <v>0.18136960000000005</v>
      </c>
      <c r="M24" s="18">
        <f t="shared" si="4"/>
        <v>0.15552000000000005</v>
      </c>
      <c r="N24" s="27">
        <f t="shared" si="5"/>
        <v>0.12967040000000005</v>
      </c>
      <c r="O24" s="29">
        <f t="shared" si="6"/>
        <v>9.4707200000000019E-2</v>
      </c>
      <c r="P24" s="18">
        <f t="shared" si="0"/>
        <v>4.4800000000000013E-2</v>
      </c>
      <c r="Q24" s="18">
        <f t="shared" si="7"/>
        <v>0</v>
      </c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16.5" thickBot="1" x14ac:dyDescent="0.3">
      <c r="A25" s="8"/>
      <c r="B25" s="37">
        <v>42118</v>
      </c>
      <c r="C25" s="36">
        <v>0.2986111111111111</v>
      </c>
      <c r="D25" s="35">
        <v>985</v>
      </c>
      <c r="E25" s="1">
        <v>0.18</v>
      </c>
      <c r="F25" s="1">
        <v>0.17</v>
      </c>
      <c r="G25" s="1">
        <v>0.18</v>
      </c>
      <c r="H25" s="1">
        <v>0.16</v>
      </c>
      <c r="I25" s="1">
        <v>0.17</v>
      </c>
      <c r="J25" s="20">
        <f t="shared" si="1"/>
        <v>0.17200000000000001</v>
      </c>
      <c r="K25" s="21">
        <f t="shared" si="2"/>
        <v>1.999999999999999E-2</v>
      </c>
      <c r="L25" s="18">
        <f t="shared" si="3"/>
        <v>0.18136960000000005</v>
      </c>
      <c r="M25" s="18">
        <f t="shared" si="4"/>
        <v>0.15552000000000005</v>
      </c>
      <c r="N25" s="27">
        <f t="shared" si="5"/>
        <v>0.12967040000000005</v>
      </c>
      <c r="O25" s="29">
        <f t="shared" si="6"/>
        <v>9.4707200000000019E-2</v>
      </c>
      <c r="P25" s="18">
        <f t="shared" si="0"/>
        <v>4.4800000000000013E-2</v>
      </c>
      <c r="Q25" s="18">
        <f t="shared" si="7"/>
        <v>0</v>
      </c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16.5" thickBot="1" x14ac:dyDescent="0.3">
      <c r="A26" s="8"/>
      <c r="B26" s="37">
        <v>42118</v>
      </c>
      <c r="C26" s="36">
        <v>0.3888888888888889</v>
      </c>
      <c r="D26" s="35">
        <v>985</v>
      </c>
      <c r="E26" s="1">
        <v>0.19</v>
      </c>
      <c r="F26" s="1">
        <v>0.2</v>
      </c>
      <c r="G26" s="1">
        <v>0.18</v>
      </c>
      <c r="H26" s="1">
        <v>0.18</v>
      </c>
      <c r="I26" s="1">
        <v>0.19</v>
      </c>
      <c r="J26" s="20">
        <f t="shared" si="1"/>
        <v>0.188</v>
      </c>
      <c r="K26" s="21">
        <f t="shared" si="2"/>
        <v>2.0000000000000018E-2</v>
      </c>
      <c r="L26" s="18">
        <f t="shared" si="3"/>
        <v>0.18136960000000005</v>
      </c>
      <c r="M26" s="18">
        <f t="shared" si="4"/>
        <v>0.15552000000000005</v>
      </c>
      <c r="N26" s="27">
        <f t="shared" si="5"/>
        <v>0.12967040000000005</v>
      </c>
      <c r="O26" s="29">
        <f t="shared" si="6"/>
        <v>9.4707200000000019E-2</v>
      </c>
      <c r="P26" s="18">
        <f t="shared" si="0"/>
        <v>4.4800000000000013E-2</v>
      </c>
      <c r="Q26" s="18">
        <f t="shared" si="7"/>
        <v>0</v>
      </c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16.5" thickBot="1" x14ac:dyDescent="0.3">
      <c r="A27" s="8"/>
      <c r="B27" s="37">
        <v>42118</v>
      </c>
      <c r="C27" s="36">
        <v>0.51388888888888895</v>
      </c>
      <c r="D27" s="35">
        <v>985</v>
      </c>
      <c r="E27" s="1">
        <v>0.21</v>
      </c>
      <c r="F27" s="1">
        <v>0.22</v>
      </c>
      <c r="G27" s="1">
        <v>0.22</v>
      </c>
      <c r="H27" s="1">
        <v>0.23</v>
      </c>
      <c r="I27" s="1">
        <v>0.23</v>
      </c>
      <c r="J27" s="20">
        <f t="shared" si="1"/>
        <v>0.22200000000000003</v>
      </c>
      <c r="K27" s="21">
        <f t="shared" si="2"/>
        <v>2.0000000000000018E-2</v>
      </c>
      <c r="L27" s="18">
        <f t="shared" si="3"/>
        <v>0.18136960000000005</v>
      </c>
      <c r="M27" s="18">
        <f t="shared" si="4"/>
        <v>0.15552000000000005</v>
      </c>
      <c r="N27" s="27">
        <f t="shared" si="5"/>
        <v>0.12967040000000005</v>
      </c>
      <c r="O27" s="29">
        <f t="shared" si="6"/>
        <v>9.4707200000000019E-2</v>
      </c>
      <c r="P27" s="18">
        <f t="shared" si="0"/>
        <v>4.4800000000000013E-2</v>
      </c>
      <c r="Q27" s="18">
        <f t="shared" si="7"/>
        <v>0</v>
      </c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16.5" thickBot="1" x14ac:dyDescent="0.3">
      <c r="A28" s="8"/>
      <c r="B28" s="37">
        <v>42118</v>
      </c>
      <c r="C28" s="36">
        <v>0.75</v>
      </c>
      <c r="D28" s="35">
        <v>11380</v>
      </c>
      <c r="E28" s="1">
        <v>0.2</v>
      </c>
      <c r="F28" s="1">
        <v>0.22</v>
      </c>
      <c r="G28" s="1">
        <v>0.22</v>
      </c>
      <c r="H28" s="1">
        <v>0.2</v>
      </c>
      <c r="I28" s="1">
        <v>0.18</v>
      </c>
      <c r="J28" s="20">
        <f t="shared" si="1"/>
        <v>0.20400000000000001</v>
      </c>
      <c r="K28" s="21">
        <f t="shared" si="2"/>
        <v>4.0000000000000008E-2</v>
      </c>
      <c r="L28" s="18">
        <f t="shared" si="3"/>
        <v>0.18136960000000005</v>
      </c>
      <c r="M28" s="18">
        <f t="shared" si="4"/>
        <v>0.15552000000000005</v>
      </c>
      <c r="N28" s="27">
        <f t="shared" si="5"/>
        <v>0.12967040000000005</v>
      </c>
      <c r="O28" s="29">
        <f t="shared" si="6"/>
        <v>9.4707200000000019E-2</v>
      </c>
      <c r="P28" s="18">
        <f t="shared" si="0"/>
        <v>4.4800000000000013E-2</v>
      </c>
      <c r="Q28" s="18">
        <f t="shared" si="7"/>
        <v>0</v>
      </c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16.5" thickBot="1" x14ac:dyDescent="0.3">
      <c r="A29" s="8"/>
      <c r="B29" s="37">
        <v>42118</v>
      </c>
      <c r="C29" s="36">
        <v>0.875</v>
      </c>
      <c r="D29" s="35">
        <v>11380</v>
      </c>
      <c r="E29" s="1">
        <v>0.18</v>
      </c>
      <c r="F29" s="1">
        <v>0.18</v>
      </c>
      <c r="G29" s="1">
        <v>0.22</v>
      </c>
      <c r="H29" s="1">
        <v>0.2</v>
      </c>
      <c r="I29" s="1">
        <v>0.2</v>
      </c>
      <c r="J29" s="20">
        <f t="shared" si="1"/>
        <v>0.19600000000000001</v>
      </c>
      <c r="K29" s="21">
        <f t="shared" si="2"/>
        <v>4.0000000000000008E-2</v>
      </c>
      <c r="L29" s="18">
        <f t="shared" si="3"/>
        <v>0.18136960000000005</v>
      </c>
      <c r="M29" s="18">
        <f t="shared" si="4"/>
        <v>0.15552000000000005</v>
      </c>
      <c r="N29" s="27">
        <f t="shared" si="5"/>
        <v>0.12967040000000005</v>
      </c>
      <c r="O29" s="29">
        <f t="shared" si="6"/>
        <v>9.4707200000000019E-2</v>
      </c>
      <c r="P29" s="18">
        <f t="shared" si="0"/>
        <v>4.4800000000000013E-2</v>
      </c>
      <c r="Q29" s="18">
        <f t="shared" si="7"/>
        <v>0</v>
      </c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16.5" thickBot="1" x14ac:dyDescent="0.3">
      <c r="A30" s="8"/>
      <c r="B30" s="37">
        <v>42119</v>
      </c>
      <c r="C30" s="36">
        <v>4.1666666666666664E-2</v>
      </c>
      <c r="D30" s="35">
        <v>13310</v>
      </c>
      <c r="E30" s="1">
        <v>0.16</v>
      </c>
      <c r="F30" s="1">
        <v>0.19</v>
      </c>
      <c r="G30" s="1">
        <v>0.2</v>
      </c>
      <c r="H30" s="1">
        <v>0.2</v>
      </c>
      <c r="I30" s="1">
        <v>0.22</v>
      </c>
      <c r="J30" s="20">
        <f t="shared" si="1"/>
        <v>0.19400000000000001</v>
      </c>
      <c r="K30" s="21">
        <f t="shared" si="2"/>
        <v>0.06</v>
      </c>
      <c r="L30" s="18">
        <f t="shared" si="3"/>
        <v>0.18136960000000005</v>
      </c>
      <c r="M30" s="18">
        <f t="shared" si="4"/>
        <v>0.15552000000000005</v>
      </c>
      <c r="N30" s="27">
        <f t="shared" si="5"/>
        <v>0.12967040000000005</v>
      </c>
      <c r="O30" s="29">
        <f t="shared" si="6"/>
        <v>9.4707200000000019E-2</v>
      </c>
      <c r="P30" s="18">
        <f t="shared" si="0"/>
        <v>4.4800000000000013E-2</v>
      </c>
      <c r="Q30" s="18">
        <f t="shared" si="7"/>
        <v>0</v>
      </c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 ht="16.5" thickBot="1" x14ac:dyDescent="0.3">
      <c r="A31" s="8"/>
      <c r="B31" s="37">
        <v>42119</v>
      </c>
      <c r="C31" s="36">
        <v>0.16666666666666666</v>
      </c>
      <c r="D31" s="35">
        <v>13310</v>
      </c>
      <c r="E31" s="1">
        <v>0.19</v>
      </c>
      <c r="F31" s="1">
        <v>0.17</v>
      </c>
      <c r="G31" s="1">
        <v>0.16</v>
      </c>
      <c r="H31" s="1">
        <v>0.1</v>
      </c>
      <c r="I31" s="1">
        <v>0.08</v>
      </c>
      <c r="J31" s="20">
        <f t="shared" si="1"/>
        <v>0.13999999999999999</v>
      </c>
      <c r="K31" s="21">
        <f t="shared" si="2"/>
        <v>0.11</v>
      </c>
      <c r="L31" s="18">
        <f t="shared" si="3"/>
        <v>0.18136960000000005</v>
      </c>
      <c r="M31" s="18">
        <f t="shared" si="4"/>
        <v>0.15552000000000005</v>
      </c>
      <c r="N31" s="27">
        <f t="shared" si="5"/>
        <v>0.12967040000000005</v>
      </c>
      <c r="O31" s="29">
        <f t="shared" si="6"/>
        <v>9.4707200000000019E-2</v>
      </c>
      <c r="P31" s="18">
        <f t="shared" si="0"/>
        <v>4.4800000000000013E-2</v>
      </c>
      <c r="Q31" s="18">
        <f t="shared" si="7"/>
        <v>0</v>
      </c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 x14ac:dyDescent="0.25">
      <c r="A32" s="8"/>
      <c r="B32" s="8"/>
      <c r="C32" s="8"/>
      <c r="D32" s="8"/>
      <c r="E32" s="8"/>
      <c r="F32" s="8"/>
      <c r="G32" s="8"/>
      <c r="H32" s="8"/>
      <c r="I32" s="8"/>
      <c r="J32" s="9"/>
      <c r="K32" s="10"/>
      <c r="L32" s="10"/>
      <c r="M32" s="10"/>
      <c r="N32" s="10"/>
      <c r="O32" s="10"/>
      <c r="P32" s="10"/>
      <c r="Q32" s="10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 ht="15" customHeight="1" x14ac:dyDescent="0.25">
      <c r="A33" s="8"/>
      <c r="B33" s="46" t="s">
        <v>32</v>
      </c>
      <c r="C33" s="46"/>
      <c r="D33" s="46"/>
      <c r="E33" s="46"/>
      <c r="F33" s="46"/>
      <c r="G33" s="46"/>
      <c r="H33" s="46"/>
      <c r="I33" s="46"/>
      <c r="J33" s="46"/>
      <c r="K33" s="46"/>
      <c r="L33" s="34"/>
      <c r="M33" s="38" t="s">
        <v>15</v>
      </c>
      <c r="N33" s="39"/>
      <c r="O33" s="19">
        <f>AVERAGE(J7:J31)</f>
        <v>0.15552000000000005</v>
      </c>
      <c r="P33" s="17" t="s">
        <v>24</v>
      </c>
      <c r="Q33" s="19">
        <v>0.57699999999999996</v>
      </c>
      <c r="R33" s="10"/>
      <c r="S33" s="10"/>
      <c r="T33" s="10"/>
      <c r="U33" s="8"/>
      <c r="V33" s="8"/>
      <c r="W33" s="8"/>
      <c r="X33" s="8"/>
      <c r="Y33" s="8"/>
      <c r="Z33" s="8"/>
      <c r="AA33" s="8"/>
      <c r="AB33" s="8"/>
      <c r="AC33" s="8"/>
    </row>
    <row r="34" spans="1:29" ht="15" customHeight="1" x14ac:dyDescent="0.25">
      <c r="A34" s="8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34"/>
      <c r="M34" s="38" t="s">
        <v>16</v>
      </c>
      <c r="N34" s="39"/>
      <c r="O34" s="19">
        <f>AVERAGE(K7:K31)</f>
        <v>4.4800000000000013E-2</v>
      </c>
      <c r="P34" s="17" t="s">
        <v>25</v>
      </c>
      <c r="Q34" s="19">
        <v>2.1139999999999999</v>
      </c>
      <c r="R34" s="10"/>
      <c r="S34" s="10"/>
      <c r="T34" s="10"/>
      <c r="U34" s="8"/>
      <c r="V34" s="8"/>
      <c r="W34" s="8"/>
      <c r="X34" s="8"/>
      <c r="Y34" s="8"/>
      <c r="Z34" s="8"/>
      <c r="AA34" s="8"/>
      <c r="AB34" s="8"/>
      <c r="AC34" s="8"/>
    </row>
    <row r="35" spans="1:29" ht="15" customHeight="1" x14ac:dyDescent="0.25">
      <c r="A35" s="8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34"/>
      <c r="M35" s="11"/>
      <c r="N35" s="11"/>
      <c r="O35" s="11"/>
      <c r="P35" s="17" t="s">
        <v>26</v>
      </c>
      <c r="Q35" s="19">
        <v>0</v>
      </c>
      <c r="R35" s="10"/>
      <c r="S35" s="10"/>
      <c r="T35" s="10"/>
      <c r="U35" s="10"/>
      <c r="V35" s="26"/>
      <c r="W35" s="8"/>
      <c r="X35" s="8"/>
      <c r="Y35" s="8"/>
      <c r="Z35" s="8"/>
      <c r="AA35" s="8"/>
      <c r="AB35" s="8"/>
      <c r="AC35" s="8"/>
    </row>
    <row r="36" spans="1:29" ht="15.75" x14ac:dyDescent="0.25">
      <c r="A36" s="8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34"/>
      <c r="M36" s="11"/>
      <c r="N36" s="11"/>
      <c r="O36" s="11"/>
      <c r="P36" s="11"/>
      <c r="Q36" s="11"/>
      <c r="R36" s="10"/>
      <c r="S36" s="10"/>
      <c r="T36" s="10"/>
      <c r="U36" s="10"/>
      <c r="V36" s="10"/>
      <c r="W36" s="8"/>
      <c r="X36" s="8"/>
      <c r="Y36" s="8"/>
      <c r="Z36" s="8"/>
      <c r="AA36" s="8"/>
      <c r="AB36" s="8"/>
      <c r="AC36" s="8"/>
    </row>
    <row r="37" spans="1:29" ht="15.75" x14ac:dyDescent="0.25">
      <c r="A37" s="8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34"/>
      <c r="M37" s="17" t="s">
        <v>11</v>
      </c>
      <c r="N37" s="17"/>
      <c r="O37" s="17"/>
      <c r="P37" s="30" t="s">
        <v>20</v>
      </c>
      <c r="Q37" s="32">
        <f>(M39-N39)/3</f>
        <v>8.616533333333334E-3</v>
      </c>
      <c r="R37" s="10"/>
      <c r="S37" s="10"/>
      <c r="T37" s="10"/>
      <c r="U37" s="10"/>
      <c r="V37" s="10"/>
      <c r="W37" s="8"/>
      <c r="X37" s="8"/>
      <c r="Y37" s="8"/>
      <c r="Z37" s="8"/>
      <c r="AA37" s="8"/>
      <c r="AB37" s="8"/>
      <c r="AC37" s="8"/>
    </row>
    <row r="38" spans="1:29" ht="15.75" x14ac:dyDescent="0.25">
      <c r="A38" s="8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34"/>
      <c r="M38" s="17" t="s">
        <v>12</v>
      </c>
      <c r="N38" s="17" t="s">
        <v>13</v>
      </c>
      <c r="O38" s="17" t="s">
        <v>14</v>
      </c>
      <c r="P38" s="17" t="s">
        <v>21</v>
      </c>
      <c r="Q38" s="32">
        <f>O39-(Q37*5)</f>
        <v>8.6587733333333375E-2</v>
      </c>
      <c r="R38" s="10"/>
      <c r="S38" s="10"/>
      <c r="T38" s="10"/>
      <c r="U38" s="10"/>
      <c r="V38" s="10"/>
      <c r="W38" s="8"/>
      <c r="X38" s="8"/>
      <c r="Y38" s="8"/>
      <c r="Z38" s="8"/>
      <c r="AA38" s="8"/>
      <c r="AB38" s="8"/>
      <c r="AC38" s="8"/>
    </row>
    <row r="39" spans="1:29" ht="15" customHeight="1" x14ac:dyDescent="0.25">
      <c r="A39" s="8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34"/>
      <c r="M39" s="7">
        <f>O33+(Q33*O34)</f>
        <v>0.18136960000000005</v>
      </c>
      <c r="N39" s="7">
        <f>O33</f>
        <v>0.15552000000000005</v>
      </c>
      <c r="O39" s="7">
        <f>O33-(Q33*O34)</f>
        <v>0.12967040000000005</v>
      </c>
      <c r="P39" s="17" t="s">
        <v>22</v>
      </c>
      <c r="Q39" s="32">
        <f>M39+(Q37*5)</f>
        <v>0.22445226666666673</v>
      </c>
      <c r="R39" s="10"/>
      <c r="S39" s="10"/>
      <c r="T39" s="10"/>
      <c r="U39" s="10"/>
      <c r="V39" s="10"/>
      <c r="W39" s="8"/>
      <c r="X39" s="8"/>
      <c r="Y39" s="8"/>
      <c r="Z39" s="8"/>
      <c r="AA39" s="8"/>
      <c r="AB39" s="8"/>
      <c r="AC39" s="8"/>
    </row>
    <row r="40" spans="1:29" ht="15.75" x14ac:dyDescent="0.25">
      <c r="A40" s="8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34"/>
      <c r="M40" s="11"/>
      <c r="N40" s="11"/>
      <c r="O40" s="11"/>
      <c r="P40" s="10"/>
      <c r="Q40" s="10"/>
      <c r="R40" s="10"/>
      <c r="S40" s="10"/>
      <c r="T40" s="10"/>
      <c r="U40" s="10"/>
      <c r="V40" s="10"/>
      <c r="W40" s="8"/>
      <c r="X40" s="8"/>
      <c r="Y40" s="8"/>
      <c r="Z40" s="8"/>
      <c r="AA40" s="8"/>
      <c r="AB40" s="8"/>
      <c r="AC40" s="8"/>
    </row>
    <row r="41" spans="1:29" ht="15.75" x14ac:dyDescent="0.25">
      <c r="A41" s="8"/>
      <c r="B41" s="8"/>
      <c r="C41" s="8"/>
      <c r="D41" s="8"/>
      <c r="E41" s="8"/>
      <c r="F41" s="8"/>
      <c r="G41" s="8"/>
      <c r="H41" s="8"/>
      <c r="I41" s="8"/>
      <c r="J41" s="9"/>
      <c r="K41" s="10"/>
      <c r="L41" s="10"/>
      <c r="M41" s="17" t="s">
        <v>3</v>
      </c>
      <c r="N41" s="17"/>
      <c r="O41" s="17"/>
      <c r="P41" s="30" t="s">
        <v>20</v>
      </c>
      <c r="Q41" s="32">
        <f>(M43-N43)/3</f>
        <v>1.6635733333333336E-2</v>
      </c>
      <c r="R41" s="10"/>
      <c r="S41" s="10"/>
      <c r="T41" s="10"/>
      <c r="U41" s="10"/>
      <c r="V41" s="10"/>
      <c r="W41" s="8"/>
      <c r="X41" s="8"/>
      <c r="Y41" s="8"/>
      <c r="Z41" s="8"/>
      <c r="AA41" s="8"/>
      <c r="AB41" s="8"/>
      <c r="AC41" s="8"/>
    </row>
    <row r="42" spans="1:29" ht="15.75" x14ac:dyDescent="0.25">
      <c r="A42" s="8"/>
      <c r="B42" s="8"/>
      <c r="C42" s="8"/>
      <c r="D42" s="8"/>
      <c r="E42" s="8"/>
      <c r="F42" s="8"/>
      <c r="G42" s="8"/>
      <c r="H42" s="8"/>
      <c r="I42" s="8"/>
      <c r="J42" s="9"/>
      <c r="K42" s="10"/>
      <c r="L42" s="10"/>
      <c r="M42" s="17" t="s">
        <v>12</v>
      </c>
      <c r="N42" s="17" t="s">
        <v>13</v>
      </c>
      <c r="O42" s="17" t="s">
        <v>14</v>
      </c>
      <c r="P42" s="17" t="s">
        <v>21</v>
      </c>
      <c r="Q42" s="32">
        <f>N43-(3*Q41)</f>
        <v>-5.1071999999999992E-3</v>
      </c>
      <c r="R42" s="10"/>
      <c r="S42" s="10"/>
      <c r="T42" s="10"/>
      <c r="U42" s="10"/>
      <c r="V42" s="10"/>
      <c r="W42" s="8"/>
      <c r="X42" s="8"/>
      <c r="Y42" s="8"/>
      <c r="Z42" s="8"/>
      <c r="AA42" s="8"/>
      <c r="AB42" s="8"/>
      <c r="AC42" s="8"/>
    </row>
    <row r="43" spans="1:29" ht="15.75" x14ac:dyDescent="0.25">
      <c r="A43" s="8"/>
      <c r="B43" s="8"/>
      <c r="C43" s="8"/>
      <c r="D43" s="8"/>
      <c r="E43" s="8"/>
      <c r="F43" s="8"/>
      <c r="G43" s="8"/>
      <c r="H43" s="8"/>
      <c r="I43" s="8"/>
      <c r="J43" s="9"/>
      <c r="K43" s="10"/>
      <c r="L43" s="10"/>
      <c r="M43" s="7">
        <f>N43*Q34</f>
        <v>9.4707200000000019E-2</v>
      </c>
      <c r="N43" s="7">
        <f>O34</f>
        <v>4.4800000000000013E-2</v>
      </c>
      <c r="O43" s="7">
        <f>N43*Q35</f>
        <v>0</v>
      </c>
      <c r="P43" s="17" t="s">
        <v>22</v>
      </c>
      <c r="Q43" s="32">
        <f>M43+(Q41*3)</f>
        <v>0.14461440000000003</v>
      </c>
      <c r="R43" s="10"/>
      <c r="S43" s="10"/>
      <c r="T43" s="10"/>
      <c r="U43" s="10"/>
      <c r="V43" s="8"/>
      <c r="W43" s="8"/>
      <c r="X43" s="8"/>
      <c r="Y43" s="8"/>
      <c r="Z43" s="8"/>
      <c r="AA43" s="8"/>
      <c r="AB43" s="8"/>
      <c r="AC43" s="8"/>
    </row>
  </sheetData>
  <mergeCells count="10">
    <mergeCell ref="B2:Q3"/>
    <mergeCell ref="B5:B6"/>
    <mergeCell ref="E5:I5"/>
    <mergeCell ref="J5:J6"/>
    <mergeCell ref="K5:K6"/>
    <mergeCell ref="B33:K40"/>
    <mergeCell ref="M33:N33"/>
    <mergeCell ref="M34:N34"/>
    <mergeCell ref="C5:C6"/>
    <mergeCell ref="D5:D6"/>
  </mergeCells>
  <pageMargins left="0.511811024" right="0.511811024" top="0.78740157499999996" bottom="0.78740157499999996" header="0.31496062000000002" footer="0.31496062000000002"/>
  <pageSetup paperSize="9" scale="2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A43"/>
  <sheetViews>
    <sheetView topLeftCell="B14" zoomScale="70" zoomScaleNormal="70" zoomScaleSheetLayoutView="85" workbookViewId="0">
      <selection activeCell="B33" sqref="B33:I40"/>
    </sheetView>
  </sheetViews>
  <sheetFormatPr defaultRowHeight="15" x14ac:dyDescent="0.25"/>
  <cols>
    <col min="8" max="8" width="11.5703125" style="5" bestFit="1" customWidth="1"/>
    <col min="9" max="9" width="14.85546875" style="3" customWidth="1"/>
    <col min="10" max="10" width="12.85546875" style="3" customWidth="1"/>
    <col min="11" max="11" width="11.42578125" style="3" customWidth="1"/>
    <col min="12" max="13" width="12.28515625" style="3" customWidth="1"/>
    <col min="14" max="14" width="12.85546875" style="3" bestFit="1" customWidth="1"/>
    <col min="15" max="15" width="12.28515625" style="3" customWidth="1"/>
    <col min="16" max="16" width="13.28515625" style="3" customWidth="1"/>
    <col min="17" max="19" width="12.28515625" style="3" customWidth="1"/>
  </cols>
  <sheetData>
    <row r="1" spans="1:27" ht="15.75" thickBot="1" x14ac:dyDescent="0.3">
      <c r="A1" s="8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8"/>
      <c r="U1" s="8"/>
      <c r="V1" s="8"/>
      <c r="W1" s="8"/>
      <c r="X1" s="8"/>
      <c r="Y1" s="8"/>
      <c r="Z1" s="8"/>
      <c r="AA1" s="8"/>
    </row>
    <row r="2" spans="1:27" ht="15" customHeight="1" x14ac:dyDescent="0.25">
      <c r="A2" s="8"/>
      <c r="B2" s="40" t="s">
        <v>27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2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ht="16.5" customHeight="1" thickBot="1" x14ac:dyDescent="0.3">
      <c r="A3" s="8"/>
      <c r="B3" s="43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5.75" thickBot="1" x14ac:dyDescent="0.3">
      <c r="A4" s="8"/>
      <c r="B4" s="8"/>
      <c r="C4" s="8"/>
      <c r="D4" s="8"/>
      <c r="E4" s="8"/>
      <c r="F4" s="8"/>
      <c r="G4" s="8"/>
      <c r="H4" s="9"/>
      <c r="I4" s="10"/>
      <c r="J4" s="10"/>
      <c r="K4" s="10"/>
      <c r="L4" s="10"/>
      <c r="M4" s="10"/>
      <c r="N4" s="10"/>
      <c r="O4" s="10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6.5" thickBot="1" x14ac:dyDescent="0.3">
      <c r="A5" s="8"/>
      <c r="B5" s="47" t="s">
        <v>0</v>
      </c>
      <c r="C5" s="49" t="s">
        <v>1</v>
      </c>
      <c r="D5" s="50"/>
      <c r="E5" s="50"/>
      <c r="F5" s="50"/>
      <c r="G5" s="51"/>
      <c r="H5" s="52" t="s">
        <v>2</v>
      </c>
      <c r="I5" s="54" t="s">
        <v>3</v>
      </c>
      <c r="J5" s="12"/>
      <c r="K5" s="13" t="s">
        <v>2</v>
      </c>
      <c r="L5" s="13"/>
      <c r="M5" s="28"/>
      <c r="N5" s="13" t="s">
        <v>3</v>
      </c>
      <c r="O5" s="14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16.5" thickBot="1" x14ac:dyDescent="0.3">
      <c r="A6" s="8"/>
      <c r="B6" s="48"/>
      <c r="C6" s="15" t="s">
        <v>4</v>
      </c>
      <c r="D6" s="15" t="s">
        <v>5</v>
      </c>
      <c r="E6" s="15" t="s">
        <v>6</v>
      </c>
      <c r="F6" s="15" t="s">
        <v>7</v>
      </c>
      <c r="G6" s="15" t="s">
        <v>8</v>
      </c>
      <c r="H6" s="53"/>
      <c r="I6" s="55"/>
      <c r="J6" s="17" t="s">
        <v>12</v>
      </c>
      <c r="K6" s="17" t="s">
        <v>13</v>
      </c>
      <c r="L6" s="31" t="s">
        <v>14</v>
      </c>
      <c r="M6" s="24" t="s">
        <v>12</v>
      </c>
      <c r="N6" s="17" t="s">
        <v>13</v>
      </c>
      <c r="O6" s="17" t="s">
        <v>14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t="16.5" thickBot="1" x14ac:dyDescent="0.3">
      <c r="A7" s="8"/>
      <c r="B7" s="6">
        <v>1</v>
      </c>
      <c r="C7" s="1">
        <v>10.01</v>
      </c>
      <c r="D7" s="1">
        <v>10.01</v>
      </c>
      <c r="E7" s="1">
        <v>9.99</v>
      </c>
      <c r="F7" s="1">
        <v>10.02</v>
      </c>
      <c r="G7" s="1">
        <v>10.01</v>
      </c>
      <c r="H7" s="20">
        <f>AVERAGE(C7:G7)</f>
        <v>10.007999999999999</v>
      </c>
      <c r="I7" s="21">
        <f>LARGE(C7:G7,1)-SMALL(C7:G7,1)</f>
        <v>2.9999999999999361E-2</v>
      </c>
      <c r="J7" s="18">
        <f>$M$33+($O$33*$M$34)</f>
        <v>10.0180144</v>
      </c>
      <c r="K7" s="18">
        <f t="shared" ref="K7:K31" si="0">$M$33</f>
        <v>10.002320000000001</v>
      </c>
      <c r="L7" s="27">
        <f>$M$33-($O$33*$M$34)</f>
        <v>9.9866256000000018</v>
      </c>
      <c r="M7" s="29">
        <f>$L$43*$O$34</f>
        <v>5.750079999999877E-2</v>
      </c>
      <c r="N7" s="18">
        <f t="shared" ref="N7:N31" si="1">$L$43</f>
        <v>2.7199999999999419E-2</v>
      </c>
      <c r="O7" s="18">
        <f>$L$43*$O$35</f>
        <v>0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16.5" thickBot="1" x14ac:dyDescent="0.3">
      <c r="A8" s="8"/>
      <c r="B8" s="6">
        <v>2</v>
      </c>
      <c r="C8" s="1">
        <v>10</v>
      </c>
      <c r="D8" s="1">
        <v>9.99</v>
      </c>
      <c r="E8" s="1">
        <v>9.99</v>
      </c>
      <c r="F8" s="1">
        <v>10.02</v>
      </c>
      <c r="G8" s="1">
        <v>10.01</v>
      </c>
      <c r="H8" s="20">
        <f t="shared" ref="H8:H31" si="2">AVERAGE(C8:G8)</f>
        <v>10.001999999999999</v>
      </c>
      <c r="I8" s="21">
        <f t="shared" ref="I8:I31" si="3">LARGE(C8:G8,1)-SMALL(C8:G8,1)</f>
        <v>2.9999999999999361E-2</v>
      </c>
      <c r="J8" s="18">
        <f t="shared" ref="J8:J31" si="4">$M$33+($O$33*$M$34)</f>
        <v>10.0180144</v>
      </c>
      <c r="K8" s="18">
        <f t="shared" si="0"/>
        <v>10.002320000000001</v>
      </c>
      <c r="L8" s="27">
        <f t="shared" ref="L8:L31" si="5">$M$33-($O$33*$M$34)</f>
        <v>9.9866256000000018</v>
      </c>
      <c r="M8" s="29">
        <f t="shared" ref="M8:M31" si="6">$L$43*$O$34</f>
        <v>5.750079999999877E-2</v>
      </c>
      <c r="N8" s="18">
        <f t="shared" si="1"/>
        <v>2.7199999999999419E-2</v>
      </c>
      <c r="O8" s="18">
        <f t="shared" ref="O8:O31" si="7">$L$43*0</f>
        <v>0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16.5" thickBot="1" x14ac:dyDescent="0.3">
      <c r="A9" s="8"/>
      <c r="B9" s="6">
        <v>3</v>
      </c>
      <c r="C9" s="1">
        <v>10</v>
      </c>
      <c r="D9" s="1">
        <v>10.02</v>
      </c>
      <c r="E9" s="1">
        <v>9.99</v>
      </c>
      <c r="F9" s="1">
        <v>9.99</v>
      </c>
      <c r="G9" s="1">
        <v>10.01</v>
      </c>
      <c r="H9" s="20">
        <f t="shared" si="2"/>
        <v>10.001999999999999</v>
      </c>
      <c r="I9" s="21">
        <f t="shared" si="3"/>
        <v>2.9999999999999361E-2</v>
      </c>
      <c r="J9" s="18">
        <f t="shared" si="4"/>
        <v>10.0180144</v>
      </c>
      <c r="K9" s="18">
        <f t="shared" si="0"/>
        <v>10.002320000000001</v>
      </c>
      <c r="L9" s="27">
        <f t="shared" si="5"/>
        <v>9.9866256000000018</v>
      </c>
      <c r="M9" s="29">
        <f t="shared" si="6"/>
        <v>5.750079999999877E-2</v>
      </c>
      <c r="N9" s="18">
        <f t="shared" si="1"/>
        <v>2.7199999999999419E-2</v>
      </c>
      <c r="O9" s="18">
        <f t="shared" si="7"/>
        <v>0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ht="16.5" thickBot="1" x14ac:dyDescent="0.3">
      <c r="A10" s="8"/>
      <c r="B10" s="6">
        <v>4</v>
      </c>
      <c r="C10" s="1">
        <v>10</v>
      </c>
      <c r="D10" s="1">
        <v>9.99</v>
      </c>
      <c r="E10" s="1">
        <v>9.99</v>
      </c>
      <c r="F10" s="1">
        <v>9.99</v>
      </c>
      <c r="G10" s="1">
        <v>10</v>
      </c>
      <c r="H10" s="20">
        <f t="shared" si="2"/>
        <v>9.9940000000000015</v>
      </c>
      <c r="I10" s="21">
        <f t="shared" si="3"/>
        <v>9.9999999999997868E-3</v>
      </c>
      <c r="J10" s="18">
        <f t="shared" si="4"/>
        <v>10.0180144</v>
      </c>
      <c r="K10" s="18">
        <f t="shared" si="0"/>
        <v>10.002320000000001</v>
      </c>
      <c r="L10" s="27">
        <f t="shared" si="5"/>
        <v>9.9866256000000018</v>
      </c>
      <c r="M10" s="29">
        <f t="shared" si="6"/>
        <v>5.750079999999877E-2</v>
      </c>
      <c r="N10" s="18">
        <f t="shared" si="1"/>
        <v>2.7199999999999419E-2</v>
      </c>
      <c r="O10" s="18">
        <f t="shared" si="7"/>
        <v>0</v>
      </c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t="16.5" thickBot="1" x14ac:dyDescent="0.3">
      <c r="A11" s="8"/>
      <c r="B11" s="6">
        <v>5</v>
      </c>
      <c r="C11" s="1">
        <v>10.02</v>
      </c>
      <c r="D11" s="1">
        <v>9.99</v>
      </c>
      <c r="E11" s="1">
        <v>10.01</v>
      </c>
      <c r="F11" s="1">
        <v>10.01</v>
      </c>
      <c r="G11" s="1">
        <v>10</v>
      </c>
      <c r="H11" s="20">
        <f t="shared" si="2"/>
        <v>10.005999999999998</v>
      </c>
      <c r="I11" s="21">
        <f t="shared" si="3"/>
        <v>2.9999999999999361E-2</v>
      </c>
      <c r="J11" s="18">
        <f t="shared" si="4"/>
        <v>10.0180144</v>
      </c>
      <c r="K11" s="18">
        <f t="shared" si="0"/>
        <v>10.002320000000001</v>
      </c>
      <c r="L11" s="27">
        <f t="shared" si="5"/>
        <v>9.9866256000000018</v>
      </c>
      <c r="M11" s="29">
        <f t="shared" si="6"/>
        <v>5.750079999999877E-2</v>
      </c>
      <c r="N11" s="18">
        <f t="shared" si="1"/>
        <v>2.7199999999999419E-2</v>
      </c>
      <c r="O11" s="18">
        <f t="shared" si="7"/>
        <v>0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16.5" thickBot="1" x14ac:dyDescent="0.3">
      <c r="A12" s="8"/>
      <c r="B12" s="6">
        <v>6</v>
      </c>
      <c r="C12" s="1">
        <v>10</v>
      </c>
      <c r="D12" s="1">
        <v>10</v>
      </c>
      <c r="E12" s="1">
        <v>10.02</v>
      </c>
      <c r="F12" s="1">
        <v>10.01</v>
      </c>
      <c r="G12" s="1">
        <v>10.01</v>
      </c>
      <c r="H12" s="20">
        <f t="shared" si="2"/>
        <v>10.007999999999999</v>
      </c>
      <c r="I12" s="21">
        <f t="shared" si="3"/>
        <v>1.9999999999999574E-2</v>
      </c>
      <c r="J12" s="18">
        <f t="shared" si="4"/>
        <v>10.0180144</v>
      </c>
      <c r="K12" s="18">
        <f t="shared" si="0"/>
        <v>10.002320000000001</v>
      </c>
      <c r="L12" s="27">
        <f t="shared" si="5"/>
        <v>9.9866256000000018</v>
      </c>
      <c r="M12" s="29">
        <f t="shared" si="6"/>
        <v>5.750079999999877E-2</v>
      </c>
      <c r="N12" s="18">
        <f t="shared" si="1"/>
        <v>2.7199999999999419E-2</v>
      </c>
      <c r="O12" s="18">
        <f t="shared" si="7"/>
        <v>0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16.5" thickBot="1" x14ac:dyDescent="0.3">
      <c r="A13" s="8"/>
      <c r="B13" s="6">
        <v>7</v>
      </c>
      <c r="C13" s="1">
        <v>10.02</v>
      </c>
      <c r="D13" s="1">
        <v>9.99</v>
      </c>
      <c r="E13" s="1">
        <v>10.02</v>
      </c>
      <c r="F13" s="1">
        <v>10.02</v>
      </c>
      <c r="G13" s="1">
        <v>10</v>
      </c>
      <c r="H13" s="20">
        <f t="shared" si="2"/>
        <v>10.01</v>
      </c>
      <c r="I13" s="21">
        <f t="shared" si="3"/>
        <v>2.9999999999999361E-2</v>
      </c>
      <c r="J13" s="18">
        <f t="shared" si="4"/>
        <v>10.0180144</v>
      </c>
      <c r="K13" s="18">
        <f t="shared" si="0"/>
        <v>10.002320000000001</v>
      </c>
      <c r="L13" s="27">
        <f t="shared" si="5"/>
        <v>9.9866256000000018</v>
      </c>
      <c r="M13" s="29">
        <f t="shared" si="6"/>
        <v>5.750079999999877E-2</v>
      </c>
      <c r="N13" s="18">
        <f t="shared" si="1"/>
        <v>2.7199999999999419E-2</v>
      </c>
      <c r="O13" s="18">
        <f t="shared" si="7"/>
        <v>0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16.5" thickBot="1" x14ac:dyDescent="0.3">
      <c r="A14" s="8"/>
      <c r="B14" s="6">
        <v>8</v>
      </c>
      <c r="C14" s="1">
        <v>10.01</v>
      </c>
      <c r="D14" s="1">
        <v>9.99</v>
      </c>
      <c r="E14" s="1">
        <v>9.99</v>
      </c>
      <c r="F14" s="1">
        <v>10.01</v>
      </c>
      <c r="G14" s="1">
        <v>10</v>
      </c>
      <c r="H14" s="20">
        <f t="shared" si="2"/>
        <v>10</v>
      </c>
      <c r="I14" s="21">
        <f t="shared" si="3"/>
        <v>1.9999999999999574E-2</v>
      </c>
      <c r="J14" s="18">
        <f t="shared" si="4"/>
        <v>10.0180144</v>
      </c>
      <c r="K14" s="18">
        <f t="shared" si="0"/>
        <v>10.002320000000001</v>
      </c>
      <c r="L14" s="27">
        <f t="shared" si="5"/>
        <v>9.9866256000000018</v>
      </c>
      <c r="M14" s="29">
        <f t="shared" si="6"/>
        <v>5.750079999999877E-2</v>
      </c>
      <c r="N14" s="18">
        <f t="shared" si="1"/>
        <v>2.7199999999999419E-2</v>
      </c>
      <c r="O14" s="18">
        <f t="shared" si="7"/>
        <v>0</v>
      </c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16.5" thickBot="1" x14ac:dyDescent="0.3">
      <c r="A15" s="8"/>
      <c r="B15" s="6">
        <v>9</v>
      </c>
      <c r="C15" s="1">
        <v>10.01</v>
      </c>
      <c r="D15" s="1">
        <v>10.01</v>
      </c>
      <c r="E15" s="1">
        <v>10.01</v>
      </c>
      <c r="F15" s="1">
        <v>9.98</v>
      </c>
      <c r="G15" s="1">
        <v>9.98</v>
      </c>
      <c r="H15" s="20">
        <f t="shared" si="2"/>
        <v>9.9980000000000011</v>
      </c>
      <c r="I15" s="21">
        <f t="shared" si="3"/>
        <v>2.9999999999999361E-2</v>
      </c>
      <c r="J15" s="18">
        <f t="shared" si="4"/>
        <v>10.0180144</v>
      </c>
      <c r="K15" s="18">
        <f t="shared" si="0"/>
        <v>10.002320000000001</v>
      </c>
      <c r="L15" s="27">
        <f t="shared" si="5"/>
        <v>9.9866256000000018</v>
      </c>
      <c r="M15" s="29">
        <f t="shared" si="6"/>
        <v>5.750079999999877E-2</v>
      </c>
      <c r="N15" s="18">
        <f t="shared" si="1"/>
        <v>2.7199999999999419E-2</v>
      </c>
      <c r="O15" s="18">
        <f t="shared" si="7"/>
        <v>0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16.5" thickBot="1" x14ac:dyDescent="0.3">
      <c r="A16" s="8"/>
      <c r="B16" s="6">
        <v>10</v>
      </c>
      <c r="C16" s="1">
        <v>10</v>
      </c>
      <c r="D16" s="1">
        <v>9.98</v>
      </c>
      <c r="E16" s="1">
        <v>9.99</v>
      </c>
      <c r="F16" s="1">
        <v>9.99</v>
      </c>
      <c r="G16" s="1">
        <v>10.02</v>
      </c>
      <c r="H16" s="20">
        <f t="shared" si="2"/>
        <v>9.9960000000000004</v>
      </c>
      <c r="I16" s="21">
        <f t="shared" si="3"/>
        <v>3.9999999999999147E-2</v>
      </c>
      <c r="J16" s="18">
        <f t="shared" si="4"/>
        <v>10.0180144</v>
      </c>
      <c r="K16" s="18">
        <f t="shared" si="0"/>
        <v>10.002320000000001</v>
      </c>
      <c r="L16" s="27">
        <f t="shared" si="5"/>
        <v>9.9866256000000018</v>
      </c>
      <c r="M16" s="29">
        <f t="shared" si="6"/>
        <v>5.750079999999877E-2</v>
      </c>
      <c r="N16" s="18">
        <f t="shared" si="1"/>
        <v>2.7199999999999419E-2</v>
      </c>
      <c r="O16" s="18">
        <f t="shared" si="7"/>
        <v>0</v>
      </c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ht="16.5" thickBot="1" x14ac:dyDescent="0.3">
      <c r="A17" s="8"/>
      <c r="B17" s="6">
        <v>11</v>
      </c>
      <c r="C17" s="1">
        <v>9.99</v>
      </c>
      <c r="D17" s="1">
        <v>10.02</v>
      </c>
      <c r="E17" s="1">
        <v>10.01</v>
      </c>
      <c r="F17" s="1">
        <v>9.99</v>
      </c>
      <c r="G17" s="1">
        <v>9.99</v>
      </c>
      <c r="H17" s="20">
        <f t="shared" si="2"/>
        <v>10</v>
      </c>
      <c r="I17" s="21">
        <f t="shared" si="3"/>
        <v>2.9999999999999361E-2</v>
      </c>
      <c r="J17" s="18">
        <f t="shared" si="4"/>
        <v>10.0180144</v>
      </c>
      <c r="K17" s="18">
        <f t="shared" si="0"/>
        <v>10.002320000000001</v>
      </c>
      <c r="L17" s="27">
        <f t="shared" si="5"/>
        <v>9.9866256000000018</v>
      </c>
      <c r="M17" s="29">
        <f t="shared" si="6"/>
        <v>5.750079999999877E-2</v>
      </c>
      <c r="N17" s="18">
        <f t="shared" si="1"/>
        <v>2.7199999999999419E-2</v>
      </c>
      <c r="O17" s="18">
        <f t="shared" si="7"/>
        <v>0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6.5" thickBot="1" x14ac:dyDescent="0.3">
      <c r="A18" s="8"/>
      <c r="B18" s="6">
        <v>12</v>
      </c>
      <c r="C18" s="1">
        <v>9.98</v>
      </c>
      <c r="D18" s="1">
        <v>10.02</v>
      </c>
      <c r="E18" s="1">
        <v>10.01</v>
      </c>
      <c r="F18" s="1">
        <v>10</v>
      </c>
      <c r="G18" s="1">
        <v>10</v>
      </c>
      <c r="H18" s="20">
        <f t="shared" si="2"/>
        <v>10.001999999999999</v>
      </c>
      <c r="I18" s="21">
        <f t="shared" si="3"/>
        <v>3.9999999999999147E-2</v>
      </c>
      <c r="J18" s="18">
        <f t="shared" si="4"/>
        <v>10.0180144</v>
      </c>
      <c r="K18" s="18">
        <f t="shared" si="0"/>
        <v>10.002320000000001</v>
      </c>
      <c r="L18" s="27">
        <f t="shared" si="5"/>
        <v>9.9866256000000018</v>
      </c>
      <c r="M18" s="29">
        <f t="shared" si="6"/>
        <v>5.750079999999877E-2</v>
      </c>
      <c r="N18" s="18">
        <f t="shared" si="1"/>
        <v>2.7199999999999419E-2</v>
      </c>
      <c r="O18" s="18">
        <f t="shared" si="7"/>
        <v>0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16.5" thickBot="1" x14ac:dyDescent="0.3">
      <c r="A19" s="8"/>
      <c r="B19" s="6">
        <v>13</v>
      </c>
      <c r="C19" s="1">
        <v>10.02</v>
      </c>
      <c r="D19" s="1">
        <v>10.02</v>
      </c>
      <c r="E19" s="1">
        <v>10.02</v>
      </c>
      <c r="F19" s="1">
        <v>10</v>
      </c>
      <c r="G19" s="1">
        <v>10.02</v>
      </c>
      <c r="H19" s="20">
        <f t="shared" si="2"/>
        <v>10.016</v>
      </c>
      <c r="I19" s="21">
        <f t="shared" si="3"/>
        <v>1.9999999999999574E-2</v>
      </c>
      <c r="J19" s="18">
        <f t="shared" si="4"/>
        <v>10.0180144</v>
      </c>
      <c r="K19" s="18">
        <f t="shared" si="0"/>
        <v>10.002320000000001</v>
      </c>
      <c r="L19" s="27">
        <f t="shared" si="5"/>
        <v>9.9866256000000018</v>
      </c>
      <c r="M19" s="29">
        <f t="shared" si="6"/>
        <v>5.750079999999877E-2</v>
      </c>
      <c r="N19" s="18">
        <f t="shared" si="1"/>
        <v>2.7199999999999419E-2</v>
      </c>
      <c r="O19" s="18">
        <f t="shared" si="7"/>
        <v>0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t="16.5" thickBot="1" x14ac:dyDescent="0.3">
      <c r="A20" s="8"/>
      <c r="B20" s="6">
        <v>14</v>
      </c>
      <c r="C20" s="1">
        <v>10</v>
      </c>
      <c r="D20" s="1">
        <v>10.01</v>
      </c>
      <c r="E20" s="1">
        <v>9.99</v>
      </c>
      <c r="F20" s="1">
        <v>10</v>
      </c>
      <c r="G20" s="1">
        <v>9.98</v>
      </c>
      <c r="H20" s="20">
        <f t="shared" si="2"/>
        <v>9.9960000000000004</v>
      </c>
      <c r="I20" s="21">
        <f t="shared" si="3"/>
        <v>2.9999999999999361E-2</v>
      </c>
      <c r="J20" s="18">
        <f t="shared" si="4"/>
        <v>10.0180144</v>
      </c>
      <c r="K20" s="18">
        <f t="shared" si="0"/>
        <v>10.002320000000001</v>
      </c>
      <c r="L20" s="27">
        <f t="shared" si="5"/>
        <v>9.9866256000000018</v>
      </c>
      <c r="M20" s="29">
        <f t="shared" si="6"/>
        <v>5.750079999999877E-2</v>
      </c>
      <c r="N20" s="18">
        <f t="shared" si="1"/>
        <v>2.7199999999999419E-2</v>
      </c>
      <c r="O20" s="18">
        <f t="shared" si="7"/>
        <v>0</v>
      </c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t="16.5" thickBot="1" x14ac:dyDescent="0.3">
      <c r="A21" s="8"/>
      <c r="B21" s="6">
        <v>15</v>
      </c>
      <c r="C21" s="1">
        <v>10.02</v>
      </c>
      <c r="D21" s="1">
        <v>10.01</v>
      </c>
      <c r="E21" s="1">
        <v>10.01</v>
      </c>
      <c r="F21" s="1">
        <v>10.02</v>
      </c>
      <c r="G21" s="1">
        <v>10</v>
      </c>
      <c r="H21" s="20">
        <f t="shared" si="2"/>
        <v>10.012</v>
      </c>
      <c r="I21" s="21">
        <f t="shared" si="3"/>
        <v>1.9999999999999574E-2</v>
      </c>
      <c r="J21" s="18">
        <f t="shared" si="4"/>
        <v>10.0180144</v>
      </c>
      <c r="K21" s="18">
        <f t="shared" si="0"/>
        <v>10.002320000000001</v>
      </c>
      <c r="L21" s="27">
        <f t="shared" si="5"/>
        <v>9.9866256000000018</v>
      </c>
      <c r="M21" s="29">
        <f t="shared" si="6"/>
        <v>5.750079999999877E-2</v>
      </c>
      <c r="N21" s="18">
        <f t="shared" si="1"/>
        <v>2.7199999999999419E-2</v>
      </c>
      <c r="O21" s="18">
        <f t="shared" si="7"/>
        <v>0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ht="16.5" thickBot="1" x14ac:dyDescent="0.3">
      <c r="A22" s="8"/>
      <c r="B22" s="6">
        <v>16</v>
      </c>
      <c r="C22" s="1">
        <v>10.01</v>
      </c>
      <c r="D22" s="1">
        <v>9.99</v>
      </c>
      <c r="E22" s="1">
        <v>10</v>
      </c>
      <c r="F22" s="1">
        <v>10.01</v>
      </c>
      <c r="G22" s="1">
        <v>10.01</v>
      </c>
      <c r="H22" s="20">
        <f t="shared" si="2"/>
        <v>10.004</v>
      </c>
      <c r="I22" s="21">
        <f t="shared" si="3"/>
        <v>1.9999999999999574E-2</v>
      </c>
      <c r="J22" s="18">
        <f t="shared" si="4"/>
        <v>10.0180144</v>
      </c>
      <c r="K22" s="18">
        <f t="shared" si="0"/>
        <v>10.002320000000001</v>
      </c>
      <c r="L22" s="27">
        <f t="shared" si="5"/>
        <v>9.9866256000000018</v>
      </c>
      <c r="M22" s="29">
        <f t="shared" si="6"/>
        <v>5.750079999999877E-2</v>
      </c>
      <c r="N22" s="18">
        <f t="shared" si="1"/>
        <v>2.7199999999999419E-2</v>
      </c>
      <c r="O22" s="18">
        <f t="shared" si="7"/>
        <v>0</v>
      </c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ht="16.5" thickBot="1" x14ac:dyDescent="0.3">
      <c r="A23" s="8"/>
      <c r="B23" s="6">
        <v>17</v>
      </c>
      <c r="C23" s="1">
        <v>9.99</v>
      </c>
      <c r="D23" s="1">
        <v>10</v>
      </c>
      <c r="E23" s="1">
        <v>10</v>
      </c>
      <c r="F23" s="1">
        <v>9.99</v>
      </c>
      <c r="G23" s="1">
        <v>10</v>
      </c>
      <c r="H23" s="20">
        <f t="shared" si="2"/>
        <v>9.9960000000000004</v>
      </c>
      <c r="I23" s="21">
        <f t="shared" si="3"/>
        <v>9.9999999999997868E-3</v>
      </c>
      <c r="J23" s="18">
        <f t="shared" si="4"/>
        <v>10.0180144</v>
      </c>
      <c r="K23" s="18">
        <f t="shared" si="0"/>
        <v>10.002320000000001</v>
      </c>
      <c r="L23" s="27">
        <f t="shared" si="5"/>
        <v>9.9866256000000018</v>
      </c>
      <c r="M23" s="29">
        <f t="shared" si="6"/>
        <v>5.750079999999877E-2</v>
      </c>
      <c r="N23" s="18">
        <f t="shared" si="1"/>
        <v>2.7199999999999419E-2</v>
      </c>
      <c r="O23" s="18">
        <f t="shared" si="7"/>
        <v>0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ht="16.5" thickBot="1" x14ac:dyDescent="0.3">
      <c r="A24" s="8"/>
      <c r="B24" s="6">
        <v>18</v>
      </c>
      <c r="C24" s="1">
        <v>10.02</v>
      </c>
      <c r="D24" s="1">
        <v>10.02</v>
      </c>
      <c r="E24" s="1">
        <v>9.99</v>
      </c>
      <c r="F24" s="1">
        <v>9.99</v>
      </c>
      <c r="G24" s="1">
        <v>9.99</v>
      </c>
      <c r="H24" s="20">
        <f t="shared" si="2"/>
        <v>10.002000000000001</v>
      </c>
      <c r="I24" s="21">
        <f t="shared" si="3"/>
        <v>2.9999999999999361E-2</v>
      </c>
      <c r="J24" s="18">
        <f t="shared" si="4"/>
        <v>10.0180144</v>
      </c>
      <c r="K24" s="18">
        <f t="shared" si="0"/>
        <v>10.002320000000001</v>
      </c>
      <c r="L24" s="27">
        <f t="shared" si="5"/>
        <v>9.9866256000000018</v>
      </c>
      <c r="M24" s="29">
        <f t="shared" si="6"/>
        <v>5.750079999999877E-2</v>
      </c>
      <c r="N24" s="18">
        <f t="shared" si="1"/>
        <v>2.7199999999999419E-2</v>
      </c>
      <c r="O24" s="18">
        <f t="shared" si="7"/>
        <v>0</v>
      </c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16.5" thickBot="1" x14ac:dyDescent="0.3">
      <c r="A25" s="8"/>
      <c r="B25" s="6">
        <v>19</v>
      </c>
      <c r="C25" s="1">
        <v>9.99</v>
      </c>
      <c r="D25" s="1">
        <v>10.02</v>
      </c>
      <c r="E25" s="1">
        <v>10.01</v>
      </c>
      <c r="F25" s="1">
        <v>9.98</v>
      </c>
      <c r="G25" s="1">
        <v>9.99</v>
      </c>
      <c r="H25" s="20">
        <f t="shared" si="2"/>
        <v>9.9980000000000011</v>
      </c>
      <c r="I25" s="21">
        <f t="shared" si="3"/>
        <v>3.9999999999999147E-2</v>
      </c>
      <c r="J25" s="18">
        <f t="shared" si="4"/>
        <v>10.0180144</v>
      </c>
      <c r="K25" s="18">
        <f t="shared" si="0"/>
        <v>10.002320000000001</v>
      </c>
      <c r="L25" s="27">
        <f t="shared" si="5"/>
        <v>9.9866256000000018</v>
      </c>
      <c r="M25" s="29">
        <f t="shared" si="6"/>
        <v>5.750079999999877E-2</v>
      </c>
      <c r="N25" s="18">
        <f t="shared" si="1"/>
        <v>2.7199999999999419E-2</v>
      </c>
      <c r="O25" s="18">
        <f t="shared" si="7"/>
        <v>0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ht="16.5" thickBot="1" x14ac:dyDescent="0.3">
      <c r="A26" s="8"/>
      <c r="B26" s="6">
        <v>20</v>
      </c>
      <c r="C26" s="1">
        <v>10.01</v>
      </c>
      <c r="D26" s="1">
        <v>10</v>
      </c>
      <c r="E26" s="1">
        <v>10.01</v>
      </c>
      <c r="F26" s="1">
        <v>9.98</v>
      </c>
      <c r="G26" s="1">
        <v>9.99</v>
      </c>
      <c r="H26" s="20">
        <f t="shared" si="2"/>
        <v>9.9980000000000011</v>
      </c>
      <c r="I26" s="21">
        <f t="shared" si="3"/>
        <v>2.9999999999999361E-2</v>
      </c>
      <c r="J26" s="18">
        <f t="shared" si="4"/>
        <v>10.0180144</v>
      </c>
      <c r="K26" s="18">
        <f t="shared" si="0"/>
        <v>10.002320000000001</v>
      </c>
      <c r="L26" s="27">
        <f t="shared" si="5"/>
        <v>9.9866256000000018</v>
      </c>
      <c r="M26" s="29">
        <f t="shared" si="6"/>
        <v>5.750079999999877E-2</v>
      </c>
      <c r="N26" s="18">
        <f t="shared" si="1"/>
        <v>2.7199999999999419E-2</v>
      </c>
      <c r="O26" s="18">
        <f t="shared" si="7"/>
        <v>0</v>
      </c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ht="16.5" thickBot="1" x14ac:dyDescent="0.3">
      <c r="A27" s="8"/>
      <c r="B27" s="6">
        <v>21</v>
      </c>
      <c r="C27" s="1">
        <v>10</v>
      </c>
      <c r="D27" s="1">
        <v>10.01</v>
      </c>
      <c r="E27" s="1">
        <v>9.99</v>
      </c>
      <c r="F27" s="1">
        <v>10</v>
      </c>
      <c r="G27" s="1">
        <v>10.01</v>
      </c>
      <c r="H27" s="20">
        <f t="shared" si="2"/>
        <v>10.001999999999999</v>
      </c>
      <c r="I27" s="21">
        <f t="shared" si="3"/>
        <v>1.9999999999999574E-2</v>
      </c>
      <c r="J27" s="18">
        <f t="shared" si="4"/>
        <v>10.0180144</v>
      </c>
      <c r="K27" s="18">
        <f t="shared" si="0"/>
        <v>10.002320000000001</v>
      </c>
      <c r="L27" s="27">
        <f t="shared" si="5"/>
        <v>9.9866256000000018</v>
      </c>
      <c r="M27" s="29">
        <f t="shared" si="6"/>
        <v>5.750079999999877E-2</v>
      </c>
      <c r="N27" s="18">
        <f t="shared" si="1"/>
        <v>2.7199999999999419E-2</v>
      </c>
      <c r="O27" s="18">
        <f t="shared" si="7"/>
        <v>0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ht="16.5" thickBot="1" x14ac:dyDescent="0.3">
      <c r="A28" s="8"/>
      <c r="B28" s="6">
        <v>22</v>
      </c>
      <c r="C28" s="1">
        <v>10</v>
      </c>
      <c r="D28" s="1">
        <v>10</v>
      </c>
      <c r="E28" s="1">
        <v>10.01</v>
      </c>
      <c r="F28" s="1">
        <v>10.02</v>
      </c>
      <c r="G28" s="1">
        <v>9.99</v>
      </c>
      <c r="H28" s="20">
        <f t="shared" si="2"/>
        <v>10.004000000000001</v>
      </c>
      <c r="I28" s="21">
        <f t="shared" si="3"/>
        <v>2.9999999999999361E-2</v>
      </c>
      <c r="J28" s="18">
        <f t="shared" si="4"/>
        <v>10.0180144</v>
      </c>
      <c r="K28" s="18">
        <f t="shared" si="0"/>
        <v>10.002320000000001</v>
      </c>
      <c r="L28" s="27">
        <f t="shared" si="5"/>
        <v>9.9866256000000018</v>
      </c>
      <c r="M28" s="29">
        <f t="shared" si="6"/>
        <v>5.750079999999877E-2</v>
      </c>
      <c r="N28" s="18">
        <f t="shared" si="1"/>
        <v>2.7199999999999419E-2</v>
      </c>
      <c r="O28" s="18">
        <f t="shared" si="7"/>
        <v>0</v>
      </c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16.5" thickBot="1" x14ac:dyDescent="0.3">
      <c r="A29" s="8"/>
      <c r="B29" s="6">
        <v>23</v>
      </c>
      <c r="C29" s="1">
        <v>10.02</v>
      </c>
      <c r="D29" s="1">
        <v>10</v>
      </c>
      <c r="E29" s="1">
        <v>9.99</v>
      </c>
      <c r="F29" s="1">
        <v>9.98</v>
      </c>
      <c r="G29" s="1">
        <v>9.98</v>
      </c>
      <c r="H29" s="20">
        <f t="shared" si="2"/>
        <v>9.9939999999999998</v>
      </c>
      <c r="I29" s="21">
        <f t="shared" si="3"/>
        <v>3.9999999999999147E-2</v>
      </c>
      <c r="J29" s="18">
        <f t="shared" si="4"/>
        <v>10.0180144</v>
      </c>
      <c r="K29" s="18">
        <f t="shared" si="0"/>
        <v>10.002320000000001</v>
      </c>
      <c r="L29" s="27">
        <f t="shared" si="5"/>
        <v>9.9866256000000018</v>
      </c>
      <c r="M29" s="29">
        <f t="shared" si="6"/>
        <v>5.750079999999877E-2</v>
      </c>
      <c r="N29" s="18">
        <f t="shared" si="1"/>
        <v>2.7199999999999419E-2</v>
      </c>
      <c r="O29" s="18">
        <f t="shared" si="7"/>
        <v>0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ht="16.5" thickBot="1" x14ac:dyDescent="0.3">
      <c r="A30" s="8"/>
      <c r="B30" s="6">
        <v>24</v>
      </c>
      <c r="C30" s="1">
        <v>10</v>
      </c>
      <c r="D30" s="1">
        <v>10.02</v>
      </c>
      <c r="E30" s="1">
        <v>10.01</v>
      </c>
      <c r="F30" s="1">
        <v>10</v>
      </c>
      <c r="G30" s="1">
        <v>10.01</v>
      </c>
      <c r="H30" s="20">
        <f t="shared" si="2"/>
        <v>10.007999999999999</v>
      </c>
      <c r="I30" s="21">
        <f t="shared" si="3"/>
        <v>1.9999999999999574E-2</v>
      </c>
      <c r="J30" s="18">
        <f t="shared" si="4"/>
        <v>10.0180144</v>
      </c>
      <c r="K30" s="18">
        <f t="shared" si="0"/>
        <v>10.002320000000001</v>
      </c>
      <c r="L30" s="27">
        <f t="shared" si="5"/>
        <v>9.9866256000000018</v>
      </c>
      <c r="M30" s="29">
        <f t="shared" si="6"/>
        <v>5.750079999999877E-2</v>
      </c>
      <c r="N30" s="18">
        <f t="shared" si="1"/>
        <v>2.7199999999999419E-2</v>
      </c>
      <c r="O30" s="18">
        <f t="shared" si="7"/>
        <v>0</v>
      </c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ht="16.5" thickBot="1" x14ac:dyDescent="0.3">
      <c r="A31" s="8"/>
      <c r="B31" s="6">
        <v>25</v>
      </c>
      <c r="C31" s="1">
        <v>9.99</v>
      </c>
      <c r="D31" s="1">
        <v>10</v>
      </c>
      <c r="E31" s="1">
        <v>9.99</v>
      </c>
      <c r="F31" s="1">
        <v>10.01</v>
      </c>
      <c r="G31" s="1">
        <v>10.02</v>
      </c>
      <c r="H31" s="20">
        <f t="shared" si="2"/>
        <v>10.002000000000001</v>
      </c>
      <c r="I31" s="21">
        <f t="shared" si="3"/>
        <v>2.9999999999999361E-2</v>
      </c>
      <c r="J31" s="18">
        <f t="shared" si="4"/>
        <v>10.0180144</v>
      </c>
      <c r="K31" s="18">
        <f t="shared" si="0"/>
        <v>10.002320000000001</v>
      </c>
      <c r="L31" s="27">
        <f t="shared" si="5"/>
        <v>9.9866256000000018</v>
      </c>
      <c r="M31" s="29">
        <f t="shared" si="6"/>
        <v>5.750079999999877E-2</v>
      </c>
      <c r="N31" s="18">
        <f t="shared" si="1"/>
        <v>2.7199999999999419E-2</v>
      </c>
      <c r="O31" s="18">
        <f t="shared" si="7"/>
        <v>0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5">
      <c r="A32" s="8"/>
      <c r="B32" s="8"/>
      <c r="C32" s="8"/>
      <c r="D32" s="8"/>
      <c r="E32" s="8"/>
      <c r="F32" s="8"/>
      <c r="G32" s="8"/>
      <c r="H32" s="9"/>
      <c r="I32" s="10"/>
      <c r="J32" s="10"/>
      <c r="K32" s="10"/>
      <c r="L32" s="10"/>
      <c r="M32" s="10"/>
      <c r="N32" s="10"/>
      <c r="O32" s="10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ht="15" customHeight="1" x14ac:dyDescent="0.25">
      <c r="A33" s="8"/>
      <c r="B33" s="46" t="s">
        <v>31</v>
      </c>
      <c r="C33" s="46"/>
      <c r="D33" s="46"/>
      <c r="E33" s="46"/>
      <c r="F33" s="46"/>
      <c r="G33" s="46"/>
      <c r="H33" s="46"/>
      <c r="I33" s="46"/>
      <c r="J33" s="34"/>
      <c r="K33" s="38" t="s">
        <v>15</v>
      </c>
      <c r="L33" s="39"/>
      <c r="M33" s="19">
        <f>AVERAGE(H7:H31)</f>
        <v>10.002320000000001</v>
      </c>
      <c r="N33" s="17" t="s">
        <v>24</v>
      </c>
      <c r="O33" s="19">
        <v>0.57699999999999996</v>
      </c>
      <c r="P33" s="10"/>
      <c r="Q33" s="10"/>
      <c r="R33" s="10"/>
      <c r="S33" s="8"/>
      <c r="T33" s="8"/>
      <c r="U33" s="8"/>
      <c r="V33" s="8"/>
      <c r="W33" s="8"/>
      <c r="X33" s="8"/>
      <c r="Y33" s="8"/>
      <c r="Z33" s="8"/>
      <c r="AA33" s="8"/>
    </row>
    <row r="34" spans="1:27" ht="15" customHeight="1" x14ac:dyDescent="0.25">
      <c r="A34" s="8"/>
      <c r="B34" s="46"/>
      <c r="C34" s="46"/>
      <c r="D34" s="46"/>
      <c r="E34" s="46"/>
      <c r="F34" s="46"/>
      <c r="G34" s="46"/>
      <c r="H34" s="46"/>
      <c r="I34" s="46"/>
      <c r="J34" s="34"/>
      <c r="K34" s="38" t="s">
        <v>16</v>
      </c>
      <c r="L34" s="39"/>
      <c r="M34" s="19">
        <f>AVERAGE(I7:I31)</f>
        <v>2.7199999999999419E-2</v>
      </c>
      <c r="N34" s="17" t="s">
        <v>25</v>
      </c>
      <c r="O34" s="19">
        <v>2.1139999999999999</v>
      </c>
      <c r="P34" s="10"/>
      <c r="Q34" s="10"/>
      <c r="R34" s="10"/>
      <c r="S34" s="8"/>
      <c r="T34" s="8"/>
      <c r="U34" s="8"/>
      <c r="V34" s="8"/>
      <c r="W34" s="8"/>
      <c r="X34" s="8"/>
      <c r="Y34" s="8"/>
      <c r="Z34" s="8"/>
      <c r="AA34" s="8"/>
    </row>
    <row r="35" spans="1:27" ht="15" customHeight="1" x14ac:dyDescent="0.25">
      <c r="A35" s="8"/>
      <c r="B35" s="46"/>
      <c r="C35" s="46"/>
      <c r="D35" s="46"/>
      <c r="E35" s="46"/>
      <c r="F35" s="46"/>
      <c r="G35" s="46"/>
      <c r="H35" s="46"/>
      <c r="I35" s="46"/>
      <c r="J35" s="34"/>
      <c r="K35" s="11"/>
      <c r="L35" s="11"/>
      <c r="M35" s="11"/>
      <c r="N35" s="17" t="s">
        <v>26</v>
      </c>
      <c r="O35" s="19">
        <v>0</v>
      </c>
      <c r="P35" s="10"/>
      <c r="Q35" s="10"/>
      <c r="R35" s="10"/>
      <c r="S35" s="10"/>
      <c r="T35" s="26"/>
      <c r="U35" s="8"/>
      <c r="V35" s="8"/>
      <c r="W35" s="8"/>
      <c r="X35" s="8"/>
      <c r="Y35" s="8"/>
      <c r="Z35" s="8"/>
      <c r="AA35" s="8"/>
    </row>
    <row r="36" spans="1:27" ht="15.75" x14ac:dyDescent="0.25">
      <c r="A36" s="8"/>
      <c r="B36" s="46"/>
      <c r="C36" s="46"/>
      <c r="D36" s="46"/>
      <c r="E36" s="46"/>
      <c r="F36" s="46"/>
      <c r="G36" s="46"/>
      <c r="H36" s="46"/>
      <c r="I36" s="46"/>
      <c r="J36" s="34"/>
      <c r="K36" s="11"/>
      <c r="L36" s="11"/>
      <c r="M36" s="11"/>
      <c r="N36" s="11"/>
      <c r="O36" s="11"/>
      <c r="P36" s="10"/>
      <c r="Q36" s="10"/>
      <c r="R36" s="10"/>
      <c r="S36" s="10"/>
      <c r="T36" s="10"/>
      <c r="U36" s="8"/>
      <c r="V36" s="8"/>
      <c r="W36" s="8"/>
      <c r="X36" s="8"/>
      <c r="Y36" s="8"/>
      <c r="Z36" s="8"/>
      <c r="AA36" s="8"/>
    </row>
    <row r="37" spans="1:27" ht="15.75" x14ac:dyDescent="0.25">
      <c r="A37" s="8"/>
      <c r="B37" s="46"/>
      <c r="C37" s="46"/>
      <c r="D37" s="46"/>
      <c r="E37" s="46"/>
      <c r="F37" s="46"/>
      <c r="G37" s="46"/>
      <c r="H37" s="46"/>
      <c r="I37" s="46"/>
      <c r="J37" s="34"/>
      <c r="K37" s="17" t="s">
        <v>11</v>
      </c>
      <c r="L37" s="17"/>
      <c r="M37" s="17"/>
      <c r="N37" s="30" t="s">
        <v>20</v>
      </c>
      <c r="O37" s="32">
        <f>(K39-L39)/3</f>
        <v>5.2314666666664067E-3</v>
      </c>
      <c r="P37" s="10"/>
      <c r="Q37" s="10"/>
      <c r="R37" s="10"/>
      <c r="S37" s="10"/>
      <c r="T37" s="10"/>
      <c r="U37" s="8"/>
      <c r="V37" s="8"/>
      <c r="W37" s="8"/>
      <c r="X37" s="8"/>
      <c r="Y37" s="8"/>
      <c r="Z37" s="8"/>
      <c r="AA37" s="8"/>
    </row>
    <row r="38" spans="1:27" ht="15.75" x14ac:dyDescent="0.25">
      <c r="A38" s="8"/>
      <c r="B38" s="46"/>
      <c r="C38" s="46"/>
      <c r="D38" s="46"/>
      <c r="E38" s="46"/>
      <c r="F38" s="46"/>
      <c r="G38" s="46"/>
      <c r="H38" s="46"/>
      <c r="I38" s="46"/>
      <c r="J38" s="34"/>
      <c r="K38" s="17" t="s">
        <v>12</v>
      </c>
      <c r="L38" s="17" t="s">
        <v>13</v>
      </c>
      <c r="M38" s="17" t="s">
        <v>14</v>
      </c>
      <c r="N38" s="17" t="s">
        <v>21</v>
      </c>
      <c r="O38" s="32">
        <f>M39-(O37*3)</f>
        <v>9.9709312000000025</v>
      </c>
      <c r="P38" s="10"/>
      <c r="Q38" s="10"/>
      <c r="R38" s="10"/>
      <c r="S38" s="10"/>
      <c r="T38" s="10"/>
      <c r="U38" s="8"/>
      <c r="V38" s="8"/>
      <c r="W38" s="8"/>
      <c r="X38" s="8"/>
      <c r="Y38" s="8"/>
      <c r="Z38" s="8"/>
      <c r="AA38" s="8"/>
    </row>
    <row r="39" spans="1:27" ht="15" customHeight="1" x14ac:dyDescent="0.25">
      <c r="A39" s="8"/>
      <c r="B39" s="46"/>
      <c r="C39" s="46"/>
      <c r="D39" s="46"/>
      <c r="E39" s="46"/>
      <c r="F39" s="46"/>
      <c r="G39" s="46"/>
      <c r="H39" s="46"/>
      <c r="I39" s="46"/>
      <c r="J39" s="34"/>
      <c r="K39" s="7">
        <f>M33+(O33*M34)</f>
        <v>10.0180144</v>
      </c>
      <c r="L39" s="7">
        <f>M33</f>
        <v>10.002320000000001</v>
      </c>
      <c r="M39" s="7">
        <f>M33-(O33*M34)</f>
        <v>9.9866256000000018</v>
      </c>
      <c r="N39" s="17" t="s">
        <v>22</v>
      </c>
      <c r="O39" s="32">
        <f>K39+(O37*3)</f>
        <v>10.033708799999999</v>
      </c>
      <c r="P39" s="10"/>
      <c r="Q39" s="10"/>
      <c r="R39" s="10"/>
      <c r="S39" s="10"/>
      <c r="T39" s="10"/>
      <c r="U39" s="8"/>
      <c r="V39" s="8"/>
      <c r="W39" s="8"/>
      <c r="X39" s="8"/>
      <c r="Y39" s="8"/>
      <c r="Z39" s="8"/>
      <c r="AA39" s="8"/>
    </row>
    <row r="40" spans="1:27" ht="15.75" x14ac:dyDescent="0.25">
      <c r="A40" s="8"/>
      <c r="B40" s="46"/>
      <c r="C40" s="46"/>
      <c r="D40" s="46"/>
      <c r="E40" s="46"/>
      <c r="F40" s="46"/>
      <c r="G40" s="46"/>
      <c r="H40" s="46"/>
      <c r="I40" s="46"/>
      <c r="J40" s="34"/>
      <c r="K40" s="11"/>
      <c r="L40" s="11"/>
      <c r="M40" s="11"/>
      <c r="N40" s="10"/>
      <c r="O40" s="10"/>
      <c r="P40" s="10"/>
      <c r="Q40" s="10"/>
      <c r="R40" s="10"/>
      <c r="S40" s="10"/>
      <c r="T40" s="10"/>
      <c r="U40" s="8"/>
      <c r="V40" s="8"/>
      <c r="W40" s="8"/>
      <c r="X40" s="8"/>
      <c r="Y40" s="8"/>
      <c r="Z40" s="8"/>
      <c r="AA40" s="8"/>
    </row>
    <row r="41" spans="1:27" ht="15.75" x14ac:dyDescent="0.25">
      <c r="A41" s="8"/>
      <c r="B41" s="8"/>
      <c r="C41" s="8"/>
      <c r="D41" s="8"/>
      <c r="E41" s="8"/>
      <c r="F41" s="8"/>
      <c r="G41" s="8"/>
      <c r="H41" s="9"/>
      <c r="I41" s="10"/>
      <c r="J41" s="10"/>
      <c r="K41" s="17" t="s">
        <v>3</v>
      </c>
      <c r="L41" s="17"/>
      <c r="M41" s="17"/>
      <c r="N41" s="30" t="s">
        <v>20</v>
      </c>
      <c r="O41" s="32">
        <f>(K43-L43)/3</f>
        <v>1.010026666666645E-2</v>
      </c>
      <c r="P41" s="10"/>
      <c r="Q41" s="10"/>
      <c r="R41" s="10"/>
      <c r="S41" s="10"/>
      <c r="T41" s="10"/>
      <c r="U41" s="8"/>
      <c r="V41" s="8"/>
      <c r="W41" s="8"/>
      <c r="X41" s="8"/>
      <c r="Y41" s="8"/>
      <c r="Z41" s="8"/>
      <c r="AA41" s="8"/>
    </row>
    <row r="42" spans="1:27" ht="15.75" x14ac:dyDescent="0.25">
      <c r="A42" s="8"/>
      <c r="B42" s="8"/>
      <c r="C42" s="8"/>
      <c r="D42" s="8"/>
      <c r="E42" s="8"/>
      <c r="F42" s="8"/>
      <c r="G42" s="8"/>
      <c r="H42" s="9"/>
      <c r="I42" s="10"/>
      <c r="J42" s="10"/>
      <c r="K42" s="17" t="s">
        <v>12</v>
      </c>
      <c r="L42" s="17" t="s">
        <v>13</v>
      </c>
      <c r="M42" s="17" t="s">
        <v>14</v>
      </c>
      <c r="N42" s="17" t="s">
        <v>21</v>
      </c>
      <c r="O42" s="32">
        <f>L43-(3*O41)</f>
        <v>-3.1007999999999314E-3</v>
      </c>
      <c r="P42" s="10"/>
      <c r="Q42" s="10"/>
      <c r="R42" s="10"/>
      <c r="S42" s="10"/>
      <c r="T42" s="10"/>
      <c r="U42" s="8"/>
      <c r="V42" s="8"/>
      <c r="W42" s="8"/>
      <c r="X42" s="8"/>
      <c r="Y42" s="8"/>
      <c r="Z42" s="8"/>
      <c r="AA42" s="8"/>
    </row>
    <row r="43" spans="1:27" ht="15.75" x14ac:dyDescent="0.25">
      <c r="A43" s="8"/>
      <c r="B43" s="8"/>
      <c r="C43" s="8"/>
      <c r="D43" s="8"/>
      <c r="E43" s="8"/>
      <c r="F43" s="8"/>
      <c r="G43" s="8"/>
      <c r="H43" s="9"/>
      <c r="I43" s="10"/>
      <c r="J43" s="10"/>
      <c r="K43" s="7">
        <f>L43*O34</f>
        <v>5.750079999999877E-2</v>
      </c>
      <c r="L43" s="7">
        <f>M34</f>
        <v>2.7199999999999419E-2</v>
      </c>
      <c r="M43" s="7">
        <f>L43*O35</f>
        <v>0</v>
      </c>
      <c r="N43" s="17" t="s">
        <v>22</v>
      </c>
      <c r="O43" s="32">
        <f>K43+(O41*3)</f>
        <v>8.780159999999812E-2</v>
      </c>
      <c r="P43" s="10"/>
      <c r="Q43" s="10"/>
      <c r="R43" s="10"/>
      <c r="S43" s="10"/>
      <c r="T43" s="8"/>
      <c r="U43" s="8"/>
      <c r="V43" s="8"/>
      <c r="W43" s="8"/>
      <c r="X43" s="8"/>
      <c r="Y43" s="8"/>
      <c r="Z43" s="8"/>
      <c r="AA43" s="8"/>
    </row>
  </sheetData>
  <mergeCells count="8">
    <mergeCell ref="B33:I40"/>
    <mergeCell ref="K33:L33"/>
    <mergeCell ref="K34:L34"/>
    <mergeCell ref="B2:O3"/>
    <mergeCell ref="B5:B6"/>
    <mergeCell ref="C5:G5"/>
    <mergeCell ref="H5:H6"/>
    <mergeCell ref="I5:I6"/>
  </mergeCells>
  <pageMargins left="0.511811024" right="0.511811024" top="0.78740157499999996" bottom="0.78740157499999996" header="0.31496062000000002" footer="0.31496062000000002"/>
  <pageSetup paperSize="9" scale="2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R39"/>
  <sheetViews>
    <sheetView topLeftCell="G1" zoomScale="85" zoomScaleNormal="85" zoomScaleSheetLayoutView="85" workbookViewId="0">
      <selection activeCell="L14" sqref="L14"/>
    </sheetView>
  </sheetViews>
  <sheetFormatPr defaultRowHeight="15" x14ac:dyDescent="0.25"/>
  <cols>
    <col min="6" max="6" width="11.5703125" style="5" bestFit="1" customWidth="1"/>
    <col min="7" max="7" width="14.85546875" style="3" customWidth="1"/>
    <col min="8" max="17" width="12.28515625" style="3" customWidth="1"/>
    <col min="18" max="18" width="13.28515625" style="3" customWidth="1"/>
    <col min="19" max="21" width="12.28515625" style="3" customWidth="1"/>
  </cols>
  <sheetData>
    <row r="1" spans="1:44" x14ac:dyDescent="0.25">
      <c r="A1" s="8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</row>
    <row r="2" spans="1:44" ht="15.75" customHeight="1" x14ac:dyDescent="0.25">
      <c r="A2" s="8"/>
      <c r="B2" s="57" t="s">
        <v>18</v>
      </c>
      <c r="C2" s="57"/>
      <c r="D2" s="57"/>
      <c r="E2" s="57"/>
      <c r="F2" s="57"/>
      <c r="G2" s="57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</row>
    <row r="3" spans="1:44" ht="15" customHeight="1" x14ac:dyDescent="0.25">
      <c r="A3" s="8"/>
      <c r="B3" s="57"/>
      <c r="C3" s="57"/>
      <c r="D3" s="57"/>
      <c r="E3" s="57"/>
      <c r="F3" s="57"/>
      <c r="G3" s="57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 ht="16.5" customHeight="1" x14ac:dyDescent="0.25">
      <c r="A4" s="8"/>
      <c r="B4" s="57"/>
      <c r="C4" s="57"/>
      <c r="D4" s="57"/>
      <c r="E4" s="57"/>
      <c r="F4" s="57"/>
      <c r="G4" s="57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 ht="15.75" thickBot="1" x14ac:dyDescent="0.3">
      <c r="A5" s="8"/>
      <c r="B5" s="8"/>
      <c r="C5" s="8"/>
      <c r="D5" s="8"/>
      <c r="E5" s="8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</row>
    <row r="6" spans="1:44" ht="16.5" thickBot="1" x14ac:dyDescent="0.3">
      <c r="A6" s="8"/>
      <c r="B6" s="47" t="s">
        <v>0</v>
      </c>
      <c r="C6" s="49" t="s">
        <v>1</v>
      </c>
      <c r="D6" s="50"/>
      <c r="E6" s="51"/>
      <c r="F6" s="52" t="s">
        <v>2</v>
      </c>
      <c r="G6" s="54" t="s">
        <v>3</v>
      </c>
      <c r="H6" s="12"/>
      <c r="I6" s="13"/>
      <c r="J6" s="13"/>
      <c r="K6" s="13" t="s">
        <v>2</v>
      </c>
      <c r="L6" s="13"/>
      <c r="M6" s="13"/>
      <c r="N6" s="13"/>
      <c r="O6" s="28"/>
      <c r="P6" s="13"/>
      <c r="Q6" s="13"/>
      <c r="R6" s="13" t="s">
        <v>3</v>
      </c>
      <c r="S6" s="13"/>
      <c r="T6" s="13"/>
      <c r="U6" s="14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</row>
    <row r="7" spans="1:44" ht="16.5" thickBot="1" x14ac:dyDescent="0.3">
      <c r="A7" s="8"/>
      <c r="B7" s="48"/>
      <c r="C7" s="15" t="s">
        <v>4</v>
      </c>
      <c r="D7" s="15" t="s">
        <v>5</v>
      </c>
      <c r="E7" s="15" t="s">
        <v>6</v>
      </c>
      <c r="F7" s="53"/>
      <c r="G7" s="55"/>
      <c r="H7" s="16" t="s">
        <v>12</v>
      </c>
      <c r="I7" s="30" t="s">
        <v>19</v>
      </c>
      <c r="J7" s="30" t="s">
        <v>20</v>
      </c>
      <c r="K7" s="16" t="s">
        <v>13</v>
      </c>
      <c r="L7" s="30" t="s">
        <v>20</v>
      </c>
      <c r="M7" s="30" t="s">
        <v>19</v>
      </c>
      <c r="N7" s="31" t="s">
        <v>14</v>
      </c>
      <c r="O7" s="24" t="s">
        <v>12</v>
      </c>
      <c r="P7" s="30" t="s">
        <v>19</v>
      </c>
      <c r="Q7" s="30" t="s">
        <v>20</v>
      </c>
      <c r="R7" s="16" t="s">
        <v>13</v>
      </c>
      <c r="S7" s="30" t="s">
        <v>20</v>
      </c>
      <c r="T7" s="30" t="s">
        <v>19</v>
      </c>
      <c r="U7" s="23" t="s">
        <v>14</v>
      </c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</row>
    <row r="8" spans="1:44" ht="16.5" thickBot="1" x14ac:dyDescent="0.3">
      <c r="A8" s="8"/>
      <c r="B8" s="2">
        <v>1</v>
      </c>
      <c r="C8" s="1">
        <v>10.69</v>
      </c>
      <c r="D8" s="1">
        <v>10.8</v>
      </c>
      <c r="E8" s="1">
        <v>10.39</v>
      </c>
      <c r="F8" s="20">
        <f>AVERAGE(C8:E8)</f>
        <v>10.626666666666667</v>
      </c>
      <c r="G8" s="21">
        <f>LARGE(C8:E8,1)-SMALL(C8:E8,1)</f>
        <v>0.41000000000000014</v>
      </c>
      <c r="H8" s="18">
        <f t="shared" ref="H8:H27" si="0">$Q$29+(1.023*$Q$30)</f>
        <v>10.884561666666666</v>
      </c>
      <c r="I8" s="18">
        <f>2*((H8-K8)/3)+K8</f>
        <v>10.760096666666666</v>
      </c>
      <c r="J8" s="18">
        <f>((H8-K8)/3)+K8</f>
        <v>10.635631666666667</v>
      </c>
      <c r="K8" s="18">
        <f t="shared" ref="K8:K27" si="1">$Q$29</f>
        <v>10.511166666666666</v>
      </c>
      <c r="L8" s="18">
        <f>2*((K8-N8)/3)+N8</f>
        <v>10.386701666666665</v>
      </c>
      <c r="M8" s="18">
        <f>((K8-N8)/3)+N8</f>
        <v>10.262236666666666</v>
      </c>
      <c r="N8" s="27">
        <f t="shared" ref="N8:N27" si="2">$Q$29-(1.023*$Q$30)</f>
        <v>10.137771666666666</v>
      </c>
      <c r="O8" s="29">
        <f t="shared" ref="O8:O27" si="3">$P$38*2.574</f>
        <v>0.93951000000000073</v>
      </c>
      <c r="P8" s="18">
        <f>2*((O8-R8)/3)+R8</f>
        <v>0.74800666666666726</v>
      </c>
      <c r="Q8" s="18">
        <f>((O8-R8)/3)+R8</f>
        <v>0.55650333333333379</v>
      </c>
      <c r="R8" s="18">
        <f t="shared" ref="R8:R27" si="4">$P$38</f>
        <v>0.36500000000000032</v>
      </c>
      <c r="S8" s="18">
        <f>2*((R8-U8)/3)+U8</f>
        <v>0.24333333333333354</v>
      </c>
      <c r="T8" s="18">
        <f>((R8-U8)/3)+U8</f>
        <v>0.12166666666666677</v>
      </c>
      <c r="U8" s="18">
        <f t="shared" ref="U8:U27" si="5">$P$38*0</f>
        <v>0</v>
      </c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</row>
    <row r="9" spans="1:44" ht="16.5" thickBot="1" x14ac:dyDescent="0.3">
      <c r="A9" s="8"/>
      <c r="B9" s="2">
        <v>2</v>
      </c>
      <c r="C9" s="1">
        <v>10.199999999999999</v>
      </c>
      <c r="D9" s="1">
        <v>10.3</v>
      </c>
      <c r="E9" s="1">
        <v>10.72</v>
      </c>
      <c r="F9" s="20">
        <f t="shared" ref="F9:F27" si="6">AVERAGE(C9:E9)</f>
        <v>10.406666666666666</v>
      </c>
      <c r="G9" s="21">
        <f t="shared" ref="G9:G27" si="7">LARGE(C9:E9,1)-SMALL(C9:E9,1)</f>
        <v>0.52000000000000135</v>
      </c>
      <c r="H9" s="18">
        <f t="shared" si="0"/>
        <v>10.884561666666666</v>
      </c>
      <c r="I9" s="18">
        <f t="shared" ref="I9:I27" si="8">2*((H9-K9)/3)+K9</f>
        <v>10.760096666666666</v>
      </c>
      <c r="J9" s="18">
        <f t="shared" ref="J9:J27" si="9">((H9-K9)/3)+K9</f>
        <v>10.635631666666667</v>
      </c>
      <c r="K9" s="18">
        <f t="shared" si="1"/>
        <v>10.511166666666666</v>
      </c>
      <c r="L9" s="18">
        <f t="shared" ref="L9:L27" si="10">2*((K9-N9)/3)+N9</f>
        <v>10.386701666666665</v>
      </c>
      <c r="M9" s="18">
        <f t="shared" ref="M9:M27" si="11">((K9-N9)/3)+N9</f>
        <v>10.262236666666666</v>
      </c>
      <c r="N9" s="27">
        <f t="shared" si="2"/>
        <v>10.137771666666666</v>
      </c>
      <c r="O9" s="29">
        <f t="shared" si="3"/>
        <v>0.93951000000000073</v>
      </c>
      <c r="P9" s="18">
        <f t="shared" ref="P9:P27" si="12">2*((O9-R9)/3)+R9</f>
        <v>0.74800666666666726</v>
      </c>
      <c r="Q9" s="18">
        <f t="shared" ref="Q9:Q27" si="13">((O9-R9)/3)+R9</f>
        <v>0.55650333333333379</v>
      </c>
      <c r="R9" s="18">
        <f t="shared" si="4"/>
        <v>0.36500000000000032</v>
      </c>
      <c r="S9" s="18">
        <f t="shared" ref="S9:S27" si="14">2*((R9-U9)/3)+U9</f>
        <v>0.24333333333333354</v>
      </c>
      <c r="T9" s="18">
        <f t="shared" ref="T9:T27" si="15">((R9-U9)/3)+U9</f>
        <v>0.12166666666666677</v>
      </c>
      <c r="U9" s="18">
        <f t="shared" si="5"/>
        <v>0</v>
      </c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</row>
    <row r="10" spans="1:44" ht="16.5" thickBot="1" x14ac:dyDescent="0.3">
      <c r="A10" s="8"/>
      <c r="B10" s="2">
        <v>3</v>
      </c>
      <c r="C10" s="1">
        <v>10.42</v>
      </c>
      <c r="D10" s="1">
        <v>10.61</v>
      </c>
      <c r="E10" s="1">
        <v>10.54</v>
      </c>
      <c r="F10" s="20">
        <f t="shared" si="6"/>
        <v>10.523333333333333</v>
      </c>
      <c r="G10" s="21">
        <f t="shared" si="7"/>
        <v>0.1899999999999995</v>
      </c>
      <c r="H10" s="18">
        <f t="shared" si="0"/>
        <v>10.884561666666666</v>
      </c>
      <c r="I10" s="18">
        <f t="shared" si="8"/>
        <v>10.760096666666666</v>
      </c>
      <c r="J10" s="18">
        <f t="shared" si="9"/>
        <v>10.635631666666667</v>
      </c>
      <c r="K10" s="18">
        <f t="shared" si="1"/>
        <v>10.511166666666666</v>
      </c>
      <c r="L10" s="18">
        <f t="shared" si="10"/>
        <v>10.386701666666665</v>
      </c>
      <c r="M10" s="18">
        <f t="shared" si="11"/>
        <v>10.262236666666666</v>
      </c>
      <c r="N10" s="27">
        <f t="shared" si="2"/>
        <v>10.137771666666666</v>
      </c>
      <c r="O10" s="29">
        <f t="shared" si="3"/>
        <v>0.93951000000000073</v>
      </c>
      <c r="P10" s="18">
        <f t="shared" si="12"/>
        <v>0.74800666666666726</v>
      </c>
      <c r="Q10" s="18">
        <f t="shared" si="13"/>
        <v>0.55650333333333379</v>
      </c>
      <c r="R10" s="18">
        <f t="shared" si="4"/>
        <v>0.36500000000000032</v>
      </c>
      <c r="S10" s="18">
        <f t="shared" si="14"/>
        <v>0.24333333333333354</v>
      </c>
      <c r="T10" s="18">
        <f t="shared" si="15"/>
        <v>0.12166666666666677</v>
      </c>
      <c r="U10" s="18">
        <f t="shared" si="5"/>
        <v>0</v>
      </c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</row>
    <row r="11" spans="1:44" ht="16.5" thickBot="1" x14ac:dyDescent="0.3">
      <c r="A11" s="8"/>
      <c r="B11" s="2">
        <v>4</v>
      </c>
      <c r="C11" s="1">
        <v>10.98</v>
      </c>
      <c r="D11" s="1">
        <v>10.27</v>
      </c>
      <c r="E11" s="1">
        <v>10.5</v>
      </c>
      <c r="F11" s="20">
        <f t="shared" si="6"/>
        <v>10.583333333333334</v>
      </c>
      <c r="G11" s="21">
        <f t="shared" si="7"/>
        <v>0.71000000000000085</v>
      </c>
      <c r="H11" s="18">
        <f t="shared" si="0"/>
        <v>10.884561666666666</v>
      </c>
      <c r="I11" s="18">
        <f t="shared" si="8"/>
        <v>10.760096666666666</v>
      </c>
      <c r="J11" s="18">
        <f t="shared" si="9"/>
        <v>10.635631666666667</v>
      </c>
      <c r="K11" s="18">
        <f t="shared" si="1"/>
        <v>10.511166666666666</v>
      </c>
      <c r="L11" s="18">
        <f t="shared" si="10"/>
        <v>10.386701666666665</v>
      </c>
      <c r="M11" s="18">
        <f t="shared" si="11"/>
        <v>10.262236666666666</v>
      </c>
      <c r="N11" s="27">
        <f t="shared" si="2"/>
        <v>10.137771666666666</v>
      </c>
      <c r="O11" s="29">
        <f t="shared" si="3"/>
        <v>0.93951000000000073</v>
      </c>
      <c r="P11" s="18">
        <f t="shared" si="12"/>
        <v>0.74800666666666726</v>
      </c>
      <c r="Q11" s="18">
        <f t="shared" si="13"/>
        <v>0.55650333333333379</v>
      </c>
      <c r="R11" s="18">
        <f t="shared" si="4"/>
        <v>0.36500000000000032</v>
      </c>
      <c r="S11" s="18">
        <f t="shared" si="14"/>
        <v>0.24333333333333354</v>
      </c>
      <c r="T11" s="18">
        <f t="shared" si="15"/>
        <v>0.12166666666666677</v>
      </c>
      <c r="U11" s="18">
        <f t="shared" si="5"/>
        <v>0</v>
      </c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</row>
    <row r="12" spans="1:44" ht="16.5" thickBot="1" x14ac:dyDescent="0.3">
      <c r="A12" s="8"/>
      <c r="B12" s="2">
        <v>5</v>
      </c>
      <c r="C12" s="1">
        <v>10.61</v>
      </c>
      <c r="D12" s="1">
        <v>10.52</v>
      </c>
      <c r="E12" s="1">
        <v>10.67</v>
      </c>
      <c r="F12" s="20">
        <f t="shared" si="6"/>
        <v>10.6</v>
      </c>
      <c r="G12" s="21">
        <f t="shared" si="7"/>
        <v>0.15000000000000036</v>
      </c>
      <c r="H12" s="18">
        <f t="shared" si="0"/>
        <v>10.884561666666666</v>
      </c>
      <c r="I12" s="18">
        <f t="shared" si="8"/>
        <v>10.760096666666666</v>
      </c>
      <c r="J12" s="18">
        <f t="shared" si="9"/>
        <v>10.635631666666667</v>
      </c>
      <c r="K12" s="18">
        <f t="shared" si="1"/>
        <v>10.511166666666666</v>
      </c>
      <c r="L12" s="18">
        <f t="shared" si="10"/>
        <v>10.386701666666665</v>
      </c>
      <c r="M12" s="18">
        <f t="shared" si="11"/>
        <v>10.262236666666666</v>
      </c>
      <c r="N12" s="27">
        <f t="shared" si="2"/>
        <v>10.137771666666666</v>
      </c>
      <c r="O12" s="29">
        <f t="shared" si="3"/>
        <v>0.93951000000000073</v>
      </c>
      <c r="P12" s="18">
        <f t="shared" si="12"/>
        <v>0.74800666666666726</v>
      </c>
      <c r="Q12" s="18">
        <f t="shared" si="13"/>
        <v>0.55650333333333379</v>
      </c>
      <c r="R12" s="18">
        <f t="shared" si="4"/>
        <v>0.36500000000000032</v>
      </c>
      <c r="S12" s="18">
        <f t="shared" si="14"/>
        <v>0.24333333333333354</v>
      </c>
      <c r="T12" s="18">
        <f t="shared" si="15"/>
        <v>0.12166666666666677</v>
      </c>
      <c r="U12" s="18">
        <f t="shared" si="5"/>
        <v>0</v>
      </c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</row>
    <row r="13" spans="1:44" ht="16.5" thickBot="1" x14ac:dyDescent="0.3">
      <c r="A13" s="8"/>
      <c r="B13" s="2">
        <v>6</v>
      </c>
      <c r="C13" s="1">
        <v>10.57</v>
      </c>
      <c r="D13" s="1">
        <v>10.46</v>
      </c>
      <c r="E13" s="1">
        <v>10.5</v>
      </c>
      <c r="F13" s="20">
        <f t="shared" si="6"/>
        <v>10.51</v>
      </c>
      <c r="G13" s="21">
        <f t="shared" si="7"/>
        <v>0.10999999999999943</v>
      </c>
      <c r="H13" s="18">
        <f t="shared" si="0"/>
        <v>10.884561666666666</v>
      </c>
      <c r="I13" s="18">
        <f t="shared" si="8"/>
        <v>10.760096666666666</v>
      </c>
      <c r="J13" s="18">
        <f t="shared" si="9"/>
        <v>10.635631666666667</v>
      </c>
      <c r="K13" s="18">
        <f t="shared" si="1"/>
        <v>10.511166666666666</v>
      </c>
      <c r="L13" s="18">
        <f t="shared" si="10"/>
        <v>10.386701666666665</v>
      </c>
      <c r="M13" s="18">
        <f t="shared" si="11"/>
        <v>10.262236666666666</v>
      </c>
      <c r="N13" s="27">
        <f t="shared" si="2"/>
        <v>10.137771666666666</v>
      </c>
      <c r="O13" s="29">
        <f t="shared" si="3"/>
        <v>0.93951000000000073</v>
      </c>
      <c r="P13" s="18">
        <f t="shared" si="12"/>
        <v>0.74800666666666726</v>
      </c>
      <c r="Q13" s="18">
        <f t="shared" si="13"/>
        <v>0.55650333333333379</v>
      </c>
      <c r="R13" s="18">
        <f t="shared" si="4"/>
        <v>0.36500000000000032</v>
      </c>
      <c r="S13" s="18">
        <f t="shared" si="14"/>
        <v>0.24333333333333354</v>
      </c>
      <c r="T13" s="18">
        <f t="shared" si="15"/>
        <v>0.12166666666666677</v>
      </c>
      <c r="U13" s="18">
        <f t="shared" si="5"/>
        <v>0</v>
      </c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</row>
    <row r="14" spans="1:44" ht="16.5" thickBot="1" x14ac:dyDescent="0.3">
      <c r="A14" s="8"/>
      <c r="B14" s="2">
        <v>7</v>
      </c>
      <c r="C14" s="1">
        <v>10.44</v>
      </c>
      <c r="D14" s="1">
        <v>10.29</v>
      </c>
      <c r="E14" s="1">
        <v>9.86</v>
      </c>
      <c r="F14" s="20">
        <f t="shared" si="6"/>
        <v>10.196666666666665</v>
      </c>
      <c r="G14" s="21">
        <f t="shared" si="7"/>
        <v>0.58000000000000007</v>
      </c>
      <c r="H14" s="18">
        <f t="shared" si="0"/>
        <v>10.884561666666666</v>
      </c>
      <c r="I14" s="18">
        <f t="shared" si="8"/>
        <v>10.760096666666666</v>
      </c>
      <c r="J14" s="18">
        <f t="shared" si="9"/>
        <v>10.635631666666667</v>
      </c>
      <c r="K14" s="18">
        <f t="shared" si="1"/>
        <v>10.511166666666666</v>
      </c>
      <c r="L14" s="18">
        <f t="shared" si="10"/>
        <v>10.386701666666665</v>
      </c>
      <c r="M14" s="18">
        <f t="shared" si="11"/>
        <v>10.262236666666666</v>
      </c>
      <c r="N14" s="27">
        <f t="shared" si="2"/>
        <v>10.137771666666666</v>
      </c>
      <c r="O14" s="29">
        <f t="shared" si="3"/>
        <v>0.93951000000000073</v>
      </c>
      <c r="P14" s="18">
        <f t="shared" si="12"/>
        <v>0.74800666666666726</v>
      </c>
      <c r="Q14" s="18">
        <f t="shared" si="13"/>
        <v>0.55650333333333379</v>
      </c>
      <c r="R14" s="18">
        <f t="shared" si="4"/>
        <v>0.36500000000000032</v>
      </c>
      <c r="S14" s="18">
        <f t="shared" si="14"/>
        <v>0.24333333333333354</v>
      </c>
      <c r="T14" s="18">
        <f t="shared" si="15"/>
        <v>0.12166666666666677</v>
      </c>
      <c r="U14" s="18">
        <f t="shared" si="5"/>
        <v>0</v>
      </c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</row>
    <row r="15" spans="1:44" ht="16.5" thickBot="1" x14ac:dyDescent="0.3">
      <c r="A15" s="8"/>
      <c r="B15" s="2">
        <v>8</v>
      </c>
      <c r="C15" s="1">
        <v>10.199999999999999</v>
      </c>
      <c r="D15" s="1">
        <v>10.29</v>
      </c>
      <c r="E15" s="1">
        <v>10.41</v>
      </c>
      <c r="F15" s="20">
        <f t="shared" si="6"/>
        <v>10.299999999999999</v>
      </c>
      <c r="G15" s="21">
        <f t="shared" si="7"/>
        <v>0.21000000000000085</v>
      </c>
      <c r="H15" s="18">
        <f t="shared" si="0"/>
        <v>10.884561666666666</v>
      </c>
      <c r="I15" s="18">
        <f t="shared" si="8"/>
        <v>10.760096666666666</v>
      </c>
      <c r="J15" s="18">
        <f t="shared" si="9"/>
        <v>10.635631666666667</v>
      </c>
      <c r="K15" s="18">
        <f t="shared" si="1"/>
        <v>10.511166666666666</v>
      </c>
      <c r="L15" s="18">
        <f t="shared" si="10"/>
        <v>10.386701666666665</v>
      </c>
      <c r="M15" s="18">
        <f t="shared" si="11"/>
        <v>10.262236666666666</v>
      </c>
      <c r="N15" s="27">
        <f t="shared" si="2"/>
        <v>10.137771666666666</v>
      </c>
      <c r="O15" s="29">
        <f t="shared" si="3"/>
        <v>0.93951000000000073</v>
      </c>
      <c r="P15" s="18">
        <f t="shared" si="12"/>
        <v>0.74800666666666726</v>
      </c>
      <c r="Q15" s="18">
        <f t="shared" si="13"/>
        <v>0.55650333333333379</v>
      </c>
      <c r="R15" s="18">
        <f t="shared" si="4"/>
        <v>0.36500000000000032</v>
      </c>
      <c r="S15" s="18">
        <f t="shared" si="14"/>
        <v>0.24333333333333354</v>
      </c>
      <c r="T15" s="18">
        <f t="shared" si="15"/>
        <v>0.12166666666666677</v>
      </c>
      <c r="U15" s="18">
        <f t="shared" si="5"/>
        <v>0</v>
      </c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</row>
    <row r="16" spans="1:44" ht="16.5" thickBot="1" x14ac:dyDescent="0.3">
      <c r="A16" s="8"/>
      <c r="B16" s="2">
        <v>9</v>
      </c>
      <c r="C16" s="1">
        <v>10.46</v>
      </c>
      <c r="D16" s="1">
        <v>10.76</v>
      </c>
      <c r="E16" s="1">
        <v>10.74</v>
      </c>
      <c r="F16" s="20">
        <f t="shared" si="6"/>
        <v>10.653333333333334</v>
      </c>
      <c r="G16" s="21">
        <f t="shared" si="7"/>
        <v>0.29999999999999893</v>
      </c>
      <c r="H16" s="18">
        <f t="shared" si="0"/>
        <v>10.884561666666666</v>
      </c>
      <c r="I16" s="18">
        <f t="shared" si="8"/>
        <v>10.760096666666666</v>
      </c>
      <c r="J16" s="18">
        <f t="shared" si="9"/>
        <v>10.635631666666667</v>
      </c>
      <c r="K16" s="18">
        <f t="shared" si="1"/>
        <v>10.511166666666666</v>
      </c>
      <c r="L16" s="18">
        <f t="shared" si="10"/>
        <v>10.386701666666665</v>
      </c>
      <c r="M16" s="18">
        <f t="shared" si="11"/>
        <v>10.262236666666666</v>
      </c>
      <c r="N16" s="27">
        <f t="shared" si="2"/>
        <v>10.137771666666666</v>
      </c>
      <c r="O16" s="29">
        <f t="shared" si="3"/>
        <v>0.93951000000000073</v>
      </c>
      <c r="P16" s="18">
        <f t="shared" si="12"/>
        <v>0.74800666666666726</v>
      </c>
      <c r="Q16" s="18">
        <f t="shared" si="13"/>
        <v>0.55650333333333379</v>
      </c>
      <c r="R16" s="18">
        <f t="shared" si="4"/>
        <v>0.36500000000000032</v>
      </c>
      <c r="S16" s="18">
        <f t="shared" si="14"/>
        <v>0.24333333333333354</v>
      </c>
      <c r="T16" s="18">
        <f t="shared" si="15"/>
        <v>0.12166666666666677</v>
      </c>
      <c r="U16" s="18">
        <f t="shared" si="5"/>
        <v>0</v>
      </c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</row>
    <row r="17" spans="1:44" ht="16.5" thickBot="1" x14ac:dyDescent="0.3">
      <c r="A17" s="8"/>
      <c r="B17" s="2">
        <v>10</v>
      </c>
      <c r="C17" s="1">
        <v>10.11</v>
      </c>
      <c r="D17" s="1">
        <v>10.33</v>
      </c>
      <c r="E17" s="1">
        <v>10.98</v>
      </c>
      <c r="F17" s="20">
        <f t="shared" si="6"/>
        <v>10.473333333333333</v>
      </c>
      <c r="G17" s="21">
        <f t="shared" si="7"/>
        <v>0.87000000000000099</v>
      </c>
      <c r="H17" s="18">
        <f t="shared" si="0"/>
        <v>10.884561666666666</v>
      </c>
      <c r="I17" s="18">
        <f t="shared" si="8"/>
        <v>10.760096666666666</v>
      </c>
      <c r="J17" s="18">
        <f t="shared" si="9"/>
        <v>10.635631666666667</v>
      </c>
      <c r="K17" s="18">
        <f t="shared" si="1"/>
        <v>10.511166666666666</v>
      </c>
      <c r="L17" s="18">
        <f t="shared" si="10"/>
        <v>10.386701666666665</v>
      </c>
      <c r="M17" s="18">
        <f t="shared" si="11"/>
        <v>10.262236666666666</v>
      </c>
      <c r="N17" s="27">
        <f t="shared" si="2"/>
        <v>10.137771666666666</v>
      </c>
      <c r="O17" s="29">
        <f t="shared" si="3"/>
        <v>0.93951000000000073</v>
      </c>
      <c r="P17" s="18">
        <f t="shared" si="12"/>
        <v>0.74800666666666726</v>
      </c>
      <c r="Q17" s="18">
        <f t="shared" si="13"/>
        <v>0.55650333333333379</v>
      </c>
      <c r="R17" s="18">
        <f t="shared" si="4"/>
        <v>0.36500000000000032</v>
      </c>
      <c r="S17" s="18">
        <f t="shared" si="14"/>
        <v>0.24333333333333354</v>
      </c>
      <c r="T17" s="18">
        <f t="shared" si="15"/>
        <v>0.12166666666666677</v>
      </c>
      <c r="U17" s="18">
        <f t="shared" si="5"/>
        <v>0</v>
      </c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</row>
    <row r="18" spans="1:44" ht="16.5" thickBot="1" x14ac:dyDescent="0.3">
      <c r="A18" s="8"/>
      <c r="B18" s="2">
        <v>11</v>
      </c>
      <c r="C18" s="1">
        <v>10.29</v>
      </c>
      <c r="D18" s="1">
        <v>10.57</v>
      </c>
      <c r="E18" s="1">
        <v>10.65</v>
      </c>
      <c r="F18" s="20">
        <f t="shared" si="6"/>
        <v>10.503333333333332</v>
      </c>
      <c r="G18" s="21">
        <f t="shared" si="7"/>
        <v>0.36000000000000121</v>
      </c>
      <c r="H18" s="18">
        <f t="shared" si="0"/>
        <v>10.884561666666666</v>
      </c>
      <c r="I18" s="18">
        <f t="shared" si="8"/>
        <v>10.760096666666666</v>
      </c>
      <c r="J18" s="18">
        <f t="shared" si="9"/>
        <v>10.635631666666667</v>
      </c>
      <c r="K18" s="18">
        <f t="shared" si="1"/>
        <v>10.511166666666666</v>
      </c>
      <c r="L18" s="18">
        <f t="shared" si="10"/>
        <v>10.386701666666665</v>
      </c>
      <c r="M18" s="18">
        <f t="shared" si="11"/>
        <v>10.262236666666666</v>
      </c>
      <c r="N18" s="27">
        <f t="shared" si="2"/>
        <v>10.137771666666666</v>
      </c>
      <c r="O18" s="29">
        <f t="shared" si="3"/>
        <v>0.93951000000000073</v>
      </c>
      <c r="P18" s="18">
        <f t="shared" si="12"/>
        <v>0.74800666666666726</v>
      </c>
      <c r="Q18" s="18">
        <f t="shared" si="13"/>
        <v>0.55650333333333379</v>
      </c>
      <c r="R18" s="18">
        <f t="shared" si="4"/>
        <v>0.36500000000000032</v>
      </c>
      <c r="S18" s="18">
        <f t="shared" si="14"/>
        <v>0.24333333333333354</v>
      </c>
      <c r="T18" s="18">
        <f t="shared" si="15"/>
        <v>0.12166666666666677</v>
      </c>
      <c r="U18" s="18">
        <f t="shared" si="5"/>
        <v>0</v>
      </c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</row>
    <row r="19" spans="1:44" ht="16.5" thickBot="1" x14ac:dyDescent="0.3">
      <c r="A19" s="8"/>
      <c r="B19" s="2">
        <v>12</v>
      </c>
      <c r="C19" s="1">
        <v>10.83</v>
      </c>
      <c r="D19" s="1">
        <v>11</v>
      </c>
      <c r="E19" s="1">
        <v>10.65</v>
      </c>
      <c r="F19" s="20">
        <f t="shared" si="6"/>
        <v>10.826666666666666</v>
      </c>
      <c r="G19" s="21">
        <f t="shared" si="7"/>
        <v>0.34999999999999964</v>
      </c>
      <c r="H19" s="18">
        <f t="shared" si="0"/>
        <v>10.884561666666666</v>
      </c>
      <c r="I19" s="18">
        <f t="shared" si="8"/>
        <v>10.760096666666666</v>
      </c>
      <c r="J19" s="18">
        <f t="shared" si="9"/>
        <v>10.635631666666667</v>
      </c>
      <c r="K19" s="18">
        <f t="shared" si="1"/>
        <v>10.511166666666666</v>
      </c>
      <c r="L19" s="18">
        <f t="shared" si="10"/>
        <v>10.386701666666665</v>
      </c>
      <c r="M19" s="18">
        <f t="shared" si="11"/>
        <v>10.262236666666666</v>
      </c>
      <c r="N19" s="27">
        <f t="shared" si="2"/>
        <v>10.137771666666666</v>
      </c>
      <c r="O19" s="29">
        <f t="shared" si="3"/>
        <v>0.93951000000000073</v>
      </c>
      <c r="P19" s="18">
        <f t="shared" si="12"/>
        <v>0.74800666666666726</v>
      </c>
      <c r="Q19" s="18">
        <f t="shared" si="13"/>
        <v>0.55650333333333379</v>
      </c>
      <c r="R19" s="18">
        <f t="shared" si="4"/>
        <v>0.36500000000000032</v>
      </c>
      <c r="S19" s="18">
        <f t="shared" si="14"/>
        <v>0.24333333333333354</v>
      </c>
      <c r="T19" s="18">
        <f t="shared" si="15"/>
        <v>0.12166666666666677</v>
      </c>
      <c r="U19" s="18">
        <f t="shared" si="5"/>
        <v>0</v>
      </c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</row>
    <row r="20" spans="1:44" ht="16.5" thickBot="1" x14ac:dyDescent="0.3">
      <c r="A20" s="8"/>
      <c r="B20" s="2">
        <v>13</v>
      </c>
      <c r="C20" s="1">
        <v>10.35</v>
      </c>
      <c r="D20" s="1">
        <v>10.07</v>
      </c>
      <c r="E20" s="1">
        <v>10.48</v>
      </c>
      <c r="F20" s="20">
        <f t="shared" si="6"/>
        <v>10.3</v>
      </c>
      <c r="G20" s="21">
        <f t="shared" si="7"/>
        <v>0.41000000000000014</v>
      </c>
      <c r="H20" s="18">
        <f t="shared" si="0"/>
        <v>10.884561666666666</v>
      </c>
      <c r="I20" s="18">
        <f t="shared" si="8"/>
        <v>10.760096666666666</v>
      </c>
      <c r="J20" s="18">
        <f t="shared" si="9"/>
        <v>10.635631666666667</v>
      </c>
      <c r="K20" s="18">
        <f t="shared" si="1"/>
        <v>10.511166666666666</v>
      </c>
      <c r="L20" s="18">
        <f t="shared" si="10"/>
        <v>10.386701666666665</v>
      </c>
      <c r="M20" s="18">
        <f t="shared" si="11"/>
        <v>10.262236666666666</v>
      </c>
      <c r="N20" s="27">
        <f t="shared" si="2"/>
        <v>10.137771666666666</v>
      </c>
      <c r="O20" s="29">
        <f t="shared" si="3"/>
        <v>0.93951000000000073</v>
      </c>
      <c r="P20" s="18">
        <f t="shared" si="12"/>
        <v>0.74800666666666726</v>
      </c>
      <c r="Q20" s="18">
        <f t="shared" si="13"/>
        <v>0.55650333333333379</v>
      </c>
      <c r="R20" s="18">
        <f t="shared" si="4"/>
        <v>0.36500000000000032</v>
      </c>
      <c r="S20" s="18">
        <f t="shared" si="14"/>
        <v>0.24333333333333354</v>
      </c>
      <c r="T20" s="18">
        <f t="shared" si="15"/>
        <v>0.12166666666666677</v>
      </c>
      <c r="U20" s="18">
        <f t="shared" si="5"/>
        <v>0</v>
      </c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</row>
    <row r="21" spans="1:44" ht="16.5" thickBot="1" x14ac:dyDescent="0.3">
      <c r="A21" s="8"/>
      <c r="B21" s="2">
        <v>14</v>
      </c>
      <c r="C21" s="1">
        <v>10.69</v>
      </c>
      <c r="D21" s="1">
        <v>10.54</v>
      </c>
      <c r="E21" s="1">
        <v>10.61</v>
      </c>
      <c r="F21" s="20">
        <f t="shared" si="6"/>
        <v>10.613333333333332</v>
      </c>
      <c r="G21" s="21">
        <f t="shared" si="7"/>
        <v>0.15000000000000036</v>
      </c>
      <c r="H21" s="18">
        <f t="shared" si="0"/>
        <v>10.884561666666666</v>
      </c>
      <c r="I21" s="18">
        <f t="shared" si="8"/>
        <v>10.760096666666666</v>
      </c>
      <c r="J21" s="18">
        <f t="shared" si="9"/>
        <v>10.635631666666667</v>
      </c>
      <c r="K21" s="18">
        <f t="shared" si="1"/>
        <v>10.511166666666666</v>
      </c>
      <c r="L21" s="18">
        <f t="shared" si="10"/>
        <v>10.386701666666665</v>
      </c>
      <c r="M21" s="18">
        <f t="shared" si="11"/>
        <v>10.262236666666666</v>
      </c>
      <c r="N21" s="27">
        <f t="shared" si="2"/>
        <v>10.137771666666666</v>
      </c>
      <c r="O21" s="29">
        <f t="shared" si="3"/>
        <v>0.93951000000000073</v>
      </c>
      <c r="P21" s="18">
        <f t="shared" si="12"/>
        <v>0.74800666666666726</v>
      </c>
      <c r="Q21" s="18">
        <f t="shared" si="13"/>
        <v>0.55650333333333379</v>
      </c>
      <c r="R21" s="18">
        <f t="shared" si="4"/>
        <v>0.36500000000000032</v>
      </c>
      <c r="S21" s="18">
        <f t="shared" si="14"/>
        <v>0.24333333333333354</v>
      </c>
      <c r="T21" s="18">
        <f t="shared" si="15"/>
        <v>0.12166666666666677</v>
      </c>
      <c r="U21" s="18">
        <f t="shared" si="5"/>
        <v>0</v>
      </c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</row>
    <row r="22" spans="1:44" ht="16.5" thickBot="1" x14ac:dyDescent="0.3">
      <c r="A22" s="8"/>
      <c r="B22" s="2">
        <v>15</v>
      </c>
      <c r="C22" s="1">
        <v>10.44</v>
      </c>
      <c r="D22" s="1">
        <v>10.44</v>
      </c>
      <c r="E22" s="1">
        <v>10.57</v>
      </c>
      <c r="F22" s="20">
        <f t="shared" si="6"/>
        <v>10.483333333333333</v>
      </c>
      <c r="G22" s="21">
        <f t="shared" si="7"/>
        <v>0.13000000000000078</v>
      </c>
      <c r="H22" s="18">
        <f t="shared" si="0"/>
        <v>10.884561666666666</v>
      </c>
      <c r="I22" s="18">
        <f t="shared" si="8"/>
        <v>10.760096666666666</v>
      </c>
      <c r="J22" s="18">
        <f t="shared" si="9"/>
        <v>10.635631666666667</v>
      </c>
      <c r="K22" s="18">
        <f t="shared" si="1"/>
        <v>10.511166666666666</v>
      </c>
      <c r="L22" s="18">
        <f t="shared" si="10"/>
        <v>10.386701666666665</v>
      </c>
      <c r="M22" s="18">
        <f t="shared" si="11"/>
        <v>10.262236666666666</v>
      </c>
      <c r="N22" s="27">
        <f t="shared" si="2"/>
        <v>10.137771666666666</v>
      </c>
      <c r="O22" s="29">
        <f t="shared" si="3"/>
        <v>0.93951000000000073</v>
      </c>
      <c r="P22" s="18">
        <f t="shared" si="12"/>
        <v>0.74800666666666726</v>
      </c>
      <c r="Q22" s="18">
        <f t="shared" si="13"/>
        <v>0.55650333333333379</v>
      </c>
      <c r="R22" s="18">
        <f t="shared" si="4"/>
        <v>0.36500000000000032</v>
      </c>
      <c r="S22" s="18">
        <f t="shared" si="14"/>
        <v>0.24333333333333354</v>
      </c>
      <c r="T22" s="18">
        <f t="shared" si="15"/>
        <v>0.12166666666666677</v>
      </c>
      <c r="U22" s="18">
        <f t="shared" si="5"/>
        <v>0</v>
      </c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</row>
    <row r="23" spans="1:44" ht="16.5" thickBot="1" x14ac:dyDescent="0.3">
      <c r="A23" s="8"/>
      <c r="B23" s="2">
        <v>16</v>
      </c>
      <c r="C23" s="1">
        <v>10.63</v>
      </c>
      <c r="D23" s="1">
        <v>9.86</v>
      </c>
      <c r="E23" s="1">
        <v>10.54</v>
      </c>
      <c r="F23" s="20">
        <f t="shared" si="6"/>
        <v>10.343333333333334</v>
      </c>
      <c r="G23" s="21">
        <f t="shared" si="7"/>
        <v>0.77000000000000135</v>
      </c>
      <c r="H23" s="18">
        <f t="shared" si="0"/>
        <v>10.884561666666666</v>
      </c>
      <c r="I23" s="18">
        <f t="shared" si="8"/>
        <v>10.760096666666666</v>
      </c>
      <c r="J23" s="18">
        <f t="shared" si="9"/>
        <v>10.635631666666667</v>
      </c>
      <c r="K23" s="18">
        <f t="shared" si="1"/>
        <v>10.511166666666666</v>
      </c>
      <c r="L23" s="18">
        <f t="shared" si="10"/>
        <v>10.386701666666665</v>
      </c>
      <c r="M23" s="18">
        <f t="shared" si="11"/>
        <v>10.262236666666666</v>
      </c>
      <c r="N23" s="27">
        <f t="shared" si="2"/>
        <v>10.137771666666666</v>
      </c>
      <c r="O23" s="29">
        <f t="shared" si="3"/>
        <v>0.93951000000000073</v>
      </c>
      <c r="P23" s="18">
        <f t="shared" si="12"/>
        <v>0.74800666666666726</v>
      </c>
      <c r="Q23" s="18">
        <f t="shared" si="13"/>
        <v>0.55650333333333379</v>
      </c>
      <c r="R23" s="18">
        <f t="shared" si="4"/>
        <v>0.36500000000000032</v>
      </c>
      <c r="S23" s="18">
        <f t="shared" si="14"/>
        <v>0.24333333333333354</v>
      </c>
      <c r="T23" s="18">
        <f t="shared" si="15"/>
        <v>0.12166666666666677</v>
      </c>
      <c r="U23" s="18">
        <f t="shared" si="5"/>
        <v>0</v>
      </c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</row>
    <row r="24" spans="1:44" ht="16.5" thickBot="1" x14ac:dyDescent="0.3">
      <c r="A24" s="8"/>
      <c r="B24" s="2">
        <v>17</v>
      </c>
      <c r="C24" s="1">
        <v>10.54</v>
      </c>
      <c r="D24" s="1">
        <v>10.82</v>
      </c>
      <c r="E24" s="1">
        <v>10.48</v>
      </c>
      <c r="F24" s="20">
        <f t="shared" si="6"/>
        <v>10.613333333333333</v>
      </c>
      <c r="G24" s="21">
        <f t="shared" si="7"/>
        <v>0.33999999999999986</v>
      </c>
      <c r="H24" s="18">
        <f t="shared" si="0"/>
        <v>10.884561666666666</v>
      </c>
      <c r="I24" s="18">
        <f t="shared" si="8"/>
        <v>10.760096666666666</v>
      </c>
      <c r="J24" s="18">
        <f t="shared" si="9"/>
        <v>10.635631666666667</v>
      </c>
      <c r="K24" s="18">
        <f t="shared" si="1"/>
        <v>10.511166666666666</v>
      </c>
      <c r="L24" s="18">
        <f t="shared" si="10"/>
        <v>10.386701666666665</v>
      </c>
      <c r="M24" s="18">
        <f t="shared" si="11"/>
        <v>10.262236666666666</v>
      </c>
      <c r="N24" s="27">
        <f t="shared" si="2"/>
        <v>10.137771666666666</v>
      </c>
      <c r="O24" s="29">
        <f t="shared" si="3"/>
        <v>0.93951000000000073</v>
      </c>
      <c r="P24" s="18">
        <f t="shared" si="12"/>
        <v>0.74800666666666726</v>
      </c>
      <c r="Q24" s="18">
        <f t="shared" si="13"/>
        <v>0.55650333333333379</v>
      </c>
      <c r="R24" s="18">
        <f t="shared" si="4"/>
        <v>0.36500000000000032</v>
      </c>
      <c r="S24" s="18">
        <f t="shared" si="14"/>
        <v>0.24333333333333354</v>
      </c>
      <c r="T24" s="18">
        <f t="shared" si="15"/>
        <v>0.12166666666666677</v>
      </c>
      <c r="U24" s="18">
        <f t="shared" si="5"/>
        <v>0</v>
      </c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</row>
    <row r="25" spans="1:44" ht="16.5" thickBot="1" x14ac:dyDescent="0.3">
      <c r="A25" s="8"/>
      <c r="B25" s="2">
        <v>18</v>
      </c>
      <c r="C25" s="1">
        <v>10.5</v>
      </c>
      <c r="D25" s="1">
        <v>10.61</v>
      </c>
      <c r="E25" s="1">
        <v>10.54</v>
      </c>
      <c r="F25" s="20">
        <f t="shared" si="6"/>
        <v>10.549999999999999</v>
      </c>
      <c r="G25" s="21">
        <f t="shared" si="7"/>
        <v>0.10999999999999943</v>
      </c>
      <c r="H25" s="18">
        <f t="shared" si="0"/>
        <v>10.884561666666666</v>
      </c>
      <c r="I25" s="18">
        <f t="shared" si="8"/>
        <v>10.760096666666666</v>
      </c>
      <c r="J25" s="18">
        <f t="shared" si="9"/>
        <v>10.635631666666667</v>
      </c>
      <c r="K25" s="18">
        <f t="shared" si="1"/>
        <v>10.511166666666666</v>
      </c>
      <c r="L25" s="18">
        <f t="shared" si="10"/>
        <v>10.386701666666665</v>
      </c>
      <c r="M25" s="18">
        <f t="shared" si="11"/>
        <v>10.262236666666666</v>
      </c>
      <c r="N25" s="27">
        <f t="shared" si="2"/>
        <v>10.137771666666666</v>
      </c>
      <c r="O25" s="29">
        <f t="shared" si="3"/>
        <v>0.93951000000000073</v>
      </c>
      <c r="P25" s="18">
        <f t="shared" si="12"/>
        <v>0.74800666666666726</v>
      </c>
      <c r="Q25" s="18">
        <f t="shared" si="13"/>
        <v>0.55650333333333379</v>
      </c>
      <c r="R25" s="18">
        <f t="shared" si="4"/>
        <v>0.36500000000000032</v>
      </c>
      <c r="S25" s="18">
        <f t="shared" si="14"/>
        <v>0.24333333333333354</v>
      </c>
      <c r="T25" s="18">
        <f t="shared" si="15"/>
        <v>0.12166666666666677</v>
      </c>
      <c r="U25" s="18">
        <f t="shared" si="5"/>
        <v>0</v>
      </c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</row>
    <row r="26" spans="1:44" ht="16.5" thickBot="1" x14ac:dyDescent="0.3">
      <c r="A26" s="8"/>
      <c r="B26" s="2">
        <v>19</v>
      </c>
      <c r="C26" s="1">
        <v>10.29</v>
      </c>
      <c r="D26" s="1">
        <v>10.79</v>
      </c>
      <c r="E26" s="1">
        <v>10.74</v>
      </c>
      <c r="F26" s="20">
        <f t="shared" si="6"/>
        <v>10.606666666666667</v>
      </c>
      <c r="G26" s="21">
        <f t="shared" si="7"/>
        <v>0.5</v>
      </c>
      <c r="H26" s="18">
        <f t="shared" si="0"/>
        <v>10.884561666666666</v>
      </c>
      <c r="I26" s="18">
        <f t="shared" si="8"/>
        <v>10.760096666666666</v>
      </c>
      <c r="J26" s="18">
        <f t="shared" si="9"/>
        <v>10.635631666666667</v>
      </c>
      <c r="K26" s="18">
        <f t="shared" si="1"/>
        <v>10.511166666666666</v>
      </c>
      <c r="L26" s="18">
        <f t="shared" si="10"/>
        <v>10.386701666666665</v>
      </c>
      <c r="M26" s="18">
        <f t="shared" si="11"/>
        <v>10.262236666666666</v>
      </c>
      <c r="N26" s="27">
        <f t="shared" si="2"/>
        <v>10.137771666666666</v>
      </c>
      <c r="O26" s="29">
        <f t="shared" si="3"/>
        <v>0.93951000000000073</v>
      </c>
      <c r="P26" s="18">
        <f t="shared" si="12"/>
        <v>0.74800666666666726</v>
      </c>
      <c r="Q26" s="18">
        <f t="shared" si="13"/>
        <v>0.55650333333333379</v>
      </c>
      <c r="R26" s="18">
        <f t="shared" si="4"/>
        <v>0.36500000000000032</v>
      </c>
      <c r="S26" s="18">
        <f t="shared" si="14"/>
        <v>0.24333333333333354</v>
      </c>
      <c r="T26" s="18">
        <f t="shared" si="15"/>
        <v>0.12166666666666677</v>
      </c>
      <c r="U26" s="18">
        <f t="shared" si="5"/>
        <v>0</v>
      </c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</row>
    <row r="27" spans="1:44" ht="16.5" thickBot="1" x14ac:dyDescent="0.3">
      <c r="A27" s="8"/>
      <c r="B27" s="2">
        <v>20</v>
      </c>
      <c r="C27" s="1">
        <v>10.57</v>
      </c>
      <c r="D27" s="1">
        <v>10.44</v>
      </c>
      <c r="E27" s="1">
        <v>10.52</v>
      </c>
      <c r="F27" s="20">
        <f t="shared" si="6"/>
        <v>10.51</v>
      </c>
      <c r="G27" s="21">
        <f t="shared" si="7"/>
        <v>0.13000000000000078</v>
      </c>
      <c r="H27" s="18">
        <f t="shared" si="0"/>
        <v>10.884561666666666</v>
      </c>
      <c r="I27" s="18">
        <f t="shared" si="8"/>
        <v>10.760096666666666</v>
      </c>
      <c r="J27" s="18">
        <f t="shared" si="9"/>
        <v>10.635631666666667</v>
      </c>
      <c r="K27" s="18">
        <f t="shared" si="1"/>
        <v>10.511166666666666</v>
      </c>
      <c r="L27" s="18">
        <f t="shared" si="10"/>
        <v>10.386701666666665</v>
      </c>
      <c r="M27" s="18">
        <f t="shared" si="11"/>
        <v>10.262236666666666</v>
      </c>
      <c r="N27" s="18">
        <f t="shared" si="2"/>
        <v>10.137771666666666</v>
      </c>
      <c r="O27" s="29">
        <f t="shared" si="3"/>
        <v>0.93951000000000073</v>
      </c>
      <c r="P27" s="18">
        <f t="shared" si="12"/>
        <v>0.74800666666666726</v>
      </c>
      <c r="Q27" s="18">
        <f t="shared" si="13"/>
        <v>0.55650333333333379</v>
      </c>
      <c r="R27" s="18">
        <f t="shared" si="4"/>
        <v>0.36500000000000032</v>
      </c>
      <c r="S27" s="18">
        <f t="shared" si="14"/>
        <v>0.24333333333333354</v>
      </c>
      <c r="T27" s="18">
        <f t="shared" si="15"/>
        <v>0.12166666666666677</v>
      </c>
      <c r="U27" s="18">
        <f t="shared" si="5"/>
        <v>0</v>
      </c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</row>
    <row r="28" spans="1:44" x14ac:dyDescent="0.25">
      <c r="A28" s="8"/>
      <c r="B28" s="8"/>
      <c r="C28" s="8"/>
      <c r="D28" s="8"/>
      <c r="E28" s="8"/>
      <c r="F28" s="9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</row>
    <row r="29" spans="1:44" ht="15" customHeight="1" x14ac:dyDescent="0.25">
      <c r="A29" s="8"/>
      <c r="B29" s="58" t="s">
        <v>17</v>
      </c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33"/>
      <c r="O29" s="38" t="s">
        <v>15</v>
      </c>
      <c r="P29" s="39"/>
      <c r="Q29" s="19">
        <f>AVERAGE(F8:F27)</f>
        <v>10.511166666666666</v>
      </c>
      <c r="R29" s="10"/>
      <c r="S29" s="10"/>
      <c r="T29" s="10"/>
      <c r="U29" s="26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</row>
    <row r="30" spans="1:44" ht="15" customHeight="1" x14ac:dyDescent="0.25">
      <c r="A30" s="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33"/>
      <c r="O30" s="38" t="s">
        <v>16</v>
      </c>
      <c r="P30" s="39"/>
      <c r="Q30" s="19">
        <f>AVERAGE(G8:G27)</f>
        <v>0.36500000000000032</v>
      </c>
      <c r="R30" s="10"/>
      <c r="S30" s="10"/>
      <c r="T30" s="10"/>
      <c r="U30" s="26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</row>
    <row r="31" spans="1:44" ht="15" customHeight="1" x14ac:dyDescent="0.25">
      <c r="A31" s="8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33"/>
      <c r="O31" s="11"/>
      <c r="P31" s="11"/>
      <c r="Q31" s="11"/>
      <c r="R31" s="10"/>
      <c r="S31" s="10"/>
      <c r="T31" s="10"/>
      <c r="U31" s="26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</row>
    <row r="32" spans="1:44" ht="15.75" x14ac:dyDescent="0.25">
      <c r="A32" s="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33"/>
      <c r="O32" s="56" t="s">
        <v>11</v>
      </c>
      <c r="P32" s="56"/>
      <c r="Q32" s="56"/>
      <c r="R32" s="30" t="s">
        <v>20</v>
      </c>
      <c r="S32" s="32">
        <f>(O34-P34)/3</f>
        <v>0.12446500000000012</v>
      </c>
      <c r="T32" s="10"/>
      <c r="U32" s="10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</row>
    <row r="33" spans="1:44" ht="15.75" x14ac:dyDescent="0.25">
      <c r="A33" s="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33"/>
      <c r="O33" s="16" t="s">
        <v>12</v>
      </c>
      <c r="P33" s="16" t="s">
        <v>13</v>
      </c>
      <c r="Q33" s="16" t="s">
        <v>14</v>
      </c>
      <c r="R33" s="16" t="s">
        <v>21</v>
      </c>
      <c r="S33" s="32">
        <f>Q34-(S32*3)</f>
        <v>9.7643766666666654</v>
      </c>
      <c r="T33" s="10"/>
      <c r="U33" s="10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</row>
    <row r="34" spans="1:44" ht="15.75" x14ac:dyDescent="0.25">
      <c r="A34" s="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33"/>
      <c r="O34" s="4">
        <f>Q29+(1.023*Q30)</f>
        <v>10.884561666666666</v>
      </c>
      <c r="P34" s="4">
        <f>Q29</f>
        <v>10.511166666666666</v>
      </c>
      <c r="Q34" s="4">
        <f>Q29-(1.023*Q30)</f>
        <v>10.137771666666666</v>
      </c>
      <c r="R34" s="16" t="s">
        <v>22</v>
      </c>
      <c r="S34" s="32">
        <f>O34+(S32*3)</f>
        <v>11.257956666666667</v>
      </c>
      <c r="T34" s="10"/>
      <c r="U34" s="10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</row>
    <row r="35" spans="1:44" ht="15" customHeight="1" x14ac:dyDescent="0.25">
      <c r="A35" s="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33"/>
      <c r="O35" s="11"/>
      <c r="P35" s="11"/>
      <c r="Q35" s="11"/>
      <c r="R35" s="10"/>
      <c r="S35" s="10"/>
      <c r="T35" s="10"/>
      <c r="U35" s="10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spans="1:44" ht="15.75" x14ac:dyDescent="0.25">
      <c r="A36" s="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33"/>
      <c r="O36" s="56" t="s">
        <v>3</v>
      </c>
      <c r="P36" s="56"/>
      <c r="Q36" s="56"/>
      <c r="R36" s="30" t="s">
        <v>20</v>
      </c>
      <c r="S36" s="32">
        <f>(O38-P38)/3</f>
        <v>0.19150333333333347</v>
      </c>
      <c r="T36" s="10"/>
      <c r="U36" s="10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</row>
    <row r="37" spans="1:44" ht="15.75" x14ac:dyDescent="0.25">
      <c r="A37" s="8"/>
      <c r="B37" s="8"/>
      <c r="C37" s="8"/>
      <c r="D37" s="8"/>
      <c r="E37" s="8"/>
      <c r="F37" s="9"/>
      <c r="G37" s="10"/>
      <c r="H37" s="10"/>
      <c r="I37" s="10"/>
      <c r="J37" s="10"/>
      <c r="K37" s="10"/>
      <c r="L37" s="10"/>
      <c r="M37" s="10"/>
      <c r="N37" s="10"/>
      <c r="O37" s="16" t="s">
        <v>12</v>
      </c>
      <c r="P37" s="16" t="s">
        <v>13</v>
      </c>
      <c r="Q37" s="16" t="s">
        <v>14</v>
      </c>
      <c r="R37" s="16" t="s">
        <v>21</v>
      </c>
      <c r="S37" s="32">
        <f>Q38-(S36*3)</f>
        <v>-0.57451000000000041</v>
      </c>
      <c r="T37" s="10"/>
      <c r="U37" s="10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</row>
    <row r="38" spans="1:44" ht="15.75" x14ac:dyDescent="0.25">
      <c r="A38" s="8"/>
      <c r="B38" s="8"/>
      <c r="C38" s="8"/>
      <c r="D38" s="8"/>
      <c r="E38" s="8"/>
      <c r="F38" s="9"/>
      <c r="G38" s="10"/>
      <c r="H38" s="10"/>
      <c r="I38" s="10"/>
      <c r="J38" s="10"/>
      <c r="K38" s="10"/>
      <c r="L38" s="10"/>
      <c r="M38" s="10"/>
      <c r="N38" s="10"/>
      <c r="O38" s="4">
        <f>P38*2.574</f>
        <v>0.93951000000000073</v>
      </c>
      <c r="P38" s="4">
        <f>Q30</f>
        <v>0.36500000000000032</v>
      </c>
      <c r="Q38" s="4">
        <f>P38*0</f>
        <v>0</v>
      </c>
      <c r="R38" s="16" t="s">
        <v>22</v>
      </c>
      <c r="S38" s="32">
        <f>O38+(S36*3)</f>
        <v>1.5140200000000013</v>
      </c>
      <c r="T38" s="10"/>
      <c r="U38" s="10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</row>
    <row r="39" spans="1:44" x14ac:dyDescent="0.25">
      <c r="A39" s="8"/>
      <c r="B39" s="8"/>
      <c r="C39" s="8"/>
      <c r="D39" s="8"/>
      <c r="E39" s="8"/>
      <c r="F39" s="9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</row>
  </sheetData>
  <mergeCells count="10">
    <mergeCell ref="O29:P29"/>
    <mergeCell ref="O30:P30"/>
    <mergeCell ref="O32:Q32"/>
    <mergeCell ref="O36:Q36"/>
    <mergeCell ref="B2:G4"/>
    <mergeCell ref="B6:B7"/>
    <mergeCell ref="C6:E6"/>
    <mergeCell ref="F6:F7"/>
    <mergeCell ref="G6:G7"/>
    <mergeCell ref="B29:M36"/>
  </mergeCells>
  <pageMargins left="0.511811024" right="0.511811024" top="0.78740157499999996" bottom="0.78740157499999996" header="0.31496062000000002" footer="0.31496062000000002"/>
  <pageSetup paperSize="9" scale="2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5</vt:i4>
      </vt:variant>
    </vt:vector>
  </HeadingPairs>
  <TitlesOfParts>
    <vt:vector size="10" baseType="lpstr">
      <vt:lpstr>Ex1</vt:lpstr>
      <vt:lpstr>Ex2</vt:lpstr>
      <vt:lpstr>Ex3</vt:lpstr>
      <vt:lpstr>Ex4</vt:lpstr>
      <vt:lpstr>Ex1 (2)</vt:lpstr>
      <vt:lpstr>'Ex1'!Area_de_impressao</vt:lpstr>
      <vt:lpstr>'Ex1 (2)'!Area_de_impressao</vt:lpstr>
      <vt:lpstr>'Ex2'!Area_de_impressao</vt:lpstr>
      <vt:lpstr>'Ex3'!Area_de_impressao</vt:lpstr>
      <vt:lpstr>'Ex4'!Area_de_impressao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Lucas&amp;Isabela</dc:creator>
  <cp:lastModifiedBy>MotoWorld</cp:lastModifiedBy>
  <dcterms:created xsi:type="dcterms:W3CDTF">2015-03-18T10:53:42Z</dcterms:created>
  <dcterms:modified xsi:type="dcterms:W3CDTF">2015-08-26T16:05:16Z</dcterms:modified>
</cp:coreProperties>
</file>