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aboa\Downloads\"/>
    </mc:Choice>
  </mc:AlternateContent>
  <xr:revisionPtr revIDLastSave="0" documentId="13_ncr:1_{9FF3F9AD-45CC-4880-B15A-9559ED7F7483}"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KXUBRvul/HNeBJ6TUfvAIbNs1Npm9uBh5PI3sTR84vY="/>
    </ext>
  </extLst>
</workbook>
</file>

<file path=xl/calcChain.xml><?xml version="1.0" encoding="utf-8"?>
<calcChain xmlns="http://schemas.openxmlformats.org/spreadsheetml/2006/main">
  <c r="J67" i="1" l="1"/>
  <c r="K67" i="1" s="1"/>
  <c r="H67" i="1"/>
  <c r="I67" i="1" s="1"/>
  <c r="F67" i="1"/>
  <c r="G67" i="1" s="1"/>
  <c r="D67" i="1"/>
  <c r="E67" i="1" s="1"/>
  <c r="B67" i="1"/>
  <c r="J66" i="1"/>
  <c r="K66" i="1" s="1"/>
  <c r="H66" i="1"/>
  <c r="I66" i="1" s="1"/>
  <c r="F66" i="1"/>
  <c r="G66" i="1" s="1"/>
  <c r="D66" i="1"/>
  <c r="E66" i="1" s="1"/>
  <c r="B66" i="1"/>
  <c r="J65" i="1"/>
  <c r="J68" i="1" s="1"/>
  <c r="H65" i="1"/>
  <c r="H68" i="1" s="1"/>
  <c r="F65" i="1"/>
  <c r="G65" i="1" s="1"/>
  <c r="G68" i="1" s="1"/>
  <c r="D65" i="1"/>
  <c r="E65" i="1" s="1"/>
  <c r="E68" i="1" s="1"/>
  <c r="B65" i="1"/>
  <c r="C61" i="1"/>
  <c r="J57" i="1"/>
  <c r="D57" i="1"/>
  <c r="J56" i="1"/>
  <c r="K56" i="1" s="1"/>
  <c r="H56" i="1"/>
  <c r="I56" i="1" s="1"/>
  <c r="F56" i="1"/>
  <c r="G56" i="1" s="1"/>
  <c r="D56" i="1"/>
  <c r="E56" i="1" s="1"/>
  <c r="B56" i="1"/>
  <c r="J55" i="1"/>
  <c r="K55" i="1" s="1"/>
  <c r="H55" i="1"/>
  <c r="I55" i="1" s="1"/>
  <c r="F55" i="1"/>
  <c r="G55" i="1" s="1"/>
  <c r="D55" i="1"/>
  <c r="E55" i="1" s="1"/>
  <c r="B55" i="1"/>
  <c r="J54" i="1"/>
  <c r="K54" i="1" s="1"/>
  <c r="K57" i="1" s="1"/>
  <c r="H54" i="1"/>
  <c r="I54" i="1" s="1"/>
  <c r="I57" i="1" s="1"/>
  <c r="F54" i="1"/>
  <c r="G54" i="1" s="1"/>
  <c r="G57" i="1" s="1"/>
  <c r="E54" i="1"/>
  <c r="E57" i="1" s="1"/>
  <c r="C57" i="1" s="1"/>
  <c r="C58" i="1" s="1"/>
  <c r="D6" i="1" s="1"/>
  <c r="D54" i="1"/>
  <c r="B54" i="1"/>
  <c r="C50" i="1"/>
  <c r="J45" i="1"/>
  <c r="K45" i="1" s="1"/>
  <c r="H45" i="1"/>
  <c r="I45" i="1" s="1"/>
  <c r="F45" i="1"/>
  <c r="G45" i="1" s="1"/>
  <c r="E45" i="1"/>
  <c r="D45" i="1"/>
  <c r="B45" i="1"/>
  <c r="J44" i="1"/>
  <c r="K44" i="1" s="1"/>
  <c r="H44" i="1"/>
  <c r="I44" i="1" s="1"/>
  <c r="F44" i="1"/>
  <c r="G44" i="1" s="1"/>
  <c r="E44" i="1"/>
  <c r="D44" i="1"/>
  <c r="B44" i="1"/>
  <c r="J43" i="1"/>
  <c r="K43" i="1" s="1"/>
  <c r="K46" i="1" s="1"/>
  <c r="H43" i="1"/>
  <c r="I43" i="1" s="1"/>
  <c r="G43" i="1"/>
  <c r="F43" i="1"/>
  <c r="D43" i="1"/>
  <c r="E43" i="1" s="1"/>
  <c r="E46" i="1" s="1"/>
  <c r="B43" i="1"/>
  <c r="C39" i="1"/>
  <c r="J33" i="1"/>
  <c r="K33" i="1" s="1"/>
  <c r="H33" i="1"/>
  <c r="I33" i="1" s="1"/>
  <c r="G33" i="1"/>
  <c r="F33" i="1"/>
  <c r="D33" i="1"/>
  <c r="E33" i="1" s="1"/>
  <c r="B33" i="1"/>
  <c r="J32" i="1"/>
  <c r="K32" i="1" s="1"/>
  <c r="H32" i="1"/>
  <c r="I32" i="1" s="1"/>
  <c r="G32" i="1"/>
  <c r="F32" i="1"/>
  <c r="D32" i="1"/>
  <c r="E32" i="1" s="1"/>
  <c r="B32" i="1"/>
  <c r="J31" i="1"/>
  <c r="K31" i="1" s="1"/>
  <c r="I31" i="1"/>
  <c r="H31" i="1"/>
  <c r="F31" i="1"/>
  <c r="G31" i="1" s="1"/>
  <c r="G34" i="1" s="1"/>
  <c r="D31" i="1"/>
  <c r="E31" i="1" s="1"/>
  <c r="B31" i="1"/>
  <c r="C27" i="1"/>
  <c r="J22" i="1"/>
  <c r="K22" i="1" s="1"/>
  <c r="I22" i="1"/>
  <c r="H22" i="1"/>
  <c r="F22" i="1"/>
  <c r="G22" i="1" s="1"/>
  <c r="D22" i="1"/>
  <c r="E22" i="1" s="1"/>
  <c r="B22" i="1"/>
  <c r="J21" i="1"/>
  <c r="K21" i="1" s="1"/>
  <c r="I21" i="1"/>
  <c r="H21" i="1"/>
  <c r="F21" i="1"/>
  <c r="G21" i="1" s="1"/>
  <c r="D21" i="1"/>
  <c r="E21" i="1" s="1"/>
  <c r="B21" i="1"/>
  <c r="K20" i="1"/>
  <c r="J20" i="1"/>
  <c r="H20" i="1"/>
  <c r="I20" i="1" s="1"/>
  <c r="F20" i="1"/>
  <c r="G20" i="1" s="1"/>
  <c r="D20" i="1"/>
  <c r="E20" i="1" s="1"/>
  <c r="B20" i="1"/>
  <c r="K19" i="1"/>
  <c r="J19" i="1"/>
  <c r="H19" i="1"/>
  <c r="I19" i="1" s="1"/>
  <c r="F19" i="1"/>
  <c r="G19" i="1" s="1"/>
  <c r="D19" i="1"/>
  <c r="E19" i="1" s="1"/>
  <c r="B19" i="1"/>
  <c r="J18" i="1"/>
  <c r="K18" i="1" s="1"/>
  <c r="H18" i="1"/>
  <c r="I18" i="1" s="1"/>
  <c r="F18" i="1"/>
  <c r="G18" i="1" s="1"/>
  <c r="D18" i="1"/>
  <c r="E18" i="1" s="1"/>
  <c r="B18" i="1"/>
  <c r="J17" i="1"/>
  <c r="K17" i="1" s="1"/>
  <c r="H17" i="1"/>
  <c r="I17" i="1" s="1"/>
  <c r="F17" i="1"/>
  <c r="G17" i="1" s="1"/>
  <c r="D17" i="1"/>
  <c r="E17" i="1" s="1"/>
  <c r="B17" i="1"/>
  <c r="J16" i="1"/>
  <c r="K16" i="1" s="1"/>
  <c r="H16" i="1"/>
  <c r="I16" i="1" s="1"/>
  <c r="F16" i="1"/>
  <c r="G16" i="1" s="1"/>
  <c r="D16" i="1"/>
  <c r="E16" i="1" s="1"/>
  <c r="B16" i="1"/>
  <c r="J15" i="1"/>
  <c r="K15" i="1" s="1"/>
  <c r="H15" i="1"/>
  <c r="I15" i="1" s="1"/>
  <c r="F15" i="1"/>
  <c r="G15" i="1" s="1"/>
  <c r="D15" i="1"/>
  <c r="E15" i="1" s="1"/>
  <c r="B15" i="1"/>
  <c r="J14" i="1"/>
  <c r="K14" i="1" s="1"/>
  <c r="H14" i="1"/>
  <c r="I14" i="1" s="1"/>
  <c r="F14" i="1"/>
  <c r="G14" i="1" s="1"/>
  <c r="D14" i="1"/>
  <c r="E14" i="1" s="1"/>
  <c r="B14" i="1"/>
  <c r="J13" i="1"/>
  <c r="K13" i="1" s="1"/>
  <c r="H13" i="1"/>
  <c r="I13" i="1" s="1"/>
  <c r="F13" i="1"/>
  <c r="G13" i="1" s="1"/>
  <c r="D13" i="1"/>
  <c r="E13" i="1" s="1"/>
  <c r="B13" i="1"/>
  <c r="G23" i="1" l="1"/>
  <c r="K34" i="1"/>
  <c r="I23" i="1"/>
  <c r="G46" i="1"/>
  <c r="C46" i="1" s="1"/>
  <c r="C47" i="1" s="1"/>
  <c r="D5" i="1" s="1"/>
  <c r="E23" i="1"/>
  <c r="C23" i="1" s="1"/>
  <c r="C24" i="1" s="1"/>
  <c r="K23" i="1"/>
  <c r="E34" i="1"/>
  <c r="I34" i="1"/>
  <c r="I46" i="1"/>
  <c r="I65" i="1"/>
  <c r="I68" i="1" s="1"/>
  <c r="C68" i="1" s="1"/>
  <c r="C69" i="1" s="1"/>
  <c r="D7" i="1" s="1"/>
  <c r="F57" i="1"/>
  <c r="H57" i="1"/>
  <c r="K65" i="1"/>
  <c r="K68" i="1" s="1"/>
  <c r="D68" i="1"/>
  <c r="F68" i="1"/>
  <c r="C7" i="1" l="1"/>
  <c r="E7" i="1" s="1"/>
  <c r="C6" i="1"/>
  <c r="E6" i="1" s="1"/>
  <c r="C5" i="1"/>
  <c r="E5" i="1" s="1"/>
  <c r="C4" i="1"/>
  <c r="C34" i="1"/>
  <c r="C35" i="1" s="1"/>
  <c r="D4" i="1" s="1"/>
  <c r="E4" i="1" l="1"/>
</calcChain>
</file>

<file path=xl/sharedStrings.xml><?xml version="1.0" encoding="utf-8"?>
<sst xmlns="http://schemas.openxmlformats.org/spreadsheetml/2006/main" count="173" uniqueCount="99">
  <si>
    <t>INTEGRANTES</t>
  </si>
  <si>
    <t xml:space="preserve">IEP o IEE: </t>
  </si>
  <si>
    <t>EMPLEAB</t>
  </si>
  <si>
    <t>LUIS ALARCON</t>
  </si>
  <si>
    <t>ALFREDO MUÑOZ</t>
  </si>
  <si>
    <t>BENJAMIN PEREZ</t>
  </si>
  <si>
    <t>LUCAS RIFFO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</si>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</sst>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scheme val="minor"/>
    </font>
    <font>
      <sz val="11"/>
      <color rgb="FF000000"/>
      <name val="Calibri"/>
    </font>
    <font>
      <b/>
      <sz val="11"/>
      <color rgb="FF000000"/>
      <name val="Calibri"/>
    </font>
    <font>
      <sz val="11"/>
      <name val="Calibri"/>
    </font>
    <font>
      <sz val="11"/>
      <color theme="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1"/>
      <color theme="1"/>
      <name val="Calibri"/>
      <scheme val="minor"/>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7">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4"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4" fillId="0" borderId="0" xfId="0" applyFont="1"/>
    <xf numFmtId="0" fontId="6" fillId="5" borderId="1" xfId="0" applyFont="1" applyFill="1" applyBorder="1" applyAlignment="1">
      <alignment horizontal="center" vertical="center"/>
    </xf>
    <xf numFmtId="0" fontId="7" fillId="5" borderId="8" xfId="0" applyFont="1" applyFill="1" applyBorder="1" applyAlignment="1">
      <alignment horizontal="center" vertical="center"/>
    </xf>
    <xf numFmtId="0" fontId="8" fillId="0" borderId="1" xfId="0" applyFont="1" applyBorder="1" applyAlignment="1">
      <alignment horizontal="left" vertical="center" wrapText="1"/>
    </xf>
    <xf numFmtId="0" fontId="9" fillId="0" borderId="6" xfId="0" applyFont="1" applyBorder="1" applyAlignment="1">
      <alignment horizontal="left" vertical="center"/>
    </xf>
    <xf numFmtId="0" fontId="9" fillId="0" borderId="1" xfId="0" applyFont="1" applyBorder="1" applyAlignment="1">
      <alignment horizontal="center" vertical="center"/>
    </xf>
    <xf numFmtId="0" fontId="10" fillId="0" borderId="0" xfId="0" applyFont="1"/>
    <xf numFmtId="0" fontId="8" fillId="0" borderId="3" xfId="0" applyFont="1" applyBorder="1" applyAlignment="1">
      <alignment horizontal="right" vertical="center" wrapText="1"/>
    </xf>
    <xf numFmtId="0" fontId="11" fillId="0" borderId="2" xfId="0" applyFont="1" applyBorder="1"/>
    <xf numFmtId="0" fontId="1" fillId="6" borderId="1" xfId="0" applyFont="1" applyFill="1" applyBorder="1"/>
    <xf numFmtId="0" fontId="8" fillId="0" borderId="4" xfId="0" applyFont="1" applyBorder="1" applyAlignment="1">
      <alignment horizontal="right" vertical="center" wrapText="1"/>
    </xf>
    <xf numFmtId="164" fontId="11" fillId="0" borderId="1" xfId="0" applyNumberFormat="1" applyFont="1" applyBorder="1"/>
    <xf numFmtId="0" fontId="7" fillId="5" borderId="1" xfId="0" applyFont="1" applyFill="1" applyBorder="1" applyAlignment="1">
      <alignment horizontal="center" vertical="center"/>
    </xf>
    <xf numFmtId="0" fontId="2" fillId="0" borderId="1" xfId="0" applyFont="1" applyBorder="1" applyAlignment="1">
      <alignment horizontal="right" vertical="center" wrapText="1"/>
    </xf>
    <xf numFmtId="0" fontId="11" fillId="0" borderId="1" xfId="0" applyFont="1" applyBorder="1"/>
    <xf numFmtId="0" fontId="8" fillId="0" borderId="1" xfId="0" applyFont="1" applyBorder="1" applyAlignment="1">
      <alignment horizontal="right" vertical="center" wrapText="1"/>
    </xf>
    <xf numFmtId="0" fontId="8" fillId="0" borderId="0" xfId="0" applyFont="1" applyAlignment="1">
      <alignment horizontal="right" vertical="center" wrapText="1"/>
    </xf>
    <xf numFmtId="164" fontId="11" fillId="0" borderId="0" xfId="0" applyNumberFormat="1" applyFont="1"/>
    <xf numFmtId="0" fontId="14" fillId="8" borderId="20" xfId="0" applyFont="1" applyFill="1" applyBorder="1" applyAlignment="1">
      <alignment horizontal="center" vertical="center" wrapText="1"/>
    </xf>
    <xf numFmtId="0" fontId="13" fillId="8" borderId="20" xfId="0" applyFont="1" applyFill="1" applyBorder="1" applyAlignment="1">
      <alignment horizontal="center" vertical="center" wrapText="1"/>
    </xf>
    <xf numFmtId="9" fontId="13" fillId="8" borderId="22" xfId="0" applyNumberFormat="1" applyFont="1" applyFill="1" applyBorder="1" applyAlignment="1">
      <alignment horizontal="center" vertical="center" wrapText="1"/>
    </xf>
    <xf numFmtId="0" fontId="9" fillId="0" borderId="21" xfId="0" applyFont="1" applyBorder="1" applyAlignment="1">
      <alignment horizontal="left" vertical="center" wrapText="1"/>
    </xf>
    <xf numFmtId="0" fontId="9" fillId="0" borderId="23" xfId="0" applyFont="1" applyBorder="1" applyAlignment="1">
      <alignment horizontal="left" vertical="center" wrapText="1"/>
    </xf>
    <xf numFmtId="0" fontId="15" fillId="0" borderId="23" xfId="0" applyFont="1" applyBorder="1" applyAlignment="1">
      <alignment horizontal="center" vertical="center" wrapText="1"/>
    </xf>
    <xf numFmtId="0" fontId="9" fillId="0" borderId="15" xfId="0" applyFont="1" applyBorder="1" applyAlignment="1">
      <alignment horizontal="left" vertical="center" wrapText="1"/>
    </xf>
    <xf numFmtId="0" fontId="9" fillId="0" borderId="24" xfId="0" applyFont="1" applyBorder="1" applyAlignment="1">
      <alignment horizontal="left" vertical="center" wrapText="1"/>
    </xf>
    <xf numFmtId="0" fontId="15" fillId="0" borderId="15" xfId="0" applyFont="1" applyBorder="1" applyAlignment="1">
      <alignment horizontal="center" vertical="center" wrapText="1"/>
    </xf>
    <xf numFmtId="0" fontId="9" fillId="0" borderId="1" xfId="0" applyFont="1" applyBorder="1" applyAlignment="1">
      <alignment horizontal="left" vertical="center" wrapText="1"/>
    </xf>
    <xf numFmtId="0" fontId="15" fillId="0" borderId="25" xfId="0" applyFont="1" applyBorder="1" applyAlignment="1">
      <alignment horizontal="center" vertical="center" wrapText="1"/>
    </xf>
    <xf numFmtId="0" fontId="9" fillId="0" borderId="19" xfId="0" applyFont="1" applyBorder="1" applyAlignment="1">
      <alignment horizontal="left" vertical="center" wrapText="1"/>
    </xf>
    <xf numFmtId="0" fontId="15" fillId="0" borderId="24" xfId="0" applyFont="1" applyBorder="1" applyAlignment="1">
      <alignment horizontal="center" vertical="center" wrapText="1"/>
    </xf>
    <xf numFmtId="0" fontId="15" fillId="0" borderId="1" xfId="0" applyFont="1" applyBorder="1" applyAlignment="1">
      <alignment horizontal="center" vertical="center" wrapText="1"/>
    </xf>
    <xf numFmtId="9" fontId="15" fillId="0" borderId="23" xfId="0" applyNumberFormat="1" applyFont="1" applyBorder="1" applyAlignment="1">
      <alignment horizontal="center" vertical="center" wrapText="1"/>
    </xf>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9" fontId="1" fillId="3" borderId="2" xfId="0" applyNumberFormat="1" applyFont="1" applyFill="1" applyBorder="1" applyAlignment="1">
      <alignment horizontal="center" vertical="center"/>
    </xf>
    <xf numFmtId="0" fontId="3" fillId="0" borderId="3" xfId="0" applyFont="1" applyBorder="1"/>
    <xf numFmtId="0" fontId="7" fillId="5" borderId="2" xfId="0" applyFont="1" applyFill="1" applyBorder="1" applyAlignment="1">
      <alignment horizontal="center" vertical="center"/>
    </xf>
    <xf numFmtId="0" fontId="7" fillId="5" borderId="4" xfId="0" applyFont="1" applyFill="1" applyBorder="1" applyAlignment="1">
      <alignment horizontal="center" vertical="center"/>
    </xf>
    <xf numFmtId="0" fontId="3" fillId="0" borderId="5" xfId="0" applyFont="1" applyBorder="1"/>
    <xf numFmtId="0" fontId="3" fillId="0" borderId="6" xfId="0" applyFont="1" applyBorder="1"/>
    <xf numFmtId="0" fontId="12"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5" fillId="4" borderId="2" xfId="0" applyFont="1" applyFill="1" applyBorder="1" applyAlignment="1">
      <alignment horizontal="center" vertical="center" textRotation="255"/>
    </xf>
    <xf numFmtId="0" fontId="3" fillId="0" borderId="7"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0" fontId="13"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3"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4" fillId="8" borderId="15" xfId="0" applyFont="1" applyFill="1" applyBorder="1" applyAlignment="1">
      <alignment horizontal="center" vertical="center" wrapText="1"/>
    </xf>
    <xf numFmtId="0" fontId="15"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000"/>
  <sheetViews>
    <sheetView tabSelected="1" workbookViewId="0">
      <selection activeCell="L13" sqref="L13:L21"/>
    </sheetView>
  </sheetViews>
  <sheetFormatPr defaultColWidth="14.44140625" defaultRowHeight="15" customHeight="1" outlineLevelRow="1" x14ac:dyDescent="0.3"/>
  <cols>
    <col min="1" max="1" width="10.6640625" customWidth="1"/>
    <col min="2" max="2" width="66.88671875" customWidth="1"/>
    <col min="3" max="3" width="22" customWidth="1"/>
    <col min="4" max="4" width="11.33203125" customWidth="1"/>
    <col min="5" max="7" width="11.6640625" customWidth="1"/>
    <col min="8" max="8" width="7.6640625" customWidth="1"/>
    <col min="9" max="9" width="11.6640625" customWidth="1"/>
    <col min="10" max="10" width="7.6640625" customWidth="1"/>
    <col min="11" max="11" width="11.6640625" customWidth="1"/>
  </cols>
  <sheetData>
    <row r="2" spans="1:12" ht="14.4" x14ac:dyDescent="0.3">
      <c r="C2" s="1">
        <v>0.75</v>
      </c>
      <c r="D2" s="1">
        <v>0.25</v>
      </c>
      <c r="E2" s="51">
        <v>1</v>
      </c>
    </row>
    <row r="3" spans="1:12" ht="14.4" x14ac:dyDescent="0.3">
      <c r="B3" s="2" t="s">
        <v>0</v>
      </c>
      <c r="C3" s="3" t="s">
        <v>1</v>
      </c>
      <c r="D3" s="1" t="s">
        <v>2</v>
      </c>
      <c r="E3" s="52"/>
    </row>
    <row r="4" spans="1:12" ht="14.4" x14ac:dyDescent="0.3">
      <c r="A4" s="4">
        <v>1</v>
      </c>
      <c r="B4" s="5" t="s">
        <v>3</v>
      </c>
      <c r="C4" s="6">
        <f>EVALUACION1!$C$24</f>
        <v>5.9</v>
      </c>
      <c r="D4" s="6">
        <f>$C$35</f>
        <v>6</v>
      </c>
      <c r="E4" s="7">
        <f t="shared" ref="E4:E7" si="0">C4*C$2+D4*D$2</f>
        <v>5.9250000000000007</v>
      </c>
      <c r="G4" s="8"/>
    </row>
    <row r="5" spans="1:12" ht="14.4" x14ac:dyDescent="0.3">
      <c r="A5" s="4">
        <v>2</v>
      </c>
      <c r="B5" s="5" t="s">
        <v>4</v>
      </c>
      <c r="C5" s="6">
        <f>EVALUACION1!$C$24</f>
        <v>5.9</v>
      </c>
      <c r="D5" s="6">
        <f>C47</f>
        <v>7</v>
      </c>
      <c r="E5" s="7">
        <f t="shared" si="0"/>
        <v>6.1750000000000007</v>
      </c>
      <c r="G5" s="8"/>
    </row>
    <row r="6" spans="1:12" ht="14.4" x14ac:dyDescent="0.3">
      <c r="A6" s="4">
        <v>3</v>
      </c>
      <c r="B6" s="5" t="s">
        <v>5</v>
      </c>
      <c r="C6" s="6">
        <f>EVALUACION1!$C$24</f>
        <v>5.9</v>
      </c>
      <c r="D6" s="6">
        <f>C58</f>
        <v>6</v>
      </c>
      <c r="E6" s="7">
        <f t="shared" si="0"/>
        <v>5.9250000000000007</v>
      </c>
      <c r="G6" s="8"/>
    </row>
    <row r="7" spans="1:12" ht="14.4" x14ac:dyDescent="0.3">
      <c r="A7" s="9">
        <v>4</v>
      </c>
      <c r="B7" s="5" t="s">
        <v>6</v>
      </c>
      <c r="C7" s="6">
        <f>EVALUACION1!$C$24</f>
        <v>5.9</v>
      </c>
      <c r="D7" s="6">
        <f>C69</f>
        <v>7</v>
      </c>
      <c r="E7" s="7">
        <f t="shared" si="0"/>
        <v>6.1750000000000007</v>
      </c>
    </row>
    <row r="11" spans="1:12" ht="18" outlineLevel="1" x14ac:dyDescent="0.3">
      <c r="A11" s="63" t="s">
        <v>7</v>
      </c>
      <c r="B11" s="10"/>
      <c r="C11" s="53" t="s">
        <v>8</v>
      </c>
      <c r="D11" s="54" t="s">
        <v>9</v>
      </c>
      <c r="E11" s="55"/>
      <c r="F11" s="55"/>
      <c r="G11" s="55"/>
      <c r="H11" s="55"/>
      <c r="I11" s="55"/>
      <c r="J11" s="55"/>
      <c r="K11" s="56"/>
    </row>
    <row r="12" spans="1:12" ht="14.4" outlineLevel="1" x14ac:dyDescent="0.3">
      <c r="A12" s="64"/>
      <c r="B12" s="11" t="s">
        <v>10</v>
      </c>
      <c r="C12" s="52"/>
      <c r="D12" s="54" t="s">
        <v>11</v>
      </c>
      <c r="E12" s="56"/>
      <c r="F12" s="54" t="s">
        <v>12</v>
      </c>
      <c r="G12" s="56"/>
      <c r="H12" s="54" t="s">
        <v>13</v>
      </c>
      <c r="I12" s="56"/>
      <c r="J12" s="54" t="s">
        <v>14</v>
      </c>
      <c r="K12" s="56"/>
    </row>
    <row r="13" spans="1:12" ht="24" outlineLevel="1" x14ac:dyDescent="0.3">
      <c r="A13" s="64"/>
      <c r="B13" s="12" t="str">
        <f>RUBRICA!A5</f>
        <v>1. Describe brevemente en qué consiste el Proyecto APT, justificando su relevancia para el campo laboral de su carrera.</v>
      </c>
      <c r="C13" s="13" t="s">
        <v>11</v>
      </c>
      <c r="D13" s="14" t="str">
        <f t="shared" ref="D13:D22" si="1">IF($C13=CL,"X","")</f>
        <v>X</v>
      </c>
      <c r="E13" s="14">
        <f>IF(D13="X",100*0.1,"")</f>
        <v>10</v>
      </c>
      <c r="F13" s="14" t="str">
        <f t="shared" ref="F13:F22" si="2">IF($C13=L,"X","")</f>
        <v/>
      </c>
      <c r="G13" s="14" t="str">
        <f>IF(F13="X",60*0.1,"")</f>
        <v/>
      </c>
      <c r="H13" s="14" t="str">
        <f t="shared" ref="H13:H22" si="3">IF($C13=ML,"X","")</f>
        <v/>
      </c>
      <c r="I13" s="14" t="str">
        <f>IF(H13="X",30*0.1,"")</f>
        <v/>
      </c>
      <c r="J13" s="14" t="str">
        <f t="shared" ref="J13:J22" si="4">IF($C13=NL,"X","")</f>
        <v/>
      </c>
      <c r="K13" s="14" t="str">
        <f t="shared" ref="K13:K22" si="5">IF($J13="X",0,"")</f>
        <v/>
      </c>
      <c r="L13" s="15"/>
    </row>
    <row r="14" spans="1:12" ht="26.25" customHeight="1" outlineLevel="1" x14ac:dyDescent="0.3">
      <c r="A14" s="64"/>
      <c r="B14" s="12" t="str">
        <f>RUBRICA!A6</f>
        <v>2. Relaciona el Proyecto APT con las competencias del perfil de egreso de su Plan de Estudio.</v>
      </c>
      <c r="C14" s="13" t="s">
        <v>11</v>
      </c>
      <c r="D14" s="14" t="str">
        <f t="shared" si="1"/>
        <v>X</v>
      </c>
      <c r="E14" s="14">
        <f t="shared" ref="E14:E16" si="6">IF(D14="X",100*0.05,"")</f>
        <v>5</v>
      </c>
      <c r="F14" s="14" t="str">
        <f t="shared" si="2"/>
        <v/>
      </c>
      <c r="G14" s="14" t="str">
        <f t="shared" ref="G14:G16" si="7">IF(F14="X",60*0.05,"")</f>
        <v/>
      </c>
      <c r="H14" s="14" t="str">
        <f t="shared" si="3"/>
        <v/>
      </c>
      <c r="I14" s="14" t="str">
        <f t="shared" ref="I14:I16" si="8">IF(H14="X",30*0.05,"")</f>
        <v/>
      </c>
      <c r="J14" s="14" t="str">
        <f t="shared" si="4"/>
        <v/>
      </c>
      <c r="K14" s="14" t="str">
        <f t="shared" si="5"/>
        <v/>
      </c>
      <c r="L14" s="15"/>
    </row>
    <row r="15" spans="1:12" ht="14.4" outlineLevel="1" x14ac:dyDescent="0.3">
      <c r="A15" s="64"/>
      <c r="B15" s="12" t="str">
        <f>RUBRICA!A8</f>
        <v xml:space="preserve">4.  Argumenta por qué el proyecto es factible de realizarse en el marco de la asignatura. </v>
      </c>
      <c r="C15" s="13" t="s">
        <v>12</v>
      </c>
      <c r="D15" s="14" t="str">
        <f t="shared" si="1"/>
        <v/>
      </c>
      <c r="E15" s="14" t="str">
        <f t="shared" si="6"/>
        <v/>
      </c>
      <c r="F15" s="14" t="str">
        <f t="shared" si="2"/>
        <v>X</v>
      </c>
      <c r="G15" s="14">
        <f t="shared" si="7"/>
        <v>3</v>
      </c>
      <c r="H15" s="14" t="str">
        <f t="shared" si="3"/>
        <v/>
      </c>
      <c r="I15" s="14" t="str">
        <f t="shared" si="8"/>
        <v/>
      </c>
      <c r="J15" s="14" t="str">
        <f t="shared" si="4"/>
        <v/>
      </c>
      <c r="K15" s="14" t="str">
        <f t="shared" si="5"/>
        <v/>
      </c>
      <c r="L15" s="15"/>
    </row>
    <row r="16" spans="1:12" ht="14.4" outlineLevel="1" x14ac:dyDescent="0.3">
      <c r="A16" s="64"/>
      <c r="B16" s="12" t="str">
        <f>RUBRICA!A9</f>
        <v xml:space="preserve">5. Formula objetivos claros, concisos y coherentes con la disciplina y la situación a abordar. </v>
      </c>
      <c r="C16" s="13" t="s">
        <v>12</v>
      </c>
      <c r="D16" s="14" t="str">
        <f t="shared" si="1"/>
        <v/>
      </c>
      <c r="E16" s="14" t="str">
        <f t="shared" si="6"/>
        <v/>
      </c>
      <c r="F16" s="14" t="str">
        <f t="shared" si="2"/>
        <v>X</v>
      </c>
      <c r="G16" s="14">
        <f t="shared" si="7"/>
        <v>3</v>
      </c>
      <c r="H16" s="14" t="str">
        <f t="shared" si="3"/>
        <v/>
      </c>
      <c r="I16" s="14" t="str">
        <f t="shared" si="8"/>
        <v/>
      </c>
      <c r="J16" s="14" t="str">
        <f t="shared" si="4"/>
        <v/>
      </c>
      <c r="K16" s="14" t="str">
        <f t="shared" si="5"/>
        <v/>
      </c>
      <c r="L16" s="15"/>
    </row>
    <row r="17" spans="1:12" ht="24" outlineLevel="1" x14ac:dyDescent="0.3">
      <c r="A17" s="64"/>
      <c r="B17" s="12" t="str">
        <f>RUBRICA!A10</f>
        <v>6. Propone una metodología de trabajo que permite alcanzar los objetivos propuestos y es pertinente con los requerimientos disciplinares.</v>
      </c>
      <c r="C17" s="13" t="s">
        <v>12</v>
      </c>
      <c r="D17" s="14" t="str">
        <f t="shared" si="1"/>
        <v/>
      </c>
      <c r="E17" s="14" t="str">
        <f t="shared" ref="E17:E18" si="9">IF(D17="X",100*0.1,"")</f>
        <v/>
      </c>
      <c r="F17" s="14" t="str">
        <f t="shared" si="2"/>
        <v>X</v>
      </c>
      <c r="G17" s="14">
        <f t="shared" ref="G17:G18" si="10">IF(F17="X",60*0.1,"")</f>
        <v>6</v>
      </c>
      <c r="H17" s="14" t="str">
        <f t="shared" si="3"/>
        <v/>
      </c>
      <c r="I17" s="14" t="str">
        <f t="shared" ref="I17:I18" si="11">IF(H17="X",30*0.1,"")</f>
        <v/>
      </c>
      <c r="J17" s="14" t="str">
        <f t="shared" si="4"/>
        <v/>
      </c>
      <c r="K17" s="14" t="str">
        <f t="shared" si="5"/>
        <v/>
      </c>
      <c r="L17" s="15"/>
    </row>
    <row r="18" spans="1:12" ht="24" outlineLevel="1" x14ac:dyDescent="0.3">
      <c r="A18" s="64"/>
      <c r="B18" s="12" t="str">
        <f>RUBRICA!A11</f>
        <v xml:space="preserve">7. Establece un plan de trabajo para su proyecto APT considerando los recursos, duración, facilitadores y obstaculizadores en el desarrollo de las actividades. </v>
      </c>
      <c r="C18" s="13" t="s">
        <v>11</v>
      </c>
      <c r="D18" s="14" t="str">
        <f t="shared" si="1"/>
        <v>X</v>
      </c>
      <c r="E18" s="14">
        <f t="shared" si="9"/>
        <v>10</v>
      </c>
      <c r="F18" s="14" t="str">
        <f t="shared" si="2"/>
        <v/>
      </c>
      <c r="G18" s="14" t="str">
        <f t="shared" si="10"/>
        <v/>
      </c>
      <c r="H18" s="14" t="str">
        <f t="shared" si="3"/>
        <v/>
      </c>
      <c r="I18" s="14" t="str">
        <f t="shared" si="11"/>
        <v/>
      </c>
      <c r="J18" s="14" t="str">
        <f t="shared" si="4"/>
        <v/>
      </c>
      <c r="K18" s="14" t="str">
        <f t="shared" si="5"/>
        <v/>
      </c>
      <c r="L18" s="15"/>
    </row>
    <row r="19" spans="1:12" ht="24" outlineLevel="1" x14ac:dyDescent="0.3">
      <c r="A19" s="64"/>
      <c r="B19" s="12" t="str">
        <f>RUBRICA!A12</f>
        <v>8. Determina evidencias, justificando cómo estas dan cuenta del logro de las actividades del Proyecto APT.</v>
      </c>
      <c r="C19" s="13" t="s">
        <v>12</v>
      </c>
      <c r="D19" s="14" t="str">
        <f t="shared" si="1"/>
        <v/>
      </c>
      <c r="E19" s="14" t="str">
        <f t="shared" ref="E19:E21" si="12">IF(D19="X",100*0.05,"")</f>
        <v/>
      </c>
      <c r="F19" s="14" t="str">
        <f t="shared" si="2"/>
        <v>X</v>
      </c>
      <c r="G19" s="14">
        <f t="shared" ref="G19:G21" si="13">IF(F19="X",60*0.05,"")</f>
        <v>3</v>
      </c>
      <c r="H19" s="14" t="str">
        <f t="shared" si="3"/>
        <v/>
      </c>
      <c r="I19" s="14" t="str">
        <f t="shared" ref="I19:I21" si="14">IF(H19="X",30*0.05,"")</f>
        <v/>
      </c>
      <c r="J19" s="14" t="str">
        <f t="shared" si="4"/>
        <v/>
      </c>
      <c r="K19" s="14" t="str">
        <f t="shared" si="5"/>
        <v/>
      </c>
      <c r="L19" s="15"/>
    </row>
    <row r="20" spans="1:12" ht="24" outlineLevel="1" x14ac:dyDescent="0.3">
      <c r="A20" s="64"/>
      <c r="B20" s="12" t="str">
        <f>RUBRICA!A13</f>
        <v xml:space="preserve">9. Utiliza reglas de redacción, ortografía (literal, puntual, acentual) y las normas para citas y referencias. </v>
      </c>
      <c r="C20" s="13" t="s">
        <v>11</v>
      </c>
      <c r="D20" s="14" t="str">
        <f t="shared" si="1"/>
        <v>X</v>
      </c>
      <c r="E20" s="14">
        <f t="shared" si="12"/>
        <v>5</v>
      </c>
      <c r="F20" s="14" t="str">
        <f t="shared" si="2"/>
        <v/>
      </c>
      <c r="G20" s="14" t="str">
        <f t="shared" si="13"/>
        <v/>
      </c>
      <c r="H20" s="14" t="str">
        <f t="shared" si="3"/>
        <v/>
      </c>
      <c r="I20" s="14" t="str">
        <f t="shared" si="14"/>
        <v/>
      </c>
      <c r="J20" s="14" t="str">
        <f t="shared" si="4"/>
        <v/>
      </c>
      <c r="K20" s="14" t="str">
        <f t="shared" si="5"/>
        <v/>
      </c>
      <c r="L20" s="15"/>
    </row>
    <row r="21" spans="1:12" ht="22.5" customHeight="1" outlineLevel="1" x14ac:dyDescent="0.3">
      <c r="A21" s="64"/>
      <c r="B21" s="12" t="str">
        <f>RUBRICA!A14</f>
        <v>10. Cumple completando el contenido del informe de presentación del proyecto de acuerdo con la plantilla entregada.</v>
      </c>
      <c r="C21" s="13" t="s">
        <v>11</v>
      </c>
      <c r="D21" s="14" t="str">
        <f t="shared" si="1"/>
        <v>X</v>
      </c>
      <c r="E21" s="14">
        <f t="shared" si="12"/>
        <v>5</v>
      </c>
      <c r="F21" s="14" t="str">
        <f t="shared" si="2"/>
        <v/>
      </c>
      <c r="G21" s="14" t="str">
        <f t="shared" si="13"/>
        <v/>
      </c>
      <c r="H21" s="14" t="str">
        <f t="shared" si="3"/>
        <v/>
      </c>
      <c r="I21" s="14" t="str">
        <f t="shared" si="14"/>
        <v/>
      </c>
      <c r="J21" s="14" t="str">
        <f t="shared" si="4"/>
        <v/>
      </c>
      <c r="K21" s="14" t="str">
        <f t="shared" si="5"/>
        <v/>
      </c>
    </row>
    <row r="22" spans="1:12" ht="24" customHeight="1" outlineLevel="1" x14ac:dyDescent="0.3">
      <c r="A22" s="64"/>
      <c r="B22" s="12" t="str">
        <f>RUBRICA!A16</f>
        <v>12. Desarrolla un plan de trabajo que permita del logro de los objetivos propuestos del proyecto de 
acuerdo a los tiempos para su desarrollo</v>
      </c>
      <c r="C22" s="13" t="s">
        <v>11</v>
      </c>
      <c r="D22" s="14" t="str">
        <f t="shared" si="1"/>
        <v>X</v>
      </c>
      <c r="E22" s="14">
        <f>IF(D22="X",100*0.1,"")</f>
        <v>10</v>
      </c>
      <c r="F22" s="14" t="str">
        <f t="shared" si="2"/>
        <v/>
      </c>
      <c r="G22" s="14" t="str">
        <f>IF(F22="X",60*0.1,"")</f>
        <v/>
      </c>
      <c r="H22" s="14" t="str">
        <f t="shared" si="3"/>
        <v/>
      </c>
      <c r="I22" s="14" t="str">
        <f>IF(H22="X",30*0.1,"")</f>
        <v/>
      </c>
      <c r="J22" s="14" t="str">
        <f t="shared" si="4"/>
        <v/>
      </c>
      <c r="K22" s="14" t="str">
        <f t="shared" si="5"/>
        <v/>
      </c>
    </row>
    <row r="23" spans="1:12" ht="15.75" customHeight="1" outlineLevel="1" x14ac:dyDescent="0.35">
      <c r="A23" s="64"/>
      <c r="B23" s="16" t="s">
        <v>15</v>
      </c>
      <c r="C23" s="17">
        <f>E23+G23+I23+K23</f>
        <v>60</v>
      </c>
      <c r="D23" s="18"/>
      <c r="E23" s="18">
        <f>SUM(E13:E22)</f>
        <v>45</v>
      </c>
      <c r="F23" s="18"/>
      <c r="G23" s="18">
        <f>SUM(G13:G22)</f>
        <v>15</v>
      </c>
      <c r="H23" s="18"/>
      <c r="I23" s="18">
        <f>SUM(I13:I22)</f>
        <v>0</v>
      </c>
      <c r="J23" s="18"/>
      <c r="K23" s="18">
        <f>SUM(K13:K22)</f>
        <v>0</v>
      </c>
    </row>
    <row r="24" spans="1:12" ht="15.75" customHeight="1" outlineLevel="1" x14ac:dyDescent="0.35">
      <c r="A24" s="52"/>
      <c r="B24" s="19" t="s">
        <v>16</v>
      </c>
      <c r="C24" s="20">
        <f>VLOOKUP(C23,ESCALA_IEP!A2:B142,2,FALSE)</f>
        <v>5.9</v>
      </c>
    </row>
    <row r="25" spans="1:12" ht="15.75" customHeight="1" x14ac:dyDescent="0.3"/>
    <row r="26" spans="1:12" ht="15.75" customHeight="1" x14ac:dyDescent="0.3"/>
    <row r="27" spans="1:12" ht="15.75" customHeight="1" x14ac:dyDescent="0.3">
      <c r="A27" s="65" t="s">
        <v>17</v>
      </c>
      <c r="B27" s="66" t="s">
        <v>18</v>
      </c>
      <c r="C27" s="57" t="str">
        <f>$B$4</f>
        <v>LUIS ALARCON</v>
      </c>
      <c r="D27" s="58"/>
      <c r="E27" s="58"/>
      <c r="F27" s="58"/>
      <c r="G27" s="58"/>
      <c r="H27" s="58"/>
      <c r="I27" s="58"/>
      <c r="J27" s="58"/>
      <c r="K27" s="59"/>
    </row>
    <row r="28" spans="1:12" ht="15.75" customHeight="1" x14ac:dyDescent="0.3">
      <c r="A28" s="64"/>
      <c r="B28" s="52"/>
      <c r="C28" s="60"/>
      <c r="D28" s="61"/>
      <c r="E28" s="61"/>
      <c r="F28" s="61"/>
      <c r="G28" s="61"/>
      <c r="H28" s="61"/>
      <c r="I28" s="61"/>
      <c r="J28" s="61"/>
      <c r="K28" s="62"/>
    </row>
    <row r="29" spans="1:12" ht="15.75" customHeight="1" x14ac:dyDescent="0.3">
      <c r="A29" s="64"/>
      <c r="B29" s="10" t="s">
        <v>19</v>
      </c>
      <c r="C29" s="53" t="s">
        <v>8</v>
      </c>
      <c r="D29" s="54" t="s">
        <v>9</v>
      </c>
      <c r="E29" s="55"/>
      <c r="F29" s="55"/>
      <c r="G29" s="55"/>
      <c r="H29" s="55"/>
      <c r="I29" s="55"/>
      <c r="J29" s="55"/>
      <c r="K29" s="56"/>
    </row>
    <row r="30" spans="1:12" ht="15.75" customHeight="1" x14ac:dyDescent="0.3">
      <c r="A30" s="64"/>
      <c r="B30" s="21" t="s">
        <v>10</v>
      </c>
      <c r="C30" s="52"/>
      <c r="D30" s="54" t="s">
        <v>11</v>
      </c>
      <c r="E30" s="56"/>
      <c r="F30" s="54" t="s">
        <v>12</v>
      </c>
      <c r="G30" s="56"/>
      <c r="H30" s="54" t="s">
        <v>20</v>
      </c>
      <c r="I30" s="56"/>
      <c r="J30" s="54" t="s">
        <v>14</v>
      </c>
      <c r="K30" s="56"/>
    </row>
    <row r="31" spans="1:12" ht="24" customHeight="1" x14ac:dyDescent="0.3">
      <c r="A31" s="64"/>
      <c r="B31" s="12" t="str">
        <f>RUBRICA!A7</f>
        <v>3. Relaciona el Proyecto APT con sus intereses profesionales. *</v>
      </c>
      <c r="C31" s="13" t="s">
        <v>11</v>
      </c>
      <c r="D31" s="14" t="str">
        <f>IF($C31=CL,"X","")</f>
        <v>X</v>
      </c>
      <c r="E31" s="14">
        <f t="shared" ref="E31:E33" si="15">IF(D31="X",100*0.1,"")</f>
        <v>10</v>
      </c>
      <c r="F31" s="14" t="str">
        <f>IF($C31=L,"X","")</f>
        <v/>
      </c>
      <c r="G31" s="14" t="str">
        <f t="shared" ref="G31:G33" si="16">IF(F31="X",60*0.1,"")</f>
        <v/>
      </c>
      <c r="H31" s="14" t="str">
        <f>IF($C31=ML,"X","")</f>
        <v/>
      </c>
      <c r="I31" s="14" t="str">
        <f t="shared" ref="I31:I33" si="17">IF(H31="X",30*0.1,"")</f>
        <v/>
      </c>
      <c r="J31" s="14" t="str">
        <f>IF($C31=NL,"X","")</f>
        <v/>
      </c>
      <c r="K31" s="14" t="str">
        <f t="shared" ref="K31:K33" si="18">IF($J31="X",0,"")</f>
        <v/>
      </c>
    </row>
    <row r="32" spans="1:12" ht="25.5" customHeight="1" x14ac:dyDescent="0.3">
      <c r="A32" s="64"/>
      <c r="B32" s="12" t="str">
        <f>RUBRICA!A15</f>
        <v>11. Expone el tema utilizando un lenguaje técnico disciplinar al presentar la propuesta y responde evidenciando un manejo de la información. *</v>
      </c>
      <c r="C32" s="13" t="s">
        <v>12</v>
      </c>
      <c r="D32" s="14" t="str">
        <f>IF($C32=CL,"X","")</f>
        <v/>
      </c>
      <c r="E32" s="14" t="str">
        <f t="shared" si="15"/>
        <v/>
      </c>
      <c r="F32" s="14" t="str">
        <f>IF($C32=L,"X","")</f>
        <v>X</v>
      </c>
      <c r="G32" s="14">
        <f t="shared" si="16"/>
        <v>6</v>
      </c>
      <c r="H32" s="14" t="str">
        <f>IF($C32=ML,"X","")</f>
        <v/>
      </c>
      <c r="I32" s="14" t="str">
        <f t="shared" si="17"/>
        <v/>
      </c>
      <c r="J32" s="14" t="str">
        <f>IF($C32=NL,"X","")</f>
        <v/>
      </c>
      <c r="K32" s="14" t="str">
        <f t="shared" si="18"/>
        <v/>
      </c>
    </row>
    <row r="33" spans="1:11" ht="15.75" customHeight="1" x14ac:dyDescent="0.3">
      <c r="A33" s="64"/>
      <c r="B33" s="12" t="str">
        <f>RUBRICA!A17</f>
        <v>13. Colaboración y trabajo en equipo *</v>
      </c>
      <c r="C33" s="13" t="s">
        <v>11</v>
      </c>
      <c r="D33" s="14" t="str">
        <f>IF($C33=CL,"X","")</f>
        <v>X</v>
      </c>
      <c r="E33" s="14">
        <f t="shared" si="15"/>
        <v>10</v>
      </c>
      <c r="F33" s="14" t="str">
        <f>IF($C33=L,"X","")</f>
        <v/>
      </c>
      <c r="G33" s="14" t="str">
        <f t="shared" si="16"/>
        <v/>
      </c>
      <c r="H33" s="14" t="str">
        <f>IF($C33=ML,"X","")</f>
        <v/>
      </c>
      <c r="I33" s="14" t="str">
        <f t="shared" si="17"/>
        <v/>
      </c>
      <c r="J33" s="14" t="str">
        <f>IF($C33=NL,"X","")</f>
        <v/>
      </c>
      <c r="K33" s="14" t="str">
        <f t="shared" si="18"/>
        <v/>
      </c>
    </row>
    <row r="34" spans="1:11" ht="15.75" customHeight="1" x14ac:dyDescent="0.35">
      <c r="A34" s="64"/>
      <c r="B34" s="22" t="s">
        <v>21</v>
      </c>
      <c r="C34" s="23">
        <f>E34+G34+I34+K34</f>
        <v>26</v>
      </c>
      <c r="D34" s="18"/>
      <c r="E34" s="18">
        <f>SUM(E31:E33)</f>
        <v>20</v>
      </c>
      <c r="F34" s="18"/>
      <c r="G34" s="18">
        <f>SUM(G31:G33)</f>
        <v>6</v>
      </c>
      <c r="H34" s="18"/>
      <c r="I34" s="18">
        <f>SUM(I31:I33)</f>
        <v>0</v>
      </c>
      <c r="J34" s="18"/>
      <c r="K34" s="18">
        <f>SUM(K31:K33)</f>
        <v>0</v>
      </c>
    </row>
    <row r="35" spans="1:11" ht="15.75" customHeight="1" x14ac:dyDescent="0.35">
      <c r="A35" s="52"/>
      <c r="B35" s="24" t="s">
        <v>16</v>
      </c>
      <c r="C35" s="20">
        <f>VLOOKUP(C34,ESCALA_TRAB_EQUIP!A2:B62,2,FALSE)</f>
        <v>6</v>
      </c>
    </row>
    <row r="36" spans="1:11" ht="15.75" customHeight="1" x14ac:dyDescent="0.35">
      <c r="B36" s="25"/>
      <c r="C36" s="26"/>
    </row>
    <row r="37" spans="1:11" ht="15.75" customHeight="1" x14ac:dyDescent="0.35">
      <c r="B37" s="25"/>
      <c r="C37" s="26"/>
    </row>
    <row r="38" spans="1:11" ht="15.75" customHeight="1" x14ac:dyDescent="0.3"/>
    <row r="39" spans="1:11" ht="15.75" customHeight="1" x14ac:dyDescent="0.3">
      <c r="A39" s="65" t="s">
        <v>17</v>
      </c>
      <c r="B39" s="66" t="s">
        <v>18</v>
      </c>
      <c r="C39" s="57" t="str">
        <f>B5</f>
        <v>ALFREDO MUÑOZ</v>
      </c>
      <c r="D39" s="58"/>
      <c r="E39" s="58"/>
      <c r="F39" s="58"/>
      <c r="G39" s="58"/>
      <c r="H39" s="58"/>
      <c r="I39" s="58"/>
      <c r="J39" s="58"/>
      <c r="K39" s="59"/>
    </row>
    <row r="40" spans="1:11" ht="15.75" customHeight="1" x14ac:dyDescent="0.3">
      <c r="A40" s="64"/>
      <c r="B40" s="52"/>
      <c r="C40" s="60"/>
      <c r="D40" s="61"/>
      <c r="E40" s="61"/>
      <c r="F40" s="61"/>
      <c r="G40" s="61"/>
      <c r="H40" s="61"/>
      <c r="I40" s="61"/>
      <c r="J40" s="61"/>
      <c r="K40" s="62"/>
    </row>
    <row r="41" spans="1:11" ht="15.75" customHeight="1" x14ac:dyDescent="0.3">
      <c r="A41" s="64"/>
      <c r="B41" s="10" t="s">
        <v>19</v>
      </c>
      <c r="C41" s="53" t="s">
        <v>8</v>
      </c>
      <c r="D41" s="54" t="s">
        <v>9</v>
      </c>
      <c r="E41" s="55"/>
      <c r="F41" s="55"/>
      <c r="G41" s="55"/>
      <c r="H41" s="55"/>
      <c r="I41" s="55"/>
      <c r="J41" s="55"/>
      <c r="K41" s="56"/>
    </row>
    <row r="42" spans="1:11" ht="15.75" customHeight="1" x14ac:dyDescent="0.3">
      <c r="A42" s="64"/>
      <c r="B42" s="21" t="s">
        <v>10</v>
      </c>
      <c r="C42" s="52"/>
      <c r="D42" s="54" t="s">
        <v>11</v>
      </c>
      <c r="E42" s="56"/>
      <c r="F42" s="54" t="s">
        <v>12</v>
      </c>
      <c r="G42" s="56"/>
      <c r="H42" s="54" t="s">
        <v>20</v>
      </c>
      <c r="I42" s="56"/>
      <c r="J42" s="54" t="s">
        <v>14</v>
      </c>
      <c r="K42" s="56"/>
    </row>
    <row r="43" spans="1:11" ht="25.5" customHeight="1" x14ac:dyDescent="0.3">
      <c r="A43" s="64"/>
      <c r="B43" s="12" t="str">
        <f>RUBRICA!A7</f>
        <v>3. Relaciona el Proyecto APT con sus intereses profesionales. *</v>
      </c>
      <c r="C43" s="13" t="s">
        <v>11</v>
      </c>
      <c r="D43" s="14" t="str">
        <f>IF($C43=CL,"X","")</f>
        <v>X</v>
      </c>
      <c r="E43" s="14">
        <f t="shared" ref="E43:E45" si="19">IF(D43="X",100*0.1,"")</f>
        <v>10</v>
      </c>
      <c r="F43" s="14" t="str">
        <f>IF($C43=L,"X","")</f>
        <v/>
      </c>
      <c r="G43" s="14" t="str">
        <f t="shared" ref="G43:G45" si="20">IF(F43="X",60*0.1,"")</f>
        <v/>
      </c>
      <c r="H43" s="14" t="str">
        <f>IF($C43=ML,"X","")</f>
        <v/>
      </c>
      <c r="I43" s="14" t="str">
        <f t="shared" ref="I43:I45" si="21">IF(H43="X",30*0.1,"")</f>
        <v/>
      </c>
      <c r="J43" s="14" t="str">
        <f>IF($C43=NL,"X","")</f>
        <v/>
      </c>
      <c r="K43" s="14" t="str">
        <f t="shared" ref="K43:K45" si="22">IF($J43="X",0,"")</f>
        <v/>
      </c>
    </row>
    <row r="44" spans="1:11" ht="15.75" customHeight="1" x14ac:dyDescent="0.3">
      <c r="A44" s="64"/>
      <c r="B44" s="12" t="str">
        <f>RUBRICA!A15</f>
        <v>11. Expone el tema utilizando un lenguaje técnico disciplinar al presentar la propuesta y responde evidenciando un manejo de la información. *</v>
      </c>
      <c r="C44" s="13" t="s">
        <v>11</v>
      </c>
      <c r="D44" s="14" t="str">
        <f>IF($C44=CL,"X","")</f>
        <v>X</v>
      </c>
      <c r="E44" s="14">
        <f t="shared" si="19"/>
        <v>10</v>
      </c>
      <c r="F44" s="14" t="str">
        <f>IF($C44=L,"X","")</f>
        <v/>
      </c>
      <c r="G44" s="14" t="str">
        <f t="shared" si="20"/>
        <v/>
      </c>
      <c r="H44" s="14" t="str">
        <f>IF($C44=ML,"X","")</f>
        <v/>
      </c>
      <c r="I44" s="14" t="str">
        <f t="shared" si="21"/>
        <v/>
      </c>
      <c r="J44" s="14" t="str">
        <f>IF($C44=NL,"X","")</f>
        <v/>
      </c>
      <c r="K44" s="14" t="str">
        <f t="shared" si="22"/>
        <v/>
      </c>
    </row>
    <row r="45" spans="1:11" ht="15.75" customHeight="1" x14ac:dyDescent="0.3">
      <c r="A45" s="64"/>
      <c r="B45" s="12" t="str">
        <f>RUBRICA!A17</f>
        <v>13. Colaboración y trabajo en equipo *</v>
      </c>
      <c r="C45" s="13" t="s">
        <v>11</v>
      </c>
      <c r="D45" s="14" t="str">
        <f>IF($C45=CL,"X","")</f>
        <v>X</v>
      </c>
      <c r="E45" s="14">
        <f t="shared" si="19"/>
        <v>10</v>
      </c>
      <c r="F45" s="14" t="str">
        <f>IF($C45=L,"X","")</f>
        <v/>
      </c>
      <c r="G45" s="14" t="str">
        <f t="shared" si="20"/>
        <v/>
      </c>
      <c r="H45" s="14" t="str">
        <f>IF($C45=ML,"X","")</f>
        <v/>
      </c>
      <c r="I45" s="14" t="str">
        <f t="shared" si="21"/>
        <v/>
      </c>
      <c r="J45" s="14" t="str">
        <f>IF($C45=NL,"X","")</f>
        <v/>
      </c>
      <c r="K45" s="14" t="str">
        <f t="shared" si="22"/>
        <v/>
      </c>
    </row>
    <row r="46" spans="1:11" ht="15.75" customHeight="1" x14ac:dyDescent="0.35">
      <c r="A46" s="64"/>
      <c r="B46" s="22" t="s">
        <v>21</v>
      </c>
      <c r="C46" s="23">
        <f>E46+G46+I46+K46</f>
        <v>30</v>
      </c>
      <c r="D46" s="18"/>
      <c r="E46" s="18">
        <f>SUM(E43:E45)</f>
        <v>30</v>
      </c>
      <c r="F46" s="18"/>
      <c r="G46" s="18">
        <f>SUM(G43:G45)</f>
        <v>0</v>
      </c>
      <c r="H46" s="18"/>
      <c r="I46" s="18">
        <f>SUM(I43:I45)</f>
        <v>0</v>
      </c>
      <c r="J46" s="18"/>
      <c r="K46" s="18">
        <f>SUM(K43:K45)</f>
        <v>0</v>
      </c>
    </row>
    <row r="47" spans="1:11" ht="15.75" customHeight="1" x14ac:dyDescent="0.35">
      <c r="A47" s="52"/>
      <c r="B47" s="24" t="s">
        <v>16</v>
      </c>
      <c r="C47" s="20">
        <f>VLOOKUP(C46,ESCALA_TRAB_EQUIP!A2:B62,2,FALSE)</f>
        <v>7</v>
      </c>
    </row>
    <row r="48" spans="1:11" ht="15.75" customHeight="1" x14ac:dyDescent="0.35">
      <c r="B48" s="25"/>
      <c r="C48" s="26"/>
    </row>
    <row r="49" spans="1:11" ht="15.75" customHeight="1" x14ac:dyDescent="0.35">
      <c r="B49" s="25"/>
      <c r="C49" s="26"/>
    </row>
    <row r="50" spans="1:11" ht="15.75" customHeight="1" x14ac:dyDescent="0.3">
      <c r="A50" s="65" t="s">
        <v>17</v>
      </c>
      <c r="B50" s="66" t="s">
        <v>18</v>
      </c>
      <c r="C50" s="57" t="str">
        <f>B6</f>
        <v>BENJAMIN PEREZ</v>
      </c>
      <c r="D50" s="58"/>
      <c r="E50" s="58"/>
      <c r="F50" s="58"/>
      <c r="G50" s="58"/>
      <c r="H50" s="58"/>
      <c r="I50" s="58"/>
      <c r="J50" s="58"/>
      <c r="K50" s="59"/>
    </row>
    <row r="51" spans="1:11" ht="15.75" customHeight="1" x14ac:dyDescent="0.3">
      <c r="A51" s="64"/>
      <c r="B51" s="52"/>
      <c r="C51" s="60"/>
      <c r="D51" s="61"/>
      <c r="E51" s="61"/>
      <c r="F51" s="61"/>
      <c r="G51" s="61"/>
      <c r="H51" s="61"/>
      <c r="I51" s="61"/>
      <c r="J51" s="61"/>
      <c r="K51" s="62"/>
    </row>
    <row r="52" spans="1:11" ht="15.75" customHeight="1" x14ac:dyDescent="0.3">
      <c r="A52" s="64"/>
      <c r="B52" s="10" t="s">
        <v>19</v>
      </c>
      <c r="C52" s="53" t="s">
        <v>8</v>
      </c>
      <c r="D52" s="54" t="s">
        <v>9</v>
      </c>
      <c r="E52" s="55"/>
      <c r="F52" s="55"/>
      <c r="G52" s="55"/>
      <c r="H52" s="55"/>
      <c r="I52" s="55"/>
      <c r="J52" s="55"/>
      <c r="K52" s="56"/>
    </row>
    <row r="53" spans="1:11" ht="15.75" customHeight="1" x14ac:dyDescent="0.3">
      <c r="A53" s="64"/>
      <c r="B53" s="21" t="s">
        <v>10</v>
      </c>
      <c r="C53" s="52"/>
      <c r="D53" s="54" t="s">
        <v>11</v>
      </c>
      <c r="E53" s="56"/>
      <c r="F53" s="54" t="s">
        <v>12</v>
      </c>
      <c r="G53" s="56"/>
      <c r="H53" s="54" t="s">
        <v>20</v>
      </c>
      <c r="I53" s="56"/>
      <c r="J53" s="54" t="s">
        <v>14</v>
      </c>
      <c r="K53" s="56"/>
    </row>
    <row r="54" spans="1:11" ht="25.5" customHeight="1" x14ac:dyDescent="0.3">
      <c r="A54" s="64"/>
      <c r="B54" s="12" t="str">
        <f>RUBRICA!A7</f>
        <v>3. Relaciona el Proyecto APT con sus intereses profesionales. *</v>
      </c>
      <c r="C54" s="13" t="s">
        <v>11</v>
      </c>
      <c r="D54" s="14" t="str">
        <f>IF($C54=CL,"X","")</f>
        <v>X</v>
      </c>
      <c r="E54" s="14">
        <f t="shared" ref="E54:E56" si="23">IF(D54="X",100*0.1,"")</f>
        <v>10</v>
      </c>
      <c r="F54" s="14" t="str">
        <f>IF($C54=L,"X","")</f>
        <v/>
      </c>
      <c r="G54" s="14" t="str">
        <f t="shared" ref="G54:G56" si="24">IF(F54="X",60*0.1,"")</f>
        <v/>
      </c>
      <c r="H54" s="14" t="str">
        <f>IF($C54=ML,"X","")</f>
        <v/>
      </c>
      <c r="I54" s="14" t="str">
        <f t="shared" ref="I54:I56" si="25">IF(H54="X",30*0.1,"")</f>
        <v/>
      </c>
      <c r="J54" s="14" t="str">
        <f>IF($C54=NL,"X","")</f>
        <v/>
      </c>
      <c r="K54" s="14" t="str">
        <f t="shared" ref="K54:K56" si="26">IF($J54="X",0,"")</f>
        <v/>
      </c>
    </row>
    <row r="55" spans="1:11" ht="27.75" customHeight="1" x14ac:dyDescent="0.3">
      <c r="A55" s="64"/>
      <c r="B55" s="12" t="str">
        <f>RUBRICA!A15</f>
        <v>11. Expone el tema utilizando un lenguaje técnico disciplinar al presentar la propuesta y responde evidenciando un manejo de la información. *</v>
      </c>
      <c r="C55" s="13" t="s">
        <v>12</v>
      </c>
      <c r="D55" s="14" t="str">
        <f>IF($C55=CL,"X","")</f>
        <v/>
      </c>
      <c r="E55" s="14" t="str">
        <f t="shared" si="23"/>
        <v/>
      </c>
      <c r="F55" s="14" t="str">
        <f>IF($C55=L,"X","")</f>
        <v>X</v>
      </c>
      <c r="G55" s="14">
        <f t="shared" si="24"/>
        <v>6</v>
      </c>
      <c r="H55" s="14" t="str">
        <f>IF($C55=ML,"X","")</f>
        <v/>
      </c>
      <c r="I55" s="14" t="str">
        <f t="shared" si="25"/>
        <v/>
      </c>
      <c r="J55" s="14" t="str">
        <f>IF($C55=NL,"X","")</f>
        <v/>
      </c>
      <c r="K55" s="14" t="str">
        <f t="shared" si="26"/>
        <v/>
      </c>
    </row>
    <row r="56" spans="1:11" ht="15.75" customHeight="1" x14ac:dyDescent="0.3">
      <c r="A56" s="64"/>
      <c r="B56" s="12" t="str">
        <f>RUBRICA!A17</f>
        <v>13. Colaboración y trabajo en equipo *</v>
      </c>
      <c r="C56" s="13" t="s">
        <v>11</v>
      </c>
      <c r="D56" s="14" t="str">
        <f>IF($C56=CL,"X","")</f>
        <v>X</v>
      </c>
      <c r="E56" s="14">
        <f t="shared" si="23"/>
        <v>10</v>
      </c>
      <c r="F56" s="14" t="str">
        <f>IF($C56=L,"X","")</f>
        <v/>
      </c>
      <c r="G56" s="14" t="str">
        <f t="shared" si="24"/>
        <v/>
      </c>
      <c r="H56" s="14" t="str">
        <f>IF($C56=ML,"X","")</f>
        <v/>
      </c>
      <c r="I56" s="14" t="str">
        <f t="shared" si="25"/>
        <v/>
      </c>
      <c r="J56" s="14" t="str">
        <f>IF($C56=NL,"X","")</f>
        <v/>
      </c>
      <c r="K56" s="14" t="str">
        <f t="shared" si="26"/>
        <v/>
      </c>
    </row>
    <row r="57" spans="1:11" ht="15.75" customHeight="1" x14ac:dyDescent="0.35">
      <c r="A57" s="64"/>
      <c r="B57" s="22" t="s">
        <v>21</v>
      </c>
      <c r="C57" s="23">
        <f>E57+G57+I57+K57</f>
        <v>26</v>
      </c>
      <c r="D57" s="18">
        <f>COUNTIF(D55:D56,"X")</f>
        <v>1</v>
      </c>
      <c r="E57" s="18">
        <f t="shared" ref="E57:K57" si="27">SUM(E54:E56)</f>
        <v>20</v>
      </c>
      <c r="F57" s="18">
        <f t="shared" si="27"/>
        <v>0</v>
      </c>
      <c r="G57" s="18">
        <f t="shared" si="27"/>
        <v>6</v>
      </c>
      <c r="H57" s="18">
        <f t="shared" si="27"/>
        <v>0</v>
      </c>
      <c r="I57" s="18">
        <f t="shared" si="27"/>
        <v>0</v>
      </c>
      <c r="J57" s="18">
        <f t="shared" si="27"/>
        <v>0</v>
      </c>
      <c r="K57" s="18">
        <f t="shared" si="27"/>
        <v>0</v>
      </c>
    </row>
    <row r="58" spans="1:11" ht="15.75" customHeight="1" x14ac:dyDescent="0.35">
      <c r="A58" s="52"/>
      <c r="B58" s="24" t="s">
        <v>16</v>
      </c>
      <c r="C58" s="20">
        <f>VLOOKUP(C57,ESCALA_TRAB_EQUIP!A2:B62,2,FALSE)</f>
        <v>6</v>
      </c>
    </row>
    <row r="59" spans="1:11" ht="15.75" customHeight="1" x14ac:dyDescent="0.35">
      <c r="B59" s="25"/>
      <c r="C59" s="26"/>
    </row>
    <row r="60" spans="1:11" ht="15.75" customHeight="1" x14ac:dyDescent="0.3"/>
    <row r="61" spans="1:11" ht="15.75" customHeight="1" x14ac:dyDescent="0.3">
      <c r="A61" s="65" t="s">
        <v>17</v>
      </c>
      <c r="B61" s="66" t="s">
        <v>18</v>
      </c>
      <c r="C61" s="57" t="str">
        <f>B7</f>
        <v>LUCAS RIFFO</v>
      </c>
      <c r="D61" s="58"/>
      <c r="E61" s="58"/>
      <c r="F61" s="58"/>
      <c r="G61" s="58"/>
      <c r="H61" s="58"/>
      <c r="I61" s="58"/>
      <c r="J61" s="58"/>
      <c r="K61" s="59"/>
    </row>
    <row r="62" spans="1:11" ht="15.75" customHeight="1" x14ac:dyDescent="0.3">
      <c r="A62" s="64"/>
      <c r="B62" s="52"/>
      <c r="C62" s="60"/>
      <c r="D62" s="61"/>
      <c r="E62" s="61"/>
      <c r="F62" s="61"/>
      <c r="G62" s="61"/>
      <c r="H62" s="61"/>
      <c r="I62" s="61"/>
      <c r="J62" s="61"/>
      <c r="K62" s="62"/>
    </row>
    <row r="63" spans="1:11" ht="15.75" customHeight="1" x14ac:dyDescent="0.3">
      <c r="A63" s="64"/>
      <c r="B63" s="10" t="s">
        <v>19</v>
      </c>
      <c r="C63" s="53" t="s">
        <v>8</v>
      </c>
      <c r="D63" s="54" t="s">
        <v>9</v>
      </c>
      <c r="E63" s="55"/>
      <c r="F63" s="55"/>
      <c r="G63" s="55"/>
      <c r="H63" s="55"/>
      <c r="I63" s="55"/>
      <c r="J63" s="55"/>
      <c r="K63" s="56"/>
    </row>
    <row r="64" spans="1:11" ht="15.75" customHeight="1" x14ac:dyDescent="0.3">
      <c r="A64" s="64"/>
      <c r="B64" s="21" t="s">
        <v>10</v>
      </c>
      <c r="C64" s="52"/>
      <c r="D64" s="54" t="s">
        <v>11</v>
      </c>
      <c r="E64" s="56"/>
      <c r="F64" s="54" t="s">
        <v>12</v>
      </c>
      <c r="G64" s="56"/>
      <c r="H64" s="54" t="s">
        <v>20</v>
      </c>
      <c r="I64" s="56"/>
      <c r="J64" s="54" t="s">
        <v>14</v>
      </c>
      <c r="K64" s="56"/>
    </row>
    <row r="65" spans="1:11" ht="25.5" customHeight="1" x14ac:dyDescent="0.3">
      <c r="A65" s="64"/>
      <c r="B65" s="12" t="str">
        <f>RUBRICA!A7</f>
        <v>3. Relaciona el Proyecto APT con sus intereses profesionales. *</v>
      </c>
      <c r="C65" s="13" t="s">
        <v>11</v>
      </c>
      <c r="D65" s="14" t="str">
        <f>IF($C65=CL,"X","")</f>
        <v>X</v>
      </c>
      <c r="E65" s="14">
        <f t="shared" ref="E65:E67" si="28">IF(D65="X",100*0.1,"")</f>
        <v>10</v>
      </c>
      <c r="F65" s="14" t="str">
        <f>IF($C65=L,"X","")</f>
        <v/>
      </c>
      <c r="G65" s="14" t="str">
        <f t="shared" ref="G65:G67" si="29">IF(F65="X",60*0.1,"")</f>
        <v/>
      </c>
      <c r="H65" s="14" t="str">
        <f>IF($C65=ML,"X","")</f>
        <v/>
      </c>
      <c r="I65" s="14" t="str">
        <f t="shared" ref="I65:I67" si="30">IF(H65="X",30*0.1,"")</f>
        <v/>
      </c>
      <c r="J65" s="14" t="str">
        <f>IF($C65=NL,"X","")</f>
        <v/>
      </c>
      <c r="K65" s="14" t="str">
        <f t="shared" ref="K65:K67" si="31">IF($J65="X",0,"")</f>
        <v/>
      </c>
    </row>
    <row r="66" spans="1:11" ht="33.75" customHeight="1" x14ac:dyDescent="0.3">
      <c r="A66" s="64"/>
      <c r="B66" s="12" t="str">
        <f>RUBRICA!A15</f>
        <v>11. Expone el tema utilizando un lenguaje técnico disciplinar al presentar la propuesta y responde evidenciando un manejo de la información. *</v>
      </c>
      <c r="C66" s="13" t="s">
        <v>11</v>
      </c>
      <c r="D66" s="14" t="str">
        <f>IF($C66=CL,"X","")</f>
        <v>X</v>
      </c>
      <c r="E66" s="14">
        <f t="shared" si="28"/>
        <v>10</v>
      </c>
      <c r="F66" s="14" t="str">
        <f>IF($C66=L,"X","")</f>
        <v/>
      </c>
      <c r="G66" s="14" t="str">
        <f t="shared" si="29"/>
        <v/>
      </c>
      <c r="H66" s="14" t="str">
        <f>IF($C66=ML,"X","")</f>
        <v/>
      </c>
      <c r="I66" s="14" t="str">
        <f t="shared" si="30"/>
        <v/>
      </c>
      <c r="J66" s="14" t="str">
        <f>IF($C66=NL,"X","")</f>
        <v/>
      </c>
      <c r="K66" s="14" t="str">
        <f t="shared" si="31"/>
        <v/>
      </c>
    </row>
    <row r="67" spans="1:11" ht="15.75" customHeight="1" x14ac:dyDescent="0.3">
      <c r="A67" s="64"/>
      <c r="B67" s="12" t="str">
        <f>RUBRICA!A17</f>
        <v>13. Colaboración y trabajo en equipo *</v>
      </c>
      <c r="C67" s="13" t="s">
        <v>11</v>
      </c>
      <c r="D67" s="14" t="str">
        <f>IF($C67=CL,"X","")</f>
        <v>X</v>
      </c>
      <c r="E67" s="14">
        <f t="shared" si="28"/>
        <v>10</v>
      </c>
      <c r="F67" s="14" t="str">
        <f>IF($C67=L,"X","")</f>
        <v/>
      </c>
      <c r="G67" s="14" t="str">
        <f t="shared" si="29"/>
        <v/>
      </c>
      <c r="H67" s="14" t="str">
        <f>IF($C67=ML,"X","")</f>
        <v/>
      </c>
      <c r="I67" s="14" t="str">
        <f t="shared" si="30"/>
        <v/>
      </c>
      <c r="J67" s="14" t="str">
        <f>IF($C67=NL,"X","")</f>
        <v/>
      </c>
      <c r="K67" s="14" t="str">
        <f t="shared" si="31"/>
        <v/>
      </c>
    </row>
    <row r="68" spans="1:11" ht="15.75" customHeight="1" x14ac:dyDescent="0.35">
      <c r="A68" s="64"/>
      <c r="B68" s="22" t="s">
        <v>21</v>
      </c>
      <c r="C68" s="23">
        <f>E68+G68+I68+K68</f>
        <v>30</v>
      </c>
      <c r="D68" s="18">
        <f>COUNTIF(D66:D67,"X")</f>
        <v>2</v>
      </c>
      <c r="E68" s="18">
        <f t="shared" ref="E68:K68" si="32">SUM(E65:E67)</f>
        <v>30</v>
      </c>
      <c r="F68" s="18">
        <f t="shared" si="32"/>
        <v>0</v>
      </c>
      <c r="G68" s="18">
        <f t="shared" si="32"/>
        <v>0</v>
      </c>
      <c r="H68" s="18">
        <f t="shared" si="32"/>
        <v>0</v>
      </c>
      <c r="I68" s="18">
        <f t="shared" si="32"/>
        <v>0</v>
      </c>
      <c r="J68" s="18">
        <f t="shared" si="32"/>
        <v>0</v>
      </c>
      <c r="K68" s="18">
        <f t="shared" si="32"/>
        <v>0</v>
      </c>
    </row>
    <row r="69" spans="1:11" ht="15.75" customHeight="1" x14ac:dyDescent="0.35">
      <c r="A69" s="52"/>
      <c r="B69" s="24" t="s">
        <v>16</v>
      </c>
      <c r="C69" s="20">
        <f>VLOOKUP(C68,ESCALA_TRAB_EQUIP!A13:B73,2,FALSE)</f>
        <v>7</v>
      </c>
    </row>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4">
    <mergeCell ref="A50:A58"/>
    <mergeCell ref="B50:B51"/>
    <mergeCell ref="H64:I64"/>
    <mergeCell ref="J64:K64"/>
    <mergeCell ref="A61:A69"/>
    <mergeCell ref="B61:B62"/>
    <mergeCell ref="C61:K62"/>
    <mergeCell ref="C63:C64"/>
    <mergeCell ref="D63:K63"/>
    <mergeCell ref="D64:E64"/>
    <mergeCell ref="F64:G64"/>
    <mergeCell ref="A11:A24"/>
    <mergeCell ref="A27:A35"/>
    <mergeCell ref="B27:B28"/>
    <mergeCell ref="A39:A47"/>
    <mergeCell ref="B39:B40"/>
    <mergeCell ref="F42:G42"/>
    <mergeCell ref="H42:I42"/>
    <mergeCell ref="J42:K42"/>
    <mergeCell ref="C50:K51"/>
    <mergeCell ref="D52:K5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E2:E3"/>
    <mergeCell ref="C11:C12"/>
    <mergeCell ref="D11:K11"/>
    <mergeCell ref="D12:E12"/>
    <mergeCell ref="F12:G12"/>
    <mergeCell ref="H12:I12"/>
    <mergeCell ref="J12:K1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39.44140625" customWidth="1"/>
    <col min="2" max="2" width="40.33203125" customWidth="1"/>
    <col min="3" max="3" width="31.6640625" customWidth="1"/>
    <col min="4" max="4" width="38.6640625" customWidth="1"/>
    <col min="5" max="5" width="38.44140625" customWidth="1"/>
    <col min="6" max="26" width="10.6640625" customWidth="1"/>
  </cols>
  <sheetData>
    <row r="1" spans="1:6" ht="14.25" customHeight="1" x14ac:dyDescent="0.3"/>
    <row r="2" spans="1:6" ht="14.25" customHeight="1" x14ac:dyDescent="0.3">
      <c r="A2" s="67" t="s">
        <v>22</v>
      </c>
      <c r="B2" s="70" t="s">
        <v>23</v>
      </c>
      <c r="C2" s="71"/>
      <c r="D2" s="71"/>
      <c r="E2" s="72"/>
      <c r="F2" s="67" t="s">
        <v>24</v>
      </c>
    </row>
    <row r="3" spans="1:6" ht="14.25" customHeight="1" x14ac:dyDescent="0.3">
      <c r="A3" s="68"/>
      <c r="B3" s="73" t="s">
        <v>25</v>
      </c>
      <c r="C3" s="73" t="s">
        <v>26</v>
      </c>
      <c r="D3" s="27" t="s">
        <v>27</v>
      </c>
      <c r="E3" s="28" t="s">
        <v>14</v>
      </c>
      <c r="F3" s="68"/>
    </row>
    <row r="4" spans="1:6" ht="57" customHeight="1" x14ac:dyDescent="0.3">
      <c r="A4" s="69"/>
      <c r="B4" s="69"/>
      <c r="C4" s="69"/>
      <c r="D4" s="29">
        <v>-0.3</v>
      </c>
      <c r="E4" s="29">
        <v>0</v>
      </c>
      <c r="F4" s="69"/>
    </row>
    <row r="5" spans="1:6" ht="14.25" customHeight="1" x14ac:dyDescent="0.3">
      <c r="A5" s="30" t="s">
        <v>28</v>
      </c>
      <c r="B5" s="31" t="s">
        <v>29</v>
      </c>
      <c r="C5" s="31" t="s">
        <v>30</v>
      </c>
      <c r="D5" s="31" t="s">
        <v>31</v>
      </c>
      <c r="E5" s="31" t="s">
        <v>32</v>
      </c>
      <c r="F5" s="32">
        <v>10</v>
      </c>
    </row>
    <row r="6" spans="1:6" ht="14.25" customHeight="1" x14ac:dyDescent="0.3">
      <c r="A6" s="33" t="s">
        <v>33</v>
      </c>
      <c r="B6" s="33" t="s">
        <v>34</v>
      </c>
      <c r="C6" s="33" t="s">
        <v>35</v>
      </c>
      <c r="D6" s="33" t="s">
        <v>36</v>
      </c>
      <c r="E6" s="34" t="s">
        <v>37</v>
      </c>
      <c r="F6" s="35">
        <v>5</v>
      </c>
    </row>
    <row r="7" spans="1:6" ht="94.5" customHeight="1" x14ac:dyDescent="0.3">
      <c r="A7" s="36" t="s">
        <v>38</v>
      </c>
      <c r="B7" s="36" t="s">
        <v>39</v>
      </c>
      <c r="C7" s="36" t="s">
        <v>40</v>
      </c>
      <c r="D7" s="36" t="s">
        <v>41</v>
      </c>
      <c r="E7" s="36" t="s">
        <v>42</v>
      </c>
      <c r="F7" s="37">
        <v>10</v>
      </c>
    </row>
    <row r="8" spans="1:6" ht="14.25" customHeight="1" x14ac:dyDescent="0.3">
      <c r="A8" s="36" t="s">
        <v>43</v>
      </c>
      <c r="B8" s="36" t="s">
        <v>44</v>
      </c>
      <c r="C8" s="36" t="s">
        <v>45</v>
      </c>
      <c r="D8" s="36" t="s">
        <v>46</v>
      </c>
      <c r="E8" s="36" t="s">
        <v>47</v>
      </c>
      <c r="F8" s="37">
        <v>5</v>
      </c>
    </row>
    <row r="9" spans="1:6" ht="65.25" customHeight="1" x14ac:dyDescent="0.3">
      <c r="A9" s="30" t="s">
        <v>48</v>
      </c>
      <c r="B9" s="31" t="s">
        <v>49</v>
      </c>
      <c r="C9" s="31" t="s">
        <v>50</v>
      </c>
      <c r="D9" s="31" t="s">
        <v>51</v>
      </c>
      <c r="E9" s="31" t="s">
        <v>52</v>
      </c>
      <c r="F9" s="32">
        <v>5</v>
      </c>
    </row>
    <row r="10" spans="1:6" ht="14.25" customHeight="1" x14ac:dyDescent="0.3">
      <c r="A10" s="30" t="s">
        <v>53</v>
      </c>
      <c r="B10" s="31" t="s">
        <v>54</v>
      </c>
      <c r="C10" s="31" t="s">
        <v>55</v>
      </c>
      <c r="D10" s="31" t="s">
        <v>56</v>
      </c>
      <c r="E10" s="31" t="s">
        <v>57</v>
      </c>
      <c r="F10" s="32">
        <v>10</v>
      </c>
    </row>
    <row r="11" spans="1:6" ht="14.25" customHeight="1" x14ac:dyDescent="0.3">
      <c r="A11" s="33" t="s">
        <v>58</v>
      </c>
      <c r="B11" s="33" t="s">
        <v>59</v>
      </c>
      <c r="C11" s="33" t="s">
        <v>60</v>
      </c>
      <c r="D11" s="33" t="s">
        <v>61</v>
      </c>
      <c r="E11" s="33" t="s">
        <v>62</v>
      </c>
      <c r="F11" s="35">
        <v>10</v>
      </c>
    </row>
    <row r="12" spans="1:6" ht="14.25" customHeight="1" x14ac:dyDescent="0.3">
      <c r="A12" s="38" t="s">
        <v>63</v>
      </c>
      <c r="B12" s="34" t="s">
        <v>64</v>
      </c>
      <c r="C12" s="34" t="s">
        <v>65</v>
      </c>
      <c r="D12" s="34" t="s">
        <v>66</v>
      </c>
      <c r="E12" s="34" t="s">
        <v>67</v>
      </c>
      <c r="F12" s="39">
        <v>5</v>
      </c>
    </row>
    <row r="13" spans="1:6" ht="93.75" customHeight="1" x14ac:dyDescent="0.3">
      <c r="A13" s="36" t="s">
        <v>68</v>
      </c>
      <c r="B13" s="36" t="s">
        <v>69</v>
      </c>
      <c r="C13" s="36" t="s">
        <v>70</v>
      </c>
      <c r="D13" s="36" t="s">
        <v>71</v>
      </c>
      <c r="E13" s="36" t="s">
        <v>72</v>
      </c>
      <c r="F13" s="40">
        <v>5</v>
      </c>
    </row>
    <row r="14" spans="1:6" ht="14.25" customHeight="1" x14ac:dyDescent="0.3">
      <c r="A14" s="36" t="s">
        <v>73</v>
      </c>
      <c r="B14" s="36" t="s">
        <v>74</v>
      </c>
      <c r="C14" s="36" t="s">
        <v>75</v>
      </c>
      <c r="D14" s="36" t="s">
        <v>76</v>
      </c>
      <c r="E14" s="36" t="s">
        <v>77</v>
      </c>
      <c r="F14" s="40">
        <v>5</v>
      </c>
    </row>
    <row r="15" spans="1:6" ht="14.25" customHeight="1" x14ac:dyDescent="0.3">
      <c r="A15" s="30" t="s">
        <v>78</v>
      </c>
      <c r="B15" s="31" t="s">
        <v>79</v>
      </c>
      <c r="C15" s="31" t="s">
        <v>80</v>
      </c>
      <c r="D15" s="31" t="s">
        <v>81</v>
      </c>
      <c r="E15" s="31" t="s">
        <v>82</v>
      </c>
      <c r="F15" s="32">
        <v>10</v>
      </c>
    </row>
    <row r="16" spans="1:6" ht="14.25" customHeight="1" x14ac:dyDescent="0.3">
      <c r="A16" s="30" t="s">
        <v>83</v>
      </c>
      <c r="B16" s="31" t="s">
        <v>84</v>
      </c>
      <c r="C16" s="31" t="s">
        <v>85</v>
      </c>
      <c r="D16" s="31" t="s">
        <v>86</v>
      </c>
      <c r="E16" s="31" t="s">
        <v>87</v>
      </c>
      <c r="F16" s="32">
        <v>10</v>
      </c>
    </row>
    <row r="17" spans="1:6" ht="14.25" customHeight="1" x14ac:dyDescent="0.3">
      <c r="A17" s="30" t="s">
        <v>88</v>
      </c>
      <c r="B17" s="31" t="s">
        <v>89</v>
      </c>
      <c r="C17" s="31" t="s">
        <v>90</v>
      </c>
      <c r="D17" s="31" t="s">
        <v>91</v>
      </c>
      <c r="E17" s="31" t="s">
        <v>92</v>
      </c>
      <c r="F17" s="32">
        <v>10</v>
      </c>
    </row>
    <row r="18" spans="1:6" ht="14.25" customHeight="1" x14ac:dyDescent="0.3">
      <c r="A18" s="74" t="s">
        <v>93</v>
      </c>
      <c r="B18" s="71"/>
      <c r="C18" s="71"/>
      <c r="D18" s="71"/>
      <c r="E18" s="72"/>
      <c r="F18" s="41">
        <v>1</v>
      </c>
    </row>
    <row r="19" spans="1:6" ht="14.25" customHeight="1" x14ac:dyDescent="0.3"/>
    <row r="20" spans="1:6" ht="14.25" customHeight="1" x14ac:dyDescent="0.3"/>
    <row r="21" spans="1:6" ht="14.25" customHeight="1" x14ac:dyDescent="0.3"/>
    <row r="22" spans="1:6" ht="14.25" customHeight="1" x14ac:dyDescent="0.3"/>
    <row r="23" spans="1:6" ht="14.25" customHeight="1" x14ac:dyDescent="0.3"/>
    <row r="24" spans="1:6" ht="14.25" customHeight="1" x14ac:dyDescent="0.3"/>
    <row r="25" spans="1:6" ht="14.25" customHeight="1" x14ac:dyDescent="0.3"/>
    <row r="26" spans="1:6" ht="14.25" customHeight="1" x14ac:dyDescent="0.3"/>
    <row r="27" spans="1:6" ht="14.25" customHeight="1" x14ac:dyDescent="0.3"/>
    <row r="28" spans="1:6" ht="14.25" customHeight="1" x14ac:dyDescent="0.3"/>
    <row r="29" spans="1:6" ht="14.25" customHeight="1" x14ac:dyDescent="0.3"/>
    <row r="30" spans="1:6" ht="14.25" customHeight="1" x14ac:dyDescent="0.3"/>
    <row r="31" spans="1:6" ht="14.25" customHeight="1" x14ac:dyDescent="0.3"/>
    <row r="32" spans="1: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9" t="s">
        <v>15</v>
      </c>
      <c r="B1" s="9" t="s">
        <v>16</v>
      </c>
    </row>
    <row r="2" spans="1:2" ht="14.4" x14ac:dyDescent="0.3">
      <c r="A2" s="9">
        <v>0</v>
      </c>
      <c r="B2" s="42">
        <v>1</v>
      </c>
    </row>
    <row r="3" spans="1:2" ht="14.4" x14ac:dyDescent="0.3">
      <c r="A3" s="9">
        <v>0.5</v>
      </c>
      <c r="B3" s="42">
        <v>1</v>
      </c>
    </row>
    <row r="4" spans="1:2" ht="14.4" x14ac:dyDescent="0.3">
      <c r="A4" s="9">
        <v>1</v>
      </c>
      <c r="B4" s="42">
        <v>1.1000000000000001</v>
      </c>
    </row>
    <row r="5" spans="1:2" ht="14.4" x14ac:dyDescent="0.3">
      <c r="A5" s="9">
        <v>1.5</v>
      </c>
      <c r="B5" s="42">
        <v>1.1000000000000001</v>
      </c>
    </row>
    <row r="6" spans="1:2" ht="14.4" x14ac:dyDescent="0.3">
      <c r="A6" s="9">
        <v>2</v>
      </c>
      <c r="B6" s="42">
        <v>1.1000000000000001</v>
      </c>
    </row>
    <row r="7" spans="1:2" ht="14.4" x14ac:dyDescent="0.3">
      <c r="A7" s="9">
        <v>2.5</v>
      </c>
      <c r="B7" s="42">
        <v>1.2</v>
      </c>
    </row>
    <row r="8" spans="1:2" ht="14.4" x14ac:dyDescent="0.3">
      <c r="A8" s="9">
        <v>3</v>
      </c>
      <c r="B8" s="42">
        <v>1.2</v>
      </c>
    </row>
    <row r="9" spans="1:2" ht="14.4" x14ac:dyDescent="0.3">
      <c r="A9" s="9">
        <v>3.5</v>
      </c>
      <c r="B9" s="42">
        <v>1.3</v>
      </c>
    </row>
    <row r="10" spans="1:2" ht="14.4" x14ac:dyDescent="0.3">
      <c r="A10" s="9">
        <v>4</v>
      </c>
      <c r="B10" s="42">
        <v>1.3</v>
      </c>
    </row>
    <row r="11" spans="1:2" ht="14.4" x14ac:dyDescent="0.3">
      <c r="A11" s="9">
        <v>4.5</v>
      </c>
      <c r="B11" s="42">
        <v>1.3</v>
      </c>
    </row>
    <row r="12" spans="1:2" ht="14.4" x14ac:dyDescent="0.3">
      <c r="A12" s="9">
        <v>5</v>
      </c>
      <c r="B12" s="42">
        <v>1.4</v>
      </c>
    </row>
    <row r="13" spans="1:2" ht="14.4" x14ac:dyDescent="0.3">
      <c r="A13" s="9">
        <v>5.5</v>
      </c>
      <c r="B13" s="42">
        <v>1.4</v>
      </c>
    </row>
    <row r="14" spans="1:2" ht="14.4" x14ac:dyDescent="0.3">
      <c r="A14" s="9">
        <v>6</v>
      </c>
      <c r="B14" s="42">
        <v>1.4</v>
      </c>
    </row>
    <row r="15" spans="1:2" ht="14.4" x14ac:dyDescent="0.3">
      <c r="A15" s="9">
        <v>6.5</v>
      </c>
      <c r="B15" s="42">
        <v>1.5</v>
      </c>
    </row>
    <row r="16" spans="1:2" ht="14.4" x14ac:dyDescent="0.3">
      <c r="A16" s="9">
        <v>7</v>
      </c>
      <c r="B16" s="42">
        <v>1.5</v>
      </c>
    </row>
    <row r="17" spans="1:2" ht="14.4" x14ac:dyDescent="0.3">
      <c r="A17" s="9">
        <v>7.5</v>
      </c>
      <c r="B17" s="42">
        <v>1.5</v>
      </c>
    </row>
    <row r="18" spans="1:2" ht="14.4" x14ac:dyDescent="0.3">
      <c r="A18" s="9">
        <v>8</v>
      </c>
      <c r="B18" s="42">
        <v>1.6</v>
      </c>
    </row>
    <row r="19" spans="1:2" ht="14.4" x14ac:dyDescent="0.3">
      <c r="A19" s="9">
        <v>8.5</v>
      </c>
      <c r="B19" s="42">
        <v>1.6</v>
      </c>
    </row>
    <row r="20" spans="1:2" ht="14.4" x14ac:dyDescent="0.3">
      <c r="A20" s="9">
        <v>9</v>
      </c>
      <c r="B20" s="42">
        <v>1.6</v>
      </c>
    </row>
    <row r="21" spans="1:2" ht="15.75" customHeight="1" x14ac:dyDescent="0.3">
      <c r="A21" s="9">
        <v>9.5</v>
      </c>
      <c r="B21" s="42">
        <v>1.7</v>
      </c>
    </row>
    <row r="22" spans="1:2" ht="15.75" customHeight="1" x14ac:dyDescent="0.3">
      <c r="A22" s="9">
        <v>10</v>
      </c>
      <c r="B22" s="42">
        <v>1.7</v>
      </c>
    </row>
    <row r="23" spans="1:2" ht="15.75" customHeight="1" x14ac:dyDescent="0.3">
      <c r="A23" s="9">
        <v>10.5</v>
      </c>
      <c r="B23" s="42">
        <v>1.8</v>
      </c>
    </row>
    <row r="24" spans="1:2" ht="15.75" customHeight="1" x14ac:dyDescent="0.3">
      <c r="A24" s="9">
        <v>11</v>
      </c>
      <c r="B24" s="42">
        <v>1.8</v>
      </c>
    </row>
    <row r="25" spans="1:2" ht="15.75" customHeight="1" x14ac:dyDescent="0.3">
      <c r="A25" s="9">
        <v>11.5</v>
      </c>
      <c r="B25" s="42">
        <v>1.8</v>
      </c>
    </row>
    <row r="26" spans="1:2" ht="15.75" customHeight="1" x14ac:dyDescent="0.3">
      <c r="A26" s="9">
        <v>12</v>
      </c>
      <c r="B26" s="42">
        <v>1.9</v>
      </c>
    </row>
    <row r="27" spans="1:2" ht="15.75" customHeight="1" x14ac:dyDescent="0.3">
      <c r="A27" s="9">
        <v>12.5</v>
      </c>
      <c r="B27" s="42">
        <v>1.9</v>
      </c>
    </row>
    <row r="28" spans="1:2" ht="15.75" customHeight="1" x14ac:dyDescent="0.3">
      <c r="A28" s="9">
        <v>13</v>
      </c>
      <c r="B28" s="42">
        <v>1.9</v>
      </c>
    </row>
    <row r="29" spans="1:2" ht="15.75" customHeight="1" x14ac:dyDescent="0.3">
      <c r="A29" s="9">
        <v>13.5</v>
      </c>
      <c r="B29" s="42">
        <v>2</v>
      </c>
    </row>
    <row r="30" spans="1:2" ht="15.75" customHeight="1" x14ac:dyDescent="0.3">
      <c r="A30" s="9">
        <v>14</v>
      </c>
      <c r="B30" s="42">
        <v>2</v>
      </c>
    </row>
    <row r="31" spans="1:2" ht="15.75" customHeight="1" x14ac:dyDescent="0.3">
      <c r="A31" s="9">
        <v>14.5</v>
      </c>
      <c r="B31" s="42">
        <v>2</v>
      </c>
    </row>
    <row r="32" spans="1:2" ht="15.75" customHeight="1" x14ac:dyDescent="0.3">
      <c r="A32" s="9">
        <v>15</v>
      </c>
      <c r="B32" s="42">
        <v>2.1</v>
      </c>
    </row>
    <row r="33" spans="1:2" ht="15.75" customHeight="1" x14ac:dyDescent="0.3">
      <c r="A33" s="9">
        <v>15.5</v>
      </c>
      <c r="B33" s="42">
        <v>2.1</v>
      </c>
    </row>
    <row r="34" spans="1:2" ht="15.75" customHeight="1" x14ac:dyDescent="0.3">
      <c r="A34" s="9">
        <v>16</v>
      </c>
      <c r="B34" s="42">
        <v>2.1</v>
      </c>
    </row>
    <row r="35" spans="1:2" ht="15.75" customHeight="1" x14ac:dyDescent="0.3">
      <c r="A35" s="9">
        <v>16.5</v>
      </c>
      <c r="B35" s="42">
        <v>2.2000000000000002</v>
      </c>
    </row>
    <row r="36" spans="1:2" ht="15.75" customHeight="1" x14ac:dyDescent="0.3">
      <c r="A36" s="9">
        <v>17</v>
      </c>
      <c r="B36" s="42">
        <v>2.2000000000000002</v>
      </c>
    </row>
    <row r="37" spans="1:2" ht="15.75" customHeight="1" x14ac:dyDescent="0.3">
      <c r="A37" s="9">
        <v>17.5</v>
      </c>
      <c r="B37" s="42">
        <v>2.2999999999999998</v>
      </c>
    </row>
    <row r="38" spans="1:2" ht="15.75" customHeight="1" x14ac:dyDescent="0.3">
      <c r="A38" s="9">
        <v>18</v>
      </c>
      <c r="B38" s="42">
        <v>2.2999999999999998</v>
      </c>
    </row>
    <row r="39" spans="1:2" ht="15.75" customHeight="1" x14ac:dyDescent="0.3">
      <c r="A39" s="9">
        <v>18.5</v>
      </c>
      <c r="B39" s="42">
        <v>2.2999999999999998</v>
      </c>
    </row>
    <row r="40" spans="1:2" ht="15.75" customHeight="1" x14ac:dyDescent="0.3">
      <c r="A40" s="9">
        <v>19</v>
      </c>
      <c r="B40" s="42">
        <v>2.4</v>
      </c>
    </row>
    <row r="41" spans="1:2" ht="15.75" customHeight="1" x14ac:dyDescent="0.3">
      <c r="A41" s="9">
        <v>19.5</v>
      </c>
      <c r="B41" s="42">
        <v>2.4</v>
      </c>
    </row>
    <row r="42" spans="1:2" ht="15.75" customHeight="1" x14ac:dyDescent="0.3">
      <c r="A42" s="9">
        <v>20</v>
      </c>
      <c r="B42" s="42">
        <v>2.4</v>
      </c>
    </row>
    <row r="43" spans="1:2" ht="15.75" customHeight="1" x14ac:dyDescent="0.3">
      <c r="A43" s="9">
        <v>20.5</v>
      </c>
      <c r="B43" s="42">
        <v>2.5</v>
      </c>
    </row>
    <row r="44" spans="1:2" ht="15.75" customHeight="1" x14ac:dyDescent="0.3">
      <c r="A44" s="9">
        <v>21</v>
      </c>
      <c r="B44" s="42">
        <v>2.5</v>
      </c>
    </row>
    <row r="45" spans="1:2" ht="15.75" customHeight="1" x14ac:dyDescent="0.3">
      <c r="A45" s="9">
        <v>21.5</v>
      </c>
      <c r="B45" s="42">
        <v>2.5</v>
      </c>
    </row>
    <row r="46" spans="1:2" ht="15.75" customHeight="1" x14ac:dyDescent="0.3">
      <c r="A46" s="9">
        <v>22</v>
      </c>
      <c r="B46" s="42">
        <v>2.6</v>
      </c>
    </row>
    <row r="47" spans="1:2" ht="15.75" customHeight="1" x14ac:dyDescent="0.3">
      <c r="A47" s="9">
        <v>22.5</v>
      </c>
      <c r="B47" s="42">
        <v>2.6</v>
      </c>
    </row>
    <row r="48" spans="1:2" ht="15.75" customHeight="1" x14ac:dyDescent="0.3">
      <c r="A48" s="9">
        <v>23</v>
      </c>
      <c r="B48" s="42">
        <v>2.6</v>
      </c>
    </row>
    <row r="49" spans="1:2" ht="15.75" customHeight="1" x14ac:dyDescent="0.3">
      <c r="A49" s="9">
        <v>23.5</v>
      </c>
      <c r="B49" s="42">
        <v>2.7</v>
      </c>
    </row>
    <row r="50" spans="1:2" ht="15.75" customHeight="1" x14ac:dyDescent="0.3">
      <c r="A50" s="9">
        <v>24</v>
      </c>
      <c r="B50" s="42">
        <v>2.7</v>
      </c>
    </row>
    <row r="51" spans="1:2" ht="15.75" customHeight="1" x14ac:dyDescent="0.3">
      <c r="A51" s="9">
        <v>24.5</v>
      </c>
      <c r="B51" s="42">
        <v>2.8</v>
      </c>
    </row>
    <row r="52" spans="1:2" ht="15.75" customHeight="1" x14ac:dyDescent="0.3">
      <c r="A52" s="9">
        <v>25</v>
      </c>
      <c r="B52" s="42">
        <v>2.8</v>
      </c>
    </row>
    <row r="53" spans="1:2" ht="15.75" customHeight="1" x14ac:dyDescent="0.3">
      <c r="A53" s="9">
        <v>25.5</v>
      </c>
      <c r="B53" s="42">
        <v>2.8</v>
      </c>
    </row>
    <row r="54" spans="1:2" ht="15.75" customHeight="1" x14ac:dyDescent="0.3">
      <c r="A54" s="9">
        <v>26</v>
      </c>
      <c r="B54" s="42">
        <v>2.9</v>
      </c>
    </row>
    <row r="55" spans="1:2" ht="15.75" customHeight="1" x14ac:dyDescent="0.3">
      <c r="A55" s="9">
        <v>26.5</v>
      </c>
      <c r="B55" s="42">
        <v>2.9</v>
      </c>
    </row>
    <row r="56" spans="1:2" ht="15.75" customHeight="1" x14ac:dyDescent="0.3">
      <c r="A56" s="9">
        <v>27</v>
      </c>
      <c r="B56" s="42">
        <v>2.9</v>
      </c>
    </row>
    <row r="57" spans="1:2" ht="15.75" customHeight="1" x14ac:dyDescent="0.3">
      <c r="A57" s="9">
        <v>27.5</v>
      </c>
      <c r="B57" s="42">
        <v>3</v>
      </c>
    </row>
    <row r="58" spans="1:2" ht="15.75" customHeight="1" x14ac:dyDescent="0.3">
      <c r="A58" s="9">
        <v>28</v>
      </c>
      <c r="B58" s="42">
        <v>3</v>
      </c>
    </row>
    <row r="59" spans="1:2" ht="15.75" customHeight="1" x14ac:dyDescent="0.3">
      <c r="A59" s="9">
        <v>28.5</v>
      </c>
      <c r="B59" s="42">
        <v>3</v>
      </c>
    </row>
    <row r="60" spans="1:2" ht="15.75" customHeight="1" x14ac:dyDescent="0.3">
      <c r="A60" s="9">
        <v>29</v>
      </c>
      <c r="B60" s="42">
        <v>3.1</v>
      </c>
    </row>
    <row r="61" spans="1:2" ht="15.75" customHeight="1" x14ac:dyDescent="0.3">
      <c r="A61" s="9">
        <v>29.5</v>
      </c>
      <c r="B61" s="42">
        <v>3.1</v>
      </c>
    </row>
    <row r="62" spans="1:2" ht="15.75" customHeight="1" x14ac:dyDescent="0.3">
      <c r="A62" s="9">
        <v>30</v>
      </c>
      <c r="B62" s="42">
        <v>3.1</v>
      </c>
    </row>
    <row r="63" spans="1:2" ht="15.75" customHeight="1" x14ac:dyDescent="0.3">
      <c r="A63" s="9">
        <v>30.5</v>
      </c>
      <c r="B63" s="42">
        <v>3.2</v>
      </c>
    </row>
    <row r="64" spans="1:2" ht="15.75" customHeight="1" x14ac:dyDescent="0.3">
      <c r="A64" s="9">
        <v>31</v>
      </c>
      <c r="B64" s="42">
        <v>3.2</v>
      </c>
    </row>
    <row r="65" spans="1:2" ht="15.75" customHeight="1" x14ac:dyDescent="0.3">
      <c r="A65" s="9">
        <v>31.5</v>
      </c>
      <c r="B65" s="42">
        <v>3.3</v>
      </c>
    </row>
    <row r="66" spans="1:2" ht="15.75" customHeight="1" x14ac:dyDescent="0.3">
      <c r="A66" s="9">
        <v>32</v>
      </c>
      <c r="B66" s="42">
        <v>3.3</v>
      </c>
    </row>
    <row r="67" spans="1:2" ht="15.75" customHeight="1" x14ac:dyDescent="0.3">
      <c r="A67" s="9">
        <v>32.5</v>
      </c>
      <c r="B67" s="42">
        <v>3.3</v>
      </c>
    </row>
    <row r="68" spans="1:2" ht="15.75" customHeight="1" x14ac:dyDescent="0.3">
      <c r="A68" s="9">
        <v>33</v>
      </c>
      <c r="B68" s="42">
        <v>3.4</v>
      </c>
    </row>
    <row r="69" spans="1:2" ht="15.75" customHeight="1" x14ac:dyDescent="0.3">
      <c r="A69" s="9">
        <v>33.5</v>
      </c>
      <c r="B69" s="42">
        <v>3.4</v>
      </c>
    </row>
    <row r="70" spans="1:2" ht="15.75" customHeight="1" x14ac:dyDescent="0.3">
      <c r="A70" s="9">
        <v>34</v>
      </c>
      <c r="B70" s="42">
        <v>3.4</v>
      </c>
    </row>
    <row r="71" spans="1:2" ht="15.75" customHeight="1" x14ac:dyDescent="0.3">
      <c r="A71" s="9">
        <v>34.5</v>
      </c>
      <c r="B71" s="42">
        <v>3.5</v>
      </c>
    </row>
    <row r="72" spans="1:2" ht="15.75" customHeight="1" x14ac:dyDescent="0.3">
      <c r="A72" s="9">
        <v>35</v>
      </c>
      <c r="B72" s="42">
        <v>3.5</v>
      </c>
    </row>
    <row r="73" spans="1:2" ht="15.75" customHeight="1" x14ac:dyDescent="0.3">
      <c r="A73" s="9">
        <v>35.5</v>
      </c>
      <c r="B73" s="42">
        <v>3.5</v>
      </c>
    </row>
    <row r="74" spans="1:2" ht="15.75" customHeight="1" x14ac:dyDescent="0.3">
      <c r="A74" s="9">
        <v>36</v>
      </c>
      <c r="B74" s="42">
        <v>3.6</v>
      </c>
    </row>
    <row r="75" spans="1:2" ht="15.75" customHeight="1" x14ac:dyDescent="0.3">
      <c r="A75" s="9">
        <v>36.5</v>
      </c>
      <c r="B75" s="42">
        <v>3.6</v>
      </c>
    </row>
    <row r="76" spans="1:2" ht="15.75" customHeight="1" x14ac:dyDescent="0.3">
      <c r="A76" s="9">
        <v>37</v>
      </c>
      <c r="B76" s="42">
        <v>3.6</v>
      </c>
    </row>
    <row r="77" spans="1:2" ht="15.75" customHeight="1" x14ac:dyDescent="0.3">
      <c r="A77" s="9">
        <v>37.5</v>
      </c>
      <c r="B77" s="42">
        <v>3.7</v>
      </c>
    </row>
    <row r="78" spans="1:2" ht="15.75" customHeight="1" x14ac:dyDescent="0.3">
      <c r="A78" s="9">
        <v>38</v>
      </c>
      <c r="B78" s="42">
        <v>3.7</v>
      </c>
    </row>
    <row r="79" spans="1:2" ht="15.75" customHeight="1" x14ac:dyDescent="0.3">
      <c r="A79" s="9">
        <v>38.5</v>
      </c>
      <c r="B79" s="42">
        <v>3.8</v>
      </c>
    </row>
    <row r="80" spans="1:2" ht="15.75" customHeight="1" x14ac:dyDescent="0.3">
      <c r="A80" s="9">
        <v>39</v>
      </c>
      <c r="B80" s="42">
        <v>3.8</v>
      </c>
    </row>
    <row r="81" spans="1:2" ht="15.75" customHeight="1" x14ac:dyDescent="0.3">
      <c r="A81" s="9">
        <v>39.5</v>
      </c>
      <c r="B81" s="42">
        <v>3.8</v>
      </c>
    </row>
    <row r="82" spans="1:2" ht="15.75" customHeight="1" x14ac:dyDescent="0.3">
      <c r="A82" s="9">
        <v>40</v>
      </c>
      <c r="B82" s="42">
        <v>3.9</v>
      </c>
    </row>
    <row r="83" spans="1:2" ht="15.75" customHeight="1" x14ac:dyDescent="0.3">
      <c r="A83" s="9">
        <v>40.5</v>
      </c>
      <c r="B83" s="42">
        <v>3.9</v>
      </c>
    </row>
    <row r="84" spans="1:2" ht="15.75" customHeight="1" x14ac:dyDescent="0.3">
      <c r="A84" s="9">
        <v>41</v>
      </c>
      <c r="B84" s="42">
        <v>3.9</v>
      </c>
    </row>
    <row r="85" spans="1:2" ht="15.75" customHeight="1" x14ac:dyDescent="0.3">
      <c r="A85" s="9">
        <v>41.5</v>
      </c>
      <c r="B85" s="42">
        <v>4</v>
      </c>
    </row>
    <row r="86" spans="1:2" ht="15.75" customHeight="1" x14ac:dyDescent="0.3">
      <c r="A86" s="9">
        <v>42</v>
      </c>
      <c r="B86" s="42">
        <v>4</v>
      </c>
    </row>
    <row r="87" spans="1:2" ht="15.75" customHeight="1" x14ac:dyDescent="0.3">
      <c r="A87" s="9">
        <v>42.5</v>
      </c>
      <c r="B87" s="42">
        <v>4.0999999999999996</v>
      </c>
    </row>
    <row r="88" spans="1:2" ht="15.75" customHeight="1" x14ac:dyDescent="0.3">
      <c r="A88" s="9">
        <v>43</v>
      </c>
      <c r="B88" s="42">
        <v>4.0999999999999996</v>
      </c>
    </row>
    <row r="89" spans="1:2" ht="15.75" customHeight="1" x14ac:dyDescent="0.3">
      <c r="A89" s="9">
        <v>43.5</v>
      </c>
      <c r="B89" s="42">
        <v>4.2</v>
      </c>
    </row>
    <row r="90" spans="1:2" ht="15.75" customHeight="1" x14ac:dyDescent="0.3">
      <c r="A90" s="9">
        <v>44</v>
      </c>
      <c r="B90" s="42">
        <v>4.2</v>
      </c>
    </row>
    <row r="91" spans="1:2" ht="15.75" customHeight="1" x14ac:dyDescent="0.3">
      <c r="A91" s="9">
        <v>44.5</v>
      </c>
      <c r="B91" s="42">
        <v>4.3</v>
      </c>
    </row>
    <row r="92" spans="1:2" ht="15.75" customHeight="1" x14ac:dyDescent="0.3">
      <c r="A92" s="9">
        <v>45</v>
      </c>
      <c r="B92" s="42">
        <v>4.3</v>
      </c>
    </row>
    <row r="93" spans="1:2" ht="15.75" customHeight="1" x14ac:dyDescent="0.3">
      <c r="A93" s="9">
        <v>45.5</v>
      </c>
      <c r="B93" s="42">
        <v>4.4000000000000004</v>
      </c>
    </row>
    <row r="94" spans="1:2" ht="15.75" customHeight="1" x14ac:dyDescent="0.3">
      <c r="A94" s="9">
        <v>46</v>
      </c>
      <c r="B94" s="42">
        <v>4.4000000000000004</v>
      </c>
    </row>
    <row r="95" spans="1:2" ht="15.75" customHeight="1" x14ac:dyDescent="0.3">
      <c r="A95" s="9">
        <v>46.5</v>
      </c>
      <c r="B95" s="42">
        <v>4.5</v>
      </c>
    </row>
    <row r="96" spans="1:2" ht="15.75" customHeight="1" x14ac:dyDescent="0.3">
      <c r="A96" s="9">
        <v>47</v>
      </c>
      <c r="B96" s="42">
        <v>4.5</v>
      </c>
    </row>
    <row r="97" spans="1:2" ht="15.75" customHeight="1" x14ac:dyDescent="0.3">
      <c r="A97" s="9">
        <v>47.5</v>
      </c>
      <c r="B97" s="42">
        <v>4.5999999999999996</v>
      </c>
    </row>
    <row r="98" spans="1:2" ht="15.75" customHeight="1" x14ac:dyDescent="0.3">
      <c r="A98" s="9">
        <v>48</v>
      </c>
      <c r="B98" s="42">
        <v>4.5999999999999996</v>
      </c>
    </row>
    <row r="99" spans="1:2" ht="15.75" customHeight="1" x14ac:dyDescent="0.3">
      <c r="A99" s="9">
        <v>48.5</v>
      </c>
      <c r="B99" s="42">
        <v>4.7</v>
      </c>
    </row>
    <row r="100" spans="1:2" ht="15.75" customHeight="1" x14ac:dyDescent="0.3">
      <c r="A100" s="9">
        <v>49</v>
      </c>
      <c r="B100" s="42">
        <v>4.8</v>
      </c>
    </row>
    <row r="101" spans="1:2" ht="15.75" customHeight="1" x14ac:dyDescent="0.3">
      <c r="A101" s="9">
        <v>49.5</v>
      </c>
      <c r="B101" s="42">
        <v>4.8</v>
      </c>
    </row>
    <row r="102" spans="1:2" ht="15.75" customHeight="1" x14ac:dyDescent="0.3">
      <c r="A102" s="9">
        <v>50</v>
      </c>
      <c r="B102" s="42">
        <v>4.9000000000000004</v>
      </c>
    </row>
    <row r="103" spans="1:2" ht="15.75" customHeight="1" x14ac:dyDescent="0.3">
      <c r="A103" s="9">
        <v>50.5</v>
      </c>
      <c r="B103" s="42">
        <v>4.9000000000000004</v>
      </c>
    </row>
    <row r="104" spans="1:2" ht="15.75" customHeight="1" x14ac:dyDescent="0.3">
      <c r="A104" s="9">
        <v>51</v>
      </c>
      <c r="B104" s="42">
        <v>5</v>
      </c>
    </row>
    <row r="105" spans="1:2" ht="15.75" customHeight="1" x14ac:dyDescent="0.3">
      <c r="A105" s="9">
        <v>51.5</v>
      </c>
      <c r="B105" s="42">
        <v>5</v>
      </c>
    </row>
    <row r="106" spans="1:2" ht="15.75" customHeight="1" x14ac:dyDescent="0.3">
      <c r="A106" s="9">
        <v>52</v>
      </c>
      <c r="B106" s="42">
        <v>5.0999999999999996</v>
      </c>
    </row>
    <row r="107" spans="1:2" ht="15.75" customHeight="1" x14ac:dyDescent="0.3">
      <c r="A107" s="9">
        <v>52.5</v>
      </c>
      <c r="B107" s="42">
        <v>5.0999999999999996</v>
      </c>
    </row>
    <row r="108" spans="1:2" ht="15.75" customHeight="1" x14ac:dyDescent="0.3">
      <c r="A108" s="9">
        <v>53</v>
      </c>
      <c r="B108" s="42">
        <v>5.2</v>
      </c>
    </row>
    <row r="109" spans="1:2" ht="15.75" customHeight="1" x14ac:dyDescent="0.3">
      <c r="A109" s="9">
        <v>53.5</v>
      </c>
      <c r="B109" s="42">
        <v>5.2</v>
      </c>
    </row>
    <row r="110" spans="1:2" ht="15.75" customHeight="1" x14ac:dyDescent="0.3">
      <c r="A110" s="9">
        <v>54</v>
      </c>
      <c r="B110" s="42">
        <v>5.3</v>
      </c>
    </row>
    <row r="111" spans="1:2" ht="15.75" customHeight="1" x14ac:dyDescent="0.3">
      <c r="A111" s="9">
        <v>54.5</v>
      </c>
      <c r="B111" s="42">
        <v>5.3</v>
      </c>
    </row>
    <row r="112" spans="1:2" ht="15.75" customHeight="1" x14ac:dyDescent="0.3">
      <c r="A112" s="9">
        <v>55</v>
      </c>
      <c r="B112" s="42">
        <v>5.4</v>
      </c>
    </row>
    <row r="113" spans="1:2" ht="15.75" customHeight="1" x14ac:dyDescent="0.3">
      <c r="A113" s="9">
        <v>55.5</v>
      </c>
      <c r="B113" s="42">
        <v>5.4</v>
      </c>
    </row>
    <row r="114" spans="1:2" ht="15.75" customHeight="1" x14ac:dyDescent="0.3">
      <c r="A114" s="9">
        <v>56</v>
      </c>
      <c r="B114" s="42">
        <v>5.5</v>
      </c>
    </row>
    <row r="115" spans="1:2" ht="15.75" customHeight="1" x14ac:dyDescent="0.3">
      <c r="A115" s="9">
        <v>56.5</v>
      </c>
      <c r="B115" s="42">
        <v>5.6</v>
      </c>
    </row>
    <row r="116" spans="1:2" ht="15.75" customHeight="1" x14ac:dyDescent="0.3">
      <c r="A116" s="9">
        <v>57</v>
      </c>
      <c r="B116" s="42">
        <v>5.6</v>
      </c>
    </row>
    <row r="117" spans="1:2" ht="15.75" customHeight="1" x14ac:dyDescent="0.3">
      <c r="A117" s="9">
        <v>57.5</v>
      </c>
      <c r="B117" s="42">
        <v>5.7</v>
      </c>
    </row>
    <row r="118" spans="1:2" ht="15.75" customHeight="1" x14ac:dyDescent="0.3">
      <c r="A118" s="9">
        <v>58</v>
      </c>
      <c r="B118" s="42">
        <v>5.7</v>
      </c>
    </row>
    <row r="119" spans="1:2" ht="15.75" customHeight="1" x14ac:dyDescent="0.3">
      <c r="A119" s="9">
        <v>58.5</v>
      </c>
      <c r="B119" s="42">
        <v>5.8</v>
      </c>
    </row>
    <row r="120" spans="1:2" ht="15.75" customHeight="1" x14ac:dyDescent="0.3">
      <c r="A120" s="9">
        <v>59</v>
      </c>
      <c r="B120" s="42">
        <v>5.8</v>
      </c>
    </row>
    <row r="121" spans="1:2" ht="15.75" customHeight="1" x14ac:dyDescent="0.3">
      <c r="A121" s="9">
        <v>59.5</v>
      </c>
      <c r="B121" s="42">
        <v>5.9</v>
      </c>
    </row>
    <row r="122" spans="1:2" ht="15.75" customHeight="1" x14ac:dyDescent="0.3">
      <c r="A122" s="9">
        <v>60</v>
      </c>
      <c r="B122" s="42">
        <v>5.9</v>
      </c>
    </row>
    <row r="123" spans="1:2" ht="15.75" customHeight="1" x14ac:dyDescent="0.3">
      <c r="A123" s="9">
        <v>60.5</v>
      </c>
      <c r="B123" s="42">
        <v>6</v>
      </c>
    </row>
    <row r="124" spans="1:2" ht="15.75" customHeight="1" x14ac:dyDescent="0.3">
      <c r="A124" s="9">
        <v>61</v>
      </c>
      <c r="B124" s="42">
        <v>6</v>
      </c>
    </row>
    <row r="125" spans="1:2" ht="15.75" customHeight="1" x14ac:dyDescent="0.3">
      <c r="A125" s="9">
        <v>61.5</v>
      </c>
      <c r="B125" s="42">
        <v>6.1</v>
      </c>
    </row>
    <row r="126" spans="1:2" ht="15.75" customHeight="1" x14ac:dyDescent="0.3">
      <c r="A126" s="9">
        <v>62</v>
      </c>
      <c r="B126" s="42">
        <v>6.1</v>
      </c>
    </row>
    <row r="127" spans="1:2" ht="15.75" customHeight="1" x14ac:dyDescent="0.3">
      <c r="A127" s="9">
        <v>62.5</v>
      </c>
      <c r="B127" s="42">
        <v>6.2</v>
      </c>
    </row>
    <row r="128" spans="1:2" ht="15.75" customHeight="1" x14ac:dyDescent="0.3">
      <c r="A128" s="9">
        <v>63</v>
      </c>
      <c r="B128" s="42">
        <v>6.3</v>
      </c>
    </row>
    <row r="129" spans="1:2" ht="15.75" customHeight="1" x14ac:dyDescent="0.3">
      <c r="A129" s="9">
        <v>63.5</v>
      </c>
      <c r="B129" s="42">
        <v>6.3</v>
      </c>
    </row>
    <row r="130" spans="1:2" ht="15.75" customHeight="1" x14ac:dyDescent="0.3">
      <c r="A130" s="9">
        <v>64</v>
      </c>
      <c r="B130" s="42">
        <v>6.4</v>
      </c>
    </row>
    <row r="131" spans="1:2" ht="15.75" customHeight="1" x14ac:dyDescent="0.3">
      <c r="A131" s="9">
        <v>64.5</v>
      </c>
      <c r="B131" s="42">
        <v>6.4</v>
      </c>
    </row>
    <row r="132" spans="1:2" ht="15.75" customHeight="1" x14ac:dyDescent="0.3">
      <c r="A132" s="9">
        <v>65</v>
      </c>
      <c r="B132" s="42">
        <v>6.5</v>
      </c>
    </row>
    <row r="133" spans="1:2" ht="15.75" customHeight="1" x14ac:dyDescent="0.3">
      <c r="A133" s="9">
        <v>65.5</v>
      </c>
      <c r="B133" s="42">
        <v>6.5</v>
      </c>
    </row>
    <row r="134" spans="1:2" ht="15.75" customHeight="1" x14ac:dyDescent="0.3">
      <c r="A134" s="9">
        <v>66</v>
      </c>
      <c r="B134" s="42">
        <v>6.6</v>
      </c>
    </row>
    <row r="135" spans="1:2" ht="15.75" customHeight="1" x14ac:dyDescent="0.3">
      <c r="A135" s="9">
        <v>66.5</v>
      </c>
      <c r="B135" s="42">
        <v>6.6</v>
      </c>
    </row>
    <row r="136" spans="1:2" ht="15.75" customHeight="1" x14ac:dyDescent="0.3">
      <c r="A136" s="9">
        <v>67</v>
      </c>
      <c r="B136" s="42">
        <v>6.7</v>
      </c>
    </row>
    <row r="137" spans="1:2" ht="15.75" customHeight="1" x14ac:dyDescent="0.3">
      <c r="A137" s="9">
        <v>67.5</v>
      </c>
      <c r="B137" s="42">
        <v>6.7</v>
      </c>
    </row>
    <row r="138" spans="1:2" ht="15.75" customHeight="1" x14ac:dyDescent="0.3">
      <c r="A138" s="9">
        <v>68</v>
      </c>
      <c r="B138" s="42">
        <v>6.8</v>
      </c>
    </row>
    <row r="139" spans="1:2" ht="15.75" customHeight="1" x14ac:dyDescent="0.3">
      <c r="A139" s="9">
        <v>68.5</v>
      </c>
      <c r="B139" s="42">
        <v>6.8</v>
      </c>
    </row>
    <row r="140" spans="1:2" ht="15.75" customHeight="1" x14ac:dyDescent="0.3">
      <c r="A140" s="9">
        <v>69</v>
      </c>
      <c r="B140" s="42">
        <v>6.9</v>
      </c>
    </row>
    <row r="141" spans="1:2" ht="15.75" customHeight="1" x14ac:dyDescent="0.3">
      <c r="A141" s="9">
        <v>69.5</v>
      </c>
      <c r="B141" s="42">
        <v>6.9</v>
      </c>
    </row>
    <row r="142" spans="1:2" ht="15.75" customHeight="1" x14ac:dyDescent="0.3">
      <c r="A142" s="9">
        <v>70</v>
      </c>
      <c r="B142" s="4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9" t="s">
        <v>94</v>
      </c>
      <c r="B1" s="9" t="s">
        <v>95</v>
      </c>
    </row>
    <row r="2" spans="1:2" ht="14.4" x14ac:dyDescent="0.3">
      <c r="A2" s="9">
        <v>0</v>
      </c>
      <c r="B2" s="8">
        <v>1</v>
      </c>
    </row>
    <row r="3" spans="1:2" ht="14.4" x14ac:dyDescent="0.3">
      <c r="A3" s="9">
        <v>1</v>
      </c>
      <c r="B3" s="8">
        <v>1.1000000000000001</v>
      </c>
    </row>
    <row r="4" spans="1:2" ht="14.4" x14ac:dyDescent="0.3">
      <c r="A4" s="9">
        <v>2</v>
      </c>
      <c r="B4" s="8">
        <v>1.2</v>
      </c>
    </row>
    <row r="5" spans="1:2" ht="14.4" x14ac:dyDescent="0.3">
      <c r="A5" s="9">
        <v>3</v>
      </c>
      <c r="B5" s="8">
        <v>1.3</v>
      </c>
    </row>
    <row r="6" spans="1:2" ht="14.4" x14ac:dyDescent="0.3">
      <c r="A6" s="9">
        <v>4</v>
      </c>
      <c r="B6" s="8">
        <v>1.4</v>
      </c>
    </row>
    <row r="7" spans="1:2" ht="14.4" x14ac:dyDescent="0.3">
      <c r="A7" s="9">
        <v>5</v>
      </c>
      <c r="B7" s="8">
        <v>1.5</v>
      </c>
    </row>
    <row r="8" spans="1:2" ht="14.4" x14ac:dyDescent="0.3">
      <c r="A8" s="9">
        <v>6</v>
      </c>
      <c r="B8" s="8">
        <v>1.6</v>
      </c>
    </row>
    <row r="9" spans="1:2" ht="14.4" x14ac:dyDescent="0.3">
      <c r="A9" s="9">
        <v>7</v>
      </c>
      <c r="B9" s="8">
        <v>1.7</v>
      </c>
    </row>
    <row r="10" spans="1:2" ht="14.4" x14ac:dyDescent="0.3">
      <c r="A10" s="9">
        <v>8</v>
      </c>
      <c r="B10" s="8">
        <v>1.8</v>
      </c>
    </row>
    <row r="11" spans="1:2" ht="14.4" x14ac:dyDescent="0.3">
      <c r="A11" s="9">
        <v>9</v>
      </c>
      <c r="B11" s="8">
        <v>1.9</v>
      </c>
    </row>
    <row r="12" spans="1:2" ht="14.4" x14ac:dyDescent="0.3">
      <c r="A12" s="9">
        <v>10</v>
      </c>
      <c r="B12" s="8">
        <v>2</v>
      </c>
    </row>
    <row r="13" spans="1:2" ht="14.4" x14ac:dyDescent="0.3">
      <c r="A13" s="9">
        <v>11</v>
      </c>
      <c r="B13" s="8">
        <v>2.1</v>
      </c>
    </row>
    <row r="14" spans="1:2" ht="14.4" x14ac:dyDescent="0.3">
      <c r="A14" s="9">
        <v>12</v>
      </c>
      <c r="B14" s="8">
        <v>2.2000000000000002</v>
      </c>
    </row>
    <row r="15" spans="1:2" ht="14.4" x14ac:dyDescent="0.3">
      <c r="A15" s="9">
        <v>13</v>
      </c>
      <c r="B15" s="8">
        <v>2.2999999999999998</v>
      </c>
    </row>
    <row r="16" spans="1:2" ht="14.4" x14ac:dyDescent="0.3">
      <c r="A16" s="9">
        <v>14</v>
      </c>
      <c r="B16" s="8">
        <v>2.2999999999999998</v>
      </c>
    </row>
    <row r="17" spans="1:2" ht="14.4" x14ac:dyDescent="0.3">
      <c r="A17" s="9">
        <v>15</v>
      </c>
      <c r="B17" s="8">
        <v>2.4</v>
      </c>
    </row>
    <row r="18" spans="1:2" ht="14.4" x14ac:dyDescent="0.3">
      <c r="A18" s="9">
        <v>16</v>
      </c>
      <c r="B18" s="8">
        <v>2.5</v>
      </c>
    </row>
    <row r="19" spans="1:2" ht="14.4" x14ac:dyDescent="0.3">
      <c r="A19" s="9">
        <v>17</v>
      </c>
      <c r="B19" s="8">
        <v>2.6</v>
      </c>
    </row>
    <row r="20" spans="1:2" ht="14.4" x14ac:dyDescent="0.3">
      <c r="A20" s="9">
        <v>18</v>
      </c>
      <c r="B20" s="8">
        <v>2.7</v>
      </c>
    </row>
    <row r="21" spans="1:2" ht="15.75" customHeight="1" x14ac:dyDescent="0.3">
      <c r="A21" s="9">
        <v>19</v>
      </c>
      <c r="B21" s="8">
        <v>2.8</v>
      </c>
    </row>
    <row r="22" spans="1:2" ht="15.75" customHeight="1" x14ac:dyDescent="0.3">
      <c r="A22" s="9">
        <v>20</v>
      </c>
      <c r="B22" s="8">
        <v>2.9</v>
      </c>
    </row>
    <row r="23" spans="1:2" ht="15.75" customHeight="1" x14ac:dyDescent="0.3">
      <c r="A23" s="9">
        <v>21</v>
      </c>
      <c r="B23" s="8">
        <v>3</v>
      </c>
    </row>
    <row r="24" spans="1:2" ht="15.75" customHeight="1" x14ac:dyDescent="0.3">
      <c r="A24" s="9">
        <v>22</v>
      </c>
      <c r="B24" s="8">
        <v>3.1</v>
      </c>
    </row>
    <row r="25" spans="1:2" ht="15.75" customHeight="1" x14ac:dyDescent="0.3">
      <c r="A25" s="9">
        <v>23</v>
      </c>
      <c r="B25" s="8">
        <v>3.2</v>
      </c>
    </row>
    <row r="26" spans="1:2" ht="15.75" customHeight="1" x14ac:dyDescent="0.3">
      <c r="A26" s="9">
        <v>24</v>
      </c>
      <c r="B26" s="8">
        <v>3.3</v>
      </c>
    </row>
    <row r="27" spans="1:2" ht="15.75" customHeight="1" x14ac:dyDescent="0.3">
      <c r="A27" s="9">
        <v>25</v>
      </c>
      <c r="B27" s="8">
        <v>3.4</v>
      </c>
    </row>
    <row r="28" spans="1:2" ht="15.75" customHeight="1" x14ac:dyDescent="0.3">
      <c r="A28" s="9">
        <v>26</v>
      </c>
      <c r="B28" s="8">
        <v>3.5</v>
      </c>
    </row>
    <row r="29" spans="1:2" ht="15.75" customHeight="1" x14ac:dyDescent="0.3">
      <c r="A29" s="9">
        <v>27</v>
      </c>
      <c r="B29" s="8">
        <v>3.6</v>
      </c>
    </row>
    <row r="30" spans="1:2" ht="15.75" customHeight="1" x14ac:dyDescent="0.3">
      <c r="A30" s="9">
        <v>28</v>
      </c>
      <c r="B30" s="8">
        <v>3.7</v>
      </c>
    </row>
    <row r="31" spans="1:2" ht="15.75" customHeight="1" x14ac:dyDescent="0.3">
      <c r="A31" s="9">
        <v>29</v>
      </c>
      <c r="B31" s="8">
        <v>3.8</v>
      </c>
    </row>
    <row r="32" spans="1:2" ht="15.75" customHeight="1" x14ac:dyDescent="0.3">
      <c r="A32" s="9">
        <v>30</v>
      </c>
      <c r="B32" s="8">
        <v>3.9</v>
      </c>
    </row>
    <row r="33" spans="1:2" ht="15.75" customHeight="1" x14ac:dyDescent="0.3">
      <c r="A33" s="9">
        <v>31</v>
      </c>
      <c r="B33" s="8">
        <v>4</v>
      </c>
    </row>
    <row r="34" spans="1:2" ht="15.75" customHeight="1" x14ac:dyDescent="0.3">
      <c r="A34" s="9">
        <v>32</v>
      </c>
      <c r="B34" s="8">
        <v>4.0999999999999996</v>
      </c>
    </row>
    <row r="35" spans="1:2" ht="15.75" customHeight="1" x14ac:dyDescent="0.3">
      <c r="A35" s="9">
        <v>33</v>
      </c>
      <c r="B35" s="8">
        <v>4.3</v>
      </c>
    </row>
    <row r="36" spans="1:2" ht="15.75" customHeight="1" x14ac:dyDescent="0.3">
      <c r="A36" s="9">
        <v>34</v>
      </c>
      <c r="B36" s="8">
        <v>4.4000000000000004</v>
      </c>
    </row>
    <row r="37" spans="1:2" ht="15.75" customHeight="1" x14ac:dyDescent="0.3">
      <c r="A37" s="9">
        <v>35</v>
      </c>
      <c r="B37" s="8">
        <v>4.5</v>
      </c>
    </row>
    <row r="38" spans="1:2" ht="15.75" customHeight="1" x14ac:dyDescent="0.3">
      <c r="A38" s="9">
        <v>36</v>
      </c>
      <c r="B38" s="8">
        <v>4.7</v>
      </c>
    </row>
    <row r="39" spans="1:2" ht="15.75" customHeight="1" x14ac:dyDescent="0.3">
      <c r="A39" s="9">
        <v>37</v>
      </c>
      <c r="B39" s="8">
        <v>4.8</v>
      </c>
    </row>
    <row r="40" spans="1:2" ht="15.75" customHeight="1" x14ac:dyDescent="0.3">
      <c r="A40" s="9">
        <v>38</v>
      </c>
      <c r="B40" s="8">
        <v>5</v>
      </c>
    </row>
    <row r="41" spans="1:2" ht="15.75" customHeight="1" x14ac:dyDescent="0.3">
      <c r="A41" s="9">
        <v>39</v>
      </c>
      <c r="B41" s="8">
        <v>5.0999999999999996</v>
      </c>
    </row>
    <row r="42" spans="1:2" ht="15.75" customHeight="1" x14ac:dyDescent="0.3">
      <c r="A42" s="9">
        <v>40</v>
      </c>
      <c r="B42" s="8">
        <v>5.3</v>
      </c>
    </row>
    <row r="43" spans="1:2" ht="15.75" customHeight="1" x14ac:dyDescent="0.3">
      <c r="A43" s="9">
        <v>41</v>
      </c>
      <c r="B43" s="8">
        <v>5.4</v>
      </c>
    </row>
    <row r="44" spans="1:2" ht="15.75" customHeight="1" x14ac:dyDescent="0.3">
      <c r="A44" s="9">
        <v>42</v>
      </c>
      <c r="B44" s="8">
        <v>5.6</v>
      </c>
    </row>
    <row r="45" spans="1:2" ht="15.75" customHeight="1" x14ac:dyDescent="0.3">
      <c r="A45" s="9">
        <v>43</v>
      </c>
      <c r="B45" s="8">
        <v>5.7</v>
      </c>
    </row>
    <row r="46" spans="1:2" ht="15.75" customHeight="1" x14ac:dyDescent="0.3">
      <c r="A46" s="9">
        <v>44</v>
      </c>
      <c r="B46" s="8">
        <v>5.8</v>
      </c>
    </row>
    <row r="47" spans="1:2" ht="15.75" customHeight="1" x14ac:dyDescent="0.3">
      <c r="A47" s="9">
        <v>45</v>
      </c>
      <c r="B47" s="8">
        <v>6</v>
      </c>
    </row>
    <row r="48" spans="1:2" ht="15.75" customHeight="1" x14ac:dyDescent="0.3">
      <c r="A48" s="9">
        <v>46</v>
      </c>
      <c r="B48" s="8">
        <v>6.1</v>
      </c>
    </row>
    <row r="49" spans="1:2" ht="15.75" customHeight="1" x14ac:dyDescent="0.3">
      <c r="A49" s="9">
        <v>47</v>
      </c>
      <c r="B49" s="8">
        <v>6.3</v>
      </c>
    </row>
    <row r="50" spans="1:2" ht="15.75" customHeight="1" x14ac:dyDescent="0.3">
      <c r="A50" s="9">
        <v>48</v>
      </c>
      <c r="B50" s="8">
        <v>6.4</v>
      </c>
    </row>
    <row r="51" spans="1:2" ht="15.75" customHeight="1" x14ac:dyDescent="0.3">
      <c r="A51" s="9">
        <v>49</v>
      </c>
      <c r="B51" s="8">
        <v>6.6</v>
      </c>
    </row>
    <row r="52" spans="1:2" ht="15.75" customHeight="1" x14ac:dyDescent="0.3">
      <c r="A52" s="9">
        <v>50</v>
      </c>
      <c r="B52" s="8">
        <v>6.7</v>
      </c>
    </row>
    <row r="53" spans="1:2" ht="15.75" customHeight="1" x14ac:dyDescent="0.3">
      <c r="A53" s="9">
        <v>51</v>
      </c>
      <c r="B53" s="8">
        <v>6.9</v>
      </c>
    </row>
    <row r="54" spans="1:2" ht="15.75" customHeight="1" x14ac:dyDescent="0.3">
      <c r="A54" s="9">
        <v>52</v>
      </c>
      <c r="B54" s="8">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9" t="s">
        <v>15</v>
      </c>
      <c r="B1" s="9" t="s">
        <v>16</v>
      </c>
    </row>
    <row r="2" spans="1:2" ht="14.4" x14ac:dyDescent="0.3">
      <c r="A2" s="9">
        <v>0</v>
      </c>
      <c r="B2" s="42">
        <v>1</v>
      </c>
    </row>
    <row r="3" spans="1:2" ht="14.4" x14ac:dyDescent="0.3">
      <c r="A3" s="9">
        <v>0.5</v>
      </c>
      <c r="B3" s="42">
        <v>1.1000000000000001</v>
      </c>
    </row>
    <row r="4" spans="1:2" ht="14.4" x14ac:dyDescent="0.3">
      <c r="A4" s="9">
        <v>1</v>
      </c>
      <c r="B4" s="42">
        <v>1.2</v>
      </c>
    </row>
    <row r="5" spans="1:2" ht="14.4" x14ac:dyDescent="0.3">
      <c r="A5" s="9">
        <v>1.5</v>
      </c>
      <c r="B5" s="42">
        <v>1.3</v>
      </c>
    </row>
    <row r="6" spans="1:2" ht="14.4" x14ac:dyDescent="0.3">
      <c r="A6" s="9">
        <v>2</v>
      </c>
      <c r="B6" s="42">
        <v>1.3</v>
      </c>
    </row>
    <row r="7" spans="1:2" ht="14.4" x14ac:dyDescent="0.3">
      <c r="A7" s="9">
        <v>2.5</v>
      </c>
      <c r="B7" s="42">
        <v>1.4</v>
      </c>
    </row>
    <row r="8" spans="1:2" ht="14.4" x14ac:dyDescent="0.3">
      <c r="A8" s="9">
        <v>3</v>
      </c>
      <c r="B8" s="42">
        <v>1.5</v>
      </c>
    </row>
    <row r="9" spans="1:2" ht="14.4" x14ac:dyDescent="0.3">
      <c r="A9" s="9">
        <v>3.5</v>
      </c>
      <c r="B9" s="42">
        <v>1.6</v>
      </c>
    </row>
    <row r="10" spans="1:2" ht="14.4" x14ac:dyDescent="0.3">
      <c r="A10" s="9">
        <v>4</v>
      </c>
      <c r="B10" s="42">
        <v>1.7</v>
      </c>
    </row>
    <row r="11" spans="1:2" ht="14.4" x14ac:dyDescent="0.3">
      <c r="A11" s="9">
        <v>4.5</v>
      </c>
      <c r="B11" s="42">
        <v>1.8</v>
      </c>
    </row>
    <row r="12" spans="1:2" ht="14.4" x14ac:dyDescent="0.3">
      <c r="A12" s="9">
        <v>5</v>
      </c>
      <c r="B12" s="42">
        <v>1.8</v>
      </c>
    </row>
    <row r="13" spans="1:2" ht="14.4" x14ac:dyDescent="0.3">
      <c r="A13" s="9">
        <v>5.5</v>
      </c>
      <c r="B13" s="42">
        <v>1.9</v>
      </c>
    </row>
    <row r="14" spans="1:2" ht="14.4" x14ac:dyDescent="0.3">
      <c r="A14" s="9">
        <v>6</v>
      </c>
      <c r="B14" s="42">
        <v>2</v>
      </c>
    </row>
    <row r="15" spans="1:2" ht="14.4" x14ac:dyDescent="0.3">
      <c r="A15" s="9">
        <v>6.5</v>
      </c>
      <c r="B15" s="42">
        <v>2.1</v>
      </c>
    </row>
    <row r="16" spans="1:2" ht="14.4" x14ac:dyDescent="0.3">
      <c r="A16" s="9">
        <v>7</v>
      </c>
      <c r="B16" s="42">
        <v>2.2000000000000002</v>
      </c>
    </row>
    <row r="17" spans="1:2" ht="14.4" x14ac:dyDescent="0.3">
      <c r="A17" s="9">
        <v>7.5</v>
      </c>
      <c r="B17" s="42">
        <v>2.2999999999999998</v>
      </c>
    </row>
    <row r="18" spans="1:2" ht="14.4" x14ac:dyDescent="0.3">
      <c r="A18" s="9">
        <v>8</v>
      </c>
      <c r="B18" s="42">
        <v>2.2999999999999998</v>
      </c>
    </row>
    <row r="19" spans="1:2" ht="14.4" x14ac:dyDescent="0.3">
      <c r="A19" s="9">
        <v>8.5</v>
      </c>
      <c r="B19" s="42">
        <v>2.4</v>
      </c>
    </row>
    <row r="20" spans="1:2" ht="14.4" x14ac:dyDescent="0.3">
      <c r="A20" s="9">
        <v>9</v>
      </c>
      <c r="B20" s="42">
        <v>2.5</v>
      </c>
    </row>
    <row r="21" spans="1:2" ht="15.75" customHeight="1" x14ac:dyDescent="0.3">
      <c r="A21" s="9">
        <v>9.5</v>
      </c>
      <c r="B21" s="42">
        <v>2.6</v>
      </c>
    </row>
    <row r="22" spans="1:2" ht="15.75" customHeight="1" x14ac:dyDescent="0.3">
      <c r="A22" s="9">
        <v>10</v>
      </c>
      <c r="B22" s="42">
        <v>2.7</v>
      </c>
    </row>
    <row r="23" spans="1:2" ht="15.75" customHeight="1" x14ac:dyDescent="0.3">
      <c r="A23" s="9">
        <v>10.5</v>
      </c>
      <c r="B23" s="42">
        <v>2.8</v>
      </c>
    </row>
    <row r="24" spans="1:2" ht="15.75" customHeight="1" x14ac:dyDescent="0.3">
      <c r="A24" s="9">
        <v>11</v>
      </c>
      <c r="B24" s="42">
        <v>2.8</v>
      </c>
    </row>
    <row r="25" spans="1:2" ht="15.75" customHeight="1" x14ac:dyDescent="0.3">
      <c r="A25" s="9">
        <v>11.5</v>
      </c>
      <c r="B25" s="42">
        <v>2.9</v>
      </c>
    </row>
    <row r="26" spans="1:2" ht="15.75" customHeight="1" x14ac:dyDescent="0.3">
      <c r="A26" s="9">
        <v>12</v>
      </c>
      <c r="B26" s="42">
        <v>3</v>
      </c>
    </row>
    <row r="27" spans="1:2" ht="15.75" customHeight="1" x14ac:dyDescent="0.3">
      <c r="A27" s="9">
        <v>12.5</v>
      </c>
      <c r="B27" s="42">
        <v>3.1</v>
      </c>
    </row>
    <row r="28" spans="1:2" ht="15.75" customHeight="1" x14ac:dyDescent="0.3">
      <c r="A28" s="9">
        <v>13</v>
      </c>
      <c r="B28" s="42">
        <v>3.2</v>
      </c>
    </row>
    <row r="29" spans="1:2" ht="15.75" customHeight="1" x14ac:dyDescent="0.3">
      <c r="A29" s="9">
        <v>13.5</v>
      </c>
      <c r="B29" s="42">
        <v>3.3</v>
      </c>
    </row>
    <row r="30" spans="1:2" ht="15.75" customHeight="1" x14ac:dyDescent="0.3">
      <c r="A30" s="9">
        <v>14</v>
      </c>
      <c r="B30" s="42">
        <v>3.3</v>
      </c>
    </row>
    <row r="31" spans="1:2" ht="15.75" customHeight="1" x14ac:dyDescent="0.3">
      <c r="A31" s="9">
        <v>14.5</v>
      </c>
      <c r="B31" s="42">
        <v>3.4</v>
      </c>
    </row>
    <row r="32" spans="1:2" ht="15.75" customHeight="1" x14ac:dyDescent="0.3">
      <c r="A32" s="9">
        <v>15</v>
      </c>
      <c r="B32" s="42">
        <v>3.5</v>
      </c>
    </row>
    <row r="33" spans="1:2" ht="15.75" customHeight="1" x14ac:dyDescent="0.3">
      <c r="A33" s="9">
        <v>15.5</v>
      </c>
      <c r="B33" s="42">
        <v>3.6</v>
      </c>
    </row>
    <row r="34" spans="1:2" ht="15.75" customHeight="1" x14ac:dyDescent="0.3">
      <c r="A34" s="9">
        <v>16</v>
      </c>
      <c r="B34" s="42">
        <v>3.7</v>
      </c>
    </row>
    <row r="35" spans="1:2" ht="15.75" customHeight="1" x14ac:dyDescent="0.3">
      <c r="A35" s="9">
        <v>16.5</v>
      </c>
      <c r="B35" s="42">
        <v>3.8</v>
      </c>
    </row>
    <row r="36" spans="1:2" ht="15.75" customHeight="1" x14ac:dyDescent="0.3">
      <c r="A36" s="9">
        <v>17</v>
      </c>
      <c r="B36" s="42">
        <v>3.8</v>
      </c>
    </row>
    <row r="37" spans="1:2" ht="15.75" customHeight="1" x14ac:dyDescent="0.3">
      <c r="A37" s="9">
        <v>17.5</v>
      </c>
      <c r="B37" s="42">
        <v>3.9</v>
      </c>
    </row>
    <row r="38" spans="1:2" ht="15.75" customHeight="1" x14ac:dyDescent="0.3">
      <c r="A38" s="9">
        <v>18</v>
      </c>
      <c r="B38" s="42">
        <v>4</v>
      </c>
    </row>
    <row r="39" spans="1:2" ht="15.75" customHeight="1" x14ac:dyDescent="0.3">
      <c r="A39" s="9">
        <v>18.5</v>
      </c>
      <c r="B39" s="42">
        <v>4.0999999999999996</v>
      </c>
    </row>
    <row r="40" spans="1:2" ht="15.75" customHeight="1" x14ac:dyDescent="0.3">
      <c r="A40" s="9">
        <v>19</v>
      </c>
      <c r="B40" s="42">
        <v>4.3</v>
      </c>
    </row>
    <row r="41" spans="1:2" ht="15.75" customHeight="1" x14ac:dyDescent="0.3">
      <c r="A41" s="9">
        <v>19.5</v>
      </c>
      <c r="B41" s="42">
        <v>4.4000000000000004</v>
      </c>
    </row>
    <row r="42" spans="1:2" ht="15.75" customHeight="1" x14ac:dyDescent="0.3">
      <c r="A42" s="9">
        <v>20</v>
      </c>
      <c r="B42" s="42">
        <v>4.5</v>
      </c>
    </row>
    <row r="43" spans="1:2" ht="15.75" customHeight="1" x14ac:dyDescent="0.3">
      <c r="A43" s="9">
        <v>20.5</v>
      </c>
      <c r="B43" s="42">
        <v>4.5999999999999996</v>
      </c>
    </row>
    <row r="44" spans="1:2" ht="15.75" customHeight="1" x14ac:dyDescent="0.3">
      <c r="A44" s="9">
        <v>21</v>
      </c>
      <c r="B44" s="42">
        <v>4.8</v>
      </c>
    </row>
    <row r="45" spans="1:2" ht="15.75" customHeight="1" x14ac:dyDescent="0.3">
      <c r="A45" s="9">
        <v>21.5</v>
      </c>
      <c r="B45" s="42">
        <v>4.9000000000000004</v>
      </c>
    </row>
    <row r="46" spans="1:2" ht="15.75" customHeight="1" x14ac:dyDescent="0.3">
      <c r="A46" s="9">
        <v>22</v>
      </c>
      <c r="B46" s="42">
        <v>5</v>
      </c>
    </row>
    <row r="47" spans="1:2" ht="15.75" customHeight="1" x14ac:dyDescent="0.3">
      <c r="A47" s="9">
        <v>22.5</v>
      </c>
      <c r="B47" s="42">
        <v>5.0999999999999996</v>
      </c>
    </row>
    <row r="48" spans="1:2" ht="15.75" customHeight="1" x14ac:dyDescent="0.3">
      <c r="A48" s="9">
        <v>23</v>
      </c>
      <c r="B48" s="42">
        <v>5.3</v>
      </c>
    </row>
    <row r="49" spans="1:2" ht="15.75" customHeight="1" x14ac:dyDescent="0.3">
      <c r="A49" s="9">
        <v>23.5</v>
      </c>
      <c r="B49" s="42">
        <v>5.4</v>
      </c>
    </row>
    <row r="50" spans="1:2" ht="15.75" customHeight="1" x14ac:dyDescent="0.3">
      <c r="A50" s="9">
        <v>24</v>
      </c>
      <c r="B50" s="42">
        <v>5.5</v>
      </c>
    </row>
    <row r="51" spans="1:2" ht="15.75" customHeight="1" x14ac:dyDescent="0.3">
      <c r="A51" s="9">
        <v>24.5</v>
      </c>
      <c r="B51" s="42">
        <v>5.6</v>
      </c>
    </row>
    <row r="52" spans="1:2" ht="15.75" customHeight="1" x14ac:dyDescent="0.3">
      <c r="A52" s="9">
        <v>25</v>
      </c>
      <c r="B52" s="42">
        <v>5.8</v>
      </c>
    </row>
    <row r="53" spans="1:2" ht="15.75" customHeight="1" x14ac:dyDescent="0.3">
      <c r="A53" s="9">
        <v>25.5</v>
      </c>
      <c r="B53" s="42">
        <v>5.9</v>
      </c>
    </row>
    <row r="54" spans="1:2" ht="15.75" customHeight="1" x14ac:dyDescent="0.3">
      <c r="A54" s="9">
        <v>26</v>
      </c>
      <c r="B54" s="42">
        <v>6</v>
      </c>
    </row>
    <row r="55" spans="1:2" ht="15.75" customHeight="1" x14ac:dyDescent="0.3">
      <c r="A55" s="9">
        <v>26.5</v>
      </c>
      <c r="B55" s="42">
        <v>6.1</v>
      </c>
    </row>
    <row r="56" spans="1:2" ht="15.75" customHeight="1" x14ac:dyDescent="0.3">
      <c r="A56" s="9">
        <v>27</v>
      </c>
      <c r="B56" s="42">
        <v>6.3</v>
      </c>
    </row>
    <row r="57" spans="1:2" ht="15.75" customHeight="1" x14ac:dyDescent="0.3">
      <c r="A57" s="9">
        <v>27.5</v>
      </c>
      <c r="B57" s="42">
        <v>6.4</v>
      </c>
    </row>
    <row r="58" spans="1:2" ht="15.75" customHeight="1" x14ac:dyDescent="0.3">
      <c r="A58" s="9">
        <v>28</v>
      </c>
      <c r="B58" s="42">
        <v>6.5</v>
      </c>
    </row>
    <row r="59" spans="1:2" ht="15.75" customHeight="1" x14ac:dyDescent="0.3">
      <c r="A59" s="9">
        <v>28.5</v>
      </c>
      <c r="B59" s="42">
        <v>6.6</v>
      </c>
    </row>
    <row r="60" spans="1:2" ht="15.75" customHeight="1" x14ac:dyDescent="0.3">
      <c r="A60" s="9">
        <v>29</v>
      </c>
      <c r="B60" s="42">
        <v>6.8</v>
      </c>
    </row>
    <row r="61" spans="1:2" ht="15.75" customHeight="1" x14ac:dyDescent="0.3">
      <c r="A61" s="9">
        <v>29.5</v>
      </c>
      <c r="B61" s="42">
        <v>6.9</v>
      </c>
    </row>
    <row r="62" spans="1:2" ht="15.75" customHeight="1" x14ac:dyDescent="0.3">
      <c r="A62" s="9">
        <v>30</v>
      </c>
      <c r="B62" s="4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4.44140625" defaultRowHeight="15" customHeight="1" x14ac:dyDescent="0.3"/>
  <cols>
    <col min="1" max="6" width="10.6640625" customWidth="1"/>
  </cols>
  <sheetData>
    <row r="1" spans="1:5" ht="14.4" x14ac:dyDescent="0.3">
      <c r="A1" s="75" t="s">
        <v>96</v>
      </c>
      <c r="B1" s="43" t="s">
        <v>15</v>
      </c>
      <c r="C1" s="44"/>
      <c r="D1" s="44"/>
      <c r="E1" s="45"/>
    </row>
    <row r="2" spans="1:5" ht="43.2" x14ac:dyDescent="0.3">
      <c r="A2" s="76"/>
      <c r="B2" s="46" t="s">
        <v>11</v>
      </c>
      <c r="C2" s="47" t="s">
        <v>12</v>
      </c>
      <c r="D2" s="47" t="s">
        <v>97</v>
      </c>
      <c r="E2" s="48" t="s">
        <v>14</v>
      </c>
    </row>
    <row r="3" spans="1:5" ht="28.8" x14ac:dyDescent="0.3">
      <c r="A3" s="49" t="s">
        <v>98</v>
      </c>
      <c r="B3" s="50">
        <v>4</v>
      </c>
      <c r="C3" s="50">
        <v>3</v>
      </c>
      <c r="D3" s="50">
        <v>2</v>
      </c>
      <c r="E3" s="50">
        <v>0</v>
      </c>
    </row>
    <row r="4" spans="1:5" ht="14.4" x14ac:dyDescent="0.3">
      <c r="A4" s="49"/>
      <c r="B4" s="50"/>
      <c r="C4" s="50"/>
      <c r="D4" s="50"/>
      <c r="E4" s="50"/>
    </row>
    <row r="5" spans="1:5" ht="14.4" x14ac:dyDescent="0.3">
      <c r="A5" s="49"/>
      <c r="B5" s="50"/>
      <c r="C5" s="50"/>
      <c r="D5" s="50"/>
      <c r="E5" s="50"/>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Claudia Bersa Martinez Acuna</cp:lastModifiedBy>
  <dcterms:created xsi:type="dcterms:W3CDTF">2023-08-07T04:08:01Z</dcterms:created>
  <dcterms:modified xsi:type="dcterms:W3CDTF">2025-09-15T16:17:49Z</dcterms:modified>
</cp:coreProperties>
</file>