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cefetrjbr-my.sharepoint.com/personal/15523134767_cefet-rj_br/Documents/Documentos/MESTRADO - PPCIC/PESQUISA - PRINCIPAL/"/>
    </mc:Choice>
  </mc:AlternateContent>
  <xr:revisionPtr revIDLastSave="1045" documentId="8_{5FBB6D17-F737-417D-8FB2-70805D6A9150}" xr6:coauthVersionLast="47" xr6:coauthVersionMax="47" xr10:uidLastSave="{8C7ED381-932C-43D3-8DE5-FB5EAE7D9D7E}"/>
  <bookViews>
    <workbookView xWindow="-120" yWindow="-120" windowWidth="20730" windowHeight="11160" firstSheet="1" activeTab="1" xr2:uid="{F0D80A21-6C7D-4A67-B938-686C043A31B5}"/>
  </bookViews>
  <sheets>
    <sheet name="Planilha1" sheetId="1" r:id="rId1"/>
    <sheet name="Planilha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 i="2" l="1"/>
  <c r="Q13" i="2"/>
  <c r="R13" i="2" s="1"/>
  <c r="Q11" i="2"/>
  <c r="R11" i="2" s="1"/>
  <c r="Q9" i="2"/>
  <c r="R9" i="2" s="1"/>
  <c r="O14" i="2"/>
  <c r="P14" i="2" s="1"/>
  <c r="O13" i="2"/>
  <c r="P13" i="2" s="1"/>
  <c r="O12" i="2"/>
  <c r="O11" i="2"/>
  <c r="P11" i="2" s="1"/>
  <c r="O10" i="2"/>
  <c r="P10" i="2" s="1"/>
  <c r="O9" i="2"/>
  <c r="P9" i="2" s="1"/>
  <c r="O7" i="2"/>
  <c r="P7" i="2" s="1"/>
  <c r="O6" i="2"/>
  <c r="P6" i="2" s="1"/>
  <c r="O5" i="2"/>
  <c r="P5" i="2" s="1"/>
  <c r="O4" i="2"/>
  <c r="P4" i="2" s="1"/>
  <c r="O3" i="2"/>
  <c r="P3" i="2" s="1"/>
  <c r="O2" i="2"/>
  <c r="P8" i="2"/>
  <c r="Q8" i="2" s="1"/>
  <c r="R8" i="2" s="1"/>
  <c r="P15" i="2"/>
  <c r="P16" i="2"/>
  <c r="P17" i="2"/>
  <c r="T10" i="2"/>
  <c r="T11" i="2"/>
  <c r="T14" i="2"/>
  <c r="T13" i="2"/>
  <c r="T12" i="2"/>
  <c r="T9" i="2"/>
  <c r="T8" i="2"/>
  <c r="T7" i="2"/>
  <c r="T6" i="2"/>
  <c r="T5" i="2"/>
  <c r="T2" i="2"/>
  <c r="T3" i="2"/>
  <c r="T4" i="2"/>
  <c r="G35" i="2"/>
  <c r="Q3" i="2" l="1"/>
  <c r="R3" i="2" s="1"/>
  <c r="Q7" i="2"/>
  <c r="R7" i="2" s="1"/>
  <c r="P12" i="2"/>
  <c r="Q12" i="2" s="1"/>
  <c r="R12" i="2" s="1"/>
  <c r="S12" i="2" s="1"/>
  <c r="Q4" i="2"/>
  <c r="R4" i="2" s="1"/>
  <c r="S4" i="2" s="1"/>
  <c r="S3" i="2"/>
  <c r="S7" i="2"/>
  <c r="S13" i="2"/>
  <c r="Q5" i="2"/>
  <c r="R5" i="2" s="1"/>
  <c r="S5" i="2" s="1"/>
  <c r="S10" i="2"/>
  <c r="Q6" i="2"/>
  <c r="R6" i="2" s="1"/>
  <c r="S6" i="2" s="1"/>
  <c r="Q10" i="2"/>
  <c r="R10" i="2" s="1"/>
  <c r="Q14" i="2"/>
  <c r="R14" i="2" s="1"/>
  <c r="S14" i="2" s="1"/>
  <c r="S11" i="2"/>
  <c r="S9" i="2"/>
  <c r="P2" i="2"/>
  <c r="Q2" i="2" l="1"/>
  <c r="R2" i="2" s="1"/>
  <c r="S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tc={AD820B8F-3E8E-40CF-88A9-A5E091651816}</author>
    <author>tc={C94EE87D-5F60-4A3E-A305-603C90B06598}</author>
    <author>tc={30006A43-AEF4-49AE-BA33-DF0661C9A81E}</author>
    <author>tc={14EE2738-F2F8-4B11-8C09-FFE0B3EEACE5}</author>
    <author>tc={C0181575-BE16-4AFE-A249-ACBF1D0B3C69}</author>
    <author>tc={227FA131-5EBF-4165-A499-1D8B8633824B}</author>
    <author>tc={ACA0C981-6E2A-4181-9BAB-3FCD05B58DE2}</author>
  </authors>
  <commentList>
    <comment ref="S1" authorId="0" shapeId="0" xr:uid="{AD820B8F-3E8E-40CF-88A9-A5E091651816}">
      <text>
        <t>[Comentário encadeado]
Sua versão do Excel permite que você leia este comentário encadeado, no entanto, as edições serão removidas se o arquivo for aberto em uma versão mais recente do Excel. Saiba mais: https://go.microsoft.com/fwlink/?linkid=870924
Comentário:
    Corrente total consumida em um ciclo de operação normal, sem contar retransmissões.</t>
      </text>
    </comment>
    <comment ref="K2" authorId="1" shapeId="0" xr:uid="{C94EE87D-5F60-4A3E-A305-603C90B06598}">
      <text>
        <t>[Comentário encadeado]
Sua versão do Excel permite que você leia este comentário encadeado, no entanto, as edições serão removidas se o arquivo for aberto em uma versão mais recente do Excel. Saiba mais: https://go.microsoft.com/fwlink/?linkid=870924
Comentário:
    Taxa máxima do Xbee.</t>
      </text>
    </comment>
    <comment ref="H5" authorId="2" shapeId="0" xr:uid="{30006A43-AEF4-49AE-BA33-DF0661C9A81E}">
      <text>
        <t>[Comentário encadeado]
Sua versão do Excel permite que você leia este comentário encadeado, no entanto, as edições serão removidas se o arquivo for aberto em uma versão mais recente do Excel. Saiba mais: https://go.microsoft.com/fwlink/?linkid=870924
Comentário:
    Spreading Factor = 12</t>
      </text>
    </comment>
    <comment ref="K5" authorId="3" shapeId="0" xr:uid="{14EE2738-F2F8-4B11-8C09-FFE0B3EEACE5}">
      <text>
        <t>[Comentário encadeado]
Sua versão do Excel permite que você leia este comentário encadeado, no entanto, as edições serão removidas se o arquivo for aberto em uma versão mais recente do Excel. Saiba mais: https://go.microsoft.com/fwlink/?linkid=870924
Comentário:
    Taxa padrão. O máximo é 19,2. Mas aí a distância máxima alcançada diminui consideravelmente.</t>
      </text>
    </comment>
    <comment ref="A8" authorId="4" shapeId="0" xr:uid="{C0181575-BE16-4AFE-A249-ACBF1D0B3C69}">
      <text>
        <t>[Comentário encadeado]
Sua versão do Excel permite que você leia este comentário encadeado, no entanto, as edições serão removidas se o arquivo for aberto em uma versão mais recente do Excel. Saiba mais: https://go.microsoft.com/fwlink/?linkid=870924
Comentário:
    https://www.novida.com.br/blog/ble/</t>
      </text>
    </comment>
    <comment ref="G8" authorId="5" shapeId="0" xr:uid="{227FA131-5EBF-4165-A499-1D8B8633824B}">
      <text>
        <t>[Comentário encadeado]
Sua versão do Excel permite que você leia este comentário encadeado, no entanto, as edições serão removidas se o arquivo for aberto em uma versão mais recente do Excel. Saiba mais: https://go.microsoft.com/fwlink/?linkid=870924
Comentário:
    Padrão. Outros valores: -23,-6, ou 4.</t>
      </text>
    </comment>
    <comment ref="A15" authorId="6" shapeId="0" xr:uid="{ACA0C981-6E2A-4181-9BAB-3FCD05B58DE2}">
      <text>
        <t>[Comentário encadeado]
Sua versão do Excel permite que você leia este comentário encadeado, no entanto, as edições serão removidas se o arquivo for aberto em uma versão mais recente do Excel. Saiba mais: https://go.microsoft.com/fwlink/?linkid=870924
Comentário:
    https://www.wi-fi.org/discover-wi-fi/wi-fi-certified-halow</t>
      </text>
    </comment>
  </commentList>
</comments>
</file>

<file path=xl/sharedStrings.xml><?xml version="1.0" encoding="utf-8"?>
<sst xmlns="http://schemas.openxmlformats.org/spreadsheetml/2006/main" count="205" uniqueCount="168">
  <si>
    <t>Tabela Original</t>
  </si>
  <si>
    <t>Nova Tabela (ex: LoRa)</t>
  </si>
  <si>
    <t>Tipo</t>
  </si>
  <si>
    <t>Nível de potência</t>
  </si>
  <si>
    <t>Tipo de antena</t>
  </si>
  <si>
    <t>Potência de transmissão da antena</t>
  </si>
  <si>
    <t>Corrente consumida TX</t>
  </si>
  <si>
    <t>Corrente consumida RX</t>
  </si>
  <si>
    <t>Custo aproximado do conjunto</t>
  </si>
  <si>
    <t>X</t>
  </si>
  <si>
    <t>LoRa 1 xxdBi</t>
  </si>
  <si>
    <t>X dB</t>
  </si>
  <si>
    <t>x mA</t>
  </si>
  <si>
    <t>x' mA</t>
  </si>
  <si>
    <t>$</t>
  </si>
  <si>
    <t>Y</t>
  </si>
  <si>
    <t>LoRa 2 xxdBi</t>
  </si>
  <si>
    <t>Y dB</t>
  </si>
  <si>
    <t>y mA</t>
  </si>
  <si>
    <t>y' mA</t>
  </si>
  <si>
    <t>Z</t>
  </si>
  <si>
    <t>LoRa 3 xxdBi</t>
  </si>
  <si>
    <t>Z dB</t>
  </si>
  <si>
    <t>z mA</t>
  </si>
  <si>
    <t>z' mA</t>
  </si>
  <si>
    <t>Fixar:</t>
  </si>
  <si>
    <t>Cálculo do consumo energético</t>
  </si>
  <si>
    <t>Payload</t>
  </si>
  <si>
    <t>X Bytes para todo experimento</t>
  </si>
  <si>
    <t>C = f(freq, banda, mA TX, mA RX, payload)</t>
  </si>
  <si>
    <t>Largura de Banda</t>
  </si>
  <si>
    <t>Fixo para cada tecnologia?</t>
  </si>
  <si>
    <t>Frequência de transmissão</t>
  </si>
  <si>
    <t>Fixo para cada tecnologia</t>
  </si>
  <si>
    <t>Cálculo do alcance (free space)</t>
  </si>
  <si>
    <t>D = f(potTX, freq)</t>
  </si>
  <si>
    <t>Tecnologia</t>
  </si>
  <si>
    <t>Protocolo padrão</t>
  </si>
  <si>
    <t>Dispositivo</t>
  </si>
  <si>
    <t>Alimentação (V)</t>
  </si>
  <si>
    <t>Alcance máx.teórico indoor (m)</t>
  </si>
  <si>
    <t>Alcance máx. teórico outdoor (m)</t>
  </si>
  <si>
    <t>Potência tx (dBm)</t>
  </si>
  <si>
    <t>Sensibilidade rx (dBm)</t>
  </si>
  <si>
    <t>Frequência (MHz)</t>
  </si>
  <si>
    <t>Largura de banda (kbps)</t>
  </si>
  <si>
    <t>Taxa de transferência máxima (kbps)</t>
  </si>
  <si>
    <t>Corrente consumida tx (mA)</t>
  </si>
  <si>
    <t>Corrente consumida rx (mA)</t>
  </si>
  <si>
    <t>Corrente consumida sleep/standby (mA)</t>
  </si>
  <si>
    <t>Ttx (s)</t>
  </si>
  <si>
    <t>Trx (s)</t>
  </si>
  <si>
    <t>Ttotal (s)</t>
  </si>
  <si>
    <t>Tslp (s)</t>
  </si>
  <si>
    <t>Itotal (mA)</t>
  </si>
  <si>
    <t>Custo médio</t>
  </si>
  <si>
    <t>Custo unit. 1 ($)</t>
  </si>
  <si>
    <t>Link de compra 1</t>
  </si>
  <si>
    <t>Custo unit. 2 ($)</t>
  </si>
  <si>
    <t>Link de compra 2</t>
  </si>
  <si>
    <t>Custo unit. 3 ($)</t>
  </si>
  <si>
    <t>Link de compra 3</t>
  </si>
  <si>
    <t>Datasheet</t>
  </si>
  <si>
    <t>ZigBee</t>
  </si>
  <si>
    <t>ZigBee
(com base no IEEE 802.15.4)</t>
  </si>
  <si>
    <t>Digi Xbee S2C Pro</t>
  </si>
  <si>
    <t>2.7-3.6</t>
  </si>
  <si>
    <t>Digi XBee Zigbee (express-inc.com)</t>
  </si>
  <si>
    <t>Search results for: xbee s2c – Mouser</t>
  </si>
  <si>
    <t>Xbp24cz7sit-004 Xbee Pro Zb S2c Th Rpsma Zigbee Chip - Buy Xbp24cz7sit-004,Wireless Chip,Zigbee Chip Product on Alibaba.com</t>
  </si>
  <si>
    <t>XBee/XBee-PRO® S2C Zigbee® RF Module User Guide (digi.com)</t>
  </si>
  <si>
    <t>Digi Xbee 3 Pro</t>
  </si>
  <si>
    <t>2.1-3.6</t>
  </si>
  <si>
    <t>Embedded Solutions – Mouser</t>
  </si>
  <si>
    <t>Xbee 3 Pro Xb3-24z8us Digi Zigbee3.0 Module - Buy Xbee 3 Pro,Digi Zigbee Module,Electronic Module Product on Alibaba.com</t>
  </si>
  <si>
    <t>Digi XBee® 3 RF Module Hardware Reference Manual</t>
  </si>
  <si>
    <t>Digi Xbee S2C</t>
  </si>
  <si>
    <t>Xbee Module Series Upgrade S2 S2c Zigbee Module Wireless Data Transmission Module - Buy Xbee Module,Zigbee Module,Wireless Data Transmission Module Product on Alibaba.com</t>
  </si>
  <si>
    <t>LoRa (SF=12)</t>
  </si>
  <si>
    <t>LoraWAN</t>
  </si>
  <si>
    <t>Ebyte SX1278 E32 (TTL-100 / T20)</t>
  </si>
  <si>
    <t>433-915</t>
  </si>
  <si>
    <t>Módulo RF Wireless LoRa SX1278 433MHz E32-TTL-100 (smartkits.com.br)</t>
  </si>
  <si>
    <t>Módulo E32-TTL-100 LoRa 433MHz + Antena de Longo Alcance - Usinainfo</t>
  </si>
  <si>
    <t>Novo E32 TTL 100 433mhz LoRaE32 433T30D uart sem fio rf módulo iot transceptor sem fio receber transmitir 100mw 3000m de longo alcance|Circuitos integrados| - AliExpress</t>
  </si>
  <si>
    <t>E32_User Manual_EN_v1.00 (filipeflop.com)</t>
  </si>
  <si>
    <t>Ebyte SX1278 E32 (TTL-500 / T27)</t>
  </si>
  <si>
    <t>GSM, GPRS, UMTS, 3G, GPS, Wifi, Ethernet Market Telit, Wiznet, 2J Antenna, EBYTE, WİZNET, Jiashan, 4G, Bluetooth, Simcom (m2mmarket.com.tr)</t>
  </si>
  <si>
    <t>Ebyte E32-433t30s 5km Controle Remoto De Longo Alcance,Transmissor E Receptor 433mhz Sx1278 - Buy 433mhz Sx1278 Lora Iot Module,High Power Rf Wireless Transmitter Module 433mhz,Lora 868 Mhz Rf Module Product on Alibaba.com</t>
  </si>
  <si>
    <t>Lora 868mhz 915mhz Llcc68 Módulo Sem Fio 22dbm De Longa Distância 5km Cdebyte E220-900t22d Sma-k Uart Rssi Transmissor Receptor Dip - Terminais Fixos Sem Fio - AliExpress</t>
  </si>
  <si>
    <t>Ebyte SX1278 E32 (TTL-1W / T30)</t>
  </si>
  <si>
    <t>Venda Ebyte® E32-433T30D SX1278 30dBm 433MHz 1W 8km Transceptor sem fio de longo alcance LoRa 8000m Módulo RF 433MHz - Banggood Brasil</t>
  </si>
  <si>
    <t>Módulo De RF LoRa E32 433T30D | Componex - Componex Componentes Eletrônicos</t>
  </si>
  <si>
    <t>Módulo de longo alcance sem fio E32 433T30D sx1278 lora rf 433mhz uart antena 40 dbm 1w 8km módulo transceptor dip|Terminais fixos sem fio| - AliExpress</t>
  </si>
  <si>
    <t>Bluetooth Low Energy (BLE)</t>
  </si>
  <si>
    <t>IEEE 802.15.1</t>
  </si>
  <si>
    <t>SH-HC-08</t>
  </si>
  <si>
    <t>?</t>
  </si>
  <si>
    <t>0,0009?</t>
  </si>
  <si>
    <t>index.php (usinainfo.com.br)</t>
  </si>
  <si>
    <t>JDY-18</t>
  </si>
  <si>
    <t>Módulo Bluetooth BLE V4.2 JDY-18 - FilipeFlop</t>
  </si>
  <si>
    <t>Módulo Bluetooth BLE 4.2 - JDY-18 | Componentes Eletrônicos e Arduino (curtocircuito.com.br)</t>
  </si>
  <si>
    <t>JDY 18 módulo bluetooth 4.2 integração mestre escravo de transmissão de alta velocidade mais do que cc2541|Circuitos integrados| - AliExpress</t>
  </si>
  <si>
    <t>OYOU蓝牙4.0模块通信协议 (curtocircuito.com.br)</t>
  </si>
  <si>
    <t>DSD TECH HM-10</t>
  </si>
  <si>
    <t xml:space="preserve"> -84?</t>
  </si>
  <si>
    <t>Módulo Bluetooth BLE V4.0 HM-10 Keyes - FilipeFlop</t>
  </si>
  <si>
    <t>Módulo Bluetooth 4.0 Hm-10 - Eletrogate | Robótica, IoT, Apostilas e Kits</t>
  </si>
  <si>
    <t>Diymore Hm-10 Ble Bluetooth 4.0 Ttl Transceptor Módulo Embutido Pcb Placa De Desenvolvimento De Antena Para Arduino - Circuitos Integrados - AliExpress</t>
  </si>
  <si>
    <t>bluetooth40_en.doc (cornell.edu)</t>
  </si>
  <si>
    <t>Espressif ESP32</t>
  </si>
  <si>
    <t>100?</t>
  </si>
  <si>
    <t>Módulo WiFi ESP32 Bluetooth 30 pinos - Eletrogate | Robótica, IoT, Apostilas e Kits</t>
  </si>
  <si>
    <t>Placa ESP32 WiFi / Bluetooth Com Certificado ANATEL | Componentes Eletrônicos e Arduino (curtocircuito.com.br)</t>
  </si>
  <si>
    <t>Esp32 Esp-32 Placa De Desenvolvimento Sem Fio Wifi Bluetooth-módulo Compatível Núcleo Duplo Cp2102 Filtros Módulo 2.4ghz Rf Para Arduino - Módulo Sem Fio - AliExpress</t>
  </si>
  <si>
    <t>Datasheet_ESP8266_esp32_en.pdf (filipeflop.com)</t>
  </si>
  <si>
    <t>Wi-Fi</t>
  </si>
  <si>
    <t>IEEE 802.11g</t>
  </si>
  <si>
    <t>Espressif ESP8266</t>
  </si>
  <si>
    <t>350?</t>
  </si>
  <si>
    <t>Módulo WiFi ESP8266 NodeMcu ESP-12E - Eletrogate | Robótica, IoT, Apostilas e Kits</t>
  </si>
  <si>
    <t>Módulo WiFi - ESP8266 - WiFi - RoboCore</t>
  </si>
  <si>
    <t>1PCS ESP8266 ESP-01 Serial WIFI Wireless Transceiver Module wifi module custom oem accepted esp8266 wifi module (alibaba.com)</t>
  </si>
  <si>
    <t>ESP8266_Specifications_English.pdf (adafruit.com)</t>
  </si>
  <si>
    <t>150?</t>
  </si>
  <si>
    <t>esp32_datasheet_en.pdf (espressif.com)</t>
  </si>
  <si>
    <t>Nordic nRF24L01</t>
  </si>
  <si>
    <t>800?</t>
  </si>
  <si>
    <t>Módulo RF Nrf24L01 com antena. (wjcomponentes.com.br)</t>
  </si>
  <si>
    <t>NRF24L01 Wireless Transceiver 2,4GHz - FilipeFlop</t>
  </si>
  <si>
    <t>Nrf24l01 24l01 módulo de antena para microcontrolador, nrf24l01, versão atualizada, transceptor nrf24l01 + 2.4ghz, kit diy arduino|Circuitos integrados| - AliExpress</t>
  </si>
  <si>
    <t>nRF24L01 Product Specification V2.0 (usinainfo.com.br)</t>
  </si>
  <si>
    <t>Wi-Fi HaLow</t>
  </si>
  <si>
    <t>IEEE 802.11ah</t>
  </si>
  <si>
    <t>Halo TD-XPAH</t>
  </si>
  <si>
    <t>3.3?</t>
  </si>
  <si>
    <t>902-928</t>
  </si>
  <si>
    <t>802.11ah WiFi HaLow development board launched for $99 (Crowdfunding) - CNX Software (cnx-software.com)</t>
  </si>
  <si>
    <t>https://github.com/teledatics/TD-XPAH/raw/main/TD-XPAH_ethernet_hAT.pdf</t>
  </si>
  <si>
    <t>Alfa Network HAT</t>
  </si>
  <si>
    <t>3.3-5?</t>
  </si>
  <si>
    <t>847-924</t>
  </si>
  <si>
    <t>ALFA Network WiFi HaLow HAT - WRL-19956 - SparkFun Electronics</t>
  </si>
  <si>
    <t>https://docs.alfa.com.tw/datasheets/alfa-network_ahpi7292s_latest.pdf</t>
  </si>
  <si>
    <t>Módulo chinês</t>
  </si>
  <si>
    <t>880-928</t>
  </si>
  <si>
    <t>Ieee 802.11ah Wi-fi Halow 900mhz Module Support 8000 Nodes Low-power Wifi Halow Module - Buy Ieee 802.11ah 900 Mhz Pcb Board Low Power Support 8000 Nodes Wifi Halow Module,802.11ah900 Mhz Support 8000 Node Wifi Halow Pcb Board,Support 8000 Node Wide Range Wifi Module Pcb Board Product on Alibaba.com</t>
  </si>
  <si>
    <t>???</t>
  </si>
  <si>
    <t>Constantes</t>
  </si>
  <si>
    <t>Valor</t>
  </si>
  <si>
    <t>Cotação do dólar</t>
  </si>
  <si>
    <t>Data</t>
  </si>
  <si>
    <t>Payload + header (bytes)</t>
  </si>
  <si>
    <t>Omnidirecional</t>
  </si>
  <si>
    <t>Duty Cycle</t>
  </si>
  <si>
    <t>Repetições</t>
  </si>
  <si>
    <t>*Sem acks e backoffs</t>
  </si>
  <si>
    <t>Tr &lt;= Tt</t>
  </si>
  <si>
    <t>Ref info ZigBee/Wi-Fi/BT</t>
  </si>
  <si>
    <t>Microsoft PowerPoint - 3.zigbee [Compatibility Mode] (uky.edu)</t>
  </si>
  <si>
    <t>Pt (mW)</t>
  </si>
  <si>
    <t>Pd</t>
  </si>
  <si>
    <t>Distância entre A e B (m)</t>
  </si>
  <si>
    <t>S</t>
  </si>
  <si>
    <t>D</t>
  </si>
  <si>
    <t>Pt</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</si>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</sst>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R$-416]\ * #,##0.00_-;\-[$R$-416]\ * #,##0.00_-;_-[$R$-416]\ * &quot;-&quot;??_-;_-@_-"/>
  </numFmts>
  <fonts count="11" x14ac:knownFonts="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trike/>
      <sz val="11"/>
      <color theme="1"/>
      <name val="Calibri"/>
      <family val="2"/>
      <scheme val="minor"/>
    </font>
    <font>
      <strike/>
      <sz val="11"/>
      <name val="Calibri"/>
      <family val="2"/>
      <scheme val="minor"/>
    </font>
    <font>
      <strike/>
      <u/>
      <sz val="11"/>
      <color theme="10"/>
      <name val="Calibri"/>
      <family val="2"/>
      <scheme val="minor"/>
    </font>
    <font>
      <b/>
      <sz val="11"/>
      <color rgb="FFFF0000"/>
      <name val="Calibri"/>
      <family val="2"/>
      <scheme val="minor"/>
    </font>
    <font>
      <strike/>
      <sz val="11"/>
      <color rgb="FFFF0000"/>
      <name val="Calibri"/>
      <family val="2"/>
      <scheme val="minor"/>
    </font>
    <font>
      <b/>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1"/>
    <xf numFmtId="0" fontId="1" fillId="0" borderId="0" xfId="0" applyFont="1" applyAlignment="1">
      <alignment horizontal="center" vertical="center"/>
    </xf>
    <xf numFmtId="0" fontId="3" fillId="0" borderId="0" xfId="0" applyFont="1" applyAlignment="1">
      <alignment horizontal="center" vertical="center"/>
    </xf>
    <xf numFmtId="0" fontId="2" fillId="0" borderId="0" xfId="1" applyAlignment="1">
      <alignment horizontal="center"/>
    </xf>
    <xf numFmtId="0" fontId="3"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7" fillId="0" borderId="0" xfId="1" applyFont="1" applyAlignment="1">
      <alignment horizontal="center"/>
    </xf>
    <xf numFmtId="0" fontId="4" fillId="0" borderId="0" xfId="0" applyFont="1" applyAlignment="1">
      <alignment horizontal="center"/>
    </xf>
    <xf numFmtId="0" fontId="8" fillId="0" borderId="0" xfId="0" applyFont="1" applyAlignment="1">
      <alignment horizontal="center"/>
    </xf>
    <xf numFmtId="9" fontId="0" fillId="0" borderId="0" xfId="0" applyNumberFormat="1" applyAlignment="1">
      <alignment horizontal="center"/>
    </xf>
    <xf numFmtId="164" fontId="0" fillId="0" borderId="0" xfId="0" applyNumberFormat="1" applyAlignment="1">
      <alignment horizontal="center"/>
    </xf>
    <xf numFmtId="0" fontId="9" fillId="0" borderId="0" xfId="0" applyFont="1" applyAlignment="1">
      <alignment horizontal="center" vertical="center"/>
    </xf>
    <xf numFmtId="0" fontId="6" fillId="0" borderId="0" xfId="0" applyFont="1" applyAlignment="1">
      <alignment horizontal="center"/>
    </xf>
    <xf numFmtId="0" fontId="9" fillId="0" borderId="0" xfId="0" applyFont="1" applyAlignment="1">
      <alignment horizontal="center"/>
    </xf>
    <xf numFmtId="164" fontId="5" fillId="0" borderId="0" xfId="0" applyNumberFormat="1" applyFon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0" fontId="10"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5" fillId="0" borderId="0" xfId="0" applyFont="1" applyAlignment="1">
      <alignment horizontal="center" vertical="center"/>
    </xf>
    <xf numFmtId="0" fontId="2" fillId="0" borderId="0" xfId="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UCAS FERREIRA PINHEIRO" id="{2C6643D3-88FD-46ED-A499-1DC90E7358BA}" userId="LUCAS FERREIRA PINHEIRO" providerId="Non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2-11-29T23:23:13.18" personId="{2C6643D3-88FD-46ED-A499-1DC90E7358BA}" id="{AD820B8F-3E8E-40CF-88A9-A5E091651816}">
    <text>Corrente total consumida em um ciclo de operação normal, sem contar retransmissões.</text>
  </threadedComment>
  <threadedComment ref="K2" dT="2022-11-26T21:52:09.50" personId="{2C6643D3-88FD-46ED-A499-1DC90E7358BA}" id="{C94EE87D-5F60-4A3E-A305-603C90B06598}">
    <text>Taxa máxima do Xbee.</text>
  </threadedComment>
  <threadedComment ref="H5" dT="2022-11-26T22:07:02.56" personId="{2C6643D3-88FD-46ED-A499-1DC90E7358BA}" id="{30006A43-AEF4-49AE-BA33-DF0661C9A81E}">
    <text>Spreading Factor = 12</text>
  </threadedComment>
  <threadedComment ref="K5" dT="2022-11-26T21:53:15.07" personId="{2C6643D3-88FD-46ED-A499-1DC90E7358BA}" id="{14EE2738-F2F8-4B11-8C09-FFE0B3EEACE5}">
    <text>Taxa padrão. O máximo é 19,2. Mas aí a distância máxima alcançada diminui consideravelmente.</text>
  </threadedComment>
  <threadedComment ref="A8" dT="2022-11-17T15:11:33.04" personId="{2C6643D3-88FD-46ED-A499-1DC90E7358BA}" id="{C0181575-BE16-4AFE-A249-ACBF1D0B3C69}">
    <text>https://www.novida.com.br/blog/ble/</text>
  </threadedComment>
  <threadedComment ref="G8" dT="2022-11-26T22:33:55.39" personId="{2C6643D3-88FD-46ED-A499-1DC90E7358BA}" id="{227FA131-5EBF-4165-A499-1D8B8633824B}">
    <text>Padrão. Outros valores: -23,-6, ou 4.</text>
  </threadedComment>
  <threadedComment ref="A15" dT="2022-11-17T15:11:05.52" personId="{2C6643D3-88FD-46ED-A499-1DC90E7358BA}" id="{ACA0C981-6E2A-4181-9BAB-3FCD05B58DE2}">
    <text>https://www.wi-fi.org/discover-wi-fi/wi-fi-certified-halow</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https://www.filipeflop.com/img/files/download/E32_User+Manual_EN_v1.00.pdf" TargetMode="External"/><Relationship Id="rId18" Type="http://schemas.openxmlformats.org/officeDocument/2006/relationships/hyperlink" Target="https://digistore.express-inc.com/category_s/2866.htm" TargetMode="External"/><Relationship Id="rId26" Type="http://schemas.openxmlformats.org/officeDocument/2006/relationships/hyperlink" Target="https://www.usinainfo.com.br/lora/modulo-as32-ttl-100-lora-433mhz-antena-de-longo-alcance-5358.html" TargetMode="External"/><Relationship Id="rId39" Type="http://schemas.openxmlformats.org/officeDocument/2006/relationships/hyperlink" Target="https://pt.aliexpress.com/item/1005004068461485.html?pdp_npi=2%40dis%21BRL%21R%24%2037%2C21%21R%24%2023%2C10%21%21%21%21%21%40210312f816695130428058266e1ab3%2112000027932111366%21btf&amp;_t=pvid%3Aa73901fb-b726-4b64-b33f-57a6fdd60751&amp;afTraceInfo=1005004068461485__pc__pcBridgePPC__xxxxxx__1669513043&amp;spm=a2g0o.ppclist.product.mainProduct&amp;gatewayAdapt=glo2bra" TargetMode="External"/><Relationship Id="rId21" Type="http://schemas.openxmlformats.org/officeDocument/2006/relationships/hyperlink" Target="https://www.alibaba.com/product-detail/XBee-3-PRO-XB3-24Z8US-Digi_1600564081076.html?spm=a2700.galleryofferlist.normal_offer.d_title.6a75589d4Zi4DV" TargetMode="External"/><Relationship Id="rId34" Type="http://schemas.openxmlformats.org/officeDocument/2006/relationships/hyperlink" Target="https://www.alibaba.com/pla/1PCS-ESP8266-ESP-01-Serial-WIFI-Wireless_60644961556.html?mark=google_shopping&amp;biz=pla&amp;searchText=wifi+modules&amp;product_id=60644961556&amp;language=en&amp;src=sem_ggl&amp;field=UG&amp;from=sem_ggl&amp;cmpgn=16509859431&amp;adgrp=131174806501&amp;fditm=&amp;tgt=pla-293946777986&amp;locintrst=&amp;locphyscl=9100950&amp;mtchtyp=&amp;ntwrk=u&amp;device=c&amp;dvcmdl=&amp;creative=586728108191&amp;plcmnt=&amp;plcmntcat=&amp;aceid=&amp;position=&amp;gclid=Cj0KCQiAj4ecBhD3ARIsAM4Q_jGXJy56i0__vSMRQiq0bgiwh6aHwVppJ7qnfVfNYTu7qKPfrNy6LNAaAk-yEALw_wcB" TargetMode="External"/><Relationship Id="rId42" Type="http://schemas.openxmlformats.org/officeDocument/2006/relationships/hyperlink" Target="https://www.filipeflop.com/produto/nrf24l01-wireless-transceiver-24ghz/?utm_source=google&amp;utm_medium=organic&amp;utm_campaign=shopping&amp;utm_content=surfaces_across_google&amp;gclid=Cj0KCQiAj4ecBhD3ARIsAM4Q_jFAkLMbpgIgUuTiK4qx4ssAfidE1vkp9tXOPxYqfLDpgDI5Db52KBgaApr3EALw_wcB" TargetMode="External"/><Relationship Id="rId47" Type="http://schemas.openxmlformats.org/officeDocument/2006/relationships/hyperlink" Target="https://curtocircuito.com.br/placa-doit-esp32-esp32-wroom-32d-wifi-bluetooth.html?utm_term=&amp;utm_campaign=&amp;utm_source=adwords&amp;utm_medium=ppc&amp;hsa_acc=7016354091&amp;hsa_cam=16187454676&amp;hsa_grp=131997425494&amp;hsa_ad=581862365702&amp;hsa_src=g&amp;hsa_tgt=pla-490064249712&amp;hsa_kw=&amp;hsa_mt=&amp;hsa_net=adwords&amp;hsa_ver=3&amp;gclid=Cj0KCQiAj4ecBhD3ARIsAM4Q_jFomj67elB-OzL3YoIdXHoxJPa2NpMHPo2IW4xECBj5Eyao1VFtEYoaAgyYEALw_wcB" TargetMode="External"/><Relationship Id="rId50" Type="http://schemas.openxmlformats.org/officeDocument/2006/relationships/hyperlink" Target="https://www.eletrogate.com/modulo-bluetooth-4-0-hm-10?utm_source=Site&amp;utm_medium=GoogleMerchant&amp;utm_campaign=GoogleMerchant&amp;gclid=Cj0KCQiAj4ecBhD3ARIsAM4Q_jFRDgRN4Goe0mD3iuEafogYFrX1csYqO09StE2-bpf87vcMEPUgUSkaAhHgEALw_wcB" TargetMode="External"/><Relationship Id="rId55" Type="http://schemas.microsoft.com/office/2017/10/relationships/threadedComment" Target="../threadedComments/threadedComment1.xml"/><Relationship Id="rId7" Type="http://schemas.openxmlformats.org/officeDocument/2006/relationships/hyperlink" Target="https://www.digi.com/resources/documentation/digidocs/pdfs/90001543.pdf" TargetMode="External"/><Relationship Id="rId2" Type="http://schemas.openxmlformats.org/officeDocument/2006/relationships/hyperlink" Target="https://www.cnx-software.com/2022/03/15/802-11ah-halow-development-board/" TargetMode="External"/><Relationship Id="rId16" Type="http://schemas.openxmlformats.org/officeDocument/2006/relationships/hyperlink" Target="https://digistore.express-inc.com/category_s/2866.htm" TargetMode="External"/><Relationship Id="rId29" Type="http://schemas.openxmlformats.org/officeDocument/2006/relationships/hyperlink" Target="https://pt.aliexpress.com/item/1005002116919184.html?spm=a2g0o.productlist.0.0.386e4525N3yYS2&amp;algo_pvid=d0a06018-4441-45a9-84b2-90d611e1f917&amp;algo_exp_id=d0a06018-4441-45a9-84b2-90d611e1f917-0&amp;pdp_ext_f=%7B%22sku_id%22%3A%2212000018795984638%22%7D&amp;pdp_npi=2%40dis%21BRL%2133.97%2128.56%21%21%21%21%21%40210318d116695120993472734e6a45%2112000018795984638%21sea&amp;curPageLogUid=jU6EFPcXqJYN" TargetMode="External"/><Relationship Id="rId11" Type="http://schemas.openxmlformats.org/officeDocument/2006/relationships/hyperlink" Target="https://curtocircuito.com.br/datasheet/JDY-18.pdf" TargetMode="External"/><Relationship Id="rId24" Type="http://schemas.openxmlformats.org/officeDocument/2006/relationships/hyperlink" Target="https://www.mouser.com/c/?q=xbee%20s2c" TargetMode="External"/><Relationship Id="rId32" Type="http://schemas.openxmlformats.org/officeDocument/2006/relationships/hyperlink" Target="https://www.componex.com.br/modulo-de-rf-lora-e32-433t-30d-ttl-1w?utm_source=Site&amp;utm_medium=GoogleMerchant&amp;utm_campaign=GoogleMerchant&amp;gclid=Cj0KCQiAj4ecBhD3ARIsAM4Q_jExzaGBopqoeq-GjMGZnsLFm_YZybUKGVSxeadt7zYaIRRS6pnNkWoaAhLAEALw_wcB" TargetMode="External"/><Relationship Id="rId37" Type="http://schemas.openxmlformats.org/officeDocument/2006/relationships/hyperlink" Target="https://www.eletrogate.com/modulo-wifi-esp32-bluetooth-30-pinos?utm_source=Site&amp;utm_medium=GoogleMerchant&amp;utm_campaign=GoogleMerchant&amp;gclid=Cj0KCQiAj4ecBhD3ARIsAM4Q_jEXLQOnjpeBu2ZrBMxdpuu_ImcnADkDBsl_eOgizqQHcknnZyRYOXIaAkeHEALw_wcB" TargetMode="External"/><Relationship Id="rId40" Type="http://schemas.openxmlformats.org/officeDocument/2006/relationships/hyperlink" Target="https://pt.aliexpress.com/item/32914543301.html?pdp_npi=2%40dis%21BRL%21R%24%206%2C03%21R%24%206%2C03%21%21%21%21%21%40210312f816695131624121709e1ab3%2165930362342%21btf&amp;_t=pvid%3Aeeddc0db-6198-4ddd-8616-9c9db9c796ff&amp;afTraceInfo=32914543301__pc__pcBridgePPC__xxxxxx__1669513162&amp;spm=a2g0o.ppclist.product.mainProduct&amp;gatewayAdapt=glo2bra" TargetMode="External"/><Relationship Id="rId45" Type="http://schemas.openxmlformats.org/officeDocument/2006/relationships/hyperlink" Target="https://curtocircuito.com.br/modulo-bluetooth-ble-4-2-jdy-18.html?utm_term=&amp;utm_campaign=&amp;utm_source=adwords&amp;utm_medium=ppc&amp;hsa_acc=7016354091&amp;hsa_cam=18085009848&amp;hsa_grp=141697046873&amp;hsa_ad=617138822112&amp;hsa_src=g&amp;hsa_tgt=pla-387028607737&amp;hsa_kw=&amp;hsa_mt=&amp;hsa_net=adwords&amp;hsa_ver=3&amp;gclid=Cj0KCQiAj4ecBhD3ARIsAM4Q_jEV2BU6770D1eMbANCeTslC31GLBLJFSUrgsgMl2TTE7ObDOx-UYEQaAuT1EALw_wcB" TargetMode="External"/><Relationship Id="rId53" Type="http://schemas.openxmlformats.org/officeDocument/2006/relationships/vmlDrawing" Target="../drawings/vmlDrawing1.vml"/><Relationship Id="rId5" Type="http://schemas.openxmlformats.org/officeDocument/2006/relationships/hyperlink" Target="https://www.digi.com/resources/documentation/digidocs/pdfs/90002002.pdf" TargetMode="External"/><Relationship Id="rId10" Type="http://schemas.openxmlformats.org/officeDocument/2006/relationships/hyperlink" Target="https://www.usinainfo.com.br/index.php?controller=attachment&amp;id_attachment=803" TargetMode="External"/><Relationship Id="rId19" Type="http://schemas.openxmlformats.org/officeDocument/2006/relationships/hyperlink" Target="https://www.alibaba.com/product-detail/XBee-module-Series-upgrade-S2-S2C_60699513074.html" TargetMode="External"/><Relationship Id="rId31" Type="http://schemas.openxmlformats.org/officeDocument/2006/relationships/hyperlink" Target="https://br.banggood.com/Ebyte-E32-433T30D-SX1278-30dBm-433MHz-1W-8km-Long-Range-Wireless-Transceiver-LoRa-8000m-433MHz-RF-Module-p-1779236.html?utm_source=googleshopping&amp;utm_medium=cpc_organic&amp;gmcCountry=BR&amp;utm_content=minha&amp;utm_campaign=aceng-pmax-brg-pt-pc&amp;currency=BRL&amp;cur_warehouse=CN&amp;createTmp=1&amp;utm_source=googleshopping&amp;utm_medium=cpc_pt&amp;utm_campaign=aceng-pmax-br-2tscp-220401&amp;utm_content=kawhi&amp;ad_id=&amp;gclid=Cj0KCQiAj4ecBhD3ARIsAM4Q_jFAVMOl6YWKv1-w-6M66l-9WX7Zoaz1GR-5e1z4LiGOhfnUfcowGrAaAnfXEALw_wcB" TargetMode="External"/><Relationship Id="rId44" Type="http://schemas.openxmlformats.org/officeDocument/2006/relationships/hyperlink" Target="https://pt.aliexpress.com/item/1005001571199517.html?pdp_npi=2%40dis%21BRL%21R%24%208%2C73%21R%24%208%2C30%21%21%21%21%21%40210312f816695132812842890e1ab3%2112000016632454571%21btf&amp;_t=pvid%3Aea4fc79a-d30a-4c6b-880a-2235bbd0d63f&amp;afTraceInfo=1005001571199517__pc__pcBridgePPC__xxxxxx__1669513281&amp;spm=a2g0o.ppclist.product.mainProduct&amp;gatewayAdapt=glo2bra" TargetMode="External"/><Relationship Id="rId52" Type="http://schemas.openxmlformats.org/officeDocument/2006/relationships/printerSettings" Target="../printerSettings/printerSettings1.bin"/><Relationship Id="rId4" Type="http://schemas.openxmlformats.org/officeDocument/2006/relationships/hyperlink" Target="https://www.alibaba.com/product-detail/IEEE-802-11ah-Wi-Fi-HaLow_1600140152547.html" TargetMode="External"/><Relationship Id="rId9" Type="http://schemas.openxmlformats.org/officeDocument/2006/relationships/hyperlink" Target="https://cdn-shop.adafruit.com/datasheets/ESP8266_Specifications_English.pdf" TargetMode="External"/><Relationship Id="rId14" Type="http://schemas.openxmlformats.org/officeDocument/2006/relationships/hyperlink" Target="https://www.filipeflop.com/img/files/download/Datasheet_ESP8266_esp32_en.pdf" TargetMode="External"/><Relationship Id="rId22" Type="http://schemas.openxmlformats.org/officeDocument/2006/relationships/hyperlink" Target="https://www.mouser.com/c/?marcom=157927210" TargetMode="External"/><Relationship Id="rId27" Type="http://schemas.openxmlformats.org/officeDocument/2006/relationships/hyperlink" Target="https://pt.aliexpress.com/item/1005003697036704.html?pdp_npi=2%40dis%21BRL%21R%24%2043%2C40%21R%24%2034%2C70%21%21%21%21%21%4021032fa416695085471238854e1ab3%2112000026842821871%21btf&amp;_t=pvid%3A111236e7-9134-4047-9b6f-8ce53ff6fddd&amp;afTraceInfo=1005003697036704__pc__pcBridgePPC__xxxxxx__1669508547&amp;spm=a2g0o.ppclist.product.mainProduct&amp;gatewayAdapt=glo2bra" TargetMode="External"/><Relationship Id="rId30" Type="http://schemas.openxmlformats.org/officeDocument/2006/relationships/hyperlink" Target="https://portuguese.alibaba.com/product-detail/Ebyte-E32-433T30S-5km-Long-Range-62395800588.html" TargetMode="External"/><Relationship Id="rId35" Type="http://schemas.openxmlformats.org/officeDocument/2006/relationships/hyperlink" Target="https://www.robocore.net/wifi/modulo-wifi-esp8266?gclid=Cj0KCQiAj4ecBhD3ARIsAM4Q_jE72ytO8IVXPRfFKAwWSmOveODKds7FtGOG9AWR6PnEal13bFoqglAaAkawEALw_wcB" TargetMode="External"/><Relationship Id="rId43" Type="http://schemas.openxmlformats.org/officeDocument/2006/relationships/hyperlink" Target="https://www.filipeflop.com/produto/modulo-bluetooth-ble-v4-2-jdy-18/?utm_source=google&amp;utm_medium=organic&amp;utm_campaign=shopping&amp;utm_content=surfaces_across_google&amp;gclid=Cj0KCQiAj4ecBhD3ARIsAM4Q_jEi_1BAPzxxes4ygJqhHkSsh1ebxiKvN_v_KHyrVS12kVtU1MTohvsaAmZuEALw_wcB" TargetMode="External"/><Relationship Id="rId48" Type="http://schemas.openxmlformats.org/officeDocument/2006/relationships/hyperlink" Target="https://pt.aliexpress.com/item/1005004068461485.html?pdp_npi=2%40dis%21BRL%21R%24%2037%2C21%21R%24%2023%2C10%21%21%21%21%21%40210312f816695130428058266e1ab3%2112000027932111366%21btf&amp;_t=pvid%3Aa73901fb-b726-4b64-b33f-57a6fdd60751&amp;afTraceInfo=1005004068461485__pc__pcBridgePPC__xxxxxx__1669513043&amp;spm=a2g0o.ppclist.product.mainProduct&amp;gatewayAdapt=glo2bra" TargetMode="External"/><Relationship Id="rId8" Type="http://schemas.openxmlformats.org/officeDocument/2006/relationships/hyperlink" Target="https://www.usinainfo.com.br/index.php?controller=attachment&amp;id_attachment=120" TargetMode="External"/><Relationship Id="rId51" Type="http://schemas.openxmlformats.org/officeDocument/2006/relationships/hyperlink" Target="https://pt.aliexpress.com/item/32675552636.html?pdp_npi=2%40dis%21BRL%21R%24%2025%2C61%21R%24%2020%2C98%21%21%21%21%21%40210323b116695143286202451e1a7b%2160139243680%21btf&amp;_t=pvid%3A48385d77-6a24-4239-92c2-9bfe8f8cc4fc&amp;afTraceInfo=32675552636__pc__pcBridgePPC__xxxxxx__1669514328&amp;spm=a2g0o.ppclist.product.mainProduct&amp;gatewayAdapt=glo2bra" TargetMode="External"/><Relationship Id="rId3" Type="http://schemas.openxmlformats.org/officeDocument/2006/relationships/hyperlink" Target="https://www.sparkfun.com/products/19956" TargetMode="External"/><Relationship Id="rId12" Type="http://schemas.openxmlformats.org/officeDocument/2006/relationships/hyperlink" Target="https://people.ece.cornell.edu/land/courses/ece4760/PIC32/uart/HM10/DSD%20TECH%20HM-10%20datasheet.pdf" TargetMode="External"/><Relationship Id="rId17" Type="http://schemas.openxmlformats.org/officeDocument/2006/relationships/hyperlink" Target="https://digistore.express-inc.com/category_s/2866.htm" TargetMode="External"/><Relationship Id="rId25" Type="http://schemas.openxmlformats.org/officeDocument/2006/relationships/hyperlink" Target="https://www.smartkits.com.br/modulo-rf-wireless-lora-sx1278-433mhz-e32-ttl-100?parceiro=9390" TargetMode="External"/><Relationship Id="rId33" Type="http://schemas.openxmlformats.org/officeDocument/2006/relationships/hyperlink" Target="https://pt.aliexpress.com/item/1005001495574239.html?pdp_npi=2%40dis%21BRL%21R%24%2073%2C36%21R%24%2073%2C36%21%21%21%21%21%4021032fa516695123268483907e1aea%2112000016385463368%21btf&amp;_t=pvid%3Ad0d5c3d8-9644-46af-8e29-cca8be5e8353&amp;afTraceInfo=1005001495574239__pc__pcBridgePPC__xxxxxx__1669512327&amp;spm=a2g0o.ppclist.product.mainProduct&amp;gatewayAdapt=glo2bra" TargetMode="External"/><Relationship Id="rId38" Type="http://schemas.openxmlformats.org/officeDocument/2006/relationships/hyperlink" Target="https://curtocircuito.com.br/placa-doit-esp32-esp32-wroom-32d-wifi-bluetooth.html?utm_term=&amp;utm_campaign=&amp;utm_source=adwords&amp;utm_medium=ppc&amp;hsa_acc=7016354091&amp;hsa_cam=16187454676&amp;hsa_grp=131997425494&amp;hsa_ad=581862365702&amp;hsa_src=g&amp;hsa_tgt=pla-490064249712&amp;hsa_kw=&amp;hsa_mt=&amp;hsa_net=adwords&amp;hsa_ver=3&amp;gclid=Cj0KCQiAj4ecBhD3ARIsAM4Q_jFomj67elB-OzL3YoIdXHoxJPa2NpMHPo2IW4xECBj5Eyao1VFtEYoaAgyYEALw_wcB" TargetMode="External"/><Relationship Id="rId46" Type="http://schemas.openxmlformats.org/officeDocument/2006/relationships/hyperlink" Target="https://www.eletrogate.com/modulo-wifi-esp32-bluetooth-30-pinos?utm_source=Site&amp;utm_medium=GoogleMerchant&amp;utm_campaign=GoogleMerchant&amp;gclid=Cj0KCQiAj4ecBhD3ARIsAM4Q_jEXLQOnjpeBu2ZrBMxdpuu_ImcnADkDBsl_eOgizqQHcknnZyRYOXIaAkeHEALw_wcB" TargetMode="External"/><Relationship Id="rId20" Type="http://schemas.openxmlformats.org/officeDocument/2006/relationships/hyperlink" Target="https://www.alibaba.com/product-detail/XBP24CZ7SIT-004-XBee-PRO-ZB-S2C_1600428475055.html?spm=a2700.galleryofferlist.normal_offer.d_title.46022b67Vlcysr" TargetMode="External"/><Relationship Id="rId41" Type="http://schemas.openxmlformats.org/officeDocument/2006/relationships/hyperlink" Target="https://www.wjcomponentes.com.br/shields/modulo-rf-nrf24l01-com-antena?parceiro=6298&amp;gclid=Cj0KCQiAj4ecBhD3ARIsAM4Q_jF8_AdHUBazk9FoL_rlB9wzZSQ0sxSoJK7zrndBO3k8eMPO4gJcmagaArNQEALw_wcB" TargetMode="External"/><Relationship Id="rId54" Type="http://schemas.openxmlformats.org/officeDocument/2006/relationships/comments" Target="../comments1.xml"/><Relationship Id="rId1" Type="http://schemas.openxmlformats.org/officeDocument/2006/relationships/hyperlink" Target="http://voip.netlab.uky.edu/~fei/teaching/cs687_smartgrid/slides/3.zigbee.pdf" TargetMode="External"/><Relationship Id="rId6" Type="http://schemas.openxmlformats.org/officeDocument/2006/relationships/hyperlink" Target="https://www.digi.com/resources/documentation/digidocs/pdfs/90002002.pdf" TargetMode="External"/><Relationship Id="rId15" Type="http://schemas.openxmlformats.org/officeDocument/2006/relationships/hyperlink" Target="https://www.espressif.com/sites/default/files/documentation/esp32_datasheet_en.pdf" TargetMode="External"/><Relationship Id="rId23" Type="http://schemas.openxmlformats.org/officeDocument/2006/relationships/hyperlink" Target="https://www.mouser.com/c/?q=xbee%20s2c" TargetMode="External"/><Relationship Id="rId28" Type="http://schemas.openxmlformats.org/officeDocument/2006/relationships/hyperlink" Target="https://www.m2mmarket.com.tr/e32-ttl-500" TargetMode="External"/><Relationship Id="rId36" Type="http://schemas.openxmlformats.org/officeDocument/2006/relationships/hyperlink" Target="https://www.eletrogate.com/modulo-wifi-esp8266-nodemcu-esp-12e?utm_source=Site&amp;utm_medium=GoogleMerchant&amp;utm_campaign=GoogleMerchant&amp;gclid=Cj0KCQiAj4ecBhD3ARIsAM4Q_jHn4x2CvlW8pleWX88yxhTQH-3O8pa_VCD22gFHxCRGpSSwi86Koa8aAhgSEALw_wcB" TargetMode="External"/><Relationship Id="rId49" Type="http://schemas.openxmlformats.org/officeDocument/2006/relationships/hyperlink" Target="https://www.filipeflop.com/produto/modulo-bluetooth-ble-v4-0-hm-10-keyes/?utm_source=google&amp;utm_medium=organic&amp;utm_campaign=shopping&amp;utm_content=surfaces_across_google&amp;gclid=Cj0KCQiAj4ecBhD3ARIsAM4Q_jGKTtaMgsgdVr8kY_OkYmGCZjR3Y7OzoS_pFrDm9JJSk1cHXooQlxgaAqz7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C29F-A944-4F58-A162-7F3CDC665ED8}">
  <dimension ref="A1:H12"/>
  <sheetViews>
    <sheetView workbookViewId="0">
      <selection activeCell="D10" sqref="D10"/>
    </sheetView>
  </sheetViews>
  <sheetFormatPr defaultRowHeight="15" x14ac:dyDescent="0.25"/>
  <cols>
    <col min="1" max="1" width="25" bestFit="1" customWidth="1"/>
    <col min="2" max="2" width="28.85546875" bestFit="1" customWidth="1"/>
    <col min="4" max="4" width="16.5703125" bestFit="1" customWidth="1"/>
    <col min="5" max="5" width="32.28515625" bestFit="1" customWidth="1"/>
    <col min="6" max="6" width="21.85546875" bestFit="1" customWidth="1"/>
    <col min="7" max="7" width="22" bestFit="1" customWidth="1"/>
    <col min="8" max="8" width="28.5703125" bestFit="1" customWidth="1"/>
  </cols>
  <sheetData>
    <row r="1" spans="1:8" x14ac:dyDescent="0.25">
      <c r="A1" s="24" t="s">
        <v>0</v>
      </c>
      <c r="B1" s="24"/>
      <c r="D1" s="24" t="s">
        <v>1</v>
      </c>
      <c r="E1" s="24"/>
      <c r="F1" s="24"/>
      <c r="G1" s="24"/>
      <c r="H1" s="24"/>
    </row>
    <row r="2" spans="1:8" x14ac:dyDescent="0.25">
      <c r="A2" t="s">
        <v>2</v>
      </c>
      <c r="B2" t="s">
        <v>3</v>
      </c>
      <c r="D2" t="s">
        <v>4</v>
      </c>
      <c r="E2" t="s">
        <v>5</v>
      </c>
      <c r="F2" t="s">
        <v>6</v>
      </c>
      <c r="G2" t="s">
        <v>7</v>
      </c>
      <c r="H2" t="s">
        <v>8</v>
      </c>
    </row>
    <row r="3" spans="1:8" x14ac:dyDescent="0.25">
      <c r="A3" t="s">
        <v>9</v>
      </c>
      <c r="B3">
        <v>4</v>
      </c>
      <c r="D3" t="s">
        <v>10</v>
      </c>
      <c r="E3" t="s">
        <v>11</v>
      </c>
      <c r="F3" t="s">
        <v>12</v>
      </c>
      <c r="G3" t="s">
        <v>13</v>
      </c>
      <c r="H3" t="s">
        <v>14</v>
      </c>
    </row>
    <row r="4" spans="1:8" x14ac:dyDescent="0.25">
      <c r="A4" t="s">
        <v>15</v>
      </c>
      <c r="B4">
        <v>2</v>
      </c>
      <c r="D4" t="s">
        <v>16</v>
      </c>
      <c r="E4" t="s">
        <v>17</v>
      </c>
      <c r="F4" t="s">
        <v>18</v>
      </c>
      <c r="G4" t="s">
        <v>19</v>
      </c>
      <c r="H4" t="s">
        <v>14</v>
      </c>
    </row>
    <row r="5" spans="1:8" x14ac:dyDescent="0.25">
      <c r="A5" t="s">
        <v>20</v>
      </c>
      <c r="B5">
        <v>1</v>
      </c>
      <c r="D5" t="s">
        <v>21</v>
      </c>
      <c r="E5" t="s">
        <v>22</v>
      </c>
      <c r="F5" t="s">
        <v>23</v>
      </c>
      <c r="G5" t="s">
        <v>24</v>
      </c>
      <c r="H5" t="s">
        <v>14</v>
      </c>
    </row>
    <row r="8" spans="1:8" x14ac:dyDescent="0.25">
      <c r="A8" t="s">
        <v>25</v>
      </c>
      <c r="D8" t="s">
        <v>26</v>
      </c>
    </row>
    <row r="9" spans="1:8" x14ac:dyDescent="0.25">
      <c r="A9" t="s">
        <v>27</v>
      </c>
      <c r="B9" t="s">
        <v>28</v>
      </c>
      <c r="D9" t="s">
        <v>29</v>
      </c>
    </row>
    <row r="10" spans="1:8" x14ac:dyDescent="0.25">
      <c r="A10" t="s">
        <v>30</v>
      </c>
      <c r="B10" t="s">
        <v>31</v>
      </c>
    </row>
    <row r="11" spans="1:8" x14ac:dyDescent="0.25">
      <c r="A11" t="s">
        <v>32</v>
      </c>
      <c r="B11" t="s">
        <v>33</v>
      </c>
      <c r="D11" t="s">
        <v>34</v>
      </c>
    </row>
    <row r="12" spans="1:8" x14ac:dyDescent="0.25">
      <c r="D12" t="s">
        <v>35</v>
      </c>
    </row>
  </sheetData>
  <mergeCells count="2">
    <mergeCell ref="A1:B1"/>
    <mergeCell ref="D1:H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E608-176D-4D97-8530-379E815DA83F}">
  <dimension ref="A1:AB42"/>
  <sheetViews>
    <sheetView tabSelected="1" zoomScale="85" zoomScaleNormal="85" workbookViewId="0">
      <pane xSplit="1" ySplit="1" topLeftCell="I21" activePane="bottomRight" state="frozen"/>
      <selection pane="topRight" activeCell="B1" sqref="B1"/>
      <selection pane="bottomLeft" activeCell="A2" sqref="A2"/>
      <selection pane="bottomRight" activeCell="L41" sqref="L41"/>
    </sheetView>
  </sheetViews>
  <sheetFormatPr defaultRowHeight="15" x14ac:dyDescent="0.25"/>
  <cols>
    <col min="1" max="1" width="27.85546875" style="1" customWidth="1"/>
    <col min="2" max="2" width="17.85546875" style="1" bestFit="1" customWidth="1"/>
    <col min="3" max="3" width="30.28515625" style="1" bestFit="1" customWidth="1"/>
    <col min="4" max="4" width="18.7109375" style="1" hidden="1" customWidth="1"/>
    <col min="5" max="5" width="29.28515625" style="1" hidden="1" customWidth="1"/>
    <col min="6" max="6" width="40" style="1" bestFit="1" customWidth="1"/>
    <col min="7" max="7" width="33" style="1" bestFit="1" customWidth="1"/>
    <col min="8" max="8" width="27.42578125" style="1" bestFit="1" customWidth="1"/>
    <col min="9" max="9" width="21.85546875" style="1" customWidth="1"/>
    <col min="10" max="10" width="23.85546875" style="1" hidden="1" customWidth="1"/>
    <col min="11" max="11" width="34.140625" style="1" bestFit="1" customWidth="1"/>
    <col min="12" max="13" width="33.5703125" style="1" bestFit="1" customWidth="1"/>
    <col min="14" max="14" width="48.140625" style="1" bestFit="1" customWidth="1"/>
    <col min="15" max="15" width="13.140625" style="1" customWidth="1"/>
    <col min="16" max="16" width="12.140625" style="1" customWidth="1"/>
    <col min="17" max="18" width="8.85546875" style="1" bestFit="1" customWidth="1"/>
    <col min="19" max="19" width="10.5703125" style="1" bestFit="1" customWidth="1"/>
    <col min="20" max="20" width="48.140625" style="1" customWidth="1"/>
    <col min="21" max="21" width="15.42578125" style="1" bestFit="1" customWidth="1"/>
    <col min="22" max="22" width="17.140625" style="1" bestFit="1" customWidth="1"/>
    <col min="23" max="23" width="17.140625" style="1" customWidth="1"/>
    <col min="24" max="24" width="17.42578125" style="1" bestFit="1" customWidth="1"/>
    <col min="25" max="25" width="17.42578125" style="1" customWidth="1"/>
    <col min="26" max="26" width="17.42578125" style="1" bestFit="1" customWidth="1"/>
    <col min="27" max="27" width="77.85546875" style="1" bestFit="1" customWidth="1"/>
    <col min="28" max="16384" width="9.140625" style="1"/>
  </cols>
  <sheetData>
    <row r="1" spans="1:28" x14ac:dyDescent="0.25">
      <c r="A1" s="1" t="s">
        <v>36</v>
      </c>
      <c r="B1" s="1" t="s">
        <v>37</v>
      </c>
      <c r="C1" s="1" t="s">
        <v>38</v>
      </c>
      <c r="D1" s="1" t="s">
        <v>39</v>
      </c>
      <c r="E1" s="14" t="s">
        <v>40</v>
      </c>
      <c r="F1" s="14" t="s">
        <v>41</v>
      </c>
      <c r="G1" s="14" t="s">
        <v>42</v>
      </c>
      <c r="H1" s="14" t="s">
        <v>43</v>
      </c>
      <c r="I1" s="14" t="s">
        <v>44</v>
      </c>
      <c r="J1" s="1" t="s">
        <v>45</v>
      </c>
      <c r="K1" s="14" t="s">
        <v>46</v>
      </c>
      <c r="L1" s="14" t="s">
        <v>47</v>
      </c>
      <c r="M1" s="14" t="s">
        <v>48</v>
      </c>
      <c r="N1" s="14" t="s">
        <v>49</v>
      </c>
      <c r="O1" s="23" t="s">
        <v>50</v>
      </c>
      <c r="P1" s="23" t="s">
        <v>51</v>
      </c>
      <c r="Q1" s="23" t="s">
        <v>52</v>
      </c>
      <c r="R1" s="23" t="s">
        <v>53</v>
      </c>
      <c r="S1" s="23" t="s">
        <v>54</v>
      </c>
      <c r="T1" s="14" t="s">
        <v>55</v>
      </c>
      <c r="U1" s="1" t="s">
        <v>56</v>
      </c>
      <c r="V1" s="1" t="s">
        <v>57</v>
      </c>
      <c r="W1" s="1" t="s">
        <v>58</v>
      </c>
      <c r="X1" s="1" t="s">
        <v>59</v>
      </c>
      <c r="Y1" s="1" t="s">
        <v>60</v>
      </c>
      <c r="Z1" s="1" t="s">
        <v>61</v>
      </c>
      <c r="AA1" s="1" t="s">
        <v>62</v>
      </c>
    </row>
    <row r="2" spans="1:28" x14ac:dyDescent="0.25">
      <c r="A2" s="25" t="s">
        <v>63</v>
      </c>
      <c r="B2" s="28" t="s">
        <v>64</v>
      </c>
      <c r="C2" s="2" t="s">
        <v>65</v>
      </c>
      <c r="D2" s="2" t="s">
        <v>66</v>
      </c>
      <c r="E2" s="2">
        <v>90</v>
      </c>
      <c r="F2" s="1">
        <v>3200</v>
      </c>
      <c r="G2" s="1">
        <v>18</v>
      </c>
      <c r="H2" s="1">
        <v>-101</v>
      </c>
      <c r="I2" s="25">
        <v>2400</v>
      </c>
      <c r="J2" s="25">
        <v>250</v>
      </c>
      <c r="K2" s="25">
        <v>250</v>
      </c>
      <c r="L2" s="1">
        <v>120</v>
      </c>
      <c r="M2" s="1">
        <v>31</v>
      </c>
      <c r="N2" s="1">
        <v>8.9999999999999998E-4</v>
      </c>
      <c r="O2" s="1">
        <f>B$30*(B$27*8)/(K$2*1000)</f>
        <v>5.1199999999999998E-4</v>
      </c>
      <c r="P2" s="1">
        <f>O2</f>
        <v>5.1199999999999998E-4</v>
      </c>
      <c r="Q2" s="1">
        <f t="shared" ref="Q2:Q14" si="0">(O2+P2)/B$29</f>
        <v>0.10239999999999999</v>
      </c>
      <c r="R2" s="1">
        <f>Q2-P2-O2</f>
        <v>0.10137599999999999</v>
      </c>
      <c r="S2" s="1">
        <f t="shared" ref="S2:S7" si="1">(L2*O2+M2*P2+N2*R2)/Q2</f>
        <v>0.75589099999999998</v>
      </c>
      <c r="T2" s="16">
        <f>AVERAGE(U2,W2,Y2)</f>
        <v>34.306666666666665</v>
      </c>
      <c r="U2" s="16">
        <v>37.15</v>
      </c>
      <c r="V2" s="3" t="s">
        <v>67</v>
      </c>
      <c r="W2" s="16">
        <v>33.770000000000003</v>
      </c>
      <c r="X2" s="3" t="s">
        <v>68</v>
      </c>
      <c r="Y2" s="16">
        <v>32</v>
      </c>
      <c r="Z2" s="3" t="s">
        <v>69</v>
      </c>
      <c r="AA2" s="6" t="s">
        <v>70</v>
      </c>
      <c r="AB2" s="6"/>
    </row>
    <row r="3" spans="1:28" x14ac:dyDescent="0.25">
      <c r="A3" s="25"/>
      <c r="B3" s="25"/>
      <c r="C3" s="2" t="s">
        <v>71</v>
      </c>
      <c r="D3" s="2" t="s">
        <v>72</v>
      </c>
      <c r="E3" s="2">
        <v>90</v>
      </c>
      <c r="F3" s="1">
        <v>3200</v>
      </c>
      <c r="G3" s="1">
        <v>19</v>
      </c>
      <c r="H3" s="1">
        <v>-103</v>
      </c>
      <c r="I3" s="25"/>
      <c r="J3" s="25"/>
      <c r="K3" s="25"/>
      <c r="L3" s="1">
        <v>135</v>
      </c>
      <c r="M3" s="1">
        <v>17</v>
      </c>
      <c r="N3" s="1">
        <v>2E-3</v>
      </c>
      <c r="O3" s="1">
        <f>B$30*(B$27*8)/(K$2*1000)</f>
        <v>5.1199999999999998E-4</v>
      </c>
      <c r="P3" s="1">
        <f t="shared" ref="P3:P17" si="2">O3</f>
        <v>5.1199999999999998E-4</v>
      </c>
      <c r="Q3" s="1">
        <f t="shared" si="0"/>
        <v>0.10239999999999999</v>
      </c>
      <c r="R3" s="1">
        <f t="shared" ref="R3:R14" si="3">Q3-P3-O3</f>
        <v>0.10137599999999999</v>
      </c>
      <c r="S3" s="1">
        <f t="shared" si="1"/>
        <v>0.7619800000000001</v>
      </c>
      <c r="T3" s="16">
        <f>AVERAGE(U3,W3,Y3)</f>
        <v>40.32</v>
      </c>
      <c r="U3" s="16">
        <v>42.08</v>
      </c>
      <c r="V3" s="3" t="s">
        <v>67</v>
      </c>
      <c r="W3" s="16">
        <v>38.880000000000003</v>
      </c>
      <c r="X3" s="3" t="s">
        <v>73</v>
      </c>
      <c r="Y3" s="16">
        <v>40</v>
      </c>
      <c r="Z3" s="3" t="s">
        <v>74</v>
      </c>
      <c r="AA3" s="6" t="s">
        <v>75</v>
      </c>
    </row>
    <row r="4" spans="1:28" x14ac:dyDescent="0.25">
      <c r="A4" s="25"/>
      <c r="B4" s="25"/>
      <c r="C4" s="2" t="s">
        <v>76</v>
      </c>
      <c r="D4" s="2" t="s">
        <v>72</v>
      </c>
      <c r="E4" s="2">
        <v>60</v>
      </c>
      <c r="F4" s="1">
        <v>1200</v>
      </c>
      <c r="G4" s="1">
        <v>5</v>
      </c>
      <c r="H4" s="1">
        <v>-100</v>
      </c>
      <c r="I4" s="25"/>
      <c r="J4" s="25"/>
      <c r="K4" s="25"/>
      <c r="L4" s="7">
        <v>33</v>
      </c>
      <c r="M4" s="1">
        <v>28</v>
      </c>
      <c r="N4" s="1">
        <v>8.9999999999999998E-4</v>
      </c>
      <c r="O4" s="1">
        <f>B$30*(B$27*8)/(K$2*1000)</f>
        <v>5.1199999999999998E-4</v>
      </c>
      <c r="P4" s="1">
        <f t="shared" si="2"/>
        <v>5.1199999999999998E-4</v>
      </c>
      <c r="Q4" s="1">
        <f t="shared" si="0"/>
        <v>0.10239999999999999</v>
      </c>
      <c r="R4" s="1">
        <f t="shared" si="3"/>
        <v>0.10137599999999999</v>
      </c>
      <c r="S4" s="1">
        <f t="shared" si="1"/>
        <v>0.30589099999999997</v>
      </c>
      <c r="T4" s="16">
        <f>AVERAGE(U4,W4,Y4)</f>
        <v>28.453333333333333</v>
      </c>
      <c r="U4" s="16">
        <v>32.26</v>
      </c>
      <c r="V4" s="3" t="s">
        <v>67</v>
      </c>
      <c r="W4" s="16">
        <v>33.11</v>
      </c>
      <c r="X4" s="3" t="s">
        <v>68</v>
      </c>
      <c r="Y4" s="16">
        <v>19.989999999999998</v>
      </c>
      <c r="Z4" s="3" t="s">
        <v>77</v>
      </c>
      <c r="AA4" s="6" t="s">
        <v>70</v>
      </c>
    </row>
    <row r="5" spans="1:28" x14ac:dyDescent="0.25">
      <c r="A5" s="25" t="s">
        <v>78</v>
      </c>
      <c r="B5" s="25" t="s">
        <v>79</v>
      </c>
      <c r="C5" s="2" t="s">
        <v>80</v>
      </c>
      <c r="D5" s="2"/>
      <c r="E5" s="2"/>
      <c r="F5" s="1">
        <v>3000</v>
      </c>
      <c r="G5" s="1">
        <v>20</v>
      </c>
      <c r="H5" s="1">
        <v>-146</v>
      </c>
      <c r="I5" s="1" t="s">
        <v>81</v>
      </c>
      <c r="K5" s="25">
        <v>2.4</v>
      </c>
      <c r="L5" s="1">
        <v>110</v>
      </c>
      <c r="M5" s="1">
        <v>14</v>
      </c>
      <c r="N5" s="1">
        <v>4.0000000000000001E-3</v>
      </c>
      <c r="O5" s="1">
        <f>B$30*(B$27*8)/(K$5*1000)</f>
        <v>5.3333333333333337E-2</v>
      </c>
      <c r="P5" s="1">
        <f t="shared" si="2"/>
        <v>5.3333333333333337E-2</v>
      </c>
      <c r="Q5" s="1">
        <f t="shared" si="0"/>
        <v>10.666666666666668</v>
      </c>
      <c r="R5" s="1">
        <f t="shared" si="3"/>
        <v>10.560000000000002</v>
      </c>
      <c r="S5" s="1">
        <f t="shared" si="1"/>
        <v>0.62395999999999996</v>
      </c>
      <c r="T5" s="16">
        <f t="shared" ref="T5:T14" si="4">AVERAGE(U5,W5,Y5)</f>
        <v>18.923333333333332</v>
      </c>
      <c r="U5" s="16">
        <v>24.57</v>
      </c>
      <c r="V5" s="3" t="s">
        <v>82</v>
      </c>
      <c r="W5" s="16">
        <v>25.79</v>
      </c>
      <c r="X5" s="3" t="s">
        <v>83</v>
      </c>
      <c r="Y5" s="16">
        <v>6.41</v>
      </c>
      <c r="Z5" s="3" t="s">
        <v>84</v>
      </c>
      <c r="AA5" s="30" t="s">
        <v>85</v>
      </c>
    </row>
    <row r="6" spans="1:28" x14ac:dyDescent="0.25">
      <c r="A6" s="25"/>
      <c r="B6" s="25"/>
      <c r="C6" s="2" t="s">
        <v>86</v>
      </c>
      <c r="D6" s="2"/>
      <c r="E6" s="2"/>
      <c r="F6" s="1">
        <v>5000</v>
      </c>
      <c r="G6" s="1">
        <v>27</v>
      </c>
      <c r="H6" s="1">
        <v>-147</v>
      </c>
      <c r="I6" s="1" t="s">
        <v>81</v>
      </c>
      <c r="K6" s="25"/>
      <c r="L6" s="1">
        <v>410</v>
      </c>
      <c r="M6" s="1">
        <v>20</v>
      </c>
      <c r="N6" s="1">
        <v>5.0000000000000001E-3</v>
      </c>
      <c r="O6" s="1">
        <f>B$30*(B$27*8)/(K$5*1000)</f>
        <v>5.3333333333333337E-2</v>
      </c>
      <c r="P6" s="1">
        <f t="shared" si="2"/>
        <v>5.3333333333333337E-2</v>
      </c>
      <c r="Q6" s="1">
        <f t="shared" si="0"/>
        <v>10.666666666666668</v>
      </c>
      <c r="R6" s="1">
        <f t="shared" si="3"/>
        <v>10.560000000000002</v>
      </c>
      <c r="S6" s="1">
        <f t="shared" si="1"/>
        <v>2.1549499999999999</v>
      </c>
      <c r="T6" s="16">
        <f t="shared" si="4"/>
        <v>16.58666666666667</v>
      </c>
      <c r="U6" s="16">
        <v>35</v>
      </c>
      <c r="V6" s="3" t="s">
        <v>87</v>
      </c>
      <c r="W6" s="16">
        <v>8.48</v>
      </c>
      <c r="X6" s="3" t="s">
        <v>88</v>
      </c>
      <c r="Y6" s="16">
        <v>6.28</v>
      </c>
      <c r="Z6" s="3" t="s">
        <v>89</v>
      </c>
      <c r="AA6" s="30"/>
    </row>
    <row r="7" spans="1:28" x14ac:dyDescent="0.25">
      <c r="A7" s="25"/>
      <c r="B7" s="25"/>
      <c r="C7" s="2" t="s">
        <v>90</v>
      </c>
      <c r="D7" s="2"/>
      <c r="E7" s="2"/>
      <c r="F7" s="1">
        <v>8000</v>
      </c>
      <c r="G7" s="1">
        <v>30</v>
      </c>
      <c r="H7" s="1">
        <v>-147</v>
      </c>
      <c r="I7" s="1" t="s">
        <v>81</v>
      </c>
      <c r="K7" s="25"/>
      <c r="L7" s="1">
        <v>610</v>
      </c>
      <c r="M7" s="1">
        <v>20</v>
      </c>
      <c r="N7" s="1">
        <v>5.0000000000000001E-3</v>
      </c>
      <c r="O7" s="1">
        <f>B$30*(B$27*8)/(K$5*1000)</f>
        <v>5.3333333333333337E-2</v>
      </c>
      <c r="P7" s="1">
        <f t="shared" si="2"/>
        <v>5.3333333333333337E-2</v>
      </c>
      <c r="Q7" s="1">
        <f t="shared" si="0"/>
        <v>10.666666666666668</v>
      </c>
      <c r="R7" s="1">
        <f t="shared" si="3"/>
        <v>10.560000000000002</v>
      </c>
      <c r="S7" s="1">
        <f t="shared" si="1"/>
        <v>3.1549500000000004</v>
      </c>
      <c r="T7" s="16">
        <f t="shared" si="4"/>
        <v>23.540000000000003</v>
      </c>
      <c r="U7" s="16">
        <v>23.62</v>
      </c>
      <c r="V7" s="3" t="s">
        <v>91</v>
      </c>
      <c r="W7" s="16">
        <v>33.44</v>
      </c>
      <c r="X7" s="3" t="s">
        <v>92</v>
      </c>
      <c r="Y7" s="16">
        <v>13.56</v>
      </c>
      <c r="Z7" s="3" t="s">
        <v>93</v>
      </c>
      <c r="AA7" s="30"/>
    </row>
    <row r="8" spans="1:28" hidden="1" x14ac:dyDescent="0.25">
      <c r="A8" s="28" t="s">
        <v>94</v>
      </c>
      <c r="B8" s="25" t="s">
        <v>95</v>
      </c>
      <c r="C8" s="9" t="s">
        <v>96</v>
      </c>
      <c r="D8" s="9"/>
      <c r="E8" s="9"/>
      <c r="F8" s="9">
        <v>110</v>
      </c>
      <c r="G8" s="9">
        <v>0</v>
      </c>
      <c r="H8" s="17" t="s">
        <v>97</v>
      </c>
      <c r="I8" s="25">
        <v>2400</v>
      </c>
      <c r="J8" s="27">
        <v>2000</v>
      </c>
      <c r="K8" s="10">
        <v>6</v>
      </c>
      <c r="L8" s="18">
        <v>8.5</v>
      </c>
      <c r="M8" s="18">
        <v>1.5</v>
      </c>
      <c r="N8" s="19" t="s">
        <v>98</v>
      </c>
      <c r="O8" s="19"/>
      <c r="P8" s="1">
        <f t="shared" si="2"/>
        <v>0</v>
      </c>
      <c r="Q8" s="1">
        <f t="shared" si="0"/>
        <v>0</v>
      </c>
      <c r="R8" s="1">
        <f t="shared" si="3"/>
        <v>0</v>
      </c>
      <c r="S8" s="19"/>
      <c r="T8" s="20" t="e">
        <f t="shared" si="4"/>
        <v>#DIV/0!</v>
      </c>
      <c r="U8" s="16"/>
      <c r="W8" s="16"/>
      <c r="Y8" s="16"/>
      <c r="AA8" s="6" t="s">
        <v>99</v>
      </c>
    </row>
    <row r="9" spans="1:28" x14ac:dyDescent="0.25">
      <c r="A9" s="28"/>
      <c r="B9" s="25"/>
      <c r="C9" s="2" t="s">
        <v>100</v>
      </c>
      <c r="D9" s="2"/>
      <c r="E9" s="2"/>
      <c r="F9" s="2">
        <v>60</v>
      </c>
      <c r="G9" s="2">
        <v>0</v>
      </c>
      <c r="H9" s="2">
        <v>-97</v>
      </c>
      <c r="I9" s="25"/>
      <c r="J9" s="27"/>
      <c r="K9" s="5">
        <v>64</v>
      </c>
      <c r="L9" s="7">
        <v>4</v>
      </c>
      <c r="M9" s="7">
        <v>3.0000000000000001E-3</v>
      </c>
      <c r="N9" s="7">
        <v>1.8E-3</v>
      </c>
      <c r="O9" s="1">
        <f>B$30*(B$27*8)/(K$9*1000)</f>
        <v>2E-3</v>
      </c>
      <c r="P9" s="1">
        <f t="shared" si="2"/>
        <v>2E-3</v>
      </c>
      <c r="Q9" s="1">
        <f t="shared" si="0"/>
        <v>0.4</v>
      </c>
      <c r="R9" s="1">
        <f t="shared" si="3"/>
        <v>0.39600000000000002</v>
      </c>
      <c r="S9" s="1">
        <f t="shared" ref="S9:S14" si="5">(L9*O9+M9*P9+N9*R9)/Q9</f>
        <v>2.1797E-2</v>
      </c>
      <c r="T9" s="16">
        <f t="shared" si="4"/>
        <v>5.43</v>
      </c>
      <c r="U9" s="16">
        <v>7.38</v>
      </c>
      <c r="V9" s="3" t="s">
        <v>101</v>
      </c>
      <c r="W9" s="16">
        <v>7.38</v>
      </c>
      <c r="X9" s="3" t="s">
        <v>102</v>
      </c>
      <c r="Y9" s="16">
        <v>1.53</v>
      </c>
      <c r="Z9" s="3" t="s">
        <v>103</v>
      </c>
      <c r="AA9" s="6" t="s">
        <v>104</v>
      </c>
    </row>
    <row r="10" spans="1:28" x14ac:dyDescent="0.25">
      <c r="A10" s="28"/>
      <c r="B10" s="25"/>
      <c r="C10" s="2" t="s">
        <v>105</v>
      </c>
      <c r="D10" s="2"/>
      <c r="E10" s="2"/>
      <c r="F10" s="2">
        <v>100</v>
      </c>
      <c r="G10" s="2">
        <v>0</v>
      </c>
      <c r="H10" s="4" t="s">
        <v>106</v>
      </c>
      <c r="I10" s="25"/>
      <c r="J10" s="27"/>
      <c r="K10" s="5">
        <v>48</v>
      </c>
      <c r="L10" s="7">
        <v>8.5</v>
      </c>
      <c r="M10" s="8">
        <v>8.5</v>
      </c>
      <c r="N10" s="7">
        <v>1.5E-3</v>
      </c>
      <c r="O10" s="1">
        <f>B$30*(B$27*8)/(K$10*1000)</f>
        <v>2.6666666666666666E-3</v>
      </c>
      <c r="P10" s="1">
        <f t="shared" si="2"/>
        <v>2.6666666666666666E-3</v>
      </c>
      <c r="Q10" s="1">
        <f t="shared" si="0"/>
        <v>0.53333333333333333</v>
      </c>
      <c r="R10" s="1">
        <f t="shared" si="3"/>
        <v>0.52799999999999991</v>
      </c>
      <c r="S10" s="1">
        <f t="shared" si="5"/>
        <v>8.6484999999999992E-2</v>
      </c>
      <c r="T10" s="16">
        <f t="shared" si="4"/>
        <v>9.6</v>
      </c>
      <c r="U10" s="16">
        <v>12</v>
      </c>
      <c r="V10" s="3" t="s">
        <v>107</v>
      </c>
      <c r="W10" s="16">
        <v>12.92</v>
      </c>
      <c r="X10" s="3" t="s">
        <v>108</v>
      </c>
      <c r="Y10" s="16">
        <v>3.88</v>
      </c>
      <c r="Z10" s="3" t="s">
        <v>109</v>
      </c>
      <c r="AA10" s="6" t="s">
        <v>110</v>
      </c>
    </row>
    <row r="11" spans="1:28" x14ac:dyDescent="0.25">
      <c r="A11" s="28"/>
      <c r="B11" s="25"/>
      <c r="C11" s="2" t="s">
        <v>111</v>
      </c>
      <c r="D11" s="2"/>
      <c r="E11" s="2"/>
      <c r="F11" s="4" t="s">
        <v>112</v>
      </c>
      <c r="G11" s="2">
        <v>0</v>
      </c>
      <c r="H11" s="2">
        <v>-93</v>
      </c>
      <c r="I11" s="25"/>
      <c r="J11" s="5"/>
      <c r="K11" s="5">
        <v>4</v>
      </c>
      <c r="L11" s="7">
        <v>130</v>
      </c>
      <c r="M11" s="7">
        <v>100</v>
      </c>
      <c r="N11" s="7">
        <v>5.0000000000000001E-3</v>
      </c>
      <c r="O11" s="1">
        <f>B$30*(B$27*8)/(K$11*1000)</f>
        <v>3.2000000000000001E-2</v>
      </c>
      <c r="P11" s="1">
        <f t="shared" si="2"/>
        <v>3.2000000000000001E-2</v>
      </c>
      <c r="Q11" s="1">
        <f t="shared" si="0"/>
        <v>6.4</v>
      </c>
      <c r="R11" s="1">
        <f t="shared" si="3"/>
        <v>6.3360000000000003</v>
      </c>
      <c r="S11" s="1">
        <f t="shared" si="5"/>
        <v>1.1549499999999999</v>
      </c>
      <c r="T11" s="16">
        <f t="shared" ref="T11" si="6">AVERAGE(U11,W11,Y11)</f>
        <v>10.23</v>
      </c>
      <c r="U11" s="16">
        <v>16.62</v>
      </c>
      <c r="V11" s="3" t="s">
        <v>113</v>
      </c>
      <c r="W11" s="16">
        <v>9.8000000000000007</v>
      </c>
      <c r="X11" s="3" t="s">
        <v>114</v>
      </c>
      <c r="Y11" s="16">
        <v>4.2699999999999996</v>
      </c>
      <c r="Z11" s="3" t="s">
        <v>115</v>
      </c>
      <c r="AA11" s="6" t="s">
        <v>116</v>
      </c>
    </row>
    <row r="12" spans="1:28" x14ac:dyDescent="0.25">
      <c r="A12" s="25" t="s">
        <v>117</v>
      </c>
      <c r="B12" s="25" t="s">
        <v>118</v>
      </c>
      <c r="C12" s="2" t="s">
        <v>119</v>
      </c>
      <c r="D12" s="2"/>
      <c r="E12" s="2"/>
      <c r="F12" s="8" t="s">
        <v>120</v>
      </c>
      <c r="G12" s="1">
        <v>16</v>
      </c>
      <c r="H12" s="1">
        <v>-70</v>
      </c>
      <c r="I12" s="25">
        <v>2400</v>
      </c>
      <c r="K12" s="5">
        <v>54000</v>
      </c>
      <c r="L12" s="1">
        <v>145</v>
      </c>
      <c r="M12" s="1">
        <v>60</v>
      </c>
      <c r="N12" s="1">
        <v>1E-3</v>
      </c>
      <c r="O12" s="1">
        <f>B$30*(B$27*8)/(K$12*1000)</f>
        <v>2.3703703703703703E-6</v>
      </c>
      <c r="P12" s="1">
        <f t="shared" si="2"/>
        <v>2.3703703703703703E-6</v>
      </c>
      <c r="Q12" s="1">
        <f t="shared" si="0"/>
        <v>4.7407407407407408E-4</v>
      </c>
      <c r="R12" s="1">
        <f t="shared" si="3"/>
        <v>4.6933333333333338E-4</v>
      </c>
      <c r="S12" s="1">
        <f t="shared" si="5"/>
        <v>1.02599</v>
      </c>
      <c r="T12" s="16">
        <f t="shared" si="4"/>
        <v>5.08</v>
      </c>
      <c r="U12" s="16">
        <v>9.41</v>
      </c>
      <c r="V12" s="3" t="s">
        <v>121</v>
      </c>
      <c r="W12" s="16">
        <v>3.68</v>
      </c>
      <c r="X12" s="3" t="s">
        <v>122</v>
      </c>
      <c r="Y12" s="16">
        <v>2.15</v>
      </c>
      <c r="Z12" s="3" t="s">
        <v>123</v>
      </c>
      <c r="AA12" s="6" t="s">
        <v>124</v>
      </c>
    </row>
    <row r="13" spans="1:28" x14ac:dyDescent="0.25">
      <c r="A13" s="25"/>
      <c r="B13" s="25"/>
      <c r="C13" s="2" t="s">
        <v>111</v>
      </c>
      <c r="D13" s="2"/>
      <c r="E13" s="2"/>
      <c r="F13" s="8" t="s">
        <v>125</v>
      </c>
      <c r="G13" s="1">
        <v>16</v>
      </c>
      <c r="H13" s="1">
        <v>-75</v>
      </c>
      <c r="I13" s="25"/>
      <c r="K13" s="5">
        <v>54000</v>
      </c>
      <c r="L13" s="1">
        <v>190</v>
      </c>
      <c r="M13" s="1">
        <v>100</v>
      </c>
      <c r="N13" s="1">
        <v>5.0000000000000001E-3</v>
      </c>
      <c r="O13" s="1">
        <f>B$30*(B$27*8)/(K$13*1000)</f>
        <v>2.3703703703703703E-6</v>
      </c>
      <c r="P13" s="1">
        <f t="shared" si="2"/>
        <v>2.3703703703703703E-6</v>
      </c>
      <c r="Q13" s="1">
        <f t="shared" si="0"/>
        <v>4.7407407407407408E-4</v>
      </c>
      <c r="R13" s="1">
        <f t="shared" si="3"/>
        <v>4.6933333333333338E-4</v>
      </c>
      <c r="S13" s="1">
        <f t="shared" si="5"/>
        <v>1.4549500000000002</v>
      </c>
      <c r="T13" s="16">
        <f t="shared" si="4"/>
        <v>10.23</v>
      </c>
      <c r="U13" s="16">
        <v>16.62</v>
      </c>
      <c r="V13" s="3" t="s">
        <v>113</v>
      </c>
      <c r="W13" s="16">
        <v>9.8000000000000007</v>
      </c>
      <c r="X13" s="3" t="s">
        <v>114</v>
      </c>
      <c r="Y13" s="16">
        <v>4.2699999999999996</v>
      </c>
      <c r="Z13" s="3" t="s">
        <v>115</v>
      </c>
      <c r="AA13" s="6" t="s">
        <v>126</v>
      </c>
    </row>
    <row r="14" spans="1:28" x14ac:dyDescent="0.25">
      <c r="A14" s="25"/>
      <c r="B14" s="25"/>
      <c r="C14" s="2" t="s">
        <v>127</v>
      </c>
      <c r="D14" s="2"/>
      <c r="E14" s="2"/>
      <c r="F14" s="8" t="s">
        <v>128</v>
      </c>
      <c r="G14" s="1">
        <v>0</v>
      </c>
      <c r="H14" s="1">
        <v>-82</v>
      </c>
      <c r="I14" s="25"/>
      <c r="K14" s="5">
        <v>2000</v>
      </c>
      <c r="L14" s="1">
        <v>11.3</v>
      </c>
      <c r="M14" s="1">
        <v>12.3</v>
      </c>
      <c r="N14" s="1">
        <v>9.0000000000000002E-6</v>
      </c>
      <c r="O14" s="1">
        <f>B$30*(B$27*8)/(K$14*1000)</f>
        <v>6.3999999999999997E-5</v>
      </c>
      <c r="P14" s="1">
        <f t="shared" si="2"/>
        <v>6.3999999999999997E-5</v>
      </c>
      <c r="Q14" s="1">
        <f t="shared" si="0"/>
        <v>1.2799999999999999E-2</v>
      </c>
      <c r="R14" s="1">
        <f t="shared" si="3"/>
        <v>1.2671999999999999E-2</v>
      </c>
      <c r="S14" s="1">
        <f t="shared" si="5"/>
        <v>0.11800891000000002</v>
      </c>
      <c r="T14" s="16">
        <f t="shared" si="4"/>
        <v>2.94</v>
      </c>
      <c r="U14" s="16">
        <v>4.59</v>
      </c>
      <c r="V14" s="3" t="s">
        <v>129</v>
      </c>
      <c r="W14" s="16">
        <v>3.12</v>
      </c>
      <c r="X14" s="3" t="s">
        <v>130</v>
      </c>
      <c r="Y14" s="16">
        <v>1.1100000000000001</v>
      </c>
      <c r="Z14" s="3" t="s">
        <v>131</v>
      </c>
      <c r="AA14" s="6" t="s">
        <v>132</v>
      </c>
    </row>
    <row r="15" spans="1:28" hidden="1" x14ac:dyDescent="0.25">
      <c r="A15" s="29" t="s">
        <v>133</v>
      </c>
      <c r="B15" s="29" t="s">
        <v>134</v>
      </c>
      <c r="C15" s="9" t="s">
        <v>135</v>
      </c>
      <c r="D15" s="9" t="s">
        <v>136</v>
      </c>
      <c r="E15" s="9" t="s">
        <v>97</v>
      </c>
      <c r="F15" s="9" t="s">
        <v>97</v>
      </c>
      <c r="G15" s="9" t="s">
        <v>97</v>
      </c>
      <c r="H15" s="9" t="s">
        <v>97</v>
      </c>
      <c r="I15" s="9" t="s">
        <v>137</v>
      </c>
      <c r="J15" s="9" t="s">
        <v>97</v>
      </c>
      <c r="K15" s="26" t="s">
        <v>97</v>
      </c>
      <c r="L15" s="11" t="s">
        <v>97</v>
      </c>
      <c r="M15" s="11" t="s">
        <v>97</v>
      </c>
      <c r="N15" s="11" t="s">
        <v>97</v>
      </c>
      <c r="O15" s="11"/>
      <c r="P15" s="1">
        <f t="shared" si="2"/>
        <v>0</v>
      </c>
      <c r="R15" s="11"/>
      <c r="S15" s="11"/>
      <c r="T15" s="11"/>
      <c r="U15" s="11"/>
      <c r="V15" s="12" t="s">
        <v>138</v>
      </c>
      <c r="W15" s="11"/>
      <c r="X15" s="11"/>
      <c r="Y15" s="11"/>
      <c r="Z15" s="11"/>
      <c r="AA15" s="11" t="s">
        <v>139</v>
      </c>
    </row>
    <row r="16" spans="1:28" hidden="1" x14ac:dyDescent="0.25">
      <c r="A16" s="29"/>
      <c r="B16" s="29"/>
      <c r="C16" s="9" t="s">
        <v>140</v>
      </c>
      <c r="D16" s="9" t="s">
        <v>141</v>
      </c>
      <c r="E16" s="9" t="s">
        <v>97</v>
      </c>
      <c r="F16" s="9" t="s">
        <v>97</v>
      </c>
      <c r="G16" s="9" t="s">
        <v>97</v>
      </c>
      <c r="H16" s="9" t="s">
        <v>97</v>
      </c>
      <c r="I16" s="9" t="s">
        <v>142</v>
      </c>
      <c r="J16" s="9" t="s">
        <v>97</v>
      </c>
      <c r="K16" s="26"/>
      <c r="L16" s="11" t="s">
        <v>97</v>
      </c>
      <c r="M16" s="11" t="s">
        <v>97</v>
      </c>
      <c r="N16" s="11" t="s">
        <v>97</v>
      </c>
      <c r="O16" s="11"/>
      <c r="P16" s="1">
        <f t="shared" si="2"/>
        <v>0</v>
      </c>
      <c r="R16" s="11"/>
      <c r="S16" s="11"/>
      <c r="T16" s="11"/>
      <c r="U16" s="11"/>
      <c r="V16" s="12" t="s">
        <v>143</v>
      </c>
      <c r="W16" s="11"/>
      <c r="X16" s="11"/>
      <c r="Y16" s="11"/>
      <c r="Z16" s="11"/>
      <c r="AA16" s="11" t="s">
        <v>144</v>
      </c>
    </row>
    <row r="17" spans="1:27" hidden="1" x14ac:dyDescent="0.25">
      <c r="A17" s="29"/>
      <c r="B17" s="29"/>
      <c r="C17" s="9" t="s">
        <v>145</v>
      </c>
      <c r="D17" s="9">
        <v>5</v>
      </c>
      <c r="E17" s="9" t="s">
        <v>97</v>
      </c>
      <c r="F17" s="9">
        <v>1200</v>
      </c>
      <c r="G17" s="9">
        <v>20</v>
      </c>
      <c r="H17" s="9" t="s">
        <v>97</v>
      </c>
      <c r="I17" s="9" t="s">
        <v>146</v>
      </c>
      <c r="J17" s="9" t="s">
        <v>97</v>
      </c>
      <c r="K17" s="26"/>
      <c r="L17" s="11" t="s">
        <v>97</v>
      </c>
      <c r="M17" s="11" t="s">
        <v>97</v>
      </c>
      <c r="N17" s="11" t="s">
        <v>97</v>
      </c>
      <c r="O17" s="11"/>
      <c r="P17" s="1">
        <f t="shared" si="2"/>
        <v>0</v>
      </c>
      <c r="R17" s="11"/>
      <c r="S17" s="11"/>
      <c r="T17" s="11"/>
      <c r="U17" s="11"/>
      <c r="V17" s="12" t="s">
        <v>147</v>
      </c>
      <c r="W17" s="11"/>
      <c r="X17" s="11"/>
      <c r="Y17" s="11"/>
      <c r="Z17" s="11"/>
      <c r="AA17" s="11" t="s">
        <v>148</v>
      </c>
    </row>
    <row r="26" spans="1:27" x14ac:dyDescent="0.25">
      <c r="A26" s="13" t="s">
        <v>149</v>
      </c>
      <c r="B26" s="13" t="s">
        <v>150</v>
      </c>
      <c r="F26" s="1" t="s">
        <v>151</v>
      </c>
      <c r="G26" s="1" t="s">
        <v>152</v>
      </c>
    </row>
    <row r="27" spans="1:27" x14ac:dyDescent="0.25">
      <c r="A27" s="1" t="s">
        <v>153</v>
      </c>
      <c r="B27" s="1">
        <v>16</v>
      </c>
      <c r="F27" s="21">
        <v>5.41</v>
      </c>
      <c r="G27" s="22">
        <v>44891</v>
      </c>
    </row>
    <row r="28" spans="1:27" x14ac:dyDescent="0.25">
      <c r="A28" s="1" t="s">
        <v>4</v>
      </c>
      <c r="B28" s="1" t="s">
        <v>154</v>
      </c>
    </row>
    <row r="29" spans="1:27" x14ac:dyDescent="0.25">
      <c r="A29" s="1" t="s">
        <v>155</v>
      </c>
      <c r="B29" s="15">
        <v>0.01</v>
      </c>
    </row>
    <row r="30" spans="1:27" x14ac:dyDescent="0.25">
      <c r="A30" s="1" t="s">
        <v>156</v>
      </c>
      <c r="B30" s="1">
        <v>1</v>
      </c>
      <c r="C30" s="1" t="s">
        <v>157</v>
      </c>
    </row>
    <row r="31" spans="1:27" x14ac:dyDescent="0.25">
      <c r="A31" s="1" t="s">
        <v>158</v>
      </c>
    </row>
    <row r="32" spans="1:27" x14ac:dyDescent="0.25">
      <c r="F32" s="1" t="s">
        <v>159</v>
      </c>
      <c r="I32" s="6" t="s">
        <v>160</v>
      </c>
    </row>
    <row r="34" spans="6:13" x14ac:dyDescent="0.25">
      <c r="F34" s="13" t="s">
        <v>161</v>
      </c>
      <c r="G34" s="13" t="s">
        <v>162</v>
      </c>
    </row>
    <row r="35" spans="6:13" x14ac:dyDescent="0.25">
      <c r="F35" s="1">
        <v>25</v>
      </c>
      <c r="G35" s="1">
        <f>F35/(4*3.14*POWER(F37,2))</f>
        <v>1.9904458598726116E-4</v>
      </c>
    </row>
    <row r="36" spans="6:13" x14ac:dyDescent="0.25">
      <c r="F36" s="13" t="s">
        <v>163</v>
      </c>
    </row>
    <row r="37" spans="6:13" x14ac:dyDescent="0.25">
      <c r="F37" s="1">
        <v>100</v>
      </c>
      <c r="L37" s="1" t="s">
        <v>164</v>
      </c>
      <c r="M37" s="1" t="s">
        <v>165</v>
      </c>
    </row>
    <row r="38" spans="6:13" x14ac:dyDescent="0.25">
      <c r="L38" s="1">
        <v>-101</v>
      </c>
      <c r="M38" s="1">
        <f>POWER(10,((L40+27.56-L38-20*LOG10(L42))/20))</f>
        <v>9949.213678804932</v>
      </c>
    </row>
    <row r="39" spans="6:13" x14ac:dyDescent="0.25">
      <c r="L39" s="1" t="s">
        <v>166</v>
      </c>
    </row>
    <row r="40" spans="6:13" x14ac:dyDescent="0.25">
      <c r="L40" s="1">
        <v>19</v>
      </c>
    </row>
    <row r="41" spans="6:13" x14ac:dyDescent="0.25">
      <c r="L41" s="1" t="s">
        <v>167</v>
      </c>
    </row>
    <row r="42" spans="6:13" x14ac:dyDescent="0.25">
      <c r="L42" s="1">
        <v>2400</v>
      </c>
    </row>
  </sheetData>
  <mergeCells count="19">
    <mergeCell ref="AA5:AA7"/>
    <mergeCell ref="A8:A11"/>
    <mergeCell ref="I8:I11"/>
    <mergeCell ref="B8:B11"/>
    <mergeCell ref="B2:B4"/>
    <mergeCell ref="B5:B7"/>
    <mergeCell ref="B15:B17"/>
    <mergeCell ref="B12:B14"/>
    <mergeCell ref="A2:A4"/>
    <mergeCell ref="A5:A7"/>
    <mergeCell ref="A15:A17"/>
    <mergeCell ref="A12:A14"/>
    <mergeCell ref="J2:J4"/>
    <mergeCell ref="I2:I4"/>
    <mergeCell ref="K2:K4"/>
    <mergeCell ref="K15:K17"/>
    <mergeCell ref="J8:J10"/>
    <mergeCell ref="I12:I14"/>
    <mergeCell ref="K5:K7"/>
  </mergeCells>
  <hyperlinks>
    <hyperlink ref="I32" r:id="rId1" display="http://voip.netlab.uky.edu/~fei/teaching/cs687_smartgrid/slides/3.zigbee.pdf" xr:uid="{D0B3541D-F21B-46A9-8254-BCB60EDCEF64}"/>
    <hyperlink ref="V15" r:id="rId2" display="https://www.cnx-software.com/2022/03/15/802-11ah-halow-development-board/" xr:uid="{ED610CCA-6C86-4F3F-BDB3-669D6AFCC05E}"/>
    <hyperlink ref="V16" r:id="rId3" display="https://www.sparkfun.com/products/19956" xr:uid="{267F0DDF-C9BF-4ACA-A104-45C213126D9A}"/>
    <hyperlink ref="V17" r:id="rId4" display="https://www.alibaba.com/product-detail/IEEE-802-11ah-Wi-Fi-HaLow_1600140152547.html" xr:uid="{49267286-C2A0-4EAC-AE06-E4CA9E4550D8}"/>
    <hyperlink ref="AA4" r:id="rId5" display="https://www.digi.com/resources/documentation/digidocs/pdfs/90002002.pdf" xr:uid="{5F9674BD-9D06-40EC-8AA1-1F8BC21CDC48}"/>
    <hyperlink ref="AA2" r:id="rId6" display="https://www.digi.com/resources/documentation/digidocs/pdfs/90002002.pdf" xr:uid="{81D57DFE-43D4-4A4E-94D7-5400E5D3508D}"/>
    <hyperlink ref="AA3" r:id="rId7" display="https://www.digi.com/resources/documentation/digidocs/pdfs/90001543.pdf" xr:uid="{76DC8958-8E7A-401A-91F0-0903DE0011B4}"/>
    <hyperlink ref="AA14" r:id="rId8" display="https://www.usinainfo.com.br/index.php?controller=attachment&amp;id_attachment=120" xr:uid="{AB55E6F1-6D8C-4E2F-A93C-E134CE74EE5E}"/>
    <hyperlink ref="AA12" r:id="rId9" display="https://cdn-shop.adafruit.com/datasheets/ESP8266_Specifications_English.pdf" xr:uid="{E95837DC-5E14-4596-867F-6388BE7F8CE5}"/>
    <hyperlink ref="AA8" r:id="rId10" display="https://www.usinainfo.com.br/index.php?controller=attachment&amp;id_attachment=803" xr:uid="{35239DD3-8E92-4CD4-A7BF-6B592508D1A2}"/>
    <hyperlink ref="AA9" r:id="rId11" display="https://curtocircuito.com.br/datasheet/JDY-18.pdf" xr:uid="{4A9D5882-DC1D-4793-ACB3-73B3A563C430}"/>
    <hyperlink ref="AA10" r:id="rId12" display="https://people.ece.cornell.edu/land/courses/ece4760/PIC32/uart/HM10/DSD TECH HM-10 datasheet.pdf" xr:uid="{EE27A1E2-24B7-4258-B0DC-51F3EB9ADE65}"/>
    <hyperlink ref="AA5" r:id="rId13" display="https://www.filipeflop.com/img/files/download/E32_User+Manual_EN_v1.00.pdf" xr:uid="{F64A4514-94BE-48C3-9022-1520ED5853E5}"/>
    <hyperlink ref="AA11" r:id="rId14" display="https://www.filipeflop.com/img/files/download/Datasheet_ESP8266_esp32_en.pdf" xr:uid="{35DF5FAD-5B0F-429D-B315-2CA78F07D782}"/>
    <hyperlink ref="AA13" r:id="rId15" display="https://www.espressif.com/sites/default/files/documentation/esp32_datasheet_en.pdf" xr:uid="{20ADA167-3BAA-4CBD-AF3D-06BAAEFF812F}"/>
    <hyperlink ref="V2" r:id="rId16" display="https://digistore.express-inc.com/category_s/2866.htm" xr:uid="{6539AD84-4E9A-4118-B480-0902820D0BCD}"/>
    <hyperlink ref="V3" r:id="rId17" display="https://digistore.express-inc.com/category_s/2866.htm" xr:uid="{7A09FF87-5EFA-45CF-A48D-39B7D8A251D1}"/>
    <hyperlink ref="V4" r:id="rId18" display="https://digistore.express-inc.com/category_s/2866.htm" xr:uid="{23045629-A16D-4C4F-A47D-D0979B6313FA}"/>
    <hyperlink ref="Z4" r:id="rId19" display="https://www.alibaba.com/product-detail/XBee-module-Series-upgrade-S2-S2C_60699513074.html" xr:uid="{FBA8A526-85A8-4007-AF32-DDE700602CE7}"/>
    <hyperlink ref="Z2" r:id="rId20" display="https://www.alibaba.com/product-detail/XBP24CZ7SIT-004-XBee-PRO-ZB-S2C_1600428475055.html?spm=a2700.galleryofferlist.normal_offer.d_title.46022b67Vlcysr" xr:uid="{74A35E1D-4366-4AD9-8C2A-728BA042EDAB}"/>
    <hyperlink ref="Z3" r:id="rId21" display="https://www.alibaba.com/product-detail/XBee-3-PRO-XB3-24Z8US-Digi_1600564081076.html?spm=a2700.galleryofferlist.normal_offer.d_title.6a75589d4Zi4DV" xr:uid="{F4E954C9-7281-4F85-9F4B-B967D7164D85}"/>
    <hyperlink ref="X3" r:id="rId22" display="https://www.mouser.com/c/?marcom=157927210" xr:uid="{4263741F-82B2-4EC8-A379-7CF20ABEB5B9}"/>
    <hyperlink ref="X2" r:id="rId23" display="https://www.mouser.com/c/?q=xbee%20s2c" xr:uid="{06D55A71-13DD-4372-A3AA-3EF83B713059}"/>
    <hyperlink ref="X4" r:id="rId24" display="https://www.mouser.com/c/?q=xbee%20s2c" xr:uid="{1D4C1E02-3F37-429B-8D1D-166BEA5B1B28}"/>
    <hyperlink ref="V5" r:id="rId25" display="https://www.smartkits.com.br/modulo-rf-wireless-lora-sx1278-433mhz-e32-ttl-100?parceiro=9390" xr:uid="{0CB8EBD8-CC66-4C36-855F-ED64EA8A0DB9}"/>
    <hyperlink ref="X5" r:id="rId26" display="https://www.usinainfo.com.br/lora/modulo-as32-ttl-100-lora-433mhz-antena-de-longo-alcance-5358.html" xr:uid="{22C2D504-C873-490A-B3E3-CBA39A1CC69A}"/>
    <hyperlink ref="Z5" r:id="rId27" display="https://pt.aliexpress.com/item/1005003697036704.html?pdp_npi=2%40dis%21BRL%21R%24%2043%2C40%21R%24%2034%2C70%21%21%21%21%21%4021032fa416695085471238854e1ab3%2112000026842821871%21btf&amp;_t=pvid%3A111236e7-9134-4047-9b6f-8ce53ff6fddd&amp;afTraceInfo=1005003697036704__pc__pcBridgePPC__xxxxxx__1669508547&amp;spm=a2g0o.ppclist.product.mainProduct&amp;gatewayAdapt=glo2bra" xr:uid="{8E08B6DD-CF38-48FF-8514-F2F8F34F0AC4}"/>
    <hyperlink ref="V6" r:id="rId28" display="https://www.m2mmarket.com.tr/e32-ttl-500" xr:uid="{C387F107-8173-4C1A-B6C4-6CDFEE0295AF}"/>
    <hyperlink ref="Z6" r:id="rId29" display="https://pt.aliexpress.com/item/1005002116919184.html?spm=a2g0o.productlist.0.0.386e4525N3yYS2&amp;algo_pvid=d0a06018-4441-45a9-84b2-90d611e1f917&amp;algo_exp_id=d0a06018-4441-45a9-84b2-90d611e1f917-0&amp;pdp_ext_f=%7B%22sku_id%22%3A%2212000018795984638%22%7D&amp;pdp_npi=2%40dis%21BRL%2133.97%2128.56%21%21%21%21%21%40210318d116695120993472734e6a45%2112000018795984638%21sea&amp;curPageLogUid=jU6EFPcXqJYN" xr:uid="{7D568AA3-D098-43FD-8BE5-9F284493DEF5}"/>
    <hyperlink ref="X6" r:id="rId30" display="https://portuguese.alibaba.com/product-detail/Ebyte-E32-433T30S-5km-Long-Range-62395800588.html" xr:uid="{1D6FC5C3-93A4-4DF9-B208-725CBB2E54EB}"/>
    <hyperlink ref="V7" r:id="rId31" display="https://br.banggood.com/Ebyte-E32-433T30D-SX1278-30dBm-433MHz-1W-8km-Long-Range-Wireless-Transceiver-LoRa-8000m-433MHz-RF-Module-p-1779236.html?utm_source=googleshopping&amp;utm_medium=cpc_organic&amp;gmcCountry=BR&amp;utm_content=minha&amp;utm_campaign=aceng-pmax-brg-pt-pc&amp;currency=BRL&amp;cur_warehouse=CN&amp;createTmp=1&amp;utm_source=googleshopping&amp;utm_medium=cpc_pt&amp;utm_campaign=aceng-pmax-br-2tscp-220401&amp;utm_content=kawhi&amp;ad_id=&amp;gclid=Cj0KCQiAj4ecBhD3ARIsAM4Q_jFAVMOl6YWKv1-w-6M66l-9WX7Zoaz1GR-5e1z4LiGOhfnUfcowGrAaAnfXEALw_wcB" xr:uid="{3791A739-AF15-4255-A9DE-C4FE0B7F6315}"/>
    <hyperlink ref="X7" r:id="rId32" display="https://www.componex.com.br/modulo-de-rf-lora-e32-433t-30d-ttl-1w?utm_source=Site&amp;utm_medium=GoogleMerchant&amp;utm_campaign=GoogleMerchant&amp;gclid=Cj0KCQiAj4ecBhD3ARIsAM4Q_jExzaGBopqoeq-GjMGZnsLFm_YZybUKGVSxeadt7zYaIRRS6pnNkWoaAhLAEALw_wcB" xr:uid="{43E2C71D-8C90-4005-BCFD-525B87E14B7C}"/>
    <hyperlink ref="Z7" r:id="rId33" display="https://pt.aliexpress.com/item/1005001495574239.html?pdp_npi=2%40dis%21BRL%21R%24%2073%2C36%21R%24%2073%2C36%21%21%21%21%21%4021032fa516695123268483907e1aea%2112000016385463368%21btf&amp;_t=pvid%3Ad0d5c3d8-9644-46af-8e29-cca8be5e8353&amp;afTraceInfo=1005001495574239__pc__pcBridgePPC__xxxxxx__1669512327&amp;spm=a2g0o.ppclist.product.mainProduct&amp;gatewayAdapt=glo2bra" xr:uid="{C9A57F17-7BAD-4D9C-A943-D5B7513E5554}"/>
    <hyperlink ref="Z12" r:id="rId34" display="https://www.alibaba.com/pla/1PCS-ESP8266-ESP-01-Serial-WIFI-Wireless_60644961556.html?mark=google_shopping&amp;biz=pla&amp;searchText=wifi+modules&amp;product_id=60644961556&amp;language=en&amp;src=sem_ggl&amp;field=UG&amp;from=sem_ggl&amp;cmpgn=16509859431&amp;adgrp=131174806501&amp;fditm=&amp;tgt=pla-293946777986&amp;locintrst=&amp;locphyscl=9100950&amp;mtchtyp=&amp;ntwrk=u&amp;device=c&amp;dvcmdl=&amp;creative=586728108191&amp;plcmnt=&amp;plcmntcat=&amp;aceid=&amp;position=&amp;gclid=Cj0KCQiAj4ecBhD3ARIsAM4Q_jGXJy56i0__vSMRQiq0bgiwh6aHwVppJ7qnfVfNYTu7qKPfrNy6LNAaAk-yEALw_wcB" xr:uid="{53F23D17-3EB7-4EE6-9F69-728742B9BB5D}"/>
    <hyperlink ref="X12" r:id="rId35" display="https://www.robocore.net/wifi/modulo-wifi-esp8266?gclid=Cj0KCQiAj4ecBhD3ARIsAM4Q_jE72ytO8IVXPRfFKAwWSmOveODKds7FtGOG9AWR6PnEal13bFoqglAaAkawEALw_wcB" xr:uid="{0207895C-D480-4B56-909E-E3045051515F}"/>
    <hyperlink ref="V12" r:id="rId36" display="https://www.eletrogate.com/modulo-wifi-esp8266-nodemcu-esp-12e?utm_source=Site&amp;utm_medium=GoogleMerchant&amp;utm_campaign=GoogleMerchant&amp;gclid=Cj0KCQiAj4ecBhD3ARIsAM4Q_jHn4x2CvlW8pleWX88yxhTQH-3O8pa_VCD22gFHxCRGpSSwi86Koa8aAhgSEALw_wcB" xr:uid="{9FD0E502-EEF1-41E1-A5BE-A56C0D0A64F8}"/>
    <hyperlink ref="V13" r:id="rId37" display="https://www.eletrogate.com/modulo-wifi-esp32-bluetooth-30-pinos?utm_source=Site&amp;utm_medium=GoogleMerchant&amp;utm_campaign=GoogleMerchant&amp;gclid=Cj0KCQiAj4ecBhD3ARIsAM4Q_jEXLQOnjpeBu2ZrBMxdpuu_ImcnADkDBsl_eOgizqQHcknnZyRYOXIaAkeHEALw_wcB" xr:uid="{287F7D1C-9FD7-4375-95B6-C6869F4535BE}"/>
    <hyperlink ref="X13" r:id="rId38" display="https://curtocircuito.com.br/placa-doit-esp32-esp32-wroom-32d-wifi-bluetooth.html?utm_term=&amp;utm_campaign=&amp;utm_source=adwords&amp;utm_medium=ppc&amp;hsa_acc=7016354091&amp;hsa_cam=16187454676&amp;hsa_grp=131997425494&amp;hsa_ad=581862365702&amp;hsa_src=g&amp;hsa_tgt=pla-490064249712&amp;hsa_kw=&amp;hsa_mt=&amp;hsa_net=adwords&amp;hsa_ver=3&amp;gclid=Cj0KCQiAj4ecBhD3ARIsAM4Q_jFomj67elB-OzL3YoIdXHoxJPa2NpMHPo2IW4xECBj5Eyao1VFtEYoaAgyYEALw_wcB" xr:uid="{3583DF8C-B4DE-4FD9-886A-6EF2252B3677}"/>
    <hyperlink ref="Z13" r:id="rId39" display="https://pt.aliexpress.com/item/1005004068461485.html?pdp_npi=2%40dis%21BRL%21R%24%2037%2C21%21R%24%2023%2C10%21%21%21%21%21%40210312f816695130428058266e1ab3%2112000027932111366%21btf&amp;_t=pvid%3Aa73901fb-b726-4b64-b33f-57a6fdd60751&amp;afTraceInfo=1005004068461485__pc__pcBridgePPC__xxxxxx__1669513043&amp;spm=a2g0o.ppclist.product.mainProduct&amp;gatewayAdapt=glo2bra" xr:uid="{CD9B3A08-5542-4EE4-88E6-61C12AEA83F0}"/>
    <hyperlink ref="Z14" r:id="rId40" display="https://pt.aliexpress.com/item/32914543301.html?pdp_npi=2%40dis%21BRL%21R%24%206%2C03%21R%24%206%2C03%21%21%21%21%21%40210312f816695131624121709e1ab3%2165930362342%21btf&amp;_t=pvid%3Aeeddc0db-6198-4ddd-8616-9c9db9c796ff&amp;afTraceInfo=32914543301__pc__pcBridgePPC__xxxxxx__1669513162&amp;spm=a2g0o.ppclist.product.mainProduct&amp;gatewayAdapt=glo2bra" xr:uid="{29B218B3-9BA9-4465-A9E6-9F196DD9A2D9}"/>
    <hyperlink ref="V14" r:id="rId41" display="https://www.wjcomponentes.com.br/shields/modulo-rf-nrf24l01-com-antena?parceiro=6298&amp;gclid=Cj0KCQiAj4ecBhD3ARIsAM4Q_jF8_AdHUBazk9FoL_rlB9wzZSQ0sxSoJK7zrndBO3k8eMPO4gJcmagaArNQEALw_wcB" xr:uid="{1AB25BF1-2CB7-4BE9-918C-0F49C6800B1A}"/>
    <hyperlink ref="X14" r:id="rId42" display="https://www.filipeflop.com/produto/nrf24l01-wireless-transceiver-24ghz/?utm_source=google&amp;utm_medium=organic&amp;utm_campaign=shopping&amp;utm_content=surfaces_across_google&amp;gclid=Cj0KCQiAj4ecBhD3ARIsAM4Q_jFAkLMbpgIgUuTiK4qx4ssAfidE1vkp9tXOPxYqfLDpgDI5Db52KBgaApr3EALw_wcB" xr:uid="{1BE9D9FF-FA21-48F2-8EB6-6993531695FD}"/>
    <hyperlink ref="V9" r:id="rId43" display="https://www.filipeflop.com/produto/modulo-bluetooth-ble-v4-2-jdy-18/?utm_source=google&amp;utm_medium=organic&amp;utm_campaign=shopping&amp;utm_content=surfaces_across_google&amp;gclid=Cj0KCQiAj4ecBhD3ARIsAM4Q_jEi_1BAPzxxes4ygJqhHkSsh1ebxiKvN_v_KHyrVS12kVtU1MTohvsaAmZuEALw_wcB" xr:uid="{F9C08F3F-51FD-42BC-93FE-BBD1A186A692}"/>
    <hyperlink ref="Z9" r:id="rId44" display="https://pt.aliexpress.com/item/1005001571199517.html?pdp_npi=2%40dis%21BRL%21R%24%208%2C73%21R%24%208%2C30%21%21%21%21%21%40210312f816695132812842890e1ab3%2112000016632454571%21btf&amp;_t=pvid%3Aea4fc79a-d30a-4c6b-880a-2235bbd0d63f&amp;afTraceInfo=1005001571199517__pc__pcBridgePPC__xxxxxx__1669513281&amp;spm=a2g0o.ppclist.product.mainProduct&amp;gatewayAdapt=glo2bra" xr:uid="{43F16A21-D50D-41ED-912B-6450D12F4FAF}"/>
    <hyperlink ref="X9" r:id="rId45" display="https://curtocircuito.com.br/modulo-bluetooth-ble-4-2-jdy-18.html?utm_term=&amp;utm_campaign=&amp;utm_source=adwords&amp;utm_medium=ppc&amp;hsa_acc=7016354091&amp;hsa_cam=18085009848&amp;hsa_grp=141697046873&amp;hsa_ad=617138822112&amp;hsa_src=g&amp;hsa_tgt=pla-387028607737&amp;hsa_kw=&amp;hsa_mt=&amp;hsa_net=adwords&amp;hsa_ver=3&amp;gclid=Cj0KCQiAj4ecBhD3ARIsAM4Q_jEV2BU6770D1eMbANCeTslC31GLBLJFSUrgsgMl2TTE7ObDOx-UYEQaAuT1EALw_wcB" xr:uid="{91A13E8C-E0A9-4143-AF47-CC16BBF26707}"/>
    <hyperlink ref="V11" r:id="rId46" display="https://www.eletrogate.com/modulo-wifi-esp32-bluetooth-30-pinos?utm_source=Site&amp;utm_medium=GoogleMerchant&amp;utm_campaign=GoogleMerchant&amp;gclid=Cj0KCQiAj4ecBhD3ARIsAM4Q_jEXLQOnjpeBu2ZrBMxdpuu_ImcnADkDBsl_eOgizqQHcknnZyRYOXIaAkeHEALw_wcB" xr:uid="{D8B31996-261B-4DA5-A7C3-D3B1D200DDCD}"/>
    <hyperlink ref="X11" r:id="rId47" display="https://curtocircuito.com.br/placa-doit-esp32-esp32-wroom-32d-wifi-bluetooth.html?utm_term=&amp;utm_campaign=&amp;utm_source=adwords&amp;utm_medium=ppc&amp;hsa_acc=7016354091&amp;hsa_cam=16187454676&amp;hsa_grp=131997425494&amp;hsa_ad=581862365702&amp;hsa_src=g&amp;hsa_tgt=pla-490064249712&amp;hsa_kw=&amp;hsa_mt=&amp;hsa_net=adwords&amp;hsa_ver=3&amp;gclid=Cj0KCQiAj4ecBhD3ARIsAM4Q_jFomj67elB-OzL3YoIdXHoxJPa2NpMHPo2IW4xECBj5Eyao1VFtEYoaAgyYEALw_wcB" xr:uid="{005BF02A-1BB8-42F1-B0E0-67BD65B6A0A2}"/>
    <hyperlink ref="Z11" r:id="rId48" display="https://pt.aliexpress.com/item/1005004068461485.html?pdp_npi=2%40dis%21BRL%21R%24%2037%2C21%21R%24%2023%2C10%21%21%21%21%21%40210312f816695130428058266e1ab3%2112000027932111366%21btf&amp;_t=pvid%3Aa73901fb-b726-4b64-b33f-57a6fdd60751&amp;afTraceInfo=1005004068461485__pc__pcBridgePPC__xxxxxx__1669513043&amp;spm=a2g0o.ppclist.product.mainProduct&amp;gatewayAdapt=glo2bra" xr:uid="{4CC78CEE-5B33-4970-8D31-236ED7E7ED6B}"/>
    <hyperlink ref="V10" r:id="rId49" display="https://www.filipeflop.com/produto/modulo-bluetooth-ble-v4-0-hm-10-keyes/?utm_source=google&amp;utm_medium=organic&amp;utm_campaign=shopping&amp;utm_content=surfaces_across_google&amp;gclid=Cj0KCQiAj4ecBhD3ARIsAM4Q_jGKTtaMgsgdVr8kY_OkYmGCZjR3Y7OzoS_pFrDm9JJSk1cHXooQlxgaAqz7EALw_wcB" xr:uid="{0DBE7CF5-562E-4D46-8A42-B291578EB7A6}"/>
    <hyperlink ref="X10" r:id="rId50" display="https://www.eletrogate.com/modulo-bluetooth-4-0-hm-10?utm_source=Site&amp;utm_medium=GoogleMerchant&amp;utm_campaign=GoogleMerchant&amp;gclid=Cj0KCQiAj4ecBhD3ARIsAM4Q_jFRDgRN4Goe0mD3iuEafogYFrX1csYqO09StE2-bpf87vcMEPUgUSkaAhHgEALw_wcB" xr:uid="{F5B1768F-EC26-4623-AEBA-828ABBE246B4}"/>
    <hyperlink ref="Z10" r:id="rId51" display="https://pt.aliexpress.com/item/32675552636.html?pdp_npi=2%40dis%21BRL%21R%24%2025%2C61%21R%24%2020%2C98%21%21%21%21%21%40210323b116695143286202451e1a7b%2160139243680%21btf&amp;_t=pvid%3A48385d77-6a24-4239-92c2-9bfe8f8cc4fc&amp;afTraceInfo=32675552636__pc__pcBridgePPC__xxxxxx__1669514328&amp;spm=a2g0o.ppclist.product.mainProduct&amp;gatewayAdapt=glo2bra" xr:uid="{E0517D82-DD41-4277-AA40-63EF936B1009}"/>
  </hyperlinks>
  <pageMargins left="0.511811024" right="0.511811024" top="0.78740157499999996" bottom="0.78740157499999996" header="0.31496062000000002" footer="0.31496062000000002"/>
  <pageSetup paperSize="9" orientation="portrait" horizontalDpi="0" verticalDpi="0" r:id="rId52"/>
  <legacyDrawing r:id="rId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 Pinheiro</dc:creator>
  <cp:keywords/>
  <dc:description/>
  <cp:lastModifiedBy>Lucas Pinheiro</cp:lastModifiedBy>
  <cp:revision/>
  <dcterms:created xsi:type="dcterms:W3CDTF">2022-11-16T11:54:34Z</dcterms:created>
  <dcterms:modified xsi:type="dcterms:W3CDTF">2023-01-26T21:53:38Z</dcterms:modified>
  <cp:category/>
  <cp:contentStatus/>
</cp:coreProperties>
</file>